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2.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3.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4.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5.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6.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7.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8.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9.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0.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1.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2.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3.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style1.xml" ContentType="application/vnd.ms-office.chartstyle+xml"/>
  <Override PartName="/xl/charts/colors1.xml" ContentType="application/vnd.ms-office.chartcolorstyle+xml"/>
  <Override PartName="/xl/charts/chart17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drawings/drawing44.xml" ContentType="application/vnd.openxmlformats-officedocument.drawing+xml"/>
  <Override PartName="/xl/charts/chart182.xml" ContentType="application/vnd.openxmlformats-officedocument.drawingml.chart+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S:\NOVÁ STATISTIKA\Zprávy TEPLO\Čtvrtletní zprávy TEPLO\2022\III._čtvrtletí_2022_teplo\v3\"/>
    </mc:Choice>
  </mc:AlternateContent>
  <xr:revisionPtr revIDLastSave="0" documentId="13_ncr:1_{0E28CBE5-B269-4D4D-B295-7EA7AD4362CF}" xr6:coauthVersionLast="36" xr6:coauthVersionMax="47" xr10:uidLastSave="{00000000-0000-0000-0000-000000000000}"/>
  <bookViews>
    <workbookView xWindow="0" yWindow="0" windowWidth="28800" windowHeight="11925" tabRatio="946" xr2:uid="{00000000-000D-0000-FFFF-FFFF00000000}"/>
  </bookViews>
  <sheets>
    <sheet name="Titulní" sheetId="180" r:id="rId1"/>
    <sheet name="Obsah" sheetId="27" r:id="rId2"/>
    <sheet name="Úvod" sheetId="170" r:id="rId3"/>
    <sheet name="1" sheetId="51" r:id="rId4"/>
    <sheet name="2" sheetId="181"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1" r:id="rId48"/>
    <sheet name="10.5" sheetId="167" r:id="rId49"/>
    <sheet name="Obálka" sheetId="178" r:id="rId50"/>
  </sheets>
  <definedNames>
    <definedName name="Datum_OTE">"2. 5. 2017"</definedName>
    <definedName name="_xlnm.Print_Area" localSheetId="0">Titulní!$A$1:$B$2</definedName>
  </definedNames>
  <calcPr calcId="191029"/>
</workbook>
</file>

<file path=xl/calcChain.xml><?xml version="1.0" encoding="utf-8"?>
<calcChain xmlns="http://schemas.openxmlformats.org/spreadsheetml/2006/main">
  <c r="F31" i="171" l="1"/>
  <c r="F30" i="171"/>
  <c r="F29" i="171"/>
  <c r="F6" i="171"/>
  <c r="F5" i="171"/>
  <c r="F18" i="171"/>
  <c r="F17" i="171"/>
  <c r="F19" i="171"/>
  <c r="F7" i="171"/>
  <c r="C35" i="166"/>
  <c r="D35" i="166"/>
  <c r="E35" i="166"/>
  <c r="F35" i="166"/>
  <c r="G35" i="166"/>
  <c r="H35" i="166"/>
  <c r="I35" i="166"/>
  <c r="J35" i="166"/>
  <c r="K35" i="166"/>
  <c r="L35" i="166"/>
  <c r="M35" i="166"/>
  <c r="B35" i="166"/>
  <c r="B34" i="166"/>
  <c r="C33" i="166"/>
  <c r="D33" i="166"/>
  <c r="E33" i="166"/>
  <c r="F33" i="166"/>
  <c r="G33" i="166"/>
  <c r="H33" i="166"/>
  <c r="I33" i="166"/>
  <c r="J33" i="166"/>
  <c r="K33" i="166"/>
  <c r="K34" i="166" s="1"/>
  <c r="L33" i="166"/>
  <c r="M33" i="166"/>
  <c r="B33" i="166"/>
  <c r="C32" i="166"/>
  <c r="D32" i="166"/>
  <c r="E32" i="166"/>
  <c r="F32" i="166"/>
  <c r="F34" i="166" s="1"/>
  <c r="G32" i="166"/>
  <c r="G34" i="166" s="1"/>
  <c r="H32" i="166"/>
  <c r="I32" i="166"/>
  <c r="J32" i="166"/>
  <c r="K32" i="166"/>
  <c r="L32" i="166"/>
  <c r="L34" i="166" s="1"/>
  <c r="M32" i="166"/>
  <c r="M34" i="166" s="1"/>
  <c r="B32" i="166"/>
  <c r="C28" i="166"/>
  <c r="D28" i="166"/>
  <c r="E28" i="166"/>
  <c r="F28" i="166"/>
  <c r="G28" i="166"/>
  <c r="H28" i="166"/>
  <c r="I28" i="166"/>
  <c r="J28" i="166"/>
  <c r="K28" i="166"/>
  <c r="L28" i="166"/>
  <c r="M28" i="166"/>
  <c r="B28" i="166"/>
  <c r="B27" i="166"/>
  <c r="C26" i="166"/>
  <c r="D26" i="166"/>
  <c r="E26" i="166"/>
  <c r="F26" i="166"/>
  <c r="G26" i="166"/>
  <c r="H26" i="166"/>
  <c r="I26" i="166"/>
  <c r="J26" i="166"/>
  <c r="K26" i="166"/>
  <c r="K27" i="166" s="1"/>
  <c r="L26" i="166"/>
  <c r="M26" i="166"/>
  <c r="B26" i="166"/>
  <c r="C25" i="166"/>
  <c r="D25" i="166"/>
  <c r="E25" i="166"/>
  <c r="F25" i="166"/>
  <c r="F27" i="166" s="1"/>
  <c r="G25" i="166"/>
  <c r="G27" i="166" s="1"/>
  <c r="H25" i="166"/>
  <c r="H27" i="166" s="1"/>
  <c r="I25" i="166"/>
  <c r="J25" i="166"/>
  <c r="K25" i="166"/>
  <c r="L25" i="166"/>
  <c r="M25" i="166"/>
  <c r="M27" i="166" s="1"/>
  <c r="B25" i="166"/>
  <c r="J34" i="166"/>
  <c r="I34" i="166"/>
  <c r="H34" i="166"/>
  <c r="E34" i="166"/>
  <c r="D34" i="166"/>
  <c r="C34" i="166"/>
  <c r="J27" i="166"/>
  <c r="I27" i="166"/>
  <c r="E27" i="166"/>
  <c r="D27" i="166"/>
  <c r="C27" i="166"/>
  <c r="I24" i="163" l="1"/>
  <c r="I4" i="163"/>
  <c r="L27" i="166"/>
  <c r="G26" i="161" l="1"/>
  <c r="F26" i="161"/>
  <c r="E26" i="161"/>
  <c r="D26" i="161"/>
  <c r="C26" i="161"/>
  <c r="B26" i="161"/>
  <c r="N8" i="166" l="1"/>
  <c r="F17" i="162"/>
  <c r="F9" i="162"/>
  <c r="N16" i="166"/>
  <c r="K1" i="171" l="1"/>
  <c r="F13" i="162" l="1"/>
  <c r="F5" i="162"/>
  <c r="F15" i="162" l="1"/>
  <c r="C4" i="167" l="1"/>
  <c r="I1" i="167" l="1"/>
  <c r="K1" i="163"/>
  <c r="N1" i="166"/>
  <c r="L1" i="162"/>
  <c r="M1" i="161"/>
  <c r="I1" i="160"/>
  <c r="I1" i="159"/>
  <c r="I1" i="158"/>
  <c r="I1" i="157"/>
  <c r="I1" i="156"/>
  <c r="I1" i="155"/>
  <c r="I1" i="154"/>
  <c r="I1" i="153"/>
  <c r="I1" i="152"/>
  <c r="I1" i="151"/>
  <c r="I1" i="150"/>
  <c r="I1" i="149"/>
  <c r="I1" i="148"/>
  <c r="I1" i="146"/>
  <c r="J1" i="57"/>
  <c r="N1" i="129"/>
  <c r="M1" i="77"/>
  <c r="P1" i="130"/>
  <c r="N1" i="131"/>
  <c r="N1" i="53"/>
  <c r="P1" i="132"/>
  <c r="N1" i="127"/>
  <c r="N1" i="128"/>
  <c r="H6" i="162" l="1"/>
  <c r="H7" i="162" s="1"/>
  <c r="F14" i="162"/>
  <c r="F6" i="162"/>
  <c r="F7" i="162" l="1"/>
  <c r="N13" i="166" l="1"/>
  <c r="N5" i="166" l="1"/>
  <c r="N12" i="166" l="1"/>
  <c r="N4" i="166"/>
  <c r="A23" i="7" l="1"/>
  <c r="A21" i="7" l="1"/>
  <c r="A20" i="7"/>
  <c r="A18" i="7" l="1"/>
  <c r="A22" i="7" l="1"/>
  <c r="A19" i="7" l="1"/>
  <c r="M1" i="113" l="1"/>
  <c r="M1" i="117"/>
  <c r="M1" i="123"/>
  <c r="M1" i="121"/>
  <c r="M1" i="114"/>
  <c r="M1" i="120"/>
  <c r="M1" i="119"/>
  <c r="M1" i="115"/>
  <c r="M1" i="124"/>
  <c r="M1" i="122"/>
  <c r="M1" i="112"/>
  <c r="M1" i="116"/>
  <c r="M1" i="118"/>
  <c r="N6" i="166" l="1"/>
  <c r="N14" i="166" l="1"/>
  <c r="C4" i="163" l="1"/>
  <c r="C24" i="163" l="1"/>
  <c r="N7" i="166" l="1"/>
  <c r="F8" i="162"/>
  <c r="N15" i="166" l="1"/>
  <c r="F16" i="162"/>
  <c r="B19" i="167" l="1"/>
  <c r="B18" i="167"/>
  <c r="D18" i="167" s="1"/>
  <c r="B17" i="167"/>
  <c r="B16" i="167"/>
  <c r="B15" i="167"/>
  <c r="B14" i="167"/>
  <c r="B13" i="167"/>
  <c r="D13" i="167" s="1"/>
  <c r="B12" i="167"/>
  <c r="D12" i="167" s="1"/>
  <c r="B10" i="167"/>
  <c r="D10" i="167" s="1"/>
  <c r="B9" i="167"/>
  <c r="D9" i="167" s="1"/>
  <c r="B8" i="167"/>
  <c r="D8" i="167" s="1"/>
  <c r="B6" i="167"/>
  <c r="E17" i="167" l="1"/>
  <c r="D17" i="167"/>
  <c r="B5" i="167"/>
  <c r="B46" i="181"/>
  <c r="D6" i="167"/>
  <c r="E6" i="167"/>
  <c r="E14" i="167"/>
  <c r="D14" i="167"/>
  <c r="B7" i="167"/>
  <c r="B47" i="181"/>
  <c r="B11" i="167"/>
  <c r="B48" i="181"/>
  <c r="E15" i="167"/>
  <c r="D15" i="167"/>
  <c r="E19" i="167"/>
  <c r="D19" i="167"/>
  <c r="E16" i="167"/>
  <c r="D16" i="167"/>
  <c r="B20" i="167"/>
  <c r="B49" i="181"/>
  <c r="E7" i="167" l="1"/>
  <c r="D47" i="181" s="1"/>
  <c r="D7" i="167"/>
  <c r="C47" i="181" s="1"/>
  <c r="E20" i="167"/>
  <c r="D49" i="181" s="1"/>
  <c r="D20" i="167"/>
  <c r="C49" i="181" s="1"/>
  <c r="E11" i="167"/>
  <c r="D48" i="181" s="1"/>
  <c r="D11" i="167"/>
  <c r="C48" i="181" s="1"/>
  <c r="E5" i="167"/>
  <c r="D46" i="181" s="1"/>
  <c r="D5" i="167"/>
  <c r="C46" i="181" s="1"/>
  <c r="B4" i="167"/>
  <c r="B43" i="181" l="1"/>
  <c r="E4" i="167"/>
  <c r="D43" i="181" s="1"/>
  <c r="D4" i="167"/>
  <c r="C43" i="181" s="1"/>
  <c r="D32" i="171" l="1"/>
  <c r="D33" i="171" s="1"/>
  <c r="C41" i="181" s="1"/>
  <c r="D20" i="171"/>
  <c r="D8" i="171"/>
  <c r="B41" i="181"/>
  <c r="D34" i="171"/>
  <c r="D41" i="181" s="1"/>
  <c r="D7" i="129"/>
  <c r="M7" i="129"/>
  <c r="N11" i="129"/>
  <c r="N15" i="129"/>
  <c r="H7" i="129"/>
  <c r="N12" i="129"/>
  <c r="C7" i="129"/>
  <c r="J7" i="129"/>
  <c r="C20" i="171"/>
  <c r="N8" i="129"/>
  <c r="N9" i="129"/>
  <c r="B20" i="171"/>
  <c r="N13" i="129"/>
  <c r="G7" i="129"/>
  <c r="C32" i="171"/>
  <c r="C8" i="171"/>
  <c r="E7" i="129"/>
  <c r="B8" i="171"/>
  <c r="K7" i="129"/>
  <c r="I7" i="129"/>
  <c r="N10" i="129"/>
  <c r="N14" i="129"/>
  <c r="B32" i="171"/>
  <c r="L7" i="129"/>
  <c r="F7" i="129"/>
  <c r="B7" i="129"/>
  <c r="B39" i="181" l="1"/>
  <c r="D10" i="171"/>
  <c r="D39" i="181" s="1"/>
  <c r="D9" i="171"/>
  <c r="C39" i="181" s="1"/>
  <c r="D22" i="171"/>
  <c r="D40" i="181" s="1"/>
  <c r="D21" i="171"/>
  <c r="C40" i="181" s="1"/>
  <c r="B40" i="181"/>
  <c r="B6" i="129"/>
  <c r="N6" i="129"/>
  <c r="B10" i="171"/>
  <c r="B9" i="171"/>
  <c r="E6" i="129"/>
  <c r="C22" i="171"/>
  <c r="C21" i="171"/>
  <c r="H6" i="129"/>
  <c r="C10" i="171"/>
  <c r="C9" i="171"/>
  <c r="B22" i="171"/>
  <c r="B21" i="171"/>
  <c r="B33" i="171"/>
  <c r="B34" i="171"/>
  <c r="K6" i="129"/>
  <c r="C33" i="171"/>
  <c r="C34" i="171"/>
  <c r="M20" i="7" l="1"/>
  <c r="D21" i="7"/>
  <c r="C20" i="7"/>
  <c r="F19" i="7"/>
  <c r="M19" i="7"/>
  <c r="F20" i="7"/>
  <c r="J20" i="7"/>
  <c r="I19" i="7"/>
  <c r="L21" i="7"/>
  <c r="G20" i="7"/>
  <c r="D19" i="7"/>
  <c r="L20" i="7"/>
  <c r="J21" i="7"/>
  <c r="I20" i="7"/>
  <c r="D20" i="7"/>
  <c r="C21" i="7"/>
  <c r="L19" i="7"/>
  <c r="M21" i="7"/>
  <c r="G19" i="7"/>
  <c r="I21" i="7"/>
  <c r="J19" i="7"/>
  <c r="C19" i="7"/>
  <c r="G21" i="7"/>
  <c r="F21" i="7"/>
  <c r="B6" i="163" l="1"/>
  <c r="B9" i="163"/>
  <c r="B8" i="163"/>
  <c r="B16" i="163"/>
  <c r="B19" i="163"/>
  <c r="B33" i="163"/>
  <c r="H6" i="163"/>
  <c r="B30" i="163"/>
  <c r="B27" i="163"/>
  <c r="H25" i="163"/>
  <c r="H15" i="163"/>
  <c r="B31" i="163"/>
  <c r="H17" i="163"/>
  <c r="B35" i="163"/>
  <c r="H35" i="163"/>
  <c r="H31" i="163"/>
  <c r="K31" i="163" s="1"/>
  <c r="H27" i="163"/>
  <c r="H18" i="163"/>
  <c r="B14" i="163"/>
  <c r="H36" i="163"/>
  <c r="B33" i="181"/>
  <c r="B29" i="163"/>
  <c r="H10" i="163"/>
  <c r="B38" i="163"/>
  <c r="H16" i="163"/>
  <c r="H29" i="163"/>
  <c r="B11" i="181"/>
  <c r="B11" i="163"/>
  <c r="B10" i="181"/>
  <c r="B7" i="163"/>
  <c r="B17" i="163"/>
  <c r="B13" i="163"/>
  <c r="B16" i="181"/>
  <c r="B36" i="163"/>
  <c r="H30" i="163"/>
  <c r="B12" i="181"/>
  <c r="B20" i="163"/>
  <c r="B12" i="163"/>
  <c r="D12" i="163" s="1"/>
  <c r="H7" i="163"/>
  <c r="B27" i="181"/>
  <c r="B17" i="181"/>
  <c r="B37" i="163"/>
  <c r="H9" i="163"/>
  <c r="B28" i="181"/>
  <c r="H11" i="163"/>
  <c r="B26" i="181"/>
  <c r="H5" i="163"/>
  <c r="H14" i="163"/>
  <c r="B32" i="181"/>
  <c r="H32" i="163"/>
  <c r="B34" i="163"/>
  <c r="H37" i="163"/>
  <c r="B34" i="181"/>
  <c r="H33" i="163"/>
  <c r="B15" i="181"/>
  <c r="B32" i="163"/>
  <c r="B10" i="163"/>
  <c r="B15" i="163"/>
  <c r="B9" i="181"/>
  <c r="B5" i="163"/>
  <c r="B18" i="163"/>
  <c r="D18" i="163" s="1"/>
  <c r="H12" i="163"/>
  <c r="K12" i="163" s="1"/>
  <c r="B29" i="181"/>
  <c r="H20" i="163"/>
  <c r="H28" i="163"/>
  <c r="K28" i="163" s="1"/>
  <c r="H8" i="163"/>
  <c r="H19" i="163"/>
  <c r="H13" i="163"/>
  <c r="B26" i="163"/>
  <c r="D26" i="163" s="1"/>
  <c r="H38" i="163"/>
  <c r="B25" i="163"/>
  <c r="B28" i="163"/>
  <c r="H34" i="163"/>
  <c r="K34" i="163" s="1"/>
  <c r="H26" i="163"/>
  <c r="C6" i="147"/>
  <c r="D7" i="53"/>
  <c r="J14" i="57"/>
  <c r="J13" i="57"/>
  <c r="P8" i="130"/>
  <c r="E4" i="132"/>
  <c r="J9" i="57"/>
  <c r="F7" i="53"/>
  <c r="D31" i="163"/>
  <c r="D21" i="147"/>
  <c r="J17" i="57"/>
  <c r="D13" i="163"/>
  <c r="J18" i="163"/>
  <c r="N9" i="128"/>
  <c r="N21" i="128"/>
  <c r="B35" i="147"/>
  <c r="E12" i="163"/>
  <c r="N17" i="128"/>
  <c r="D6" i="147"/>
  <c r="C35" i="147"/>
  <c r="C21" i="147"/>
  <c r="N15" i="128"/>
  <c r="N10" i="128"/>
  <c r="H7" i="128"/>
  <c r="B6" i="147"/>
  <c r="P20" i="132"/>
  <c r="P11" i="132"/>
  <c r="K4" i="130"/>
  <c r="P8" i="132"/>
  <c r="H9" i="7"/>
  <c r="H20" i="7"/>
  <c r="J6" i="127"/>
  <c r="P11" i="130"/>
  <c r="G4" i="130"/>
  <c r="L7" i="53"/>
  <c r="N9" i="127"/>
  <c r="K17" i="163"/>
  <c r="J17" i="163"/>
  <c r="D6" i="77"/>
  <c r="B5" i="77" s="1"/>
  <c r="G6" i="127"/>
  <c r="E6" i="77"/>
  <c r="P10" i="130"/>
  <c r="G4" i="132"/>
  <c r="P12" i="132"/>
  <c r="P10" i="132"/>
  <c r="M4" i="132"/>
  <c r="J6" i="131"/>
  <c r="E4" i="130"/>
  <c r="L4" i="132"/>
  <c r="J4" i="132"/>
  <c r="J6" i="77"/>
  <c r="H5" i="77" s="1"/>
  <c r="B36" i="181" s="1"/>
  <c r="N20" i="127"/>
  <c r="H4" i="130"/>
  <c r="F4" i="130"/>
  <c r="N16" i="53"/>
  <c r="K7" i="7"/>
  <c r="K19" i="7"/>
  <c r="D4" i="130"/>
  <c r="L6" i="131"/>
  <c r="E6" i="131"/>
  <c r="H6" i="77"/>
  <c r="N16" i="131"/>
  <c r="N20" i="131"/>
  <c r="N8" i="131"/>
  <c r="N13" i="131"/>
  <c r="N17" i="131"/>
  <c r="C6" i="131"/>
  <c r="F4" i="132"/>
  <c r="J16" i="57"/>
  <c r="J11" i="57"/>
  <c r="E4" i="57"/>
  <c r="G4" i="57"/>
  <c r="H4" i="57"/>
  <c r="N13" i="128"/>
  <c r="D17" i="163"/>
  <c r="E17" i="163"/>
  <c r="E7" i="128"/>
  <c r="N14" i="128"/>
  <c r="N11" i="128"/>
  <c r="C7" i="128"/>
  <c r="G7" i="128"/>
  <c r="N20" i="128"/>
  <c r="N18" i="128"/>
  <c r="J7" i="53"/>
  <c r="N8" i="53"/>
  <c r="B7" i="53"/>
  <c r="N14" i="53"/>
  <c r="J31" i="163"/>
  <c r="J35" i="163"/>
  <c r="K35" i="163"/>
  <c r="P14" i="130"/>
  <c r="H21" i="7"/>
  <c r="H11" i="7"/>
  <c r="N13" i="53"/>
  <c r="P16" i="130"/>
  <c r="I4" i="132"/>
  <c r="P15" i="132"/>
  <c r="O4" i="132"/>
  <c r="M6" i="77"/>
  <c r="K5" i="77" s="1"/>
  <c r="C4" i="132"/>
  <c r="N21" i="53"/>
  <c r="E20" i="7"/>
  <c r="E9" i="7"/>
  <c r="N13" i="127"/>
  <c r="B6" i="77"/>
  <c r="N11" i="53"/>
  <c r="E6" i="127"/>
  <c r="C6" i="127"/>
  <c r="M4" i="130"/>
  <c r="B19" i="7"/>
  <c r="B7" i="7"/>
  <c r="N7" i="7"/>
  <c r="N12" i="127"/>
  <c r="K6" i="131"/>
  <c r="N15" i="131"/>
  <c r="N12" i="131"/>
  <c r="N18" i="127"/>
  <c r="M6" i="127"/>
  <c r="H6" i="127"/>
  <c r="N10" i="127"/>
  <c r="M6" i="131"/>
  <c r="K6" i="127"/>
  <c r="N9" i="131"/>
  <c r="N15" i="127"/>
  <c r="N19" i="127"/>
  <c r="J6" i="57"/>
  <c r="I4" i="57"/>
  <c r="J12" i="57"/>
  <c r="J7" i="57"/>
  <c r="C4" i="57"/>
  <c r="D8" i="163"/>
  <c r="E8" i="163"/>
  <c r="N8" i="128"/>
  <c r="B7" i="128"/>
  <c r="M7" i="128"/>
  <c r="I7" i="128"/>
  <c r="J7" i="128"/>
  <c r="N19" i="128"/>
  <c r="K7" i="128"/>
  <c r="D35" i="147"/>
  <c r="N16" i="128"/>
  <c r="N23" i="128"/>
  <c r="C7" i="53"/>
  <c r="K14" i="163"/>
  <c r="J14" i="163"/>
  <c r="P12" i="130"/>
  <c r="P9" i="130"/>
  <c r="E7" i="53"/>
  <c r="G7" i="53"/>
  <c r="P20" i="130"/>
  <c r="N4" i="130"/>
  <c r="P7" i="130"/>
  <c r="P18" i="132"/>
  <c r="N10" i="53"/>
  <c r="H7" i="53"/>
  <c r="P17" i="132"/>
  <c r="P19" i="130"/>
  <c r="E19" i="7"/>
  <c r="E7" i="7"/>
  <c r="H7" i="7"/>
  <c r="H19" i="7"/>
  <c r="N22" i="53"/>
  <c r="J13" i="163"/>
  <c r="B21" i="7"/>
  <c r="B11" i="7"/>
  <c r="N11" i="7"/>
  <c r="H4" i="132"/>
  <c r="N18" i="53"/>
  <c r="N10" i="131"/>
  <c r="P15" i="130"/>
  <c r="I7" i="53"/>
  <c r="O4" i="130"/>
  <c r="P9" i="132"/>
  <c r="I6" i="131"/>
  <c r="F6" i="77"/>
  <c r="P13" i="132"/>
  <c r="P17" i="130"/>
  <c r="N4" i="132"/>
  <c r="I6" i="77"/>
  <c r="N7" i="131"/>
  <c r="B6" i="131"/>
  <c r="P6" i="130"/>
  <c r="P19" i="132"/>
  <c r="N15" i="53"/>
  <c r="I6" i="127"/>
  <c r="D6" i="131"/>
  <c r="N14" i="127"/>
  <c r="D6" i="127"/>
  <c r="B6" i="127"/>
  <c r="N7" i="127"/>
  <c r="J8" i="57"/>
  <c r="D4" i="57"/>
  <c r="N22" i="128"/>
  <c r="D7" i="128"/>
  <c r="N12" i="128"/>
  <c r="L7" i="128"/>
  <c r="F7" i="128"/>
  <c r="B21" i="147"/>
  <c r="P14" i="132"/>
  <c r="P18" i="130"/>
  <c r="N19" i="53"/>
  <c r="N23" i="53"/>
  <c r="K11" i="7"/>
  <c r="K21" i="7"/>
  <c r="N16" i="127"/>
  <c r="D4" i="132"/>
  <c r="C4" i="130"/>
  <c r="J4" i="130"/>
  <c r="K6" i="77"/>
  <c r="L4" i="130"/>
  <c r="L6" i="77"/>
  <c r="E30" i="163"/>
  <c r="D30" i="163"/>
  <c r="H6" i="131"/>
  <c r="N20" i="53"/>
  <c r="N8" i="127"/>
  <c r="P6" i="132"/>
  <c r="F6" i="127"/>
  <c r="N12" i="53"/>
  <c r="N17" i="127"/>
  <c r="P5" i="130"/>
  <c r="B4" i="130"/>
  <c r="K7" i="53"/>
  <c r="I4" i="130"/>
  <c r="E11" i="7"/>
  <c r="E21" i="7"/>
  <c r="N18" i="131"/>
  <c r="P16" i="132"/>
  <c r="M7" i="53"/>
  <c r="C6" i="77"/>
  <c r="N17" i="53"/>
  <c r="B20" i="7"/>
  <c r="B9" i="7"/>
  <c r="N9" i="7"/>
  <c r="F6" i="131"/>
  <c r="K20" i="7"/>
  <c r="K9" i="7"/>
  <c r="N9" i="53"/>
  <c r="N14" i="131"/>
  <c r="K4" i="132"/>
  <c r="P13" i="130"/>
  <c r="P5" i="132"/>
  <c r="B4" i="132"/>
  <c r="P7" i="132"/>
  <c r="G6" i="77"/>
  <c r="E5" i="77" s="1"/>
  <c r="D34" i="163"/>
  <c r="E34" i="163"/>
  <c r="N11" i="131"/>
  <c r="N19" i="131"/>
  <c r="G6" i="131"/>
  <c r="L6" i="127"/>
  <c r="N11" i="127"/>
  <c r="J10" i="57"/>
  <c r="J18" i="57"/>
  <c r="J15" i="57"/>
  <c r="B4" i="57"/>
  <c r="J5" i="57"/>
  <c r="F4" i="57"/>
  <c r="L22" i="7"/>
  <c r="M22" i="7"/>
  <c r="M18" i="7"/>
  <c r="L18" i="7"/>
  <c r="E26" i="163" l="1"/>
  <c r="J12" i="163"/>
  <c r="J34" i="163"/>
  <c r="B20" i="147"/>
  <c r="J28" i="163"/>
  <c r="I18" i="7"/>
  <c r="I9" i="166"/>
  <c r="I22" i="7"/>
  <c r="I17" i="166"/>
  <c r="J22" i="7"/>
  <c r="J17" i="166"/>
  <c r="J18" i="7"/>
  <c r="J9" i="166"/>
  <c r="E31" i="163"/>
  <c r="J4" i="57"/>
  <c r="E6" i="53"/>
  <c r="H5" i="131"/>
  <c r="K6" i="53"/>
  <c r="B5" i="147"/>
  <c r="E9" i="147" s="1"/>
  <c r="P4" i="132"/>
  <c r="K9" i="163"/>
  <c r="J9" i="163"/>
  <c r="E6" i="163"/>
  <c r="D6" i="163"/>
  <c r="E20" i="163"/>
  <c r="D12" i="181" s="1"/>
  <c r="D20" i="163"/>
  <c r="C12" i="181" s="1"/>
  <c r="N5" i="127"/>
  <c r="K36" i="163"/>
  <c r="D33" i="181" s="1"/>
  <c r="J36" i="163"/>
  <c r="C33" i="181" s="1"/>
  <c r="D28" i="163"/>
  <c r="E28" i="163"/>
  <c r="N5" i="131"/>
  <c r="H6" i="53"/>
  <c r="J5" i="163"/>
  <c r="C26" i="181" s="1"/>
  <c r="K5" i="163"/>
  <c r="D26" i="181" s="1"/>
  <c r="H4" i="163"/>
  <c r="D19" i="163"/>
  <c r="E19" i="163"/>
  <c r="A5" i="181"/>
  <c r="B5" i="181" s="1"/>
  <c r="A22" i="181"/>
  <c r="N6" i="128"/>
  <c r="J27" i="163"/>
  <c r="K27" i="163"/>
  <c r="H5" i="127"/>
  <c r="K5" i="131"/>
  <c r="K19" i="163"/>
  <c r="J19" i="163"/>
  <c r="E10" i="163"/>
  <c r="D10" i="163"/>
  <c r="J10" i="163"/>
  <c r="K10" i="163"/>
  <c r="H6" i="128"/>
  <c r="B34" i="147"/>
  <c r="D9" i="166"/>
  <c r="D18" i="7"/>
  <c r="C9" i="166"/>
  <c r="C18" i="7"/>
  <c r="F17" i="166"/>
  <c r="F22" i="7"/>
  <c r="C22" i="7"/>
  <c r="C17" i="166"/>
  <c r="J32" i="163"/>
  <c r="C32" i="181" s="1"/>
  <c r="K32" i="163"/>
  <c r="D32" i="181" s="1"/>
  <c r="D15" i="163"/>
  <c r="E15" i="163"/>
  <c r="E7" i="163"/>
  <c r="D10" i="181" s="1"/>
  <c r="D7" i="163"/>
  <c r="C10" i="181" s="1"/>
  <c r="E33" i="163"/>
  <c r="D33" i="163"/>
  <c r="D36" i="163"/>
  <c r="C16" i="181" s="1"/>
  <c r="E36" i="163"/>
  <c r="D16" i="181" s="1"/>
  <c r="K16" i="163"/>
  <c r="J16" i="163"/>
  <c r="K29" i="163"/>
  <c r="J29" i="163"/>
  <c r="K15" i="163"/>
  <c r="J15" i="163"/>
  <c r="N6" i="53"/>
  <c r="B6" i="53"/>
  <c r="E5" i="163"/>
  <c r="D9" i="181" s="1"/>
  <c r="D5" i="163"/>
  <c r="C9" i="181" s="1"/>
  <c r="B4" i="163"/>
  <c r="K38" i="163"/>
  <c r="J38" i="163"/>
  <c r="K11" i="163"/>
  <c r="D28" i="181" s="1"/>
  <c r="J11" i="163"/>
  <c r="C28" i="181" s="1"/>
  <c r="E10" i="147"/>
  <c r="A4" i="181"/>
  <c r="A21" i="181"/>
  <c r="J30" i="163"/>
  <c r="K30" i="163"/>
  <c r="P4" i="130"/>
  <c r="B5" i="127"/>
  <c r="E37" i="163"/>
  <c r="D17" i="181" s="1"/>
  <c r="D37" i="163"/>
  <c r="C17" i="181" s="1"/>
  <c r="B5" i="131"/>
  <c r="K6" i="128"/>
  <c r="A6" i="181"/>
  <c r="B6" i="181" s="1"/>
  <c r="A23" i="181"/>
  <c r="K5" i="127"/>
  <c r="E35" i="163"/>
  <c r="D35" i="163"/>
  <c r="E5" i="127"/>
  <c r="K8" i="163"/>
  <c r="J8" i="163"/>
  <c r="E5" i="131"/>
  <c r="J6" i="163"/>
  <c r="K6" i="163"/>
  <c r="D11" i="163"/>
  <c r="C11" i="181" s="1"/>
  <c r="E11" i="163"/>
  <c r="D11" i="181" s="1"/>
  <c r="G9" i="166"/>
  <c r="G18" i="7"/>
  <c r="F9" i="166"/>
  <c r="F18" i="7"/>
  <c r="G22" i="7"/>
  <c r="G17" i="166"/>
  <c r="D17" i="166"/>
  <c r="D22" i="7"/>
  <c r="J26" i="163"/>
  <c r="K26" i="163"/>
  <c r="D32" i="163"/>
  <c r="C15" i="181" s="1"/>
  <c r="E32" i="163"/>
  <c r="D15" i="181" s="1"/>
  <c r="E28" i="147"/>
  <c r="E25" i="147"/>
  <c r="E23" i="147"/>
  <c r="E27" i="147"/>
  <c r="E26" i="147"/>
  <c r="E24" i="147"/>
  <c r="E22" i="147"/>
  <c r="E16" i="163"/>
  <c r="D16" i="163"/>
  <c r="K37" i="163"/>
  <c r="D34" i="181" s="1"/>
  <c r="J37" i="163"/>
  <c r="C34" i="181" s="1"/>
  <c r="B6" i="128"/>
  <c r="E29" i="163"/>
  <c r="D29" i="163"/>
  <c r="J33" i="163"/>
  <c r="K33" i="163"/>
  <c r="K20" i="163"/>
  <c r="D29" i="181" s="1"/>
  <c r="J20" i="163"/>
  <c r="C29" i="181" s="1"/>
  <c r="B24" i="163"/>
  <c r="D25" i="163"/>
  <c r="E25" i="163"/>
  <c r="J7" i="163"/>
  <c r="C27" i="181" s="1"/>
  <c r="K7" i="163"/>
  <c r="D27" i="181" s="1"/>
  <c r="D14" i="163"/>
  <c r="E14" i="163"/>
  <c r="D9" i="163"/>
  <c r="E9" i="163"/>
  <c r="E6" i="128"/>
  <c r="E27" i="163"/>
  <c r="D27" i="163"/>
  <c r="K25" i="163"/>
  <c r="J25" i="163"/>
  <c r="H24" i="163"/>
  <c r="D38" i="163"/>
  <c r="E38" i="163"/>
  <c r="D23" i="7"/>
  <c r="F23" i="7"/>
  <c r="M23" i="7"/>
  <c r="L23" i="7"/>
  <c r="I23" i="7"/>
  <c r="C23" i="7"/>
  <c r="G23" i="7"/>
  <c r="H9" i="166"/>
  <c r="H17" i="166"/>
  <c r="J23" i="7"/>
  <c r="H10" i="166" l="1"/>
  <c r="C4" i="181" s="1"/>
  <c r="H11" i="166"/>
  <c r="D4" i="181" s="1"/>
  <c r="J11" i="166"/>
  <c r="D6" i="181" s="1"/>
  <c r="J10" i="166"/>
  <c r="C6" i="181" s="1"/>
  <c r="B22" i="181"/>
  <c r="I18" i="166"/>
  <c r="C22" i="181" s="1"/>
  <c r="I19" i="166"/>
  <c r="D22" i="181" s="1"/>
  <c r="B21" i="181"/>
  <c r="H18" i="166"/>
  <c r="C21" i="181" s="1"/>
  <c r="H19" i="166"/>
  <c r="D21" i="181" s="1"/>
  <c r="B23" i="181"/>
  <c r="J18" i="166"/>
  <c r="C23" i="181" s="1"/>
  <c r="J19" i="166"/>
  <c r="D23" i="181" s="1"/>
  <c r="I10" i="166"/>
  <c r="C5" i="181" s="1"/>
  <c r="I11" i="166"/>
  <c r="D5" i="181" s="1"/>
  <c r="E8" i="147"/>
  <c r="E11" i="147"/>
  <c r="E12" i="147"/>
  <c r="E13" i="147"/>
  <c r="E14" i="147"/>
  <c r="E7" i="147"/>
  <c r="E18" i="7"/>
  <c r="E5" i="7"/>
  <c r="C10" i="162" s="1"/>
  <c r="E9" i="166"/>
  <c r="G36" i="166"/>
  <c r="G18" i="166"/>
  <c r="G19" i="166"/>
  <c r="B4" i="181"/>
  <c r="B17" i="166"/>
  <c r="N13" i="7"/>
  <c r="B22" i="7"/>
  <c r="B13" i="7"/>
  <c r="B18" i="162" s="1"/>
  <c r="K18" i="7"/>
  <c r="K5" i="7"/>
  <c r="H18" i="7"/>
  <c r="H5" i="7"/>
  <c r="D10" i="162" s="1"/>
  <c r="B9" i="166"/>
  <c r="B18" i="7"/>
  <c r="B5" i="7"/>
  <c r="B10" i="162" s="1"/>
  <c r="N5" i="7"/>
  <c r="K13" i="7"/>
  <c r="K22" i="7"/>
  <c r="K24" i="163"/>
  <c r="J24" i="163"/>
  <c r="G11" i="166"/>
  <c r="G29" i="166"/>
  <c r="G10" i="166"/>
  <c r="D4" i="163"/>
  <c r="E4" i="163"/>
  <c r="F19" i="166"/>
  <c r="F36" i="166"/>
  <c r="F18" i="166"/>
  <c r="D29" i="166"/>
  <c r="D11" i="166"/>
  <c r="D10" i="166"/>
  <c r="H13" i="7"/>
  <c r="D18" i="162" s="1"/>
  <c r="H22" i="7"/>
  <c r="C36" i="166"/>
  <c r="C18" i="166"/>
  <c r="C19" i="166"/>
  <c r="E36" i="147"/>
  <c r="E38" i="147"/>
  <c r="E37" i="147"/>
  <c r="E17" i="166"/>
  <c r="E13" i="7"/>
  <c r="C18" i="162" s="1"/>
  <c r="E22" i="7"/>
  <c r="E24" i="163"/>
  <c r="D24" i="163"/>
  <c r="D36" i="166"/>
  <c r="D19" i="166"/>
  <c r="D18" i="166"/>
  <c r="F11" i="166"/>
  <c r="F29" i="166"/>
  <c r="F10" i="166"/>
  <c r="C29" i="166"/>
  <c r="C11" i="166"/>
  <c r="C10" i="166"/>
  <c r="K4" i="163"/>
  <c r="J4" i="163"/>
  <c r="B39" i="151"/>
  <c r="B40" i="151"/>
  <c r="B38" i="157"/>
  <c r="B38" i="159"/>
  <c r="B40" i="156"/>
  <c r="B39" i="159"/>
  <c r="B40" i="155"/>
  <c r="B39" i="148"/>
  <c r="B39" i="150"/>
  <c r="B39" i="152"/>
  <c r="B39" i="154"/>
  <c r="B38" i="152"/>
  <c r="B40" i="148"/>
  <c r="B40" i="154"/>
  <c r="B39" i="156"/>
  <c r="B40" i="157"/>
  <c r="B40" i="150"/>
  <c r="B40" i="152"/>
  <c r="B39" i="155"/>
  <c r="B39" i="157"/>
  <c r="B40" i="159"/>
  <c r="B38" i="151"/>
  <c r="B38" i="156"/>
  <c r="B38" i="150"/>
  <c r="B38" i="155"/>
  <c r="B38" i="154"/>
  <c r="B38" i="148"/>
  <c r="B20" i="181" l="1"/>
  <c r="D20" i="162"/>
  <c r="D20" i="181" s="1"/>
  <c r="D19" i="162"/>
  <c r="C20" i="181" s="1"/>
  <c r="B3" i="181"/>
  <c r="D12" i="162"/>
  <c r="D3" i="181" s="1"/>
  <c r="D11" i="162"/>
  <c r="C3" i="181" s="1"/>
  <c r="H23" i="7"/>
  <c r="H15" i="7"/>
  <c r="C38" i="158"/>
  <c r="C38" i="154"/>
  <c r="C38" i="148"/>
  <c r="C38" i="151"/>
  <c r="C38" i="155"/>
  <c r="C38" i="160"/>
  <c r="C38" i="156"/>
  <c r="C38" i="152"/>
  <c r="C38" i="149"/>
  <c r="C38" i="157"/>
  <c r="C38" i="150"/>
  <c r="C38" i="146"/>
  <c r="C38" i="159"/>
  <c r="C38" i="153"/>
  <c r="H41" i="158"/>
  <c r="B39" i="158"/>
  <c r="B39" i="149"/>
  <c r="H40" i="149"/>
  <c r="B19" i="162"/>
  <c r="B20" i="162"/>
  <c r="K23" i="7"/>
  <c r="K15" i="7"/>
  <c r="N15" i="7"/>
  <c r="B15" i="7"/>
  <c r="B23" i="7"/>
  <c r="E15" i="7"/>
  <c r="E23" i="7"/>
  <c r="H40" i="146"/>
  <c r="B38" i="146"/>
  <c r="B38" i="160"/>
  <c r="H39" i="160"/>
  <c r="H40" i="153"/>
  <c r="B39" i="153"/>
  <c r="B40" i="158"/>
  <c r="H42" i="158"/>
  <c r="B12" i="162"/>
  <c r="B11" i="162"/>
  <c r="E10" i="166"/>
  <c r="E11" i="166"/>
  <c r="E29" i="166"/>
  <c r="D38" i="157"/>
  <c r="D38" i="153"/>
  <c r="D38" i="148"/>
  <c r="D38" i="156"/>
  <c r="D38" i="160"/>
  <c r="D38" i="155"/>
  <c r="D38" i="152"/>
  <c r="D38" i="150"/>
  <c r="D38" i="158"/>
  <c r="D38" i="159"/>
  <c r="D38" i="154"/>
  <c r="D38" i="151"/>
  <c r="D38" i="149"/>
  <c r="D38" i="146"/>
  <c r="H39" i="153"/>
  <c r="B38" i="153"/>
  <c r="H41" i="146"/>
  <c r="B39" i="146"/>
  <c r="B40" i="149"/>
  <c r="H41" i="149"/>
  <c r="H40" i="160"/>
  <c r="B39" i="160"/>
  <c r="B40" i="146"/>
  <c r="H42" i="146"/>
  <c r="C20" i="162"/>
  <c r="C19" i="162"/>
  <c r="C12" i="162"/>
  <c r="C11" i="162"/>
  <c r="E38" i="159"/>
  <c r="E38" i="146"/>
  <c r="E38" i="150"/>
  <c r="E38" i="151"/>
  <c r="E38" i="160"/>
  <c r="E38" i="157"/>
  <c r="E38" i="153"/>
  <c r="E38" i="149"/>
  <c r="E38" i="155"/>
  <c r="E38" i="158"/>
  <c r="E38" i="154"/>
  <c r="E38" i="152"/>
  <c r="E38" i="148"/>
  <c r="E38" i="156"/>
  <c r="H41" i="160"/>
  <c r="B40" i="160"/>
  <c r="B40" i="153"/>
  <c r="H41" i="153"/>
  <c r="H40" i="158"/>
  <c r="B38" i="158"/>
  <c r="B38" i="149"/>
  <c r="H39" i="149"/>
  <c r="E18" i="166"/>
  <c r="E19" i="166"/>
  <c r="E36" i="166"/>
  <c r="B29" i="166"/>
  <c r="B10" i="166"/>
  <c r="B11" i="166"/>
  <c r="B36" i="166"/>
  <c r="B18" i="166"/>
  <c r="B19" i="166"/>
  <c r="D25" i="161"/>
  <c r="F25" i="161"/>
  <c r="B25" i="161"/>
</calcChain>
</file>

<file path=xl/sharedStrings.xml><?xml version="1.0" encoding="utf-8"?>
<sst xmlns="http://schemas.openxmlformats.org/spreadsheetml/2006/main" count="1493" uniqueCount="334">
  <si>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</si>
  <si>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</si>
  <si>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</si>
  <si>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</si>
  <si>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</si>
  <si>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</si>
  <si>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</si>
  <si>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</si>
  <si>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</si>
  <si>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</si>
  <si>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</si>
  <si>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</si>
  <si>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</si>
  <si>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</si>
  <si>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</si>
  <si>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</si>
  <si>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</si>
  <si>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</si>
  <si>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</si>
  <si>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</si>
  <si>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</si>
  <si>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</si>
  <si>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</si>
  <si>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</si>
  <si>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</si>
  <si>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</si>
  <si>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</si>
  <si>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</si>
  <si>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</si>
  <si>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</si>
  <si>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</si>
  <si>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</si>
  <si>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</si>
  <si>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</si>
  <si>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</si>
  <si>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</si>
  <si>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</si>
  <si>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</si>
  <si>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</si>
  <si>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</si>
  <si>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</si>
  <si>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</si>
  <si>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</si>
  <si>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</si>
  <si>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</si>
  <si>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</si>
  <si>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</si>
  <si>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</si>
  <si>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</si>
  <si>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</si>
  <si>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</si>
  <si>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</si>
  <si>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</si>
  <si>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</si>
  <si>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</si>
  <si>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</si>
  <si>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</si>
  <si>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</si>
  <si>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</si>
  <si>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</si>
  <si>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</si>
  <si>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</si>
  <si>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</si>
  <si>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</si>
  <si>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</si>
  <si>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</si>
  <si>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</si>
  <si>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</si>
  <si>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</si>
  <si>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</si>
  <si>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</si>
  <si>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</si>
  <si>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</si>
  <si>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</si>
  <si>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</si>
  <si>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</si>
  <si>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</si>
  <si>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</si>
  <si>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</si>
  <si>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</si>
  <si>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</si>
  <si>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</si>
  <si>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</si>
  <si>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</si>
  <si>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</si>
  <si>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</si>
  <si>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</si>
  <si>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</si>
  <si>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</si>
  <si>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</si>
  <si>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</si>
  <si>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</si>
  <si>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</si>
  <si>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</si>
  <si>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</si>
  <si>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</si>
  <si>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</si>
  <si>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</si>
  <si>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</si>
  <si>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</si>
  <si>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</si>
  <si>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</si>
  <si>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</si>
  <si>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</si>
  <si>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</si>
  <si>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</si>
  <si>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</si>
  <si>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</si>
  <si>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</si>
  <si>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</si>
  <si>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</si>
  <si>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</si>
  <si>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</si>
  <si>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</si>
  <si>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</si>
  <si>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</si>
  <si>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</si>
  <si>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</si>
  <si>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</si>
  <si>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</si>
  <si>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</si>
  <si>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</si>
  <si>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</si>
  <si>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</si>
  <si>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</si>
  <si>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</si>
  <si>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</si>
  <si>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</si>
  <si>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</si>
  <si>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</si>
  <si>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</si>
  <si>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</si>
  <si>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</si>
  <si>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</si>
  <si>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</si>
  <si>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</si>
  <si>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</si>
  <si>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</si>
  <si>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</si>
  <si>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</si>
  <si>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</si>
  <si>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</si>
  <si>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</si>
  <si>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</si>
  <si>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</si>
  <si>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</si>
  <si>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</si>
  <si>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</si>
  <si>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</si>
  <si>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</si>
  <si>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</si>
  <si>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</si>
  <si>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</si>
  <si>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</si>
  <si>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</si>
  <si>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</si>
  <si>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</si>
  <si>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</si>
  <si>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</si>
  <si>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</si>
  <si>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</si>
  <si>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</si>
  <si>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</si>
  <si>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</si>
  <si>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</si>
  <si>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</si>
  <si>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</si>
  <si>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</si>
  <si>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</si>
  <si>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</si>
  <si>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</si>
  <si>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</si>
  <si>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</si>
  <si>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</si>
  <si>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</si>
  <si>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</si>
  <si>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</si>
  <si>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</si>
  <si>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</si>
  <si>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</si>
  <si>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</si>
  <si>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</si>
  <si>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</si>
  <si>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</si>
  <si>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</si>
  <si>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 Rozdíl mezi dodávkou a spotřebou jsou ztráty z nakoupeného tepla, část nezjištěného rozvodu tepla.</t>
  </si>
  <si>
    <t>Výroba tepla brutto 2019</t>
  </si>
  <si>
    <t>Dodávky tepla 2019</t>
  </si>
  <si>
    <t>Výroba tepla</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</si>
  <si>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</si>
  <si>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</si>
  <si>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</si>
  <si>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</si>
  <si>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</si>
  <si>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</si>
  <si>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</si>
  <si>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</si>
  <si>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</si>
  <si>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</si>
  <si>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</si>
  <si>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</si>
  <si>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</si>
  <si>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</si>
  <si>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</si>
  <si>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</si>
  <si>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</si>
  <si>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</si>
  <si>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</si>
  <si>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</si>
  <si>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</si>
  <si>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</si>
  <si>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</si>
  <si>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</si>
  <si>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</si>
  <si>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</si>
  <si>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</si>
  <si>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</si>
  <si>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</si>
  <si>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</si>
  <si>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</si>
  <si>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</si>
  <si>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</si>
  <si>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</si>
  <si>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</si>
  <si>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</si>
  <si>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</si>
  <si>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</si>
  <si>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</si>
  <si>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</si>
  <si>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</si>
  <si>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</si>
  <si>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</si>
  <si>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</si>
  <si>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</si>
  <si>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</si>
  <si>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</si>
  <si>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</si>
  <si>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</si>
  <si>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</si>
  <si>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</si>
  <si>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</si>
  <si>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</si>
  <si>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</si>
  <si>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</si>
  <si>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</si>
  <si>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</si>
  <si>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</si>
  <si>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</si>
  <si>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</si>
  <si>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</si>
  <si>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</si>
  <si>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</si>
  <si>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teplo.statistika@eru.cz</t>
  </si>
  <si>
    <t>ZKRATKY, POJMY A ZÁKLADNÍ VZTAHY</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</si>
  <si>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</si>
  <si>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</si>
  <si>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</si>
  <si>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</si>
  <si>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</si>
  <si>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</si>
  <si>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</si>
  <si>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</si>
  <si>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</si>
  <si>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</si>
  <si>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</si>
  <si>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</si>
  <si>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</si>
  <si>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</si>
  <si>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</si>
  <si>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</si>
  <si>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</si>
  <si>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</si>
  <si>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</si>
  <si>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</si>
  <si>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</si>
  <si>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</si>
  <si>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</si>
  <si>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</si>
  <si>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</si>
  <si>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</si>
  <si>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</si>
  <si>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</si>
  <si>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</si>
  <si>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</si>
  <si>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</si>
  <si>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5.3</t>
  </si>
  <si>
    <t>5.4</t>
  </si>
  <si>
    <t>Vývoj výroby tepla brutto a dodávek tepla podle paliv a krajů ČR</t>
  </si>
  <si>
    <t>Kraj</t>
  </si>
  <si>
    <t>Podíl v ČR</t>
  </si>
  <si>
    <t>Výroba tepla brutto 2022</t>
  </si>
  <si>
    <t>Dodávky tepla 2022</t>
  </si>
  <si>
    <t>max</t>
  </si>
  <si>
    <t>min</t>
  </si>
  <si>
    <t>Rozsah 2017-2021</t>
  </si>
  <si>
    <t>Rozdíl
(2022-2021)</t>
  </si>
  <si>
    <t>10.3 Vývoj výroby tepla brutto a dodávek tepla podle paliv a krajů ČR [TJ]</t>
  </si>
  <si>
    <t>Spotřeba tepla 2019</t>
  </si>
  <si>
    <t>Spotřeba tepla 2020</t>
  </si>
  <si>
    <t>Spotřeba tepla 2021</t>
  </si>
  <si>
    <t>Spotřeba tepla 2022</t>
  </si>
  <si>
    <t>Meziroční změna-spotřeba tepla</t>
  </si>
  <si>
    <t>10.4 Vývoj spotřeby tepla [TJ]</t>
  </si>
  <si>
    <t>10.5 Vývoj výroby tepla z KVET [TJ]</t>
  </si>
  <si>
    <t>VÝROBA TEPLA NETTO A VÝROBA TEPLA Z KVET</t>
  </si>
  <si>
    <t>Výroba tepla brutto z vybraných paliv [TJ]</t>
  </si>
  <si>
    <t>Výroba tepla brutto ve vybraných krajích [TJ]</t>
  </si>
  <si>
    <t>Dodávky tepla z vybraných paliv [TJ]</t>
  </si>
  <si>
    <t>Dodávky tepla ve vybraných krajích [TJ]</t>
  </si>
  <si>
    <t>Výroby tepla KVET z vybraných paliv [TJ]</t>
  </si>
  <si>
    <t>1 ZKRATKY, POJMY A ZÁKLADNÍ VZTAHY</t>
  </si>
  <si>
    <r>
      <t xml:space="preserve">Výroba tepla brutto [TJ] </t>
    </r>
    <r>
      <rPr>
        <sz val="11"/>
        <color theme="1"/>
        <rFont val="Arial"/>
        <family val="2"/>
        <charset val="238"/>
      </rPr>
      <t>(kapitola 4)</t>
    </r>
  </si>
  <si>
    <r>
      <t xml:space="preserve">Dodávky tepla [TJ] </t>
    </r>
    <r>
      <rPr>
        <sz val="11"/>
        <color theme="1"/>
        <rFont val="Arial"/>
        <family val="2"/>
        <charset val="238"/>
      </rPr>
      <t>(kapitola 5)</t>
    </r>
  </si>
  <si>
    <r>
      <t>Instalovaný výkon [MW</t>
    </r>
    <r>
      <rPr>
        <b/>
        <vertAlign val="subscript"/>
        <sz val="11"/>
        <color theme="1"/>
        <rFont val="Arial"/>
        <family val="2"/>
        <charset val="238"/>
      </rPr>
      <t>t</t>
    </r>
    <r>
      <rPr>
        <b/>
        <sz val="11"/>
        <color theme="1"/>
        <rFont val="Arial"/>
        <family val="2"/>
        <charset val="238"/>
      </rPr>
      <t xml:space="preserve">] </t>
    </r>
    <r>
      <rPr>
        <sz val="11"/>
        <color theme="1"/>
        <rFont val="Arial"/>
        <family val="2"/>
        <charset val="238"/>
      </rPr>
      <t>(kapitola 6)</t>
    </r>
  </si>
  <si>
    <r>
      <t xml:space="preserve">Spotřeba tepla [TJ] </t>
    </r>
    <r>
      <rPr>
        <sz val="11"/>
        <color theme="1"/>
        <rFont val="Arial"/>
        <family val="2"/>
        <charset val="238"/>
      </rPr>
      <t>(kapitola 7)</t>
    </r>
  </si>
  <si>
    <r>
      <t xml:space="preserve">Výroby tepla z KVET [TJ] </t>
    </r>
    <r>
      <rPr>
        <sz val="11"/>
        <color theme="1"/>
        <rFont val="Arial"/>
        <family val="2"/>
        <charset val="238"/>
      </rPr>
      <t>(kapitola 9)</t>
    </r>
  </si>
  <si>
    <r>
      <rPr>
        <b/>
        <sz val="24"/>
        <color rgb="FF1A3366"/>
        <rFont val="Arial"/>
        <family val="2"/>
        <charset val="238"/>
      </rPr>
      <t xml:space="preserve">ČTVRTLETNÍ ZPRÁVA O PROVOZU TEPLÁRENSKÝCH SOUSTAV
ČESKÉ REPUBLIKY
</t>
    </r>
    <r>
      <rPr>
        <b/>
        <sz val="24"/>
        <color rgb="FFE53A2E"/>
        <rFont val="Arial"/>
        <family val="2"/>
        <charset val="238"/>
      </rPr>
      <t>ZA III. ČTVRTLETÍ 2022</t>
    </r>
  </si>
  <si>
    <t>Výroba tepla brutto podle paliv v krajích ČR za III. čtvrtletí</t>
  </si>
  <si>
    <t>Dodávky tepla podle paliv v krajích ČR za III. čtvrtletí</t>
  </si>
  <si>
    <t>2 STRUČNÝ PŘEHLED ZA III. ČTVRTLETÍ 2022</t>
  </si>
  <si>
    <t>III. čtvrtletí 2022</t>
  </si>
  <si>
    <t>STRUČNÝ PŘEHLED ZA III. ČTVRTLETÍ 2022</t>
  </si>
  <si>
    <t>4.3 Výroba tepla brutto podle paliv v krajích ČR za III. čtvrtletí [TJ]</t>
  </si>
  <si>
    <t>5.3 Dodávky tepla podle paliv v krajích ČR za III. čtvrtletí [TJ]</t>
  </si>
  <si>
    <t>III. čtvrtletí 2021</t>
  </si>
  <si>
    <t xml:space="preserve">Energetický regulační úřad (ERÚ) zveřejňuje Čtvrtletní zprávu o provozu teplárenských soustav ČR za dané čtvrtletí roku 2022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2022, kterou ERÚ předpokládá zveřejnit do konce května roku 2023.
</t>
  </si>
  <si>
    <t>Výroba tepla brutto [GJ]</t>
  </si>
  <si>
    <t>Dodávky tepla podle paliv [GJ]</t>
  </si>
  <si>
    <t>Dodávka tepla ze Středočeského kraje [GJ]</t>
  </si>
  <si>
    <t>Spotřeba tepla podle sektorů [GJ]*</t>
  </si>
  <si>
    <t>Dodávka tepla z Pardubického kraje [GJ]</t>
  </si>
  <si>
    <t>Dodávka tepla do Královehrad. kr. [GJ]</t>
  </si>
  <si>
    <t>Dodávka tepla do Prahy [GJ]</t>
  </si>
  <si>
    <t xml:space="preserve">III.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</si>
</sst>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_ "/>
    <numFmt numFmtId="166" formatCode="0.0"/>
    <numFmt numFmtId="167" formatCode="0.0%"/>
    <numFmt numFmtId="168" formatCode="\$#,##0\ ;\(\$#,##0\)"/>
    <numFmt numFmtId="169" formatCode="#,##0.000"/>
    <numFmt numFmtId="170" formatCode="0.0000"/>
  </numFmts>
  <fonts count="100" x14ac:knownFonts="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sz val="11"/>
      <color rgb="FF1A3366"/>
      <name val="Arial"/>
      <family val="2"/>
      <charset val="238"/>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6"/>
      <color theme="3"/>
      <name val="Arial"/>
      <family val="2"/>
      <charset val="238"/>
    </font>
    <font>
      <sz val="11"/>
      <color theme="1"/>
      <name val="Arial"/>
      <family val="2"/>
      <charset val="238"/>
    </font>
    <font>
      <b/>
      <sz val="11"/>
      <color theme="1"/>
      <name val="Arial"/>
      <family val="2"/>
      <charset val="238"/>
    </font>
    <font>
      <b/>
      <vertAlign val="subscript"/>
      <sz val="11"/>
      <color theme="1"/>
      <name val="Arial"/>
      <family val="2"/>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right style="thin">
        <color auto="1"/>
      </right>
      <top style="thin">
        <color auto="1"/>
      </top>
      <bottom/>
      <diagonal/>
    </border>
    <border>
      <left/>
      <right style="thin">
        <color auto="1"/>
      </right>
      <top/>
      <bottom style="thin">
        <color auto="1"/>
      </bottom>
      <diagonal/>
    </border>
  </borders>
  <cellStyleXfs count="17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12" borderId="1" applyNumberFormat="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9" fillId="4" borderId="5" applyNumberFormat="0" applyFont="0" applyAlignment="0" applyProtection="0"/>
    <xf numFmtId="0" fontId="19" fillId="0" borderId="6" applyNumberFormat="0" applyFill="0" applyAlignment="0" applyProtection="0"/>
    <xf numFmtId="0" fontId="20" fillId="6" borderId="0" applyNumberFormat="0" applyBorder="0" applyAlignment="0" applyProtection="0"/>
    <xf numFmtId="0" fontId="19" fillId="0" borderId="0" applyNumberFormat="0" applyFill="0" applyBorder="0" applyAlignment="0" applyProtection="0"/>
    <xf numFmtId="0" fontId="21" fillId="7" borderId="7" applyNumberFormat="0" applyAlignment="0" applyProtection="0"/>
    <xf numFmtId="0" fontId="22" fillId="13" borderId="7" applyNumberFormat="0" applyAlignment="0" applyProtection="0"/>
    <xf numFmtId="0" fontId="23" fillId="13" borderId="8" applyNumberFormat="0" applyAlignment="0" applyProtection="0"/>
    <xf numFmtId="0" fontId="24" fillId="0" borderId="0" applyNumberFormat="0" applyFill="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9" fontId="28" fillId="0" borderId="0" applyFont="0" applyFill="0" applyBorder="0" applyAlignment="0" applyProtection="0"/>
    <xf numFmtId="0" fontId="52" fillId="0" borderId="0"/>
    <xf numFmtId="0" fontId="8" fillId="0" borderId="0"/>
    <xf numFmtId="9" fontId="8" fillId="0" borderId="0" applyFont="0" applyFill="0" applyBorder="0" applyAlignment="0" applyProtection="0"/>
    <xf numFmtId="0" fontId="55" fillId="0" borderId="0"/>
    <xf numFmtId="4" fontId="57" fillId="20" borderId="29" applyNumberFormat="0" applyProtection="0">
      <alignment horizontal="left" vertical="center" indent="1"/>
    </xf>
    <xf numFmtId="0" fontId="56" fillId="0" borderId="0" applyNumberFormat="0" applyFill="0" applyBorder="0" applyAlignment="0" applyProtection="0">
      <alignment vertical="top"/>
      <protection locked="0"/>
    </xf>
    <xf numFmtId="0" fontId="8" fillId="0" borderId="0"/>
    <xf numFmtId="0" fontId="7" fillId="0" borderId="0"/>
    <xf numFmtId="9" fontId="8" fillId="0" borderId="0" applyFont="0" applyFill="0" applyBorder="0" applyAlignment="0" applyProtection="0"/>
    <xf numFmtId="4" fontId="58" fillId="7" borderId="29" applyNumberFormat="0" applyProtection="0">
      <alignment vertical="center"/>
    </xf>
    <xf numFmtId="4" fontId="58" fillId="21" borderId="29" applyNumberFormat="0" applyProtection="0">
      <alignment horizontal="left" vertical="center" indent="1"/>
    </xf>
    <xf numFmtId="4" fontId="58" fillId="22" borderId="0" applyNumberFormat="0" applyProtection="0">
      <alignment horizontal="left" vertical="center" indent="1"/>
    </xf>
    <xf numFmtId="4" fontId="57" fillId="23" borderId="29" applyNumberFormat="0" applyProtection="0">
      <alignment horizontal="right" vertical="center"/>
    </xf>
    <xf numFmtId="0" fontId="8" fillId="0" borderId="0"/>
    <xf numFmtId="0" fontId="7" fillId="0" borderId="0"/>
    <xf numFmtId="0" fontId="8" fillId="0" borderId="0"/>
    <xf numFmtId="2" fontId="8" fillId="0" borderId="0" applyFont="0" applyFill="0" applyBorder="0" applyAlignment="0" applyProtection="0"/>
    <xf numFmtId="0" fontId="7" fillId="0" borderId="0"/>
    <xf numFmtId="0" fontId="8" fillId="0" borderId="0"/>
    <xf numFmtId="0" fontId="8" fillId="0" borderId="0"/>
    <xf numFmtId="4" fontId="60" fillId="21" borderId="29" applyNumberFormat="0" applyProtection="0">
      <alignment vertical="center"/>
    </xf>
    <xf numFmtId="0" fontId="58" fillId="21" borderId="29" applyNumberFormat="0" applyProtection="0">
      <alignment horizontal="left" vertical="top" indent="1"/>
    </xf>
    <xf numFmtId="4" fontId="57" fillId="8" borderId="29" applyNumberFormat="0" applyProtection="0">
      <alignment horizontal="right" vertical="center"/>
    </xf>
    <xf numFmtId="4" fontId="57" fillId="3" borderId="29" applyNumberFormat="0" applyProtection="0">
      <alignment horizontal="right" vertical="center"/>
    </xf>
    <xf numFmtId="4" fontId="57" fillId="17" borderId="29" applyNumberFormat="0" applyProtection="0">
      <alignment horizontal="right" vertical="center"/>
    </xf>
    <xf numFmtId="4" fontId="57" fillId="10" borderId="29" applyNumberFormat="0" applyProtection="0">
      <alignment horizontal="right" vertical="center"/>
    </xf>
    <xf numFmtId="4" fontId="57" fillId="24" borderId="29" applyNumberFormat="0" applyProtection="0">
      <alignment horizontal="right" vertical="center"/>
    </xf>
    <xf numFmtId="4" fontId="57" fillId="9" borderId="29" applyNumberFormat="0" applyProtection="0">
      <alignment horizontal="right" vertical="center"/>
    </xf>
    <xf numFmtId="4" fontId="57" fillId="25" borderId="29" applyNumberFormat="0" applyProtection="0">
      <alignment horizontal="right" vertical="center"/>
    </xf>
    <xf numFmtId="4" fontId="57" fillId="26" borderId="29" applyNumberFormat="0" applyProtection="0">
      <alignment horizontal="right" vertical="center"/>
    </xf>
    <xf numFmtId="4" fontId="57" fillId="27" borderId="29" applyNumberFormat="0" applyProtection="0">
      <alignment horizontal="right" vertical="center"/>
    </xf>
    <xf numFmtId="4" fontId="58" fillId="0" borderId="0" applyNumberFormat="0" applyProtection="0">
      <alignment horizontal="left" vertical="center" indent="1"/>
    </xf>
    <xf numFmtId="4" fontId="57" fillId="23" borderId="0" applyNumberFormat="0" applyProtection="0">
      <alignment horizontal="left" vertical="center" indent="1"/>
    </xf>
    <xf numFmtId="4" fontId="61" fillId="28" borderId="0" applyNumberFormat="0" applyProtection="0">
      <alignment horizontal="left" vertical="center" indent="1"/>
    </xf>
    <xf numFmtId="4" fontId="57" fillId="20" borderId="29" applyNumberFormat="0" applyProtection="0">
      <alignment horizontal="right" vertical="center"/>
    </xf>
    <xf numFmtId="4" fontId="62" fillId="23" borderId="0" applyNumberFormat="0" applyProtection="0">
      <alignment horizontal="left" vertical="center" indent="1"/>
    </xf>
    <xf numFmtId="4" fontId="62" fillId="22" borderId="0" applyNumberFormat="0" applyProtection="0">
      <alignment horizontal="left" vertical="center" indent="1"/>
    </xf>
    <xf numFmtId="0" fontId="8" fillId="28" borderId="29" applyNumberFormat="0" applyProtection="0">
      <alignment horizontal="left" vertical="center" indent="1"/>
    </xf>
    <xf numFmtId="0" fontId="8" fillId="28" borderId="29" applyNumberFormat="0" applyProtection="0">
      <alignment horizontal="left" vertical="top" indent="1"/>
    </xf>
    <xf numFmtId="0" fontId="8" fillId="22" borderId="29" applyNumberFormat="0" applyProtection="0">
      <alignment horizontal="left" vertical="center" indent="1"/>
    </xf>
    <xf numFmtId="0" fontId="8" fillId="22" borderId="29" applyNumberFormat="0" applyProtection="0">
      <alignment horizontal="left" vertical="top" indent="1"/>
    </xf>
    <xf numFmtId="0" fontId="8" fillId="29" borderId="29" applyNumberFormat="0" applyProtection="0">
      <alignment horizontal="left" vertical="center" indent="1"/>
    </xf>
    <xf numFmtId="0" fontId="8" fillId="29" borderId="29" applyNumberFormat="0" applyProtection="0">
      <alignment horizontal="left" vertical="top" indent="1"/>
    </xf>
    <xf numFmtId="0" fontId="8" fillId="30" borderId="29" applyNumberFormat="0" applyProtection="0">
      <alignment horizontal="left" vertical="center" indent="1"/>
    </xf>
    <xf numFmtId="0" fontId="8" fillId="30" borderId="29" applyNumberFormat="0" applyProtection="0">
      <alignment horizontal="left" vertical="top" indent="1"/>
    </xf>
    <xf numFmtId="4" fontId="57" fillId="31" borderId="29" applyNumberFormat="0" applyProtection="0">
      <alignment vertical="center"/>
    </xf>
    <xf numFmtId="4" fontId="63" fillId="31" borderId="29" applyNumberFormat="0" applyProtection="0">
      <alignment vertical="center"/>
    </xf>
    <xf numFmtId="4" fontId="57" fillId="31" borderId="29" applyNumberFormat="0" applyProtection="0">
      <alignment horizontal="left" vertical="center" indent="1"/>
    </xf>
    <xf numFmtId="0" fontId="57" fillId="31" borderId="29" applyNumberFormat="0" applyProtection="0">
      <alignment horizontal="left" vertical="top" indent="1"/>
    </xf>
    <xf numFmtId="4" fontId="63" fillId="23" borderId="29" applyNumberFormat="0" applyProtection="0">
      <alignment horizontal="right" vertical="center"/>
    </xf>
    <xf numFmtId="0" fontId="57" fillId="22" borderId="29" applyNumberFormat="0" applyProtection="0">
      <alignment horizontal="left" vertical="top" indent="1"/>
    </xf>
    <xf numFmtId="4" fontId="64" fillId="0" borderId="0" applyNumberFormat="0" applyProtection="0">
      <alignment horizontal="left" vertical="center" indent="1"/>
    </xf>
    <xf numFmtId="4" fontId="65" fillId="23" borderId="29" applyNumberFormat="0" applyProtection="0">
      <alignment horizontal="right" vertical="center"/>
    </xf>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52" fillId="0" borderId="0"/>
    <xf numFmtId="0" fontId="52" fillId="32" borderId="30" applyNumberFormat="0" applyFont="0" applyFill="0" applyAlignment="0" applyProtection="0"/>
    <xf numFmtId="0"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3"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168" fontId="52" fillId="32" borderId="0" applyFont="0" applyFill="0" applyBorder="0" applyAlignment="0" applyProtection="0"/>
    <xf numFmtId="0" fontId="59" fillId="0" borderId="0" applyNumberFormat="0" applyFill="0" applyBorder="0" applyAlignment="0" applyProtection="0"/>
    <xf numFmtId="2" fontId="52" fillId="32" borderId="0" applyFont="0" applyFill="0" applyBorder="0" applyAlignment="0" applyProtection="0"/>
    <xf numFmtId="0" fontId="67" fillId="32" borderId="0" applyNumberFormat="0" applyFill="0" applyBorder="0" applyAlignment="0" applyProtection="0"/>
    <xf numFmtId="0" fontId="68" fillId="32" borderId="0" applyNumberFormat="0" applyFill="0" applyBorder="0" applyAlignment="0" applyProtection="0"/>
    <xf numFmtId="0" fontId="7" fillId="0" borderId="0"/>
    <xf numFmtId="9" fontId="7" fillId="0" borderId="0" applyFont="0" applyFill="0" applyBorder="0" applyAlignment="0" applyProtection="0"/>
    <xf numFmtId="1" fontId="69" fillId="0" borderId="0">
      <alignment horizontal="left"/>
      <protection hidden="1"/>
    </xf>
    <xf numFmtId="1" fontId="70" fillId="0" borderId="0">
      <protection hidden="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85"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cellStyleXfs>
  <cellXfs count="407">
    <xf numFmtId="0" fontId="0" fillId="0" borderId="0" xfId="0"/>
    <xf numFmtId="164" fontId="31" fillId="0" borderId="0" xfId="0" applyNumberFormat="1" applyFont="1" applyFill="1" applyBorder="1"/>
    <xf numFmtId="0" fontId="27" fillId="0" borderId="0" xfId="0" applyFont="1" applyFill="1" applyBorder="1"/>
    <xf numFmtId="0" fontId="34" fillId="0" borderId="0" xfId="0" applyFont="1" applyFill="1" applyBorder="1" applyAlignment="1">
      <alignment horizontal="right" vertical="top"/>
    </xf>
    <xf numFmtId="0" fontId="30" fillId="0" borderId="0" xfId="0" applyFont="1" applyFill="1" applyBorder="1"/>
    <xf numFmtId="164" fontId="29" fillId="0" borderId="12" xfId="0" applyNumberFormat="1" applyFont="1" applyFill="1" applyBorder="1"/>
    <xf numFmtId="0" fontId="31" fillId="0" borderId="0" xfId="0" applyFont="1" applyFill="1" applyBorder="1" applyAlignment="1">
      <alignment vertical="center"/>
    </xf>
    <xf numFmtId="0" fontId="29" fillId="0" borderId="0" xfId="0" applyFont="1" applyFill="1" applyBorder="1"/>
    <xf numFmtId="164" fontId="29" fillId="0" borderId="0" xfId="0" applyNumberFormat="1" applyFont="1" applyFill="1" applyBorder="1"/>
    <xf numFmtId="0" fontId="31" fillId="0" borderId="0" xfId="0" applyFont="1" applyFill="1" applyBorder="1" applyAlignment="1">
      <alignment horizontal="right"/>
    </xf>
    <xf numFmtId="0" fontId="33" fillId="0" borderId="0" xfId="0" applyFont="1" applyFill="1" applyBorder="1"/>
    <xf numFmtId="9" fontId="33" fillId="0" borderId="0" xfId="41" applyFont="1" applyFill="1" applyBorder="1"/>
    <xf numFmtId="164" fontId="29" fillId="0" borderId="9" xfId="0" applyNumberFormat="1" applyFont="1" applyFill="1" applyBorder="1"/>
    <xf numFmtId="0" fontId="29" fillId="19" borderId="9" xfId="0" applyFont="1" applyFill="1" applyBorder="1"/>
    <xf numFmtId="0" fontId="29" fillId="0" borderId="12" xfId="0" applyFont="1" applyFill="1" applyBorder="1" applyAlignment="1">
      <alignment horizontal="left" vertical="center" indent="1"/>
    </xf>
    <xf numFmtId="0" fontId="29" fillId="19" borderId="0" xfId="0" applyFont="1" applyFill="1" applyBorder="1"/>
    <xf numFmtId="0" fontId="29" fillId="0" borderId="0" xfId="0" applyFont="1" applyFill="1" applyBorder="1" applyAlignment="1">
      <alignment horizontal="left" indent="1"/>
    </xf>
    <xf numFmtId="0" fontId="29" fillId="0" borderId="0" xfId="0" applyFont="1" applyFill="1" applyBorder="1" applyAlignment="1">
      <alignment horizontal="left" vertical="center" indent="1"/>
    </xf>
    <xf numFmtId="164" fontId="29" fillId="0" borderId="13" xfId="0" applyNumberFormat="1" applyFont="1" applyFill="1" applyBorder="1"/>
    <xf numFmtId="164" fontId="29" fillId="0" borderId="13" xfId="0" applyNumberFormat="1" applyFont="1" applyFill="1" applyBorder="1" applyAlignment="1"/>
    <xf numFmtId="0" fontId="29" fillId="0" borderId="0" xfId="0" applyNumberFormat="1" applyFont="1" applyFill="1" applyBorder="1" applyAlignment="1"/>
    <xf numFmtId="164" fontId="29" fillId="0" borderId="11" xfId="0" applyNumberFormat="1" applyFont="1" applyFill="1" applyBorder="1" applyAlignment="1"/>
    <xf numFmtId="164" fontId="29" fillId="0" borderId="22" xfId="0" applyNumberFormat="1" applyFont="1" applyFill="1" applyBorder="1"/>
    <xf numFmtId="0" fontId="31" fillId="0" borderId="0" xfId="0" applyFont="1" applyFill="1" applyBorder="1"/>
    <xf numFmtId="164" fontId="29" fillId="0" borderId="24" xfId="0" applyNumberFormat="1" applyFont="1" applyFill="1" applyBorder="1"/>
    <xf numFmtId="164" fontId="33" fillId="0" borderId="0" xfId="0" applyNumberFormat="1" applyFont="1" applyFill="1" applyBorder="1"/>
    <xf numFmtId="0" fontId="29" fillId="0" borderId="21" xfId="0" applyFont="1" applyFill="1" applyBorder="1" applyAlignment="1">
      <alignment horizontal="left" vertical="center" indent="1"/>
    </xf>
    <xf numFmtId="0" fontId="29" fillId="19" borderId="0" xfId="0" applyFont="1" applyFill="1"/>
    <xf numFmtId="0" fontId="31" fillId="19" borderId="0" xfId="0" applyFont="1" applyFill="1" applyBorder="1" applyAlignment="1">
      <alignment horizontal="right"/>
    </xf>
    <xf numFmtId="0" fontId="29" fillId="0" borderId="13" xfId="0" applyFont="1" applyFill="1" applyBorder="1" applyAlignment="1">
      <alignment horizontal="left" vertical="center" indent="1"/>
    </xf>
    <xf numFmtId="0" fontId="29" fillId="0" borderId="11" xfId="0" applyFont="1" applyFill="1" applyBorder="1" applyAlignment="1">
      <alignment horizontal="left" vertical="center" indent="1"/>
    </xf>
    <xf numFmtId="0" fontId="31" fillId="19" borderId="17" xfId="0" applyFont="1" applyFill="1" applyBorder="1" applyAlignment="1">
      <alignment horizontal="center"/>
    </xf>
    <xf numFmtId="0" fontId="31" fillId="19" borderId="18" xfId="0" applyFont="1" applyFill="1" applyBorder="1" applyAlignment="1">
      <alignment horizontal="center"/>
    </xf>
    <xf numFmtId="164" fontId="31" fillId="18" borderId="24" xfId="0" applyNumberFormat="1" applyFont="1" applyFill="1" applyBorder="1"/>
    <xf numFmtId="164" fontId="31" fillId="18" borderId="9" xfId="0" applyNumberFormat="1" applyFont="1" applyFill="1" applyBorder="1"/>
    <xf numFmtId="0" fontId="29" fillId="0" borderId="10" xfId="0" applyFont="1" applyFill="1" applyBorder="1" applyAlignment="1">
      <alignment horizontal="left" vertical="center" indent="1"/>
    </xf>
    <xf numFmtId="0" fontId="29" fillId="19" borderId="0" xfId="0" applyFont="1" applyFill="1" applyBorder="1" applyAlignment="1">
      <alignment horizontal="right" vertical="center"/>
    </xf>
    <xf numFmtId="0" fontId="31" fillId="19" borderId="14" xfId="0" applyFont="1" applyFill="1" applyBorder="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right"/>
    </xf>
    <xf numFmtId="164" fontId="31" fillId="0" borderId="0" xfId="0" applyNumberFormat="1" applyFont="1" applyFill="1" applyBorder="1" applyAlignment="1">
      <alignment horizontal="center"/>
    </xf>
    <xf numFmtId="167" fontId="29" fillId="0" borderId="0" xfId="41" applyNumberFormat="1" applyFont="1" applyFill="1" applyBorder="1"/>
    <xf numFmtId="167" fontId="29" fillId="0" borderId="13" xfId="0" applyNumberFormat="1" applyFont="1" applyFill="1" applyBorder="1" applyAlignment="1">
      <alignment vertical="center"/>
    </xf>
    <xf numFmtId="167" fontId="29" fillId="0" borderId="11" xfId="0" applyNumberFormat="1" applyFont="1" applyFill="1" applyBorder="1" applyAlignment="1">
      <alignment vertical="center"/>
    </xf>
    <xf numFmtId="167" fontId="29" fillId="0" borderId="0" xfId="0" applyNumberFormat="1" applyFont="1" applyFill="1" applyBorder="1"/>
    <xf numFmtId="167" fontId="29" fillId="18" borderId="13" xfId="41" applyNumberFormat="1" applyFont="1" applyFill="1" applyBorder="1" applyAlignment="1"/>
    <xf numFmtId="167" fontId="29" fillId="18" borderId="13" xfId="0" applyNumberFormat="1" applyFont="1" applyFill="1" applyBorder="1" applyAlignment="1">
      <alignment vertical="center"/>
    </xf>
    <xf numFmtId="0" fontId="29" fillId="19" borderId="15" xfId="0" applyFont="1" applyFill="1" applyBorder="1"/>
    <xf numFmtId="0" fontId="31" fillId="19" borderId="18" xfId="0" applyFont="1" applyFill="1" applyBorder="1" applyAlignment="1">
      <alignment horizontal="center"/>
    </xf>
    <xf numFmtId="0" fontId="31" fillId="19" borderId="0" xfId="0" applyFont="1" applyFill="1" applyBorder="1" applyAlignment="1">
      <alignment horizontal="right"/>
    </xf>
    <xf numFmtId="0" fontId="33" fillId="0" borderId="0" xfId="41" applyNumberFormat="1" applyFont="1" applyFill="1" applyBorder="1"/>
    <xf numFmtId="0" fontId="32" fillId="0" borderId="0" xfId="0" applyFont="1" applyFill="1" applyBorder="1" applyAlignment="1">
      <alignment horizontal="right"/>
    </xf>
    <xf numFmtId="0" fontId="33" fillId="0" borderId="0" xfId="0" applyFont="1" applyFill="1" applyBorder="1" applyAlignment="1">
      <alignment horizontal="right"/>
    </xf>
    <xf numFmtId="0" fontId="32" fillId="0" borderId="0" xfId="0" applyFont="1" applyFill="1" applyBorder="1" applyAlignment="1">
      <alignment horizontal="center"/>
    </xf>
    <xf numFmtId="164" fontId="32" fillId="0" borderId="0" xfId="0" applyNumberFormat="1" applyFont="1" applyFill="1" applyBorder="1" applyAlignment="1">
      <alignment horizontal="center"/>
    </xf>
    <xf numFmtId="164" fontId="32" fillId="0" borderId="0" xfId="0" applyNumberFormat="1" applyFont="1" applyFill="1" applyBorder="1"/>
    <xf numFmtId="164" fontId="29" fillId="0" borderId="23" xfId="0" applyNumberFormat="1" applyFont="1" applyFill="1" applyBorder="1" applyAlignment="1">
      <alignment vertical="center"/>
    </xf>
    <xf numFmtId="164" fontId="29" fillId="0" borderId="25" xfId="0" applyNumberFormat="1" applyFont="1" applyFill="1" applyBorder="1" applyAlignment="1">
      <alignment vertical="center"/>
    </xf>
    <xf numFmtId="0" fontId="31" fillId="0" borderId="0" xfId="0" applyFont="1" applyFill="1" applyBorder="1" applyAlignment="1">
      <alignment horizontal="center"/>
    </xf>
    <xf numFmtId="0" fontId="29" fillId="0" borderId="0" xfId="0" applyFont="1" applyFill="1" applyBorder="1" applyAlignment="1">
      <alignment vertical="center" wrapText="1"/>
    </xf>
    <xf numFmtId="0" fontId="33" fillId="0" borderId="0" xfId="41" applyNumberFormat="1" applyFont="1" applyFill="1" applyBorder="1" applyAlignment="1"/>
    <xf numFmtId="0" fontId="29" fillId="0" borderId="0" xfId="0" applyNumberFormat="1" applyFont="1" applyFill="1" applyBorder="1" applyAlignment="1">
      <alignment wrapText="1"/>
    </xf>
    <xf numFmtId="0" fontId="31" fillId="19" borderId="9" xfId="0" applyFont="1" applyFill="1" applyBorder="1" applyAlignment="1">
      <alignment horizontal="center"/>
    </xf>
    <xf numFmtId="0" fontId="31" fillId="19" borderId="19" xfId="0" applyFont="1" applyFill="1" applyBorder="1" applyAlignment="1">
      <alignment horizontal="center"/>
    </xf>
    <xf numFmtId="0" fontId="29" fillId="0" borderId="0" xfId="0" applyFont="1" applyFill="1" applyBorder="1" applyAlignment="1"/>
    <xf numFmtId="49" fontId="44" fillId="0" borderId="0" xfId="0" applyNumberFormat="1" applyFont="1" applyFill="1" applyBorder="1" applyAlignment="1">
      <alignment horizontal="right"/>
    </xf>
    <xf numFmtId="0" fontId="26" fillId="0" borderId="0" xfId="0" applyFont="1" applyFill="1"/>
    <xf numFmtId="0" fontId="39" fillId="0" borderId="0" xfId="0" applyFont="1" applyFill="1" applyBorder="1"/>
    <xf numFmtId="164" fontId="39" fillId="0" borderId="0" xfId="0" applyNumberFormat="1" applyFont="1" applyFill="1" applyBorder="1"/>
    <xf numFmtId="165" fontId="29" fillId="0" borderId="0" xfId="0" applyNumberFormat="1" applyFont="1" applyFill="1" applyBorder="1" applyAlignment="1">
      <alignment horizontal="right"/>
    </xf>
    <xf numFmtId="0" fontId="27" fillId="0" borderId="0" xfId="0" applyNumberFormat="1" applyFont="1" applyFill="1" applyBorder="1"/>
    <xf numFmtId="0" fontId="34" fillId="0" borderId="0" xfId="0" applyFont="1" applyFill="1" applyBorder="1" applyAlignment="1">
      <alignment vertical="top"/>
    </xf>
    <xf numFmtId="0" fontId="47" fillId="0" borderId="0" xfId="0" applyFont="1" applyFill="1" applyBorder="1"/>
    <xf numFmtId="0" fontId="50" fillId="0" borderId="0" xfId="0" applyFont="1" applyFill="1" applyBorder="1"/>
    <xf numFmtId="0" fontId="29" fillId="0" borderId="0" xfId="0" applyFont="1" applyFill="1"/>
    <xf numFmtId="0" fontId="30" fillId="0" borderId="0" xfId="0" applyFont="1" applyFill="1"/>
    <xf numFmtId="0" fontId="49" fillId="0" borderId="0" xfId="0" applyFont="1" applyFill="1"/>
    <xf numFmtId="0" fontId="25" fillId="0" borderId="0" xfId="0" applyFont="1" applyFill="1"/>
    <xf numFmtId="164" fontId="29" fillId="0" borderId="0" xfId="0" applyNumberFormat="1" applyFont="1" applyFill="1"/>
    <xf numFmtId="0" fontId="26" fillId="0" borderId="0" xfId="0" applyFont="1" applyFill="1" applyAlignment="1"/>
    <xf numFmtId="0" fontId="29" fillId="0" borderId="0" xfId="0" applyFont="1" applyFill="1" applyAlignment="1">
      <alignment horizontal="right"/>
    </xf>
    <xf numFmtId="0" fontId="27" fillId="0" borderId="0" xfId="0" applyFont="1" applyFill="1"/>
    <xf numFmtId="0" fontId="48" fillId="0" borderId="0" xfId="0" applyFont="1" applyFill="1"/>
    <xf numFmtId="0" fontId="31" fillId="0" borderId="0" xfId="0" applyFont="1" applyFill="1"/>
    <xf numFmtId="0" fontId="46" fillId="0" borderId="0" xfId="0" applyFont="1" applyFill="1"/>
    <xf numFmtId="0" fontId="45" fillId="0" borderId="0" xfId="0" applyFont="1" applyFill="1" applyAlignment="1"/>
    <xf numFmtId="0" fontId="46" fillId="0" borderId="0" xfId="0" applyFont="1" applyFill="1" applyBorder="1"/>
    <xf numFmtId="0" fontId="46" fillId="0" borderId="0" xfId="0" applyFont="1" applyFill="1" applyAlignment="1">
      <alignment vertical="top"/>
    </xf>
    <xf numFmtId="0" fontId="46" fillId="0" borderId="0" xfId="0" applyFont="1" applyFill="1" applyAlignment="1"/>
    <xf numFmtId="0" fontId="43" fillId="0" borderId="0" xfId="0" applyFont="1" applyFill="1"/>
    <xf numFmtId="0" fontId="44" fillId="0" borderId="0" xfId="0" applyFont="1" applyFill="1" applyAlignment="1">
      <alignment horizontal="right"/>
    </xf>
    <xf numFmtId="164" fontId="29" fillId="0" borderId="23" xfId="0" applyNumberFormat="1" applyFont="1" applyFill="1" applyBorder="1"/>
    <xf numFmtId="167" fontId="29" fillId="0" borderId="13" xfId="41" applyNumberFormat="1" applyFont="1" applyFill="1" applyBorder="1" applyAlignment="1"/>
    <xf numFmtId="164" fontId="33" fillId="0" borderId="0" xfId="0" applyNumberFormat="1" applyFont="1" applyFill="1"/>
    <xf numFmtId="167" fontId="29" fillId="0" borderId="13" xfId="41" applyNumberFormat="1" applyFont="1" applyFill="1" applyBorder="1"/>
    <xf numFmtId="167" fontId="29" fillId="0" borderId="11" xfId="41" applyNumberFormat="1" applyFont="1" applyFill="1" applyBorder="1" applyAlignment="1"/>
    <xf numFmtId="167" fontId="29" fillId="0" borderId="11" xfId="41" applyNumberFormat="1" applyFont="1" applyFill="1" applyBorder="1"/>
    <xf numFmtId="167" fontId="29" fillId="0" borderId="12" xfId="41" applyNumberFormat="1" applyFont="1" applyFill="1" applyBorder="1"/>
    <xf numFmtId="166" fontId="29" fillId="0" borderId="0" xfId="0" applyNumberFormat="1" applyFont="1" applyFill="1" applyBorder="1"/>
    <xf numFmtId="0" fontId="34" fillId="0" borderId="0" xfId="0" applyFont="1" applyFill="1" applyAlignment="1">
      <alignment horizontal="right"/>
    </xf>
    <xf numFmtId="0" fontId="36" fillId="0" borderId="0" xfId="0" applyFont="1" applyFill="1" applyAlignment="1">
      <alignment horizontal="right"/>
    </xf>
    <xf numFmtId="166" fontId="33" fillId="0" borderId="0" xfId="0" applyNumberFormat="1" applyFont="1" applyFill="1" applyBorder="1"/>
    <xf numFmtId="167" fontId="33" fillId="0" borderId="0" xfId="41" applyNumberFormat="1" applyFont="1" applyFill="1" applyBorder="1"/>
    <xf numFmtId="0" fontId="33" fillId="0" borderId="0" xfId="0" applyFont="1" applyFill="1"/>
    <xf numFmtId="167" fontId="33" fillId="0" borderId="0" xfId="41" applyNumberFormat="1" applyFont="1" applyFill="1"/>
    <xf numFmtId="167" fontId="33" fillId="0" borderId="0" xfId="0" applyNumberFormat="1" applyFont="1" applyFill="1"/>
    <xf numFmtId="0" fontId="29" fillId="0" borderId="0" xfId="0" applyNumberFormat="1" applyFont="1" applyFill="1" applyAlignment="1"/>
    <xf numFmtId="0" fontId="33" fillId="0" borderId="0" xfId="41" applyNumberFormat="1" applyFont="1" applyFill="1" applyAlignment="1"/>
    <xf numFmtId="0" fontId="33" fillId="0" borderId="0" xfId="0" applyNumberFormat="1" applyFont="1" applyFill="1" applyAlignment="1"/>
    <xf numFmtId="0" fontId="33" fillId="0" borderId="0" xfId="0" applyNumberFormat="1" applyFont="1" applyFill="1" applyBorder="1" applyAlignment="1"/>
    <xf numFmtId="0" fontId="29" fillId="0" borderId="0" xfId="0" applyFont="1" applyFill="1" applyBorder="1" applyAlignment="1"/>
    <xf numFmtId="0" fontId="33" fillId="0" borderId="0" xfId="0" applyNumberFormat="1" applyFont="1" applyFill="1" applyBorder="1"/>
    <xf numFmtId="0" fontId="51" fillId="0" borderId="0" xfId="0" applyFont="1" applyFill="1"/>
    <xf numFmtId="164" fontId="51" fillId="0" borderId="0" xfId="0" applyNumberFormat="1" applyFont="1" applyFill="1"/>
    <xf numFmtId="9" fontId="33" fillId="0" borderId="0" xfId="41" applyFont="1" applyFill="1"/>
    <xf numFmtId="0" fontId="32" fillId="0" borderId="0" xfId="42" applyFont="1" applyFill="1" applyBorder="1" applyAlignment="1">
      <alignment horizontal="right"/>
    </xf>
    <xf numFmtId="167" fontId="33" fillId="0" borderId="0" xfId="0" applyNumberFormat="1" applyFont="1" applyFill="1" applyBorder="1"/>
    <xf numFmtId="0" fontId="53" fillId="0" borderId="0" xfId="0" applyFont="1" applyFill="1"/>
    <xf numFmtId="9" fontId="26" fillId="0" borderId="0" xfId="41" applyFont="1" applyFill="1"/>
    <xf numFmtId="0" fontId="33" fillId="0" borderId="0" xfId="0" applyFont="1" applyFill="1" applyBorder="1" applyAlignment="1">
      <alignment horizontal="left" indent="1"/>
    </xf>
    <xf numFmtId="164" fontId="31" fillId="0" borderId="0" xfId="0" applyNumberFormat="1" applyFont="1" applyFill="1"/>
    <xf numFmtId="167" fontId="26" fillId="0" borderId="0" xfId="41" applyNumberFormat="1" applyFont="1" applyFill="1"/>
    <xf numFmtId="0" fontId="34" fillId="0" borderId="0" xfId="0" applyFont="1" applyFill="1" applyBorder="1"/>
    <xf numFmtId="9" fontId="26" fillId="0" borderId="0" xfId="41" applyFont="1" applyFill="1" applyAlignment="1"/>
    <xf numFmtId="9" fontId="29" fillId="0" borderId="0" xfId="41" applyFont="1" applyFill="1" applyBorder="1"/>
    <xf numFmtId="0" fontId="26" fillId="0" borderId="0" xfId="0" applyFont="1" applyFill="1" applyAlignment="1">
      <alignment horizontal="center"/>
    </xf>
    <xf numFmtId="0" fontId="31" fillId="0" borderId="0" xfId="0" applyFont="1" applyFill="1" applyBorder="1" applyAlignment="1"/>
    <xf numFmtId="167" fontId="29" fillId="0" borderId="0" xfId="41" applyNumberFormat="1" applyFont="1" applyFill="1"/>
    <xf numFmtId="164" fontId="26" fillId="0" borderId="0" xfId="0" applyNumberFormat="1" applyFont="1" applyFill="1"/>
    <xf numFmtId="0" fontId="26" fillId="0" borderId="0" xfId="0" applyFont="1" applyFill="1" applyBorder="1"/>
    <xf numFmtId="167" fontId="29" fillId="0" borderId="0" xfId="41" applyNumberFormat="1" applyFont="1" applyFill="1" applyBorder="1" applyAlignment="1"/>
    <xf numFmtId="0" fontId="29" fillId="0" borderId="0" xfId="0" applyFont="1" applyFill="1" applyBorder="1"/>
    <xf numFmtId="0" fontId="26" fillId="0" borderId="0" xfId="0" applyFont="1" applyFill="1"/>
    <xf numFmtId="0" fontId="47" fillId="0" borderId="0" xfId="0" applyFont="1" applyFill="1" applyBorder="1"/>
    <xf numFmtId="0" fontId="26" fillId="0" borderId="0" xfId="0" applyFont="1" applyFill="1" applyAlignment="1"/>
    <xf numFmtId="0" fontId="27" fillId="0" borderId="0" xfId="0" applyFont="1"/>
    <xf numFmtId="0" fontId="31" fillId="0" borderId="0" xfId="0" applyFont="1" applyFill="1" applyBorder="1" applyAlignment="1">
      <alignment horizontal="center" vertical="center" wrapText="1"/>
    </xf>
    <xf numFmtId="164" fontId="53" fillId="0" borderId="0" xfId="0" applyNumberFormat="1" applyFont="1" applyFill="1"/>
    <xf numFmtId="164" fontId="71" fillId="0" borderId="0" xfId="0" applyNumberFormat="1" applyFont="1" applyFill="1"/>
    <xf numFmtId="164" fontId="72" fillId="0" borderId="0" xfId="0" applyNumberFormat="1" applyFont="1" applyFill="1" applyBorder="1"/>
    <xf numFmtId="9" fontId="72" fillId="0" borderId="0" xfId="41" applyFont="1" applyFill="1" applyBorder="1"/>
    <xf numFmtId="9" fontId="71" fillId="0" borderId="0" xfId="41" applyFont="1" applyFill="1"/>
    <xf numFmtId="9" fontId="53" fillId="0" borderId="0" xfId="41" applyFont="1" applyFill="1"/>
    <xf numFmtId="10" fontId="26" fillId="0" borderId="0" xfId="41" applyNumberFormat="1" applyFont="1" applyFill="1"/>
    <xf numFmtId="9" fontId="31" fillId="0" borderId="0" xfId="41" applyFont="1" applyFill="1" applyBorder="1"/>
    <xf numFmtId="0" fontId="73" fillId="0" borderId="0" xfId="0" applyFont="1" applyFill="1"/>
    <xf numFmtId="0" fontId="33" fillId="33" borderId="0" xfId="0" applyFont="1" applyFill="1"/>
    <xf numFmtId="0" fontId="40" fillId="0" borderId="0" xfId="0" applyFont="1" applyFill="1"/>
    <xf numFmtId="0" fontId="48" fillId="0" borderId="0" xfId="0" applyFont="1" applyFill="1" applyBorder="1"/>
    <xf numFmtId="0" fontId="27" fillId="0" borderId="0" xfId="43" applyFont="1" applyFill="1"/>
    <xf numFmtId="49" fontId="27" fillId="0" borderId="0" xfId="43" applyNumberFormat="1" applyFont="1" applyFill="1" applyAlignment="1">
      <alignment horizontal="right" vertical="center"/>
    </xf>
    <xf numFmtId="0" fontId="74" fillId="0" borderId="0" xfId="43" applyFont="1" applyFill="1"/>
    <xf numFmtId="0" fontId="29" fillId="0" borderId="0" xfId="43" applyFont="1" applyFill="1"/>
    <xf numFmtId="0" fontId="45" fillId="0" borderId="0" xfId="0" applyFont="1" applyFill="1"/>
    <xf numFmtId="0" fontId="46" fillId="0" borderId="0" xfId="0" applyFont="1" applyAlignment="1">
      <alignment vertical="top" wrapText="1"/>
    </xf>
    <xf numFmtId="0" fontId="45" fillId="0" borderId="0" xfId="0" applyFont="1" applyFill="1" applyAlignment="1">
      <alignment vertical="top"/>
    </xf>
    <xf numFmtId="169" fontId="0" fillId="0" borderId="0" xfId="0" applyNumberFormat="1"/>
    <xf numFmtId="166" fontId="0" fillId="0" borderId="0" xfId="0" applyNumberFormat="1"/>
    <xf numFmtId="9" fontId="26" fillId="0" borderId="0" xfId="41" applyNumberFormat="1" applyFont="1" applyFill="1"/>
    <xf numFmtId="9" fontId="29" fillId="0" borderId="0" xfId="41" applyNumberFormat="1" applyFont="1" applyFill="1" applyBorder="1" applyAlignment="1"/>
    <xf numFmtId="0" fontId="29" fillId="0" borderId="0" xfId="150" applyFont="1" applyFill="1" applyBorder="1"/>
    <xf numFmtId="0" fontId="29" fillId="0" borderId="0" xfId="150" applyFont="1" applyFill="1"/>
    <xf numFmtId="0" fontId="29" fillId="0" borderId="0" xfId="150" applyFont="1" applyFill="1" applyAlignment="1"/>
    <xf numFmtId="164" fontId="29" fillId="0" borderId="0" xfId="150" applyNumberFormat="1" applyFont="1" applyFill="1"/>
    <xf numFmtId="1" fontId="26" fillId="0" borderId="0" xfId="41" applyNumberFormat="1" applyFont="1" applyFill="1"/>
    <xf numFmtId="0" fontId="34" fillId="0" borderId="0" xfId="0" applyFont="1" applyFill="1" applyBorder="1" applyAlignment="1">
      <alignment horizontal="right"/>
    </xf>
    <xf numFmtId="0" fontId="25" fillId="0" borderId="0" xfId="0" applyFont="1"/>
    <xf numFmtId="170" fontId="26" fillId="0" borderId="0" xfId="41" applyNumberFormat="1" applyFont="1" applyFill="1"/>
    <xf numFmtId="0" fontId="31" fillId="33" borderId="31" xfId="0" applyFont="1" applyFill="1" applyBorder="1" applyAlignment="1">
      <alignment horizontal="center" vertical="center"/>
    </xf>
    <xf numFmtId="0" fontId="29" fillId="33" borderId="31" xfId="0" applyFont="1" applyFill="1" applyBorder="1" applyAlignment="1">
      <alignment horizontal="left" indent="1"/>
    </xf>
    <xf numFmtId="0" fontId="31" fillId="33" borderId="31" xfId="0" applyFont="1" applyFill="1" applyBorder="1" applyAlignment="1">
      <alignment vertical="center" wrapText="1"/>
    </xf>
    <xf numFmtId="0" fontId="31" fillId="33" borderId="31" xfId="0" applyFont="1" applyFill="1" applyBorder="1" applyAlignment="1">
      <alignment vertical="center"/>
    </xf>
    <xf numFmtId="0" fontId="29" fillId="33" borderId="31" xfId="0" applyFont="1" applyFill="1" applyBorder="1" applyAlignment="1">
      <alignment horizontal="left" wrapText="1" indent="1"/>
    </xf>
    <xf numFmtId="0" fontId="29" fillId="33" borderId="31" xfId="0" applyFont="1" applyFill="1" applyBorder="1" applyAlignment="1">
      <alignment horizontal="left" vertical="center" indent="1"/>
    </xf>
    <xf numFmtId="0" fontId="31" fillId="33" borderId="32" xfId="0" applyFont="1" applyFill="1" applyBorder="1" applyAlignment="1">
      <alignment vertical="center" wrapText="1"/>
    </xf>
    <xf numFmtId="0" fontId="78" fillId="0" borderId="0" xfId="43" applyFont="1" applyFill="1" applyAlignment="1">
      <alignment horizontal="left" vertical="top"/>
    </xf>
    <xf numFmtId="0" fontId="78" fillId="0" borderId="0" xfId="0" applyFont="1" applyFill="1" applyAlignment="1">
      <alignment horizontal="left" vertical="top"/>
    </xf>
    <xf numFmtId="0" fontId="78" fillId="0" borderId="0" xfId="0" applyFont="1" applyFill="1" applyBorder="1"/>
    <xf numFmtId="0" fontId="78" fillId="0" borderId="0" xfId="43" applyFont="1" applyFill="1" applyBorder="1"/>
    <xf numFmtId="0" fontId="78" fillId="0" borderId="0" xfId="43" applyFont="1" applyFill="1"/>
    <xf numFmtId="0" fontId="80" fillId="0" borderId="0" xfId="0" applyFont="1" applyFill="1" applyBorder="1"/>
    <xf numFmtId="0" fontId="31" fillId="33" borderId="31" xfId="0" applyFont="1" applyFill="1" applyBorder="1" applyAlignment="1">
      <alignment horizontal="right" vertical="center"/>
    </xf>
    <xf numFmtId="0" fontId="82" fillId="0" borderId="0" xfId="0" applyFont="1" applyFill="1"/>
    <xf numFmtId="0" fontId="82" fillId="0" borderId="0" xfId="0" applyFont="1" applyFill="1" applyAlignment="1">
      <alignment horizontal="right"/>
    </xf>
    <xf numFmtId="0" fontId="77" fillId="0" borderId="0" xfId="0" applyFont="1" applyFill="1"/>
    <xf numFmtId="0" fontId="81" fillId="0" borderId="0" xfId="43" applyFont="1" applyFill="1" applyBorder="1"/>
    <xf numFmtId="0" fontId="81" fillId="0" borderId="0" xfId="43" applyFont="1" applyFill="1" applyBorder="1" applyAlignment="1">
      <alignment horizontal="left" vertical="center" indent="1"/>
    </xf>
    <xf numFmtId="0" fontId="84" fillId="0" borderId="0" xfId="0" applyFont="1" applyFill="1"/>
    <xf numFmtId="0" fontId="83" fillId="0" borderId="0" xfId="0" applyFont="1" applyFill="1"/>
    <xf numFmtId="49" fontId="81" fillId="0" borderId="0" xfId="43" applyNumberFormat="1" applyFont="1" applyFill="1" applyBorder="1" applyAlignment="1">
      <alignment horizontal="left" vertical="center"/>
    </xf>
    <xf numFmtId="0" fontId="81" fillId="0" borderId="0" xfId="43" applyFont="1" applyFill="1" applyBorder="1" applyAlignment="1">
      <alignment horizontal="left" vertical="center"/>
    </xf>
    <xf numFmtId="0" fontId="81" fillId="0" borderId="0" xfId="43" applyFont="1" applyFill="1" applyBorder="1" applyAlignment="1">
      <alignment horizontal="right" vertical="center"/>
    </xf>
    <xf numFmtId="164" fontId="29" fillId="33" borderId="31" xfId="0" applyNumberFormat="1" applyFont="1" applyFill="1" applyBorder="1" applyAlignment="1">
      <alignment horizontal="right" vertical="top"/>
    </xf>
    <xf numFmtId="0" fontId="30" fillId="0" borderId="0" xfId="0" applyFont="1" applyFill="1" applyBorder="1" applyAlignment="1">
      <alignment vertical="top"/>
    </xf>
    <xf numFmtId="0" fontId="29" fillId="0" borderId="0" xfId="0" applyFont="1" applyFill="1" applyBorder="1" applyAlignment="1">
      <alignment vertical="top"/>
    </xf>
    <xf numFmtId="164" fontId="31"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2" xfId="0" applyFont="1" applyFill="1" applyBorder="1" applyAlignment="1">
      <alignment horizontal="right" vertical="top"/>
    </xf>
    <xf numFmtId="164" fontId="31" fillId="33" borderId="31" xfId="0" applyNumberFormat="1" applyFont="1" applyFill="1" applyBorder="1" applyAlignment="1">
      <alignment vertical="top"/>
    </xf>
    <xf numFmtId="164" fontId="29" fillId="33" borderId="31" xfId="0" applyNumberFormat="1" applyFont="1" applyFill="1" applyBorder="1" applyAlignment="1">
      <alignment vertical="top"/>
    </xf>
    <xf numFmtId="0" fontId="31" fillId="33" borderId="31" xfId="42" applyFont="1" applyFill="1" applyBorder="1" applyAlignment="1">
      <alignment horizontal="right" vertical="top"/>
    </xf>
    <xf numFmtId="0" fontId="29" fillId="33" borderId="31" xfId="0" applyFont="1" applyFill="1" applyBorder="1" applyAlignment="1">
      <alignment horizontal="left" vertical="top"/>
    </xf>
    <xf numFmtId="0" fontId="30" fillId="0" borderId="0" xfId="0" applyFont="1" applyFill="1" applyBorder="1" applyAlignment="1"/>
    <xf numFmtId="0" fontId="30" fillId="0" borderId="0" xfId="0" applyFont="1" applyFill="1" applyBorder="1" applyAlignment="1">
      <alignment horizontal="left" vertical="top"/>
    </xf>
    <xf numFmtId="167" fontId="31" fillId="33" borderId="31" xfId="41" applyNumberFormat="1" applyFont="1" applyFill="1" applyBorder="1" applyAlignment="1">
      <alignment vertical="top"/>
    </xf>
    <xf numFmtId="167" fontId="31" fillId="33" borderId="31" xfId="0" applyNumberFormat="1" applyFont="1" applyFill="1" applyBorder="1" applyAlignment="1">
      <alignment vertical="top"/>
    </xf>
    <xf numFmtId="167" fontId="29" fillId="33" borderId="31" xfId="0" applyNumberFormat="1" applyFont="1" applyFill="1" applyBorder="1" applyAlignment="1">
      <alignment vertical="top"/>
    </xf>
    <xf numFmtId="167" fontId="31" fillId="33" borderId="31" xfId="41" applyNumberFormat="1" applyFont="1" applyFill="1" applyBorder="1" applyAlignment="1">
      <alignment horizontal="right" vertical="top"/>
    </xf>
    <xf numFmtId="167" fontId="31" fillId="33" borderId="31" xfId="0" applyNumberFormat="1" applyFont="1" applyFill="1" applyBorder="1" applyAlignment="1">
      <alignment horizontal="right" vertical="top"/>
    </xf>
    <xf numFmtId="167" fontId="29" fillId="33" borderId="31" xfId="0" applyNumberFormat="1" applyFont="1" applyFill="1" applyBorder="1" applyAlignment="1">
      <alignment horizontal="right" vertical="top"/>
    </xf>
    <xf numFmtId="164" fontId="35" fillId="33" borderId="31" xfId="0" applyNumberFormat="1" applyFont="1" applyFill="1" applyBorder="1" applyAlignment="1" applyProtection="1">
      <alignment horizontal="right" vertical="top"/>
    </xf>
    <xf numFmtId="0" fontId="31" fillId="33" borderId="31" xfId="0" applyFont="1" applyFill="1" applyBorder="1" applyAlignment="1">
      <alignment horizontal="right" wrapText="1"/>
    </xf>
    <xf numFmtId="0" fontId="31" fillId="33" borderId="33" xfId="0" applyFont="1" applyFill="1" applyBorder="1" applyAlignment="1">
      <alignment horizontal="right" vertical="top"/>
    </xf>
    <xf numFmtId="0" fontId="8" fillId="0" borderId="0" xfId="0" applyFont="1"/>
    <xf numFmtId="0" fontId="86" fillId="0" borderId="0" xfId="0" applyFont="1"/>
    <xf numFmtId="0" fontId="55" fillId="0" borderId="0" xfId="171" applyFont="1"/>
    <xf numFmtId="0" fontId="55" fillId="0" borderId="0" xfId="0" applyFont="1"/>
    <xf numFmtId="0" fontId="87" fillId="0" borderId="0" xfId="0" applyFont="1"/>
    <xf numFmtId="0" fontId="31" fillId="0" borderId="0" xfId="0" applyFont="1" applyFill="1" applyAlignment="1"/>
    <xf numFmtId="0" fontId="40" fillId="0" borderId="0" xfId="0" applyFont="1" applyFill="1" applyAlignment="1">
      <alignment horizontal="left" vertical="center"/>
    </xf>
    <xf numFmtId="0" fontId="27" fillId="0" borderId="0" xfId="0" applyFont="1" applyFill="1" applyAlignment="1">
      <alignment horizontal="right"/>
    </xf>
    <xf numFmtId="0" fontId="40" fillId="0" borderId="0" xfId="0" applyFont="1" applyFill="1" applyAlignment="1"/>
    <xf numFmtId="0" fontId="78" fillId="0" borderId="0" xfId="43" applyFont="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left" vertical="top"/>
    </xf>
    <xf numFmtId="0" fontId="31" fillId="33" borderId="31" xfId="0" applyFont="1" applyFill="1" applyBorder="1" applyAlignment="1">
      <alignment horizontal="right" vertical="top"/>
    </xf>
    <xf numFmtId="0" fontId="31" fillId="33" borderId="31" xfId="0" applyFont="1" applyFill="1" applyBorder="1" applyAlignment="1">
      <alignment horizontal="right" vertical="top" wrapText="1"/>
    </xf>
    <xf numFmtId="49" fontId="88" fillId="0" borderId="0" xfId="0" applyNumberFormat="1" applyFont="1" applyFill="1" applyBorder="1" applyAlignment="1">
      <alignment horizontal="left" vertical="center"/>
    </xf>
    <xf numFmtId="0" fontId="88" fillId="0" borderId="0" xfId="0" applyFont="1" applyFill="1" applyBorder="1" applyAlignment="1">
      <alignment horizontal="left" vertical="center"/>
    </xf>
    <xf numFmtId="0" fontId="88" fillId="0" borderId="0" xfId="0" applyFont="1" applyFill="1" applyBorder="1" applyAlignment="1"/>
    <xf numFmtId="0" fontId="88" fillId="0" borderId="0" xfId="0" applyFont="1" applyFill="1" applyBorder="1" applyAlignment="1">
      <alignment horizontal="right" vertical="center"/>
    </xf>
    <xf numFmtId="0" fontId="88" fillId="0" borderId="0" xfId="0" applyFont="1" applyFill="1" applyBorder="1"/>
    <xf numFmtId="0" fontId="88" fillId="0" borderId="0" xfId="0" applyFont="1" applyFill="1" applyBorder="1" applyAlignment="1">
      <alignment horizontal="left" vertical="center" indent="1"/>
    </xf>
    <xf numFmtId="49" fontId="88" fillId="0" borderId="0" xfId="43" applyNumberFormat="1" applyFont="1" applyFill="1" applyBorder="1" applyAlignment="1">
      <alignment horizontal="left" vertical="center"/>
    </xf>
    <xf numFmtId="0" fontId="88" fillId="0" borderId="0" xfId="43" applyFont="1" applyFill="1" applyBorder="1" applyAlignment="1">
      <alignment horizontal="left" vertical="center"/>
    </xf>
    <xf numFmtId="0" fontId="88" fillId="0" borderId="0" xfId="43" applyFont="1" applyFill="1" applyBorder="1"/>
    <xf numFmtId="0" fontId="88" fillId="0" borderId="0" xfId="43" applyFont="1" applyFill="1" applyBorder="1" applyAlignment="1">
      <alignment horizontal="left" vertical="center" indent="1"/>
    </xf>
    <xf numFmtId="0" fontId="88" fillId="0" borderId="0" xfId="43" applyFont="1" applyFill="1" applyBorder="1" applyAlignment="1">
      <alignment horizontal="right" vertical="center"/>
    </xf>
    <xf numFmtId="0" fontId="88" fillId="0" borderId="0" xfId="0" applyFont="1" applyFill="1" applyBorder="1" applyAlignment="1">
      <alignment horizontal="right"/>
    </xf>
    <xf numFmtId="0" fontId="89" fillId="0" borderId="0" xfId="0" applyFont="1" applyFill="1" applyBorder="1"/>
    <xf numFmtId="0" fontId="90" fillId="0" borderId="0" xfId="0" applyFont="1" applyFill="1" applyBorder="1"/>
    <xf numFmtId="0" fontId="30" fillId="0" borderId="0" xfId="0" applyFont="1" applyFill="1" applyBorder="1" applyAlignment="1">
      <alignment horizontal="left"/>
    </xf>
    <xf numFmtId="0" fontId="90" fillId="0" borderId="0" xfId="0" applyFont="1" applyFill="1"/>
    <xf numFmtId="0" fontId="90" fillId="0" borderId="0" xfId="150" applyFont="1" applyFill="1" applyBorder="1"/>
    <xf numFmtId="49" fontId="39" fillId="0" borderId="0" xfId="0" applyNumberFormat="1" applyFont="1" applyFill="1" applyBorder="1" applyAlignment="1">
      <alignment horizontal="right"/>
    </xf>
    <xf numFmtId="49" fontId="39" fillId="0" borderId="0" xfId="0" applyNumberFormat="1" applyFont="1" applyFill="1" applyAlignment="1">
      <alignment horizontal="right"/>
    </xf>
    <xf numFmtId="49" fontId="39" fillId="0" borderId="0" xfId="150" applyNumberFormat="1" applyFont="1" applyFill="1" applyAlignment="1">
      <alignment horizontal="right"/>
    </xf>
    <xf numFmtId="9" fontId="31" fillId="33" borderId="31" xfId="41" applyFont="1" applyFill="1" applyBorder="1" applyAlignment="1">
      <alignment vertical="top"/>
    </xf>
    <xf numFmtId="9" fontId="29" fillId="33" borderId="31" xfId="41" applyFont="1" applyFill="1" applyBorder="1" applyAlignment="1">
      <alignment horizontal="right" vertical="top"/>
    </xf>
    <xf numFmtId="0" fontId="29" fillId="33" borderId="31" xfId="0" applyFont="1" applyFill="1" applyBorder="1" applyAlignment="1">
      <alignment vertical="top"/>
    </xf>
    <xf numFmtId="164" fontId="29" fillId="33" borderId="31" xfId="41" applyNumberFormat="1" applyFont="1" applyFill="1" applyBorder="1" applyAlignment="1">
      <alignment vertical="top"/>
    </xf>
    <xf numFmtId="0" fontId="31" fillId="33" borderId="31" xfId="0" applyFont="1" applyFill="1" applyBorder="1" applyAlignment="1">
      <alignment vertical="top"/>
    </xf>
    <xf numFmtId="0" fontId="31" fillId="33" borderId="31" xfId="0" applyFont="1" applyFill="1" applyBorder="1" applyAlignment="1">
      <alignment vertical="top" wrapText="1"/>
    </xf>
    <xf numFmtId="167" fontId="29" fillId="33" borderId="31" xfId="41" applyNumberFormat="1" applyFont="1" applyFill="1" applyBorder="1" applyAlignment="1">
      <alignment horizontal="right" vertical="top"/>
    </xf>
    <xf numFmtId="0" fontId="27" fillId="0" borderId="0" xfId="168" applyFont="1"/>
    <xf numFmtId="49" fontId="41" fillId="0" borderId="0" xfId="168" applyNumberFormat="1" applyFont="1" applyAlignment="1">
      <alignment vertical="center"/>
    </xf>
    <xf numFmtId="0" fontId="27" fillId="0" borderId="0" xfId="168" applyFont="1" applyAlignment="1">
      <alignment horizontal="left" vertical="center" indent="1"/>
    </xf>
    <xf numFmtId="0" fontId="27" fillId="0" borderId="0" xfId="168" applyFont="1" applyAlignment="1">
      <alignment horizontal="right" vertical="center"/>
    </xf>
    <xf numFmtId="0" fontId="40" fillId="0" borderId="0" xfId="168" applyFont="1"/>
    <xf numFmtId="0" fontId="38" fillId="0" borderId="0" xfId="168" applyFont="1"/>
    <xf numFmtId="0" fontId="38" fillId="0" borderId="0" xfId="168" applyFont="1" applyAlignment="1">
      <alignment horizontal="left" vertical="center" indent="1"/>
    </xf>
    <xf numFmtId="0" fontId="38" fillId="0" borderId="0" xfId="168" applyFont="1" applyAlignment="1">
      <alignment horizontal="right" vertical="center"/>
    </xf>
    <xf numFmtId="0" fontId="40" fillId="0" borderId="0" xfId="168" applyFont="1" applyAlignment="1">
      <alignment horizontal="center"/>
    </xf>
    <xf numFmtId="0" fontId="27" fillId="0" borderId="0" xfId="168" applyFont="1" applyAlignment="1">
      <alignment horizontal="left" vertical="center"/>
    </xf>
    <xf numFmtId="0" fontId="37" fillId="0" borderId="0" xfId="168" applyFont="1"/>
    <xf numFmtId="49" fontId="42" fillId="0" borderId="0" xfId="168" applyNumberFormat="1" applyFont="1" applyAlignment="1">
      <alignment vertical="center"/>
    </xf>
    <xf numFmtId="49" fontId="77" fillId="0" borderId="0" xfId="172" applyNumberFormat="1" applyFont="1" applyAlignment="1">
      <alignment vertical="top" wrapText="1"/>
    </xf>
    <xf numFmtId="0" fontId="41" fillId="0" borderId="0" xfId="168" applyFont="1" applyAlignment="1">
      <alignment horizontal="center" vertical="center"/>
    </xf>
    <xf numFmtId="0" fontId="91" fillId="0" borderId="0" xfId="172" applyFont="1" applyAlignment="1">
      <alignment horizontal="left" vertical="center" wrapText="1"/>
    </xf>
    <xf numFmtId="0" fontId="41" fillId="0" borderId="0" xfId="168" applyFont="1" applyAlignment="1">
      <alignment horizontal="left" vertical="center"/>
    </xf>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82" fillId="0" borderId="0" xfId="0" applyNumberFormat="1" applyFont="1" applyFill="1" applyBorder="1" applyAlignment="1"/>
    <xf numFmtId="0" fontId="82" fillId="0" borderId="0" xfId="0" applyNumberFormat="1" applyFont="1" applyFill="1" applyBorder="1"/>
    <xf numFmtId="0" fontId="82" fillId="0" borderId="0" xfId="41" applyNumberFormat="1" applyFont="1" applyFill="1" applyBorder="1" applyAlignment="1"/>
    <xf numFmtId="166" fontId="82" fillId="0" borderId="0" xfId="0" applyNumberFormat="1" applyFont="1" applyFill="1" applyBorder="1"/>
    <xf numFmtId="167" fontId="82" fillId="0" borderId="0" xfId="41" applyNumberFormat="1" applyFont="1" applyFill="1"/>
    <xf numFmtId="164" fontId="82" fillId="0" borderId="0" xfId="0" applyNumberFormat="1" applyFont="1" applyFill="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4" xfId="0" applyFont="1" applyFill="1" applyBorder="1" applyAlignment="1">
      <alignment horizontal="right" vertical="top"/>
    </xf>
    <xf numFmtId="0" fontId="31" fillId="33" borderId="35" xfId="0"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5"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31" fillId="33" borderId="35" xfId="0" applyNumberFormat="1" applyFont="1" applyFill="1" applyBorder="1" applyAlignment="1">
      <alignment horizontal="right" vertical="top"/>
    </xf>
    <xf numFmtId="164" fontId="31" fillId="33" borderId="34" xfId="0" applyNumberFormat="1" applyFont="1" applyFill="1" applyBorder="1" applyAlignment="1">
      <alignment vertical="top"/>
    </xf>
    <xf numFmtId="164" fontId="31" fillId="33" borderId="35" xfId="0" applyNumberFormat="1" applyFont="1" applyFill="1" applyBorder="1" applyAlignment="1">
      <alignment vertical="top"/>
    </xf>
    <xf numFmtId="164" fontId="29" fillId="33" borderId="34" xfId="0" applyNumberFormat="1" applyFont="1" applyFill="1" applyBorder="1" applyAlignment="1">
      <alignment vertical="top"/>
    </xf>
    <xf numFmtId="164" fontId="29" fillId="33" borderId="35" xfId="0" applyNumberFormat="1" applyFont="1" applyFill="1" applyBorder="1" applyAlignment="1">
      <alignment vertical="top"/>
    </xf>
    <xf numFmtId="0" fontId="31" fillId="33" borderId="34" xfId="0" applyFont="1" applyFill="1" applyBorder="1" applyAlignment="1">
      <alignment horizontal="right" vertical="center"/>
    </xf>
    <xf numFmtId="0" fontId="31" fillId="33" borderId="35" xfId="0" applyFont="1" applyFill="1" applyBorder="1" applyAlignment="1">
      <alignment horizontal="right" vertical="top" wrapText="1"/>
    </xf>
    <xf numFmtId="9" fontId="31" fillId="33" borderId="35" xfId="41" applyFont="1" applyFill="1" applyBorder="1" applyAlignment="1">
      <alignment vertical="top"/>
    </xf>
    <xf numFmtId="9" fontId="29" fillId="33" borderId="35" xfId="41" applyFont="1" applyFill="1" applyBorder="1" applyAlignment="1">
      <alignment horizontal="right" vertical="top"/>
    </xf>
    <xf numFmtId="164" fontId="31" fillId="33" borderId="31"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0" fontId="31" fillId="33" borderId="31" xfId="0" applyFont="1" applyFill="1" applyBorder="1" applyAlignment="1">
      <alignment horizontal="right" vertical="top"/>
    </xf>
    <xf numFmtId="164" fontId="31" fillId="33" borderId="34" xfId="0" applyNumberFormat="1" applyFont="1" applyFill="1" applyBorder="1" applyAlignment="1">
      <alignment horizontal="right" vertical="top"/>
    </xf>
    <xf numFmtId="0" fontId="96" fillId="0" borderId="0" xfId="0" applyFont="1" applyFill="1" applyAlignment="1">
      <alignment horizontal="left" vertical="top"/>
    </xf>
    <xf numFmtId="0" fontId="97" fillId="0" borderId="0" xfId="173" applyFont="1"/>
    <xf numFmtId="49" fontId="8" fillId="0" borderId="0" xfId="0" applyNumberFormat="1" applyFont="1" applyFill="1" applyBorder="1" applyAlignment="1">
      <alignment horizontal="right"/>
    </xf>
    <xf numFmtId="0" fontId="98" fillId="0" borderId="0" xfId="173" applyFont="1"/>
    <xf numFmtId="164" fontId="98" fillId="0" borderId="36" xfId="173" applyNumberFormat="1" applyFont="1" applyBorder="1"/>
    <xf numFmtId="167" fontId="98" fillId="0" borderId="36" xfId="174" applyNumberFormat="1" applyFont="1" applyBorder="1"/>
    <xf numFmtId="0" fontId="97" fillId="0" borderId="0" xfId="173" applyFont="1" applyAlignment="1">
      <alignment horizontal="right"/>
    </xf>
    <xf numFmtId="164" fontId="97" fillId="0" borderId="0" xfId="173" applyNumberFormat="1" applyFont="1"/>
    <xf numFmtId="167" fontId="55" fillId="0" borderId="0" xfId="174" applyNumberFormat="1" applyFont="1"/>
    <xf numFmtId="167" fontId="8" fillId="0" borderId="0" xfId="174" applyNumberFormat="1" applyFont="1"/>
    <xf numFmtId="164" fontId="98" fillId="0" borderId="0" xfId="173" applyNumberFormat="1" applyFont="1"/>
    <xf numFmtId="167" fontId="98" fillId="0" borderId="0" xfId="174" applyNumberFormat="1" applyFont="1"/>
    <xf numFmtId="164" fontId="97" fillId="0" borderId="0" xfId="173" applyNumberFormat="1" applyFont="1" applyFill="1"/>
    <xf numFmtId="0" fontId="98" fillId="0" borderId="0" xfId="173" applyFont="1" applyAlignment="1">
      <alignment horizontal="left"/>
    </xf>
    <xf numFmtId="164" fontId="33" fillId="33" borderId="34" xfId="0" applyNumberFormat="1" applyFont="1" applyFill="1" applyBorder="1" applyAlignment="1">
      <alignment horizontal="right" vertical="top"/>
    </xf>
    <xf numFmtId="164" fontId="33" fillId="33" borderId="31" xfId="0" applyNumberFormat="1" applyFont="1" applyFill="1" applyBorder="1" applyAlignment="1">
      <alignment horizontal="right" vertical="top"/>
    </xf>
    <xf numFmtId="164" fontId="33" fillId="33" borderId="35" xfId="0" applyNumberFormat="1" applyFont="1" applyFill="1" applyBorder="1" applyAlignment="1">
      <alignment horizontal="right" vertical="top"/>
    </xf>
    <xf numFmtId="164" fontId="32" fillId="33" borderId="31" xfId="0" applyNumberFormat="1" applyFont="1" applyFill="1" applyBorder="1" applyAlignment="1">
      <alignment horizontal="right" vertical="top"/>
    </xf>
    <xf numFmtId="164" fontId="32" fillId="33" borderId="34" xfId="0" applyNumberFormat="1" applyFont="1" applyFill="1" applyBorder="1" applyAlignment="1">
      <alignment horizontal="right" vertical="top"/>
    </xf>
    <xf numFmtId="164" fontId="32" fillId="33" borderId="35" xfId="0" applyNumberFormat="1" applyFont="1" applyFill="1" applyBorder="1" applyAlignment="1">
      <alignment horizontal="right" vertical="top"/>
    </xf>
    <xf numFmtId="164" fontId="32" fillId="33" borderId="34" xfId="0" applyNumberFormat="1" applyFont="1" applyFill="1" applyBorder="1" applyAlignment="1">
      <alignment vertical="top"/>
    </xf>
    <xf numFmtId="164" fontId="32" fillId="33" borderId="31" xfId="0" applyNumberFormat="1" applyFont="1" applyFill="1" applyBorder="1" applyAlignment="1">
      <alignment vertical="top"/>
    </xf>
    <xf numFmtId="164" fontId="32" fillId="33" borderId="35" xfId="0" applyNumberFormat="1" applyFont="1" applyFill="1" applyBorder="1" applyAlignment="1">
      <alignment vertical="top"/>
    </xf>
    <xf numFmtId="164" fontId="33" fillId="33" borderId="34" xfId="0" applyNumberFormat="1" applyFont="1" applyFill="1" applyBorder="1" applyAlignment="1">
      <alignment vertical="top"/>
    </xf>
    <xf numFmtId="164" fontId="33" fillId="33" borderId="31" xfId="0" applyNumberFormat="1" applyFont="1" applyFill="1" applyBorder="1" applyAlignment="1">
      <alignment vertical="top"/>
    </xf>
    <xf numFmtId="164" fontId="33" fillId="33" borderId="35" xfId="0" applyNumberFormat="1" applyFont="1" applyFill="1" applyBorder="1" applyAlignment="1">
      <alignment vertical="top"/>
    </xf>
    <xf numFmtId="0" fontId="31" fillId="33" borderId="0" xfId="0" applyFont="1" applyFill="1" applyBorder="1" applyAlignment="1">
      <alignment horizontal="left" vertical="top"/>
    </xf>
    <xf numFmtId="0" fontId="31" fillId="33" borderId="0" xfId="0" applyFont="1" applyFill="1" applyBorder="1" applyAlignment="1">
      <alignment horizontal="right" vertical="center"/>
    </xf>
    <xf numFmtId="164" fontId="31" fillId="33" borderId="0" xfId="0" applyNumberFormat="1" applyFont="1" applyFill="1" applyBorder="1" applyAlignment="1">
      <alignment horizontal="right" vertical="top"/>
    </xf>
    <xf numFmtId="0" fontId="29" fillId="33" borderId="32" xfId="0" applyFont="1" applyFill="1" applyBorder="1" applyAlignment="1">
      <alignment horizontal="left" indent="1"/>
    </xf>
    <xf numFmtId="164" fontId="29" fillId="33" borderId="32" xfId="0" applyNumberFormat="1" applyFont="1" applyFill="1" applyBorder="1" applyAlignment="1">
      <alignment horizontal="right" vertical="top"/>
    </xf>
    <xf numFmtId="0" fontId="29" fillId="33" borderId="33" xfId="0" applyFont="1" applyFill="1" applyBorder="1" applyAlignment="1">
      <alignment horizontal="left" indent="1"/>
    </xf>
    <xf numFmtId="164" fontId="29" fillId="33" borderId="33" xfId="0" applyNumberFormat="1" applyFont="1" applyFill="1" applyBorder="1" applyAlignment="1">
      <alignment horizontal="right" vertical="top"/>
    </xf>
    <xf numFmtId="9" fontId="33" fillId="33" borderId="0" xfId="41" applyFont="1" applyFill="1" applyBorder="1" applyAlignment="1">
      <alignment horizontal="right" vertical="top"/>
    </xf>
    <xf numFmtId="164" fontId="33" fillId="33" borderId="0" xfId="0" applyNumberFormat="1" applyFont="1" applyFill="1" applyBorder="1" applyAlignment="1">
      <alignment horizontal="right" vertical="top"/>
    </xf>
    <xf numFmtId="164" fontId="32" fillId="33" borderId="0" xfId="0" applyNumberFormat="1" applyFont="1" applyFill="1" applyBorder="1" applyAlignment="1">
      <alignment horizontal="right" vertical="top"/>
    </xf>
    <xf numFmtId="0" fontId="31" fillId="33" borderId="31" xfId="0" applyFont="1" applyFill="1" applyBorder="1" applyAlignment="1">
      <alignment horizontal="right" vertical="top"/>
    </xf>
    <xf numFmtId="0" fontId="29" fillId="33" borderId="0" xfId="0" applyFont="1" applyFill="1" applyBorder="1" applyAlignment="1">
      <alignment horizontal="left" indent="1"/>
    </xf>
    <xf numFmtId="164" fontId="29" fillId="33" borderId="0" xfId="0" applyNumberFormat="1" applyFont="1" applyFill="1" applyBorder="1" applyAlignment="1">
      <alignment horizontal="right" vertical="top"/>
    </xf>
    <xf numFmtId="167" fontId="31" fillId="33" borderId="35" xfId="41" applyNumberFormat="1" applyFont="1" applyFill="1" applyBorder="1" applyAlignment="1">
      <alignment horizontal="right" vertical="top"/>
    </xf>
    <xf numFmtId="167" fontId="29" fillId="33" borderId="35" xfId="41" applyNumberFormat="1" applyFont="1" applyFill="1" applyBorder="1" applyAlignment="1">
      <alignment horizontal="right" vertical="top"/>
    </xf>
    <xf numFmtId="167" fontId="31" fillId="33" borderId="35" xfId="41" applyNumberFormat="1" applyFont="1" applyFill="1" applyBorder="1" applyAlignment="1">
      <alignment vertical="top"/>
    </xf>
    <xf numFmtId="167" fontId="29" fillId="33" borderId="35" xfId="41" applyNumberFormat="1" applyFont="1" applyFill="1" applyBorder="1" applyAlignment="1">
      <alignment vertical="top"/>
    </xf>
    <xf numFmtId="167" fontId="29" fillId="33" borderId="35" xfId="0" applyNumberFormat="1" applyFont="1" applyFill="1" applyBorder="1" applyAlignment="1">
      <alignment horizontal="right" vertical="top"/>
    </xf>
    <xf numFmtId="0" fontId="39" fillId="0" borderId="0" xfId="150" applyFont="1"/>
    <xf numFmtId="164" fontId="39" fillId="0" borderId="0" xfId="150" applyNumberFormat="1" applyFont="1"/>
    <xf numFmtId="0" fontId="33" fillId="0" borderId="0" xfId="150" applyFont="1" applyFill="1"/>
    <xf numFmtId="0" fontId="31" fillId="33" borderId="31" xfId="0" applyFont="1" applyFill="1" applyBorder="1" applyAlignment="1">
      <alignment horizontal="left" vertical="top" wrapText="1"/>
    </xf>
    <xf numFmtId="0" fontId="31" fillId="33" borderId="31" xfId="0" applyFont="1" applyFill="1" applyBorder="1" applyAlignment="1">
      <alignment horizontal="left" vertical="top"/>
    </xf>
    <xf numFmtId="164" fontId="31" fillId="33" borderId="31" xfId="0" applyNumberFormat="1" applyFont="1" applyFill="1" applyBorder="1" applyAlignment="1">
      <alignment horizontal="right" vertical="top"/>
    </xf>
    <xf numFmtId="164" fontId="31" fillId="33" borderId="31" xfId="0" applyNumberFormat="1" applyFont="1" applyFill="1" applyBorder="1" applyAlignment="1">
      <alignment horizontal="right" vertical="top"/>
    </xf>
    <xf numFmtId="164" fontId="27" fillId="0" borderId="0" xfId="0" applyNumberFormat="1" applyFont="1" applyFill="1" applyBorder="1"/>
    <xf numFmtId="0" fontId="93" fillId="0" borderId="0" xfId="168" applyFont="1" applyAlignment="1">
      <alignment horizontal="left" vertical="center" wrapText="1"/>
    </xf>
    <xf numFmtId="0" fontId="92" fillId="0" borderId="0" xfId="168" applyFont="1" applyAlignment="1">
      <alignment horizontal="left" vertical="center" wrapText="1"/>
    </xf>
    <xf numFmtId="0" fontId="75" fillId="0" borderId="0" xfId="168" applyFont="1" applyAlignment="1">
      <alignment horizontal="center"/>
    </xf>
    <xf numFmtId="49" fontId="75" fillId="0" borderId="0" xfId="168" applyNumberFormat="1" applyFont="1" applyAlignment="1">
      <alignment horizontal="center" vertical="center"/>
    </xf>
    <xf numFmtId="49" fontId="39" fillId="0" borderId="0" xfId="168" applyNumberFormat="1" applyFont="1" applyAlignment="1">
      <alignment horizontal="center" vertical="center"/>
    </xf>
    <xf numFmtId="0" fontId="46" fillId="0" borderId="0" xfId="43" applyFont="1" applyFill="1" applyBorder="1" applyAlignment="1">
      <alignment horizontal="justify" vertical="top" wrapText="1"/>
    </xf>
    <xf numFmtId="0" fontId="46" fillId="0" borderId="0" xfId="0" applyFont="1" applyFill="1" applyAlignment="1">
      <alignment vertical="top" wrapText="1"/>
    </xf>
    <xf numFmtId="0" fontId="98" fillId="0" borderId="0" xfId="173" applyFont="1" applyAlignment="1">
      <alignment horizontal="center" vertical="center"/>
    </xf>
    <xf numFmtId="164" fontId="31" fillId="33" borderId="31" xfId="0" applyNumberFormat="1" applyFont="1" applyFill="1" applyBorder="1" applyAlignment="1">
      <alignment horizontal="right" vertical="top"/>
    </xf>
    <xf numFmtId="0" fontId="29" fillId="33" borderId="31" xfId="0" applyFont="1" applyFill="1" applyBorder="1" applyAlignment="1">
      <alignment horizontal="left" vertical="center" wrapText="1" indent="1"/>
    </xf>
    <xf numFmtId="164" fontId="29" fillId="33" borderId="34" xfId="0" applyNumberFormat="1" applyFont="1" applyFill="1" applyBorder="1" applyAlignment="1">
      <alignment horizontal="center" vertical="top"/>
    </xf>
    <xf numFmtId="164" fontId="29" fillId="33" borderId="31" xfId="0" applyNumberFormat="1" applyFont="1" applyFill="1" applyBorder="1" applyAlignment="1">
      <alignment horizontal="center" vertical="top"/>
    </xf>
    <xf numFmtId="164" fontId="29" fillId="33" borderId="35" xfId="0" applyNumberFormat="1" applyFont="1" applyFill="1" applyBorder="1" applyAlignment="1">
      <alignment horizontal="center" vertical="top"/>
    </xf>
    <xf numFmtId="0" fontId="31" fillId="33" borderId="31" xfId="0" applyFont="1" applyFill="1" applyBorder="1" applyAlignment="1">
      <alignment horizontal="left" vertical="top"/>
    </xf>
    <xf numFmtId="0" fontId="31" fillId="33" borderId="34" xfId="0" applyFont="1" applyFill="1" applyBorder="1" applyAlignment="1">
      <alignment horizontal="center" vertical="top"/>
    </xf>
    <xf numFmtId="0" fontId="31" fillId="33" borderId="31" xfId="0" applyFont="1" applyFill="1" applyBorder="1" applyAlignment="1">
      <alignment horizontal="center" vertical="top"/>
    </xf>
    <xf numFmtId="0" fontId="31" fillId="33" borderId="35" xfId="0" applyFont="1" applyFill="1" applyBorder="1" applyAlignment="1">
      <alignment horizontal="center" vertical="top"/>
    </xf>
    <xf numFmtId="164" fontId="33" fillId="33" borderId="34" xfId="0" applyNumberFormat="1" applyFont="1" applyFill="1" applyBorder="1" applyAlignment="1">
      <alignment horizontal="right" vertical="top"/>
    </xf>
    <xf numFmtId="164" fontId="33" fillId="33" borderId="31" xfId="0" applyNumberFormat="1" applyFont="1" applyFill="1" applyBorder="1" applyAlignment="1">
      <alignment horizontal="right" vertical="top"/>
    </xf>
    <xf numFmtId="164" fontId="33" fillId="33" borderId="35"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1" xfId="0" applyFont="1" applyFill="1" applyBorder="1" applyAlignment="1">
      <alignment horizontal="left" vertical="top" wrapText="1"/>
    </xf>
    <xf numFmtId="164" fontId="31" fillId="33" borderId="34" xfId="0" applyNumberFormat="1" applyFont="1" applyFill="1" applyBorder="1" applyAlignment="1">
      <alignment horizontal="center" vertical="top"/>
    </xf>
    <xf numFmtId="164" fontId="31" fillId="33" borderId="31" xfId="0" applyNumberFormat="1" applyFont="1" applyFill="1" applyBorder="1" applyAlignment="1">
      <alignment horizontal="center" vertical="top"/>
    </xf>
    <xf numFmtId="164" fontId="31" fillId="33" borderId="35" xfId="0" applyNumberFormat="1" applyFont="1" applyFill="1" applyBorder="1" applyAlignment="1">
      <alignment horizontal="center" vertical="top"/>
    </xf>
    <xf numFmtId="164" fontId="32" fillId="33" borderId="34" xfId="0" applyNumberFormat="1" applyFont="1" applyFill="1" applyBorder="1" applyAlignment="1">
      <alignment horizontal="right" vertical="top"/>
    </xf>
    <xf numFmtId="164" fontId="32" fillId="33" borderId="31" xfId="0" applyNumberFormat="1" applyFont="1" applyFill="1" applyBorder="1" applyAlignment="1">
      <alignment horizontal="right" vertical="top"/>
    </xf>
    <xf numFmtId="164" fontId="32" fillId="33" borderId="35" xfId="0" applyNumberFormat="1" applyFont="1" applyFill="1" applyBorder="1" applyAlignment="1">
      <alignment horizontal="right" vertical="top"/>
    </xf>
    <xf numFmtId="0" fontId="31" fillId="33" borderId="37" xfId="0" applyFont="1" applyFill="1" applyBorder="1" applyAlignment="1">
      <alignment horizontal="left" vertical="top"/>
    </xf>
    <xf numFmtId="0" fontId="31" fillId="33" borderId="38" xfId="0" applyFont="1" applyFill="1" applyBorder="1" applyAlignment="1">
      <alignment horizontal="left" vertical="top"/>
    </xf>
    <xf numFmtId="0" fontId="31" fillId="0" borderId="0" xfId="0" applyFont="1" applyFill="1" applyBorder="1" applyAlignment="1">
      <alignment horizontal="center" vertical="center"/>
    </xf>
    <xf numFmtId="0" fontId="31" fillId="33" borderId="37" xfId="0" applyFont="1" applyFill="1" applyBorder="1" applyAlignment="1">
      <alignment horizontal="right" vertical="top"/>
    </xf>
    <xf numFmtId="0" fontId="31" fillId="33" borderId="38" xfId="0" applyFont="1" applyFill="1" applyBorder="1" applyAlignment="1">
      <alignment horizontal="right" vertical="top"/>
    </xf>
    <xf numFmtId="164" fontId="31" fillId="18" borderId="10" xfId="0" applyNumberFormat="1" applyFont="1" applyFill="1" applyBorder="1" applyAlignment="1">
      <alignment horizontal="left" vertical="center"/>
    </xf>
    <xf numFmtId="164" fontId="31" fillId="18" borderId="9" xfId="0" applyNumberFormat="1" applyFont="1" applyFill="1" applyBorder="1" applyAlignment="1">
      <alignment horizontal="left" vertical="center"/>
    </xf>
    <xf numFmtId="164" fontId="31" fillId="18" borderId="26" xfId="0" applyNumberFormat="1" applyFont="1" applyFill="1" applyBorder="1" applyAlignment="1">
      <alignment horizontal="center"/>
    </xf>
    <xf numFmtId="164" fontId="31" fillId="18" borderId="27" xfId="0" applyNumberFormat="1" applyFont="1" applyFill="1" applyBorder="1" applyAlignment="1">
      <alignment horizontal="center"/>
    </xf>
    <xf numFmtId="0" fontId="31" fillId="18" borderId="10" xfId="0" applyFont="1" applyFill="1" applyBorder="1" applyAlignment="1">
      <alignment horizontal="left" vertical="center"/>
    </xf>
    <xf numFmtId="0" fontId="31" fillId="18" borderId="0" xfId="0" applyFont="1" applyFill="1" applyBorder="1" applyAlignment="1">
      <alignment horizontal="left" vertical="center"/>
    </xf>
    <xf numFmtId="164" fontId="31" fillId="18" borderId="28" xfId="0" applyNumberFormat="1" applyFont="1" applyFill="1" applyBorder="1" applyAlignment="1">
      <alignment horizontal="center"/>
    </xf>
    <xf numFmtId="0" fontId="31" fillId="19" borderId="0" xfId="0" applyFont="1" applyFill="1" applyBorder="1" applyAlignment="1">
      <alignment horizontal="right"/>
    </xf>
    <xf numFmtId="0" fontId="31" fillId="19" borderId="14" xfId="0" applyFont="1" applyFill="1" applyBorder="1" applyAlignment="1">
      <alignment horizontal="right"/>
    </xf>
    <xf numFmtId="0" fontId="29" fillId="19" borderId="16" xfId="0" applyFont="1" applyFill="1" applyBorder="1" applyAlignment="1">
      <alignment horizontal="right" vertical="center"/>
    </xf>
    <xf numFmtId="0" fontId="29" fillId="19" borderId="9" xfId="0" applyFont="1" applyFill="1" applyBorder="1" applyAlignment="1">
      <alignment horizontal="right" vertical="center"/>
    </xf>
    <xf numFmtId="0" fontId="31" fillId="19" borderId="13" xfId="0" applyFont="1" applyFill="1" applyBorder="1" applyAlignment="1">
      <alignment horizontal="center"/>
    </xf>
    <xf numFmtId="0" fontId="31" fillId="19" borderId="19" xfId="0" applyFont="1" applyFill="1" applyBorder="1" applyAlignment="1">
      <alignment horizontal="center"/>
    </xf>
    <xf numFmtId="0" fontId="31" fillId="19" borderId="18" xfId="0" applyFont="1" applyFill="1" applyBorder="1" applyAlignment="1">
      <alignment horizontal="center"/>
    </xf>
    <xf numFmtId="0" fontId="31" fillId="19" borderId="20" xfId="0" applyFont="1" applyFill="1" applyBorder="1" applyAlignment="1">
      <alignment horizontal="right"/>
    </xf>
    <xf numFmtId="0" fontId="29" fillId="19" borderId="16" xfId="0" applyFont="1" applyFill="1" applyBorder="1" applyAlignment="1">
      <alignment horizontal="right"/>
    </xf>
    <xf numFmtId="0" fontId="29" fillId="19" borderId="9" xfId="0" applyFont="1" applyFill="1" applyBorder="1" applyAlignment="1">
      <alignment horizontal="right"/>
    </xf>
    <xf numFmtId="0" fontId="29" fillId="19" borderId="15" xfId="0" applyFont="1" applyFill="1" applyBorder="1" applyAlignment="1">
      <alignment horizontal="right"/>
    </xf>
  </cellXfs>
  <cellStyles count="175">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4" xfId="173" xr:uid="{4669F200-2867-45FB-8EC9-D5679104F2C4}"/>
    <cellStyle name="Normální 19" xfId="169" xr:uid="{8402CB00-FF53-419C-83D1-AFE65A98DBF0}"/>
    <cellStyle name="Normální 19 2" xfId="170" xr:uid="{6D95584E-CFCD-452C-9F27-53B53D80770F}"/>
    <cellStyle name="Normální 19 2 2" xfId="172"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centa 4" xfId="174" xr:uid="{BB4B7D1F-01B3-433F-BA24-9D066AF4D4CC}"/>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596387"/>
      <color rgb="FF233060"/>
      <color rgb="FF000000"/>
      <color rgb="FFE86159"/>
      <color rgb="FF9196B0"/>
      <color rgb="FFC7CCD6"/>
      <color rgb="FFDF2B20"/>
      <color rgb="FFF0948F"/>
      <color rgb="FFD0D0D0"/>
      <color rgb="FFF7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7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#,##0.0</c:formatCode>
                <c:ptCount val="12"/>
                <c:pt idx="0">
                  <c:v>963.05874100000005</c:v>
                </c:pt>
                <c:pt idx="1">
                  <c:v>882.40242000000023</c:v>
                </c:pt>
                <c:pt idx="2">
                  <c:v>890.82884399999989</c:v>
                </c:pt>
                <c:pt idx="3">
                  <c:v>760.86113499999954</c:v>
                </c:pt>
                <c:pt idx="4">
                  <c:v>479.51224800000006</c:v>
                </c:pt>
                <c:pt idx="5">
                  <c:v>337.85864699999996</c:v>
                </c:pt>
                <c:pt idx="6">
                  <c:v>316.83561200000003</c:v>
                </c:pt>
                <c:pt idx="7">
                  <c:v>289.56703199999993</c:v>
                </c:pt>
                <c:pt idx="8">
                  <c:v>432.21716699999985</c:v>
                </c:pt>
                <c:pt idx="9">
                  <c:v>0</c:v>
                </c:pt>
                <c:pt idx="10">
                  <c:v>0</c:v>
                </c:pt>
                <c:pt idx="11">
                  <c:v>0</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#,##0.0</c:formatCode>
                <c:ptCount val="12"/>
                <c:pt idx="0">
                  <c:v>66.054242000000002</c:v>
                </c:pt>
                <c:pt idx="1">
                  <c:v>55.840565000000012</c:v>
                </c:pt>
                <c:pt idx="2">
                  <c:v>60.35848900000002</c:v>
                </c:pt>
                <c:pt idx="3">
                  <c:v>53.725656999999998</c:v>
                </c:pt>
                <c:pt idx="4">
                  <c:v>38.976360000000007</c:v>
                </c:pt>
                <c:pt idx="5">
                  <c:v>31.593351999999999</c:v>
                </c:pt>
                <c:pt idx="6">
                  <c:v>28.571852000000003</c:v>
                </c:pt>
                <c:pt idx="7">
                  <c:v>28.493915999999999</c:v>
                </c:pt>
                <c:pt idx="8">
                  <c:v>36.460735</c:v>
                </c:pt>
                <c:pt idx="9">
                  <c:v>0</c:v>
                </c:pt>
                <c:pt idx="10">
                  <c:v>0</c:v>
                </c:pt>
                <c:pt idx="11">
                  <c:v>0</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#,##0.0</c:formatCode>
                <c:ptCount val="12"/>
                <c:pt idx="0">
                  <c:v>1458.0229449999999</c:v>
                </c:pt>
                <c:pt idx="1">
                  <c:v>1075.556284</c:v>
                </c:pt>
                <c:pt idx="2">
                  <c:v>1113.4044820000001</c:v>
                </c:pt>
                <c:pt idx="3">
                  <c:v>774.86625400000014</c:v>
                </c:pt>
                <c:pt idx="4">
                  <c:v>296.40556900000001</c:v>
                </c:pt>
                <c:pt idx="5">
                  <c:v>205.42004300000002</c:v>
                </c:pt>
                <c:pt idx="6">
                  <c:v>218.45059899999998</c:v>
                </c:pt>
                <c:pt idx="7">
                  <c:v>216.74579399999999</c:v>
                </c:pt>
                <c:pt idx="8">
                  <c:v>346.02634499999999</c:v>
                </c:pt>
                <c:pt idx="9">
                  <c:v>0</c:v>
                </c:pt>
                <c:pt idx="10">
                  <c:v>0</c:v>
                </c:pt>
                <c:pt idx="11">
                  <c:v>0</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#,##0.0</c:formatCode>
                <c:ptCount val="12"/>
                <c:pt idx="0">
                  <c:v>3.85473</c:v>
                </c:pt>
                <c:pt idx="1">
                  <c:v>4.3682499999999997</c:v>
                </c:pt>
                <c:pt idx="2">
                  <c:v>5.0499799999999997</c:v>
                </c:pt>
                <c:pt idx="3">
                  <c:v>4.5624799999999999</c:v>
                </c:pt>
                <c:pt idx="4">
                  <c:v>2.9732660000000002</c:v>
                </c:pt>
                <c:pt idx="5">
                  <c:v>2.7665119999999996</c:v>
                </c:pt>
                <c:pt idx="6">
                  <c:v>3.197209</c:v>
                </c:pt>
                <c:pt idx="7">
                  <c:v>3.3501129999999999</c:v>
                </c:pt>
                <c:pt idx="8">
                  <c:v>2.7514559999999997</c:v>
                </c:pt>
                <c:pt idx="9">
                  <c:v>0</c:v>
                </c:pt>
                <c:pt idx="10">
                  <c:v>0</c:v>
                </c:pt>
                <c:pt idx="11">
                  <c:v>0</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#,##0.0</c:formatCode>
                <c:ptCount val="12"/>
                <c:pt idx="0">
                  <c:v>1.25284</c:v>
                </c:pt>
                <c:pt idx="1">
                  <c:v>1.0353299999999999</c:v>
                </c:pt>
                <c:pt idx="2">
                  <c:v>0.94023800000000002</c:v>
                </c:pt>
                <c:pt idx="3">
                  <c:v>1.1333739999999999</c:v>
                </c:pt>
                <c:pt idx="4">
                  <c:v>1.2271700000000001</c:v>
                </c:pt>
                <c:pt idx="5">
                  <c:v>1.1207199999999999</c:v>
                </c:pt>
                <c:pt idx="6">
                  <c:v>0.91805999999999999</c:v>
                </c:pt>
                <c:pt idx="7">
                  <c:v>1.17503</c:v>
                </c:pt>
                <c:pt idx="8">
                  <c:v>1.4188399999999999</c:v>
                </c:pt>
                <c:pt idx="9">
                  <c:v>0</c:v>
                </c:pt>
                <c:pt idx="10">
                  <c:v>0</c:v>
                </c:pt>
                <c:pt idx="11">
                  <c:v>0</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9.0109999999999996E-2</c:v>
                </c:pt>
                <c:pt idx="7">
                  <c:v>7.0779999999999996E-2</c:v>
                </c:pt>
                <c:pt idx="8">
                  <c:v>4.5830000000000003E-2</c:v>
                </c:pt>
                <c:pt idx="9">
                  <c:v>0</c:v>
                </c:pt>
                <c:pt idx="10">
                  <c:v>0</c:v>
                </c:pt>
                <c:pt idx="11">
                  <c:v>0</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#,##0.0</c:formatCode>
                <c:ptCount val="12"/>
                <c:pt idx="0">
                  <c:v>5465.3145810000005</c:v>
                </c:pt>
                <c:pt idx="1">
                  <c:v>4432.1945669999996</c:v>
                </c:pt>
                <c:pt idx="2">
                  <c:v>4545.8975560000017</c:v>
                </c:pt>
                <c:pt idx="3">
                  <c:v>3448.1656399999997</c:v>
                </c:pt>
                <c:pt idx="4">
                  <c:v>1572.4500600000001</c:v>
                </c:pt>
                <c:pt idx="5">
                  <c:v>1196.3590580000002</c:v>
                </c:pt>
                <c:pt idx="6">
                  <c:v>937.72596400000009</c:v>
                </c:pt>
                <c:pt idx="7">
                  <c:v>1015.215025</c:v>
                </c:pt>
                <c:pt idx="8">
                  <c:v>1851.5545170000005</c:v>
                </c:pt>
                <c:pt idx="9">
                  <c:v>0</c:v>
                </c:pt>
                <c:pt idx="10">
                  <c:v>0</c:v>
                </c:pt>
                <c:pt idx="11">
                  <c:v>0</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#,##0.0</c:formatCode>
                <c:ptCount val="12"/>
                <c:pt idx="0">
                  <c:v>35.590720000000005</c:v>
                </c:pt>
                <c:pt idx="1">
                  <c:v>28.72907</c:v>
                </c:pt>
                <c:pt idx="2">
                  <c:v>27.837010000000003</c:v>
                </c:pt>
                <c:pt idx="3">
                  <c:v>23.030720000000002</c:v>
                </c:pt>
                <c:pt idx="4">
                  <c:v>10.26187</c:v>
                </c:pt>
                <c:pt idx="5">
                  <c:v>7.2140999999999993</c:v>
                </c:pt>
                <c:pt idx="6">
                  <c:v>6.8383600000000007</c:v>
                </c:pt>
                <c:pt idx="7">
                  <c:v>6.9420799999999998</c:v>
                </c:pt>
                <c:pt idx="8">
                  <c:v>11.733779999999999</c:v>
                </c:pt>
                <c:pt idx="9">
                  <c:v>0</c:v>
                </c:pt>
                <c:pt idx="10">
                  <c:v>0</c:v>
                </c:pt>
                <c:pt idx="11">
                  <c:v>0</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#,##0.0</c:formatCode>
                <c:ptCount val="12"/>
                <c:pt idx="0">
                  <c:v>88.372906</c:v>
                </c:pt>
                <c:pt idx="1">
                  <c:v>74.129374999999996</c:v>
                </c:pt>
                <c:pt idx="2">
                  <c:v>75.107746000000006</c:v>
                </c:pt>
                <c:pt idx="3">
                  <c:v>71.183259000000007</c:v>
                </c:pt>
                <c:pt idx="4">
                  <c:v>73.453815000000006</c:v>
                </c:pt>
                <c:pt idx="5">
                  <c:v>78.674445000000006</c:v>
                </c:pt>
                <c:pt idx="6">
                  <c:v>58.781027999999999</c:v>
                </c:pt>
                <c:pt idx="7">
                  <c:v>53.362217999999999</c:v>
                </c:pt>
                <c:pt idx="8">
                  <c:v>62.342957000000006</c:v>
                </c:pt>
                <c:pt idx="9">
                  <c:v>0</c:v>
                </c:pt>
                <c:pt idx="10">
                  <c:v>0</c:v>
                </c:pt>
                <c:pt idx="11">
                  <c:v>0</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#,##0.0</c:formatCode>
                <c:ptCount val="12"/>
                <c:pt idx="0">
                  <c:v>9.4794429999999998</c:v>
                </c:pt>
                <c:pt idx="1">
                  <c:v>7.7133140000000004</c:v>
                </c:pt>
                <c:pt idx="2">
                  <c:v>7.00929</c:v>
                </c:pt>
                <c:pt idx="3">
                  <c:v>2.2263660000000001</c:v>
                </c:pt>
                <c:pt idx="4">
                  <c:v>1.492721</c:v>
                </c:pt>
                <c:pt idx="5">
                  <c:v>3.8055190000000003</c:v>
                </c:pt>
                <c:pt idx="6">
                  <c:v>0.98899999999999999</c:v>
                </c:pt>
                <c:pt idx="7">
                  <c:v>0.93585499999999999</c:v>
                </c:pt>
                <c:pt idx="8">
                  <c:v>3.8968229999999999</c:v>
                </c:pt>
                <c:pt idx="9">
                  <c:v>0</c:v>
                </c:pt>
                <c:pt idx="10">
                  <c:v>0</c:v>
                </c:pt>
                <c:pt idx="11">
                  <c:v>0</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#,##0.0</c:formatCode>
                <c:ptCount val="12"/>
                <c:pt idx="0">
                  <c:v>251.64431497379283</c:v>
                </c:pt>
                <c:pt idx="1">
                  <c:v>204.60690208053475</c:v>
                </c:pt>
                <c:pt idx="2">
                  <c:v>193.5333572446674</c:v>
                </c:pt>
                <c:pt idx="3">
                  <c:v>185.29757701724077</c:v>
                </c:pt>
                <c:pt idx="4">
                  <c:v>216.12284293388731</c:v>
                </c:pt>
                <c:pt idx="5">
                  <c:v>178.87370461084177</c:v>
                </c:pt>
                <c:pt idx="6">
                  <c:v>202.42144116436452</c:v>
                </c:pt>
                <c:pt idx="7">
                  <c:v>197.095133</c:v>
                </c:pt>
                <c:pt idx="8">
                  <c:v>185.60697600000003</c:v>
                </c:pt>
                <c:pt idx="9">
                  <c:v>0</c:v>
                </c:pt>
                <c:pt idx="10">
                  <c:v>0</c:v>
                </c:pt>
                <c:pt idx="11">
                  <c:v>0</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#,##0.0</c:formatCode>
                <c:ptCount val="12"/>
                <c:pt idx="0">
                  <c:v>459.81048399999986</c:v>
                </c:pt>
                <c:pt idx="1">
                  <c:v>359.75172299999991</c:v>
                </c:pt>
                <c:pt idx="2">
                  <c:v>337.16382199999998</c:v>
                </c:pt>
                <c:pt idx="3">
                  <c:v>323.44603199999995</c:v>
                </c:pt>
                <c:pt idx="4">
                  <c:v>232.04660099999998</c:v>
                </c:pt>
                <c:pt idx="5">
                  <c:v>189.97985500000001</c:v>
                </c:pt>
                <c:pt idx="6">
                  <c:v>175.11755800000003</c:v>
                </c:pt>
                <c:pt idx="7">
                  <c:v>184.54881599999999</c:v>
                </c:pt>
                <c:pt idx="8">
                  <c:v>209.77624199999997</c:v>
                </c:pt>
                <c:pt idx="9">
                  <c:v>0</c:v>
                </c:pt>
                <c:pt idx="10">
                  <c:v>0</c:v>
                </c:pt>
                <c:pt idx="11">
                  <c:v>0</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#,##0.0</c:formatCode>
                <c:ptCount val="12"/>
                <c:pt idx="0">
                  <c:v>128.67754700000003</c:v>
                </c:pt>
                <c:pt idx="1">
                  <c:v>90.631960000000021</c:v>
                </c:pt>
                <c:pt idx="2">
                  <c:v>79.134535</c:v>
                </c:pt>
                <c:pt idx="3">
                  <c:v>50.609259000000009</c:v>
                </c:pt>
                <c:pt idx="4">
                  <c:v>6.4182959999999998</c:v>
                </c:pt>
                <c:pt idx="5">
                  <c:v>2.5125010000000003</c:v>
                </c:pt>
                <c:pt idx="6">
                  <c:v>36.937408000000012</c:v>
                </c:pt>
                <c:pt idx="7">
                  <c:v>7.9158990000000005</c:v>
                </c:pt>
                <c:pt idx="8">
                  <c:v>16.554526000000003</c:v>
                </c:pt>
                <c:pt idx="9">
                  <c:v>0</c:v>
                </c:pt>
                <c:pt idx="10">
                  <c:v>0</c:v>
                </c:pt>
                <c:pt idx="11">
                  <c:v>0</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#,##0.0</c:formatCode>
                <c:ptCount val="12"/>
                <c:pt idx="0">
                  <c:v>3145.5934334367516</c:v>
                </c:pt>
                <c:pt idx="1">
                  <c:v>2588.5735727304555</c:v>
                </c:pt>
                <c:pt idx="2">
                  <c:v>2585.6925274421128</c:v>
                </c:pt>
                <c:pt idx="3">
                  <c:v>2053.8723898260901</c:v>
                </c:pt>
                <c:pt idx="4">
                  <c:v>1025.6083506666828</c:v>
                </c:pt>
                <c:pt idx="5">
                  <c:v>756.63716688018735</c:v>
                </c:pt>
                <c:pt idx="6">
                  <c:v>839.93764844244743</c:v>
                </c:pt>
                <c:pt idx="7">
                  <c:v>838.49264607560485</c:v>
                </c:pt>
                <c:pt idx="8">
                  <c:v>1030.938525778249</c:v>
                </c:pt>
                <c:pt idx="9">
                  <c:v>0</c:v>
                </c:pt>
                <c:pt idx="10">
                  <c:v>0</c:v>
                </c:pt>
                <c:pt idx="11">
                  <c:v>0</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cat>
            <c:strRef>
              <c:f>'8.3'!$C$38:$E$38</c:f>
              <c:strCache>
                <c:ptCount val="3"/>
                <c:pt idx="0">
                  <c:v>Červenec</c:v>
                </c:pt>
                <c:pt idx="1">
                  <c:v>Srpen</c:v>
                </c:pt>
                <c:pt idx="2">
                  <c:v>Září</c:v>
                </c:pt>
              </c:strCache>
            </c:strRef>
          </c:cat>
          <c:val>
            <c:numRef>
              <c:f>('8.3'!$B$27,'8.3'!$D$27,'8.3'!$F$27)</c:f>
              <c:numCache>
                <c:formatCode>#,##0.0</c:formatCode>
                <c:ptCount val="3"/>
                <c:pt idx="0">
                  <c:v>13585.655000000002</c:v>
                </c:pt>
                <c:pt idx="1">
                  <c:v>15087.429</c:v>
                </c:pt>
                <c:pt idx="2">
                  <c:v>20247.241000000002</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cat>
            <c:strRef>
              <c:f>'8.3'!$C$38:$E$38</c:f>
              <c:strCache>
                <c:ptCount val="3"/>
                <c:pt idx="0">
                  <c:v>Červenec</c:v>
                </c:pt>
                <c:pt idx="1">
                  <c:v>Srpen</c:v>
                </c:pt>
                <c:pt idx="2">
                  <c:v>Září</c:v>
                </c:pt>
              </c:strCache>
            </c:strRef>
          </c:cat>
          <c:val>
            <c:numRef>
              <c:f>('8.3'!$B$28,'8.3'!$D$28,'8.3'!$F$28)</c:f>
              <c:numCache>
                <c:formatCode>#,##0.0</c:formatCode>
                <c:ptCount val="3"/>
                <c:pt idx="0">
                  <c:v>201.69</c:v>
                </c:pt>
                <c:pt idx="1">
                  <c:v>212.52</c:v>
                </c:pt>
                <c:pt idx="2">
                  <c:v>287.70999999999998</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cat>
            <c:strRef>
              <c:f>'8.3'!$C$38:$E$38</c:f>
              <c:strCache>
                <c:ptCount val="3"/>
                <c:pt idx="0">
                  <c:v>Červenec</c:v>
                </c:pt>
                <c:pt idx="1">
                  <c:v>Srpen</c:v>
                </c:pt>
                <c:pt idx="2">
                  <c:v>Září</c:v>
                </c:pt>
              </c:strCache>
            </c:strRef>
          </c:cat>
          <c:val>
            <c:numRef>
              <c:f>('8.3'!$B$29,'8.3'!$D$29,'8.3'!$F$29)</c:f>
              <c:numCache>
                <c:formatCode>#,##0.0</c:formatCode>
                <c:ptCount val="3"/>
                <c:pt idx="0">
                  <c:v>9</c:v>
                </c:pt>
                <c:pt idx="1">
                  <c:v>10</c:v>
                </c:pt>
                <c:pt idx="2">
                  <c:v>21</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cat>
            <c:strRef>
              <c:f>'8.3'!$C$38:$E$38</c:f>
              <c:strCache>
                <c:ptCount val="3"/>
                <c:pt idx="0">
                  <c:v>Červenec</c:v>
                </c:pt>
                <c:pt idx="1">
                  <c:v>Srpen</c:v>
                </c:pt>
                <c:pt idx="2">
                  <c:v>Září</c:v>
                </c:pt>
              </c:strCache>
            </c:strRef>
          </c:cat>
          <c:val>
            <c:numRef>
              <c:f>('8.3'!$B$30,'8.3'!$D$30,'8.3'!$F$30)</c:f>
              <c:numCache>
                <c:formatCode>#,##0.0</c:formatCode>
                <c:ptCount val="3"/>
                <c:pt idx="0">
                  <c:v>0</c:v>
                </c:pt>
                <c:pt idx="1">
                  <c:v>0</c:v>
                </c:pt>
                <c:pt idx="2">
                  <c:v>0</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cat>
            <c:strRef>
              <c:f>'8.3'!$C$38:$E$38</c:f>
              <c:strCache>
                <c:ptCount val="3"/>
                <c:pt idx="0">
                  <c:v>Červenec</c:v>
                </c:pt>
                <c:pt idx="1">
                  <c:v>Srpen</c:v>
                </c:pt>
                <c:pt idx="2">
                  <c:v>Září</c:v>
                </c:pt>
              </c:strCache>
            </c:strRef>
          </c:cat>
          <c:val>
            <c:numRef>
              <c:f>('8.3'!$B$31,'8.3'!$D$31,'8.3'!$F$31)</c:f>
              <c:numCache>
                <c:formatCode>#,##0.0</c:formatCode>
                <c:ptCount val="3"/>
                <c:pt idx="0">
                  <c:v>3122.3</c:v>
                </c:pt>
                <c:pt idx="1">
                  <c:v>2934.7000000000003</c:v>
                </c:pt>
                <c:pt idx="2">
                  <c:v>3966.5949999999998</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cat>
            <c:strRef>
              <c:f>'8.3'!$C$38:$E$38</c:f>
              <c:strCache>
                <c:ptCount val="3"/>
                <c:pt idx="0">
                  <c:v>Červenec</c:v>
                </c:pt>
                <c:pt idx="1">
                  <c:v>Srpen</c:v>
                </c:pt>
                <c:pt idx="2">
                  <c:v>Září</c:v>
                </c:pt>
              </c:strCache>
            </c:strRef>
          </c:cat>
          <c:val>
            <c:numRef>
              <c:f>('8.3'!$B$32,'8.3'!$D$32,'8.3'!$F$32)</c:f>
              <c:numCache>
                <c:formatCode>#,##0.0</c:formatCode>
                <c:ptCount val="3"/>
                <c:pt idx="0">
                  <c:v>74270.335000000006</c:v>
                </c:pt>
                <c:pt idx="1">
                  <c:v>72128.190999999992</c:v>
                </c:pt>
                <c:pt idx="2">
                  <c:v>115776.59700099999</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cat>
            <c:strRef>
              <c:f>'8.3'!$C$38:$E$38</c:f>
              <c:strCache>
                <c:ptCount val="3"/>
                <c:pt idx="0">
                  <c:v>Červenec</c:v>
                </c:pt>
                <c:pt idx="1">
                  <c:v>Srpen</c:v>
                </c:pt>
                <c:pt idx="2">
                  <c:v>Září</c:v>
                </c:pt>
              </c:strCache>
            </c:strRef>
          </c:cat>
          <c:val>
            <c:numRef>
              <c:f>('8.3'!$B$33,'8.3'!$D$33,'8.3'!$F$33)</c:f>
              <c:numCache>
                <c:formatCode>#,##0.0</c:formatCode>
                <c:ptCount val="3"/>
                <c:pt idx="0">
                  <c:v>13987.530999999999</c:v>
                </c:pt>
                <c:pt idx="1">
                  <c:v>14307.041000000001</c:v>
                </c:pt>
                <c:pt idx="2">
                  <c:v>27361.335999999999</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cat>
            <c:strRef>
              <c:f>'8.3'!$C$38:$E$38</c:f>
              <c:strCache>
                <c:ptCount val="3"/>
                <c:pt idx="0">
                  <c:v>Červenec</c:v>
                </c:pt>
                <c:pt idx="1">
                  <c:v>Srpen</c:v>
                </c:pt>
                <c:pt idx="2">
                  <c:v>Září</c:v>
                </c:pt>
              </c:strCache>
            </c:strRef>
          </c:cat>
          <c:val>
            <c:numRef>
              <c:f>('8.3'!$B$34,'8.3'!$D$34,'8.3'!$F$34)</c:f>
              <c:numCache>
                <c:formatCode>#,##0.0</c:formatCode>
                <c:ptCount val="3"/>
                <c:pt idx="0">
                  <c:v>9485.369999999999</c:v>
                </c:pt>
                <c:pt idx="1">
                  <c:v>10306.319</c:v>
                </c:pt>
                <c:pt idx="2">
                  <c:v>25182.164000000001</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3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7.7125028111568072E-2"/>
          <c:y val="0.23239703888559379"/>
          <c:w val="0.78878078392027584"/>
          <c:h val="0.27543687465053568"/>
        </c:manualLayout>
      </c:layout>
      <c:barChart>
        <c:barDir val="bar"/>
        <c:grouping val="clustered"/>
        <c:varyColors val="0"/>
        <c:ser>
          <c:idx val="0"/>
          <c:order val="0"/>
          <c:tx>
            <c:strRef>
              <c:f>'8.3'!$A$38</c:f>
              <c:strCache>
                <c:ptCount val="1"/>
                <c:pt idx="0">
                  <c:v>Instalovaný výkon</c:v>
                </c:pt>
              </c:strCache>
            </c:strRef>
          </c:tx>
          <c:invertIfNegative val="0"/>
          <c:val>
            <c:numRef>
              <c:f>'8.3'!$B$38</c:f>
              <c:numCache>
                <c:formatCode>0.0%</c:formatCode>
                <c:ptCount val="1"/>
                <c:pt idx="0">
                  <c:v>4.5522677967286831E-2</c:v>
                </c:pt>
              </c:numCache>
            </c:numRef>
          </c:val>
          <c:extLst>
            <c:ext xmlns:c16="http://schemas.microsoft.com/office/drawing/2014/chart" uri="{C3380CC4-5D6E-409C-BE32-E72D297353CC}">
              <c16:uniqueId val="{00000000-9F11-41FA-B525-72907D9A7F76}"/>
            </c:ext>
          </c:extLst>
        </c:ser>
        <c:ser>
          <c:idx val="1"/>
          <c:order val="1"/>
          <c:tx>
            <c:strRef>
              <c:f>'8.3'!$A$39</c:f>
              <c:strCache>
                <c:ptCount val="1"/>
                <c:pt idx="0">
                  <c:v>Výroba tepla brutto</c:v>
                </c:pt>
              </c:strCache>
            </c:strRef>
          </c:tx>
          <c:invertIfNegative val="0"/>
          <c:val>
            <c:numRef>
              <c:f>'8.3'!$B$39</c:f>
              <c:numCache>
                <c:formatCode>0.0%</c:formatCode>
                <c:ptCount val="1"/>
                <c:pt idx="0">
                  <c:v>3.8878840112264092E-2</c:v>
                </c:pt>
              </c:numCache>
            </c:numRef>
          </c:val>
          <c:extLst>
            <c:ext xmlns:c16="http://schemas.microsoft.com/office/drawing/2014/chart" uri="{C3380CC4-5D6E-409C-BE32-E72D297353CC}">
              <c16:uniqueId val="{00000001-9F11-41FA-B525-72907D9A7F76}"/>
            </c:ext>
          </c:extLst>
        </c:ser>
        <c:ser>
          <c:idx val="2"/>
          <c:order val="2"/>
          <c:tx>
            <c:strRef>
              <c:f>'8.3'!$A$40</c:f>
              <c:strCache>
                <c:ptCount val="1"/>
                <c:pt idx="0">
                  <c:v>Dodávky tepla</c:v>
                </c:pt>
              </c:strCache>
            </c:strRef>
          </c:tx>
          <c:invertIfNegative val="0"/>
          <c:val>
            <c:numRef>
              <c:f>'8.3'!$B$40</c:f>
              <c:numCache>
                <c:formatCode>0.0%</c:formatCode>
                <c:ptCount val="1"/>
                <c:pt idx="0">
                  <c:v>6.040002513177823E-2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2.8842104547346682E-2"/>
          <c:y val="0.69733351273630362"/>
          <c:w val="0.59698673133986901"/>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cat>
            <c:strRef>
              <c:f>'8.3'!$C$38:$E$38</c:f>
              <c:strCache>
                <c:ptCount val="3"/>
                <c:pt idx="0">
                  <c:v>Červenec</c:v>
                </c:pt>
                <c:pt idx="1">
                  <c:v>Srpen</c:v>
                </c:pt>
                <c:pt idx="2">
                  <c:v>Září</c:v>
                </c:pt>
              </c:strCache>
            </c:strRef>
          </c:cat>
          <c:val>
            <c:numRef>
              <c:f>('8.3'!$B$10,'8.3'!$D$10,'8.3'!$F$10)</c:f>
              <c:numCache>
                <c:formatCode>#,##0.0</c:formatCode>
                <c:ptCount val="3"/>
                <c:pt idx="0">
                  <c:v>16437.870000000003</c:v>
                </c:pt>
                <c:pt idx="1">
                  <c:v>14809.66</c:v>
                </c:pt>
                <c:pt idx="2">
                  <c:v>23721.41</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cat>
            <c:strRef>
              <c:f>'8.3'!$C$38:$E$38</c:f>
              <c:strCache>
                <c:ptCount val="3"/>
                <c:pt idx="0">
                  <c:v>Červenec</c:v>
                </c:pt>
                <c:pt idx="1">
                  <c:v>Srpen</c:v>
                </c:pt>
                <c:pt idx="2">
                  <c:v>Září</c:v>
                </c:pt>
              </c:strCache>
            </c:strRef>
          </c:cat>
          <c:val>
            <c:numRef>
              <c:f>('8.3'!$B$11,'8.3'!$D$11,'8.3'!$F$11)</c:f>
              <c:numCache>
                <c:formatCode>#,##0.0</c:formatCode>
                <c:ptCount val="3"/>
                <c:pt idx="0">
                  <c:v>3906.2260000000001</c:v>
                </c:pt>
                <c:pt idx="1">
                  <c:v>5197.8620000000001</c:v>
                </c:pt>
                <c:pt idx="2">
                  <c:v>6888.2380000000003</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cat>
            <c:strRef>
              <c:f>'8.3'!$C$38:$E$38</c:f>
              <c:strCache>
                <c:ptCount val="3"/>
                <c:pt idx="0">
                  <c:v>Červenec</c:v>
                </c:pt>
                <c:pt idx="1">
                  <c:v>Srpen</c:v>
                </c:pt>
                <c:pt idx="2">
                  <c:v>Září</c:v>
                </c:pt>
              </c:strCache>
            </c:strRef>
          </c:cat>
          <c:val>
            <c:numRef>
              <c:f>('8.3'!$B$12,'8.3'!$D$12,'8.3'!$F$12)</c:f>
              <c:numCache>
                <c:formatCode>#,##0.0</c:formatCode>
                <c:ptCount val="3"/>
                <c:pt idx="0">
                  <c:v>0</c:v>
                </c:pt>
                <c:pt idx="1">
                  <c:v>0</c:v>
                </c:pt>
                <c:pt idx="2">
                  <c:v>0</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cat>
            <c:strRef>
              <c:f>'8.3'!$C$38:$E$38</c:f>
              <c:strCache>
                <c:ptCount val="3"/>
                <c:pt idx="0">
                  <c:v>Červenec</c:v>
                </c:pt>
                <c:pt idx="1">
                  <c:v>Srpen</c:v>
                </c:pt>
                <c:pt idx="2">
                  <c:v>Září</c:v>
                </c:pt>
              </c:strCache>
            </c:strRef>
          </c:cat>
          <c:val>
            <c:numRef>
              <c:f>('8.3'!$B$13,'8.3'!$D$13,'8.3'!$F$13)</c:f>
              <c:numCache>
                <c:formatCode>#,##0.0</c:formatCode>
                <c:ptCount val="3"/>
                <c:pt idx="0">
                  <c:v>115</c:v>
                </c:pt>
                <c:pt idx="1">
                  <c:v>501</c:v>
                </c:pt>
                <c:pt idx="2">
                  <c:v>442.8</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cat>
            <c:strRef>
              <c:f>'8.3'!$C$38:$E$38</c:f>
              <c:strCache>
                <c:ptCount val="3"/>
                <c:pt idx="0">
                  <c:v>Červenec</c:v>
                </c:pt>
                <c:pt idx="1">
                  <c:v>Srpen</c:v>
                </c:pt>
                <c:pt idx="2">
                  <c:v>Září</c:v>
                </c:pt>
              </c:strCache>
            </c:strRef>
          </c:cat>
          <c:val>
            <c:numRef>
              <c:f>('8.3'!$B$14,'8.3'!$D$14,'8.3'!$F$14)</c:f>
              <c:numCache>
                <c:formatCode>#,##0.0</c:formatCode>
                <c:ptCount val="3"/>
                <c:pt idx="0">
                  <c:v>13</c:v>
                </c:pt>
                <c:pt idx="1">
                  <c:v>13</c:v>
                </c:pt>
                <c:pt idx="2">
                  <c:v>23</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cat>
            <c:strRef>
              <c:f>'8.3'!$C$38:$E$38</c:f>
              <c:strCache>
                <c:ptCount val="3"/>
                <c:pt idx="0">
                  <c:v>Červenec</c:v>
                </c:pt>
                <c:pt idx="1">
                  <c:v>Srpen</c:v>
                </c:pt>
                <c:pt idx="2">
                  <c:v>Září</c:v>
                </c:pt>
              </c:strCache>
            </c:strRef>
          </c:cat>
          <c:val>
            <c:numRef>
              <c:f>('8.3'!$B$15,'8.3'!$D$15,'8.3'!$F$15)</c:f>
              <c:numCache>
                <c:formatCode>#,##0.0</c:formatCode>
                <c:ptCount val="3"/>
                <c:pt idx="0">
                  <c:v>35</c:v>
                </c:pt>
                <c:pt idx="1">
                  <c:v>29</c:v>
                </c:pt>
                <c:pt idx="2">
                  <c:v>21</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cat>
            <c:strRef>
              <c:f>'8.3'!$C$38:$E$38</c:f>
              <c:strCache>
                <c:ptCount val="3"/>
                <c:pt idx="0">
                  <c:v>Červenec</c:v>
                </c:pt>
                <c:pt idx="1">
                  <c:v>Srpen</c:v>
                </c:pt>
                <c:pt idx="2">
                  <c:v>Září</c:v>
                </c:pt>
              </c:strCache>
            </c:strRef>
          </c:cat>
          <c:val>
            <c:numRef>
              <c:f>('8.3'!$B$16,'8.3'!$D$16,'8.3'!$F$16)</c:f>
              <c:numCache>
                <c:formatCode>#,##0.0</c:formatCode>
                <c:ptCount val="3"/>
                <c:pt idx="0">
                  <c:v>143</c:v>
                </c:pt>
                <c:pt idx="1">
                  <c:v>137</c:v>
                </c:pt>
                <c:pt idx="2">
                  <c:v>162</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cat>
            <c:strRef>
              <c:f>'8.3'!$C$38:$E$38</c:f>
              <c:strCache>
                <c:ptCount val="3"/>
                <c:pt idx="0">
                  <c:v>Červenec</c:v>
                </c:pt>
                <c:pt idx="1">
                  <c:v>Srpen</c:v>
                </c:pt>
                <c:pt idx="2">
                  <c:v>Září</c:v>
                </c:pt>
              </c:strCache>
            </c:strRef>
          </c:cat>
          <c:val>
            <c:numRef>
              <c:f>('8.3'!$B$17,'8.3'!$D$17,'8.3'!$F$17)</c:f>
              <c:numCache>
                <c:formatCode>#,##0.0</c:formatCode>
                <c:ptCount val="3"/>
                <c:pt idx="0">
                  <c:v>0</c:v>
                </c:pt>
                <c:pt idx="1">
                  <c:v>0</c:v>
                </c:pt>
                <c:pt idx="2">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cat>
            <c:strRef>
              <c:f>'8.3'!$C$38:$E$38</c:f>
              <c:strCache>
                <c:ptCount val="3"/>
                <c:pt idx="0">
                  <c:v>Červenec</c:v>
                </c:pt>
                <c:pt idx="1">
                  <c:v>Srpen</c:v>
                </c:pt>
                <c:pt idx="2">
                  <c:v>Září</c:v>
                </c:pt>
              </c:strCache>
            </c:strRef>
          </c:cat>
          <c:val>
            <c:numRef>
              <c:f>('8.3'!$B$18,'8.3'!$D$18,'8.3'!$F$18)</c:f>
              <c:numCache>
                <c:formatCode>#,##0.0</c:formatCode>
                <c:ptCount val="3"/>
                <c:pt idx="0">
                  <c:v>0</c:v>
                </c:pt>
                <c:pt idx="1">
                  <c:v>0</c:v>
                </c:pt>
                <c:pt idx="2">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cat>
            <c:strRef>
              <c:f>'8.3'!$C$38:$E$38</c:f>
              <c:strCache>
                <c:ptCount val="3"/>
                <c:pt idx="0">
                  <c:v>Červenec</c:v>
                </c:pt>
                <c:pt idx="1">
                  <c:v>Srpen</c:v>
                </c:pt>
                <c:pt idx="2">
                  <c:v>Září</c:v>
                </c:pt>
              </c:strCache>
            </c:strRef>
          </c:cat>
          <c:val>
            <c:numRef>
              <c:f>('8.3'!$B$19,'8.3'!$D$19,'8.3'!$F$19)</c:f>
              <c:numCache>
                <c:formatCode>#,##0.0</c:formatCode>
                <c:ptCount val="3"/>
                <c:pt idx="0">
                  <c:v>1709.64</c:v>
                </c:pt>
                <c:pt idx="1">
                  <c:v>1673.43</c:v>
                </c:pt>
                <c:pt idx="2">
                  <c:v>3261.83</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cat>
            <c:strRef>
              <c:f>'8.3'!$C$38:$E$38</c:f>
              <c:strCache>
                <c:ptCount val="3"/>
                <c:pt idx="0">
                  <c:v>Červenec</c:v>
                </c:pt>
                <c:pt idx="1">
                  <c:v>Srpen</c:v>
                </c:pt>
                <c:pt idx="2">
                  <c:v>Září</c:v>
                </c:pt>
              </c:strCache>
            </c:strRef>
          </c:cat>
          <c:val>
            <c:numRef>
              <c:f>('8.3'!$B$20,'8.3'!$D$20,'8.3'!$F$20)</c:f>
              <c:numCache>
                <c:formatCode>#,##0.0</c:formatCode>
                <c:ptCount val="3"/>
                <c:pt idx="0">
                  <c:v>0</c:v>
                </c:pt>
                <c:pt idx="1">
                  <c:v>0</c:v>
                </c:pt>
                <c:pt idx="2">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cat>
            <c:strRef>
              <c:f>'8.3'!$C$38:$E$38</c:f>
              <c:strCache>
                <c:ptCount val="3"/>
                <c:pt idx="0">
                  <c:v>Červenec</c:v>
                </c:pt>
                <c:pt idx="1">
                  <c:v>Srpen</c:v>
                </c:pt>
                <c:pt idx="2">
                  <c:v>Září</c:v>
                </c:pt>
              </c:strCache>
            </c:strRef>
          </c:cat>
          <c:val>
            <c:numRef>
              <c:f>('8.3'!$B$21,'8.3'!$D$21,'8.3'!$F$21)</c:f>
              <c:numCache>
                <c:formatCode>#,##0.0</c:formatCode>
                <c:ptCount val="3"/>
                <c:pt idx="0">
                  <c:v>99312</c:v>
                </c:pt>
                <c:pt idx="1">
                  <c:v>97757</c:v>
                </c:pt>
                <c:pt idx="2">
                  <c:v>89621</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cat>
            <c:strRef>
              <c:f>'8.3'!$C$38:$E$38</c:f>
              <c:strCache>
                <c:ptCount val="3"/>
                <c:pt idx="0">
                  <c:v>Červenec</c:v>
                </c:pt>
                <c:pt idx="1">
                  <c:v>Srpen</c:v>
                </c:pt>
                <c:pt idx="2">
                  <c:v>Září</c:v>
                </c:pt>
              </c:strCache>
            </c:strRef>
          </c:cat>
          <c:val>
            <c:numRef>
              <c:f>('8.3'!$B$22,'8.3'!$D$22,'8.3'!$F$22)</c:f>
              <c:numCache>
                <c:formatCode>#,##0.0</c:formatCode>
                <c:ptCount val="3"/>
                <c:pt idx="0">
                  <c:v>0</c:v>
                </c:pt>
                <c:pt idx="1">
                  <c:v>0</c:v>
                </c:pt>
                <c:pt idx="2">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cat>
            <c:strRef>
              <c:f>'8.3'!$C$38:$E$38</c:f>
              <c:strCache>
                <c:ptCount val="3"/>
                <c:pt idx="0">
                  <c:v>Červenec</c:v>
                </c:pt>
                <c:pt idx="1">
                  <c:v>Srpen</c:v>
                </c:pt>
                <c:pt idx="2">
                  <c:v>Září</c:v>
                </c:pt>
              </c:strCache>
            </c:strRef>
          </c:cat>
          <c:val>
            <c:numRef>
              <c:f>('8.3'!$B$23,'8.3'!$D$23,'8.3'!$F$23)</c:f>
              <c:numCache>
                <c:formatCode>#,##0.0</c:formatCode>
                <c:ptCount val="3"/>
                <c:pt idx="0">
                  <c:v>0</c:v>
                </c:pt>
                <c:pt idx="1">
                  <c:v>0</c:v>
                </c:pt>
                <c:pt idx="2">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cat>
            <c:strRef>
              <c:f>'8.3'!$C$38:$E$38</c:f>
              <c:strCache>
                <c:ptCount val="3"/>
                <c:pt idx="0">
                  <c:v>Červenec</c:v>
                </c:pt>
                <c:pt idx="1">
                  <c:v>Srpen</c:v>
                </c:pt>
                <c:pt idx="2">
                  <c:v>Září</c:v>
                </c:pt>
              </c:strCache>
            </c:strRef>
          </c:cat>
          <c:val>
            <c:numRef>
              <c:f>('8.3'!$B$24,'8.3'!$D$24,'8.3'!$F$24)</c:f>
              <c:numCache>
                <c:formatCode>#,##0.0</c:formatCode>
                <c:ptCount val="3"/>
                <c:pt idx="0">
                  <c:v>255.55800000000002</c:v>
                </c:pt>
                <c:pt idx="1">
                  <c:v>735.202</c:v>
                </c:pt>
                <c:pt idx="2">
                  <c:v>921.18</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cat>
            <c:strRef>
              <c:f>'8.3'!$C$38:$E$38</c:f>
              <c:strCache>
                <c:ptCount val="3"/>
                <c:pt idx="0">
                  <c:v>Červenec</c:v>
                </c:pt>
                <c:pt idx="1">
                  <c:v>Srpen</c:v>
                </c:pt>
                <c:pt idx="2">
                  <c:v>Září</c:v>
                </c:pt>
              </c:strCache>
            </c:strRef>
          </c:cat>
          <c:val>
            <c:numRef>
              <c:f>('8.3'!$B$25,'8.3'!$D$25,'8.3'!$F$25)</c:f>
              <c:numCache>
                <c:formatCode>#,##0.0</c:formatCode>
                <c:ptCount val="3"/>
                <c:pt idx="0">
                  <c:v>54004.632999999994</c:v>
                </c:pt>
                <c:pt idx="1">
                  <c:v>55810.585000000006</c:v>
                </c:pt>
                <c:pt idx="2">
                  <c:v>118009.75700100002</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'8.3'!$O$27:$O$34</c:f>
              <c:numCache>
                <c:formatCode>#,##0.0</c:formatCode>
                <c:ptCount val="8"/>
              </c:numCache>
            </c:numRef>
          </c:cat>
          <c:val>
            <c:numRef>
              <c:f>'8.3'!$J$27:$J$34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cat>
            <c:strRef>
              <c:f>'8.4'!$C$38:$E$38</c:f>
              <c:strCache>
                <c:ptCount val="3"/>
                <c:pt idx="0">
                  <c:v>Červenec</c:v>
                </c:pt>
                <c:pt idx="1">
                  <c:v>Srpen</c:v>
                </c:pt>
                <c:pt idx="2">
                  <c:v>Září</c:v>
                </c:pt>
              </c:strCache>
            </c:strRef>
          </c:cat>
          <c:val>
            <c:numRef>
              <c:f>('8.4'!$B$27,'8.4'!$D$27,'8.4'!$F$27)</c:f>
              <c:numCache>
                <c:formatCode>#,##0.0</c:formatCode>
                <c:ptCount val="3"/>
                <c:pt idx="0">
                  <c:v>3656.1580000000004</c:v>
                </c:pt>
                <c:pt idx="1">
                  <c:v>2671.7829999999999</c:v>
                </c:pt>
                <c:pt idx="2">
                  <c:v>12223.668</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cat>
            <c:strRef>
              <c:f>'8.4'!$C$38:$E$38</c:f>
              <c:strCache>
                <c:ptCount val="3"/>
                <c:pt idx="0">
                  <c:v>Červenec</c:v>
                </c:pt>
                <c:pt idx="1">
                  <c:v>Srpen</c:v>
                </c:pt>
                <c:pt idx="2">
                  <c:v>Září</c:v>
                </c:pt>
              </c:strCache>
            </c:strRef>
          </c:cat>
          <c:val>
            <c:numRef>
              <c:f>('8.4'!$B$28,'8.4'!$D$28,'8.4'!$F$28)</c:f>
              <c:numCache>
                <c:formatCode>#,##0.0</c:formatCode>
                <c:ptCount val="3"/>
                <c:pt idx="0">
                  <c:v>2267.35</c:v>
                </c:pt>
                <c:pt idx="1">
                  <c:v>3240.44</c:v>
                </c:pt>
                <c:pt idx="2">
                  <c:v>5609.91</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cat>
            <c:strRef>
              <c:f>'8.4'!$C$38:$E$38</c:f>
              <c:strCache>
                <c:ptCount val="3"/>
                <c:pt idx="0">
                  <c:v>Červenec</c:v>
                </c:pt>
                <c:pt idx="1">
                  <c:v>Srpen</c:v>
                </c:pt>
                <c:pt idx="2">
                  <c:v>Září</c:v>
                </c:pt>
              </c:strCache>
            </c:strRef>
          </c:cat>
          <c:val>
            <c:numRef>
              <c:f>('8.4'!$B$29,'8.4'!$D$29,'8.4'!$F$29)</c:f>
              <c:numCache>
                <c:formatCode>#,##0.0</c:formatCode>
                <c:ptCount val="3"/>
                <c:pt idx="0">
                  <c:v>353.76400000000001</c:v>
                </c:pt>
                <c:pt idx="1">
                  <c:v>349.67400000000004</c:v>
                </c:pt>
                <c:pt idx="2">
                  <c:v>793.84699999999998</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cat>
            <c:strRef>
              <c:f>'8.4'!$C$38:$E$38</c:f>
              <c:strCache>
                <c:ptCount val="3"/>
                <c:pt idx="0">
                  <c:v>Červenec</c:v>
                </c:pt>
                <c:pt idx="1">
                  <c:v>Srpen</c:v>
                </c:pt>
                <c:pt idx="2">
                  <c:v>Září</c:v>
                </c:pt>
              </c:strCache>
            </c:strRef>
          </c:cat>
          <c:val>
            <c:numRef>
              <c:f>('8.4'!$B$30,'8.4'!$D$30,'8.4'!$F$30)</c:f>
              <c:numCache>
                <c:formatCode>#,##0.0</c:formatCode>
                <c:ptCount val="3"/>
                <c:pt idx="0">
                  <c:v>247.727</c:v>
                </c:pt>
                <c:pt idx="1">
                  <c:v>256.94399999999996</c:v>
                </c:pt>
                <c:pt idx="2">
                  <c:v>658.92200000000003</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cat>
            <c:strRef>
              <c:f>'8.4'!$C$38:$E$38</c:f>
              <c:strCache>
                <c:ptCount val="3"/>
                <c:pt idx="0">
                  <c:v>Červenec</c:v>
                </c:pt>
                <c:pt idx="1">
                  <c:v>Srpen</c:v>
                </c:pt>
                <c:pt idx="2">
                  <c:v>Září</c:v>
                </c:pt>
              </c:strCache>
            </c:strRef>
          </c:cat>
          <c:val>
            <c:numRef>
              <c:f>('8.4'!$B$31,'8.4'!$D$31,'8.4'!$F$31)</c:f>
              <c:numCache>
                <c:formatCode>#,##0.0</c:formatCode>
                <c:ptCount val="3"/>
                <c:pt idx="0">
                  <c:v>95.67</c:v>
                </c:pt>
                <c:pt idx="1">
                  <c:v>242.17</c:v>
                </c:pt>
                <c:pt idx="2">
                  <c:v>551.36</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cat>
            <c:strRef>
              <c:f>'8.4'!$C$38:$E$38</c:f>
              <c:strCache>
                <c:ptCount val="3"/>
                <c:pt idx="0">
                  <c:v>Červenec</c:v>
                </c:pt>
                <c:pt idx="1">
                  <c:v>Srpen</c:v>
                </c:pt>
                <c:pt idx="2">
                  <c:v>Září</c:v>
                </c:pt>
              </c:strCache>
            </c:strRef>
          </c:cat>
          <c:val>
            <c:numRef>
              <c:f>('8.4'!$B$32,'8.4'!$D$32,'8.4'!$F$32)</c:f>
              <c:numCache>
                <c:formatCode>#,##0.0</c:formatCode>
                <c:ptCount val="3"/>
                <c:pt idx="0">
                  <c:v>41374.692999999992</c:v>
                </c:pt>
                <c:pt idx="1">
                  <c:v>40627.601000000002</c:v>
                </c:pt>
                <c:pt idx="2">
                  <c:v>80332.702999999994</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cat>
            <c:strRef>
              <c:f>'8.4'!$C$38:$E$38</c:f>
              <c:strCache>
                <c:ptCount val="3"/>
                <c:pt idx="0">
                  <c:v>Červenec</c:v>
                </c:pt>
                <c:pt idx="1">
                  <c:v>Srpen</c:v>
                </c:pt>
                <c:pt idx="2">
                  <c:v>Září</c:v>
                </c:pt>
              </c:strCache>
            </c:strRef>
          </c:cat>
          <c:val>
            <c:numRef>
              <c:f>('8.4'!$B$33,'8.4'!$D$33,'8.4'!$F$33)</c:f>
              <c:numCache>
                <c:formatCode>#,##0.0</c:formatCode>
                <c:ptCount val="3"/>
                <c:pt idx="0">
                  <c:v>15729.006000000001</c:v>
                </c:pt>
                <c:pt idx="1">
                  <c:v>16130.915000000001</c:v>
                </c:pt>
                <c:pt idx="2">
                  <c:v>33517.311999999998</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cat>
            <c:strRef>
              <c:f>'8.4'!$C$38:$E$38</c:f>
              <c:strCache>
                <c:ptCount val="3"/>
                <c:pt idx="0">
                  <c:v>Červenec</c:v>
                </c:pt>
                <c:pt idx="1">
                  <c:v>Srpen</c:v>
                </c:pt>
                <c:pt idx="2">
                  <c:v>Září</c:v>
                </c:pt>
              </c:strCache>
            </c:strRef>
          </c:cat>
          <c:val>
            <c:numRef>
              <c:f>('8.4'!$B$34,'8.4'!$D$34,'8.4'!$F$34)</c:f>
              <c:numCache>
                <c:formatCode>#,##0.0</c:formatCode>
                <c:ptCount val="3"/>
                <c:pt idx="0">
                  <c:v>3574.2339999999999</c:v>
                </c:pt>
                <c:pt idx="1">
                  <c:v>3590.9759999999997</c:v>
                </c:pt>
                <c:pt idx="2">
                  <c:v>7409.963999999999</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2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8.1715856989273319E-2"/>
          <c:y val="0.23107234350197242"/>
          <c:w val="0.79406865013053884"/>
          <c:h val="0.27543700787401576"/>
        </c:manualLayout>
      </c:layout>
      <c:barChart>
        <c:barDir val="bar"/>
        <c:grouping val="clustered"/>
        <c:varyColors val="0"/>
        <c:ser>
          <c:idx val="0"/>
          <c:order val="0"/>
          <c:tx>
            <c:strRef>
              <c:f>'8.4'!$A$38</c:f>
              <c:strCache>
                <c:ptCount val="1"/>
                <c:pt idx="0">
                  <c:v>Instalovaný výkon</c:v>
                </c:pt>
              </c:strCache>
            </c:strRef>
          </c:tx>
          <c:invertIfNegative val="0"/>
          <c:val>
            <c:numRef>
              <c:f>'8.4'!$B$38</c:f>
              <c:numCache>
                <c:formatCode>0.0%</c:formatCode>
                <c:ptCount val="1"/>
                <c:pt idx="0">
                  <c:v>7.3308879155779397E-2</c:v>
                </c:pt>
              </c:numCache>
            </c:numRef>
          </c:val>
          <c:extLst>
            <c:ext xmlns:c16="http://schemas.microsoft.com/office/drawing/2014/chart" uri="{C3380CC4-5D6E-409C-BE32-E72D297353CC}">
              <c16:uniqueId val="{00000000-8CE4-42CD-925A-5E49B358BA46}"/>
            </c:ext>
          </c:extLst>
        </c:ser>
        <c:ser>
          <c:idx val="1"/>
          <c:order val="1"/>
          <c:tx>
            <c:strRef>
              <c:f>'8.4'!$A$39</c:f>
              <c:strCache>
                <c:ptCount val="1"/>
                <c:pt idx="0">
                  <c:v>Výroba tepla brutto</c:v>
                </c:pt>
              </c:strCache>
            </c:strRef>
          </c:tx>
          <c:invertIfNegative val="0"/>
          <c:val>
            <c:numRef>
              <c:f>'8.4'!$B$39</c:f>
              <c:numCache>
                <c:formatCode>0.0%</c:formatCode>
                <c:ptCount val="1"/>
                <c:pt idx="0">
                  <c:v>4.578098789751122E-2</c:v>
                </c:pt>
              </c:numCache>
            </c:numRef>
          </c:val>
          <c:extLst>
            <c:ext xmlns:c16="http://schemas.microsoft.com/office/drawing/2014/chart" uri="{C3380CC4-5D6E-409C-BE32-E72D297353CC}">
              <c16:uniqueId val="{00000001-8CE4-42CD-925A-5E49B358BA46}"/>
            </c:ext>
          </c:extLst>
        </c:ser>
        <c:ser>
          <c:idx val="2"/>
          <c:order val="2"/>
          <c:tx>
            <c:strRef>
              <c:f>'8.4'!$A$40</c:f>
              <c:strCache>
                <c:ptCount val="1"/>
                <c:pt idx="0">
                  <c:v>Dodávky tepla</c:v>
                </c:pt>
              </c:strCache>
            </c:strRef>
          </c:tx>
          <c:invertIfNegative val="0"/>
          <c:val>
            <c:numRef>
              <c:f>'8.4'!$B$40</c:f>
              <c:numCache>
                <c:formatCode>0.0%</c:formatCode>
                <c:ptCount val="1"/>
                <c:pt idx="0">
                  <c:v>3.65722908662824E-2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1347929261452E-3"/>
          <c:y val="0.65779056061106134"/>
          <c:w val="0.59835185448712147"/>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8.3669129329565634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cat>
            <c:strRef>
              <c:f>'8.4'!$C$38:$E$38</c:f>
              <c:strCache>
                <c:ptCount val="3"/>
                <c:pt idx="0">
                  <c:v>Červenec</c:v>
                </c:pt>
                <c:pt idx="1">
                  <c:v>Srpen</c:v>
                </c:pt>
                <c:pt idx="2">
                  <c:v>Září</c:v>
                </c:pt>
              </c:strCache>
            </c:strRef>
          </c:cat>
          <c:val>
            <c:numRef>
              <c:f>('8.4'!$B$10,'8.4'!$D$10,'8.4'!$F$10)</c:f>
              <c:numCache>
                <c:formatCode>#,##0.0</c:formatCode>
                <c:ptCount val="3"/>
                <c:pt idx="0">
                  <c:v>12641.253000000002</c:v>
                </c:pt>
                <c:pt idx="1">
                  <c:v>9637.6970000000001</c:v>
                </c:pt>
                <c:pt idx="2">
                  <c:v>21089.721000000001</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cat>
            <c:strRef>
              <c:f>'8.4'!$C$38:$E$38</c:f>
              <c:strCache>
                <c:ptCount val="3"/>
                <c:pt idx="0">
                  <c:v>Červenec</c:v>
                </c:pt>
                <c:pt idx="1">
                  <c:v>Srpen</c:v>
                </c:pt>
                <c:pt idx="2">
                  <c:v>Září</c:v>
                </c:pt>
              </c:strCache>
            </c:strRef>
          </c:cat>
          <c:val>
            <c:numRef>
              <c:f>('8.4'!$B$11,'8.4'!$D$11,'8.4'!$F$11)</c:f>
              <c:numCache>
                <c:formatCode>#,##0.0</c:formatCode>
                <c:ptCount val="3"/>
                <c:pt idx="0">
                  <c:v>89</c:v>
                </c:pt>
                <c:pt idx="1">
                  <c:v>235</c:v>
                </c:pt>
                <c:pt idx="2">
                  <c:v>539</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cat>
            <c:strRef>
              <c:f>'8.4'!$C$38:$E$38</c:f>
              <c:strCache>
                <c:ptCount val="3"/>
                <c:pt idx="0">
                  <c:v>Červenec</c:v>
                </c:pt>
                <c:pt idx="1">
                  <c:v>Srpen</c:v>
                </c:pt>
                <c:pt idx="2">
                  <c:v>Září</c:v>
                </c:pt>
              </c:strCache>
            </c:strRef>
          </c:cat>
          <c:val>
            <c:numRef>
              <c:f>('8.4'!$B$12,'8.4'!$D$12,'8.4'!$F$12)</c:f>
              <c:numCache>
                <c:formatCode>#,##0.0</c:formatCode>
                <c:ptCount val="3"/>
                <c:pt idx="0">
                  <c:v>0</c:v>
                </c:pt>
                <c:pt idx="1">
                  <c:v>0</c:v>
                </c:pt>
                <c:pt idx="2">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cat>
            <c:strRef>
              <c:f>'8.4'!$C$38:$E$38</c:f>
              <c:strCache>
                <c:ptCount val="3"/>
                <c:pt idx="0">
                  <c:v>Červenec</c:v>
                </c:pt>
                <c:pt idx="1">
                  <c:v>Srpen</c:v>
                </c:pt>
                <c:pt idx="2">
                  <c:v>Září</c:v>
                </c:pt>
              </c:strCache>
            </c:strRef>
          </c:cat>
          <c:val>
            <c:numRef>
              <c:f>('8.4'!$B$13,'8.4'!$D$13,'8.4'!$F$13)</c:f>
              <c:numCache>
                <c:formatCode>#,##0.0</c:formatCode>
                <c:ptCount val="3"/>
                <c:pt idx="0">
                  <c:v>0</c:v>
                </c:pt>
                <c:pt idx="1">
                  <c:v>0</c:v>
                </c:pt>
                <c:pt idx="2">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cat>
            <c:strRef>
              <c:f>'8.4'!$C$38:$E$38</c:f>
              <c:strCache>
                <c:ptCount val="3"/>
                <c:pt idx="0">
                  <c:v>Červenec</c:v>
                </c:pt>
                <c:pt idx="1">
                  <c:v>Srpen</c:v>
                </c:pt>
                <c:pt idx="2">
                  <c:v>Září</c:v>
                </c:pt>
              </c:strCache>
            </c:strRef>
          </c:cat>
          <c:val>
            <c:numRef>
              <c:f>('8.4'!$B$14,'8.4'!$D$14,'8.4'!$F$14)</c:f>
              <c:numCache>
                <c:formatCode>#,##0.0</c:formatCode>
                <c:ptCount val="3"/>
                <c:pt idx="0">
                  <c:v>322.06</c:v>
                </c:pt>
                <c:pt idx="1">
                  <c:v>337.03</c:v>
                </c:pt>
                <c:pt idx="2">
                  <c:v>328.84</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cat>
            <c:strRef>
              <c:f>'8.4'!$C$38:$E$38</c:f>
              <c:strCache>
                <c:ptCount val="3"/>
                <c:pt idx="0">
                  <c:v>Červenec</c:v>
                </c:pt>
                <c:pt idx="1">
                  <c:v>Srpen</c:v>
                </c:pt>
                <c:pt idx="2">
                  <c:v>Září</c:v>
                </c:pt>
              </c:strCache>
            </c:strRef>
          </c:cat>
          <c:val>
            <c:numRef>
              <c:f>('8.4'!$B$15,'8.4'!$D$15,'8.4'!$F$15)</c:f>
              <c:numCache>
                <c:formatCode>#,##0.0</c:formatCode>
                <c:ptCount val="3"/>
                <c:pt idx="0">
                  <c:v>21.310000000000002</c:v>
                </c:pt>
                <c:pt idx="1">
                  <c:v>22.18</c:v>
                </c:pt>
                <c:pt idx="2">
                  <c:v>10.23</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cat>
            <c:strRef>
              <c:f>'8.4'!$C$38:$E$38</c:f>
              <c:strCache>
                <c:ptCount val="3"/>
                <c:pt idx="0">
                  <c:v>Červenec</c:v>
                </c:pt>
                <c:pt idx="1">
                  <c:v>Srpen</c:v>
                </c:pt>
                <c:pt idx="2">
                  <c:v>Září</c:v>
                </c:pt>
              </c:strCache>
            </c:strRef>
          </c:cat>
          <c:val>
            <c:numRef>
              <c:f>('8.4'!$B$16,'8.4'!$D$16,'8.4'!$F$16)</c:f>
              <c:numCache>
                <c:formatCode>#,##0.0</c:formatCode>
                <c:ptCount val="3"/>
                <c:pt idx="0">
                  <c:v>68486.7</c:v>
                </c:pt>
                <c:pt idx="1">
                  <c:v>64991.13</c:v>
                </c:pt>
                <c:pt idx="2">
                  <c:v>123135.09299999999</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cat>
            <c:strRef>
              <c:f>'8.4'!$C$38:$E$38</c:f>
              <c:strCache>
                <c:ptCount val="3"/>
                <c:pt idx="0">
                  <c:v>Červenec</c:v>
                </c:pt>
                <c:pt idx="1">
                  <c:v>Srpen</c:v>
                </c:pt>
                <c:pt idx="2">
                  <c:v>Září</c:v>
                </c:pt>
              </c:strCache>
            </c:strRef>
          </c:cat>
          <c:val>
            <c:numRef>
              <c:f>('8.4'!$B$17,'8.4'!$D$17,'8.4'!$F$17)</c:f>
              <c:numCache>
                <c:formatCode>#,##0.0</c:formatCode>
                <c:ptCount val="3"/>
                <c:pt idx="0">
                  <c:v>0</c:v>
                </c:pt>
                <c:pt idx="1">
                  <c:v>0</c:v>
                </c:pt>
                <c:pt idx="2">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cat>
            <c:strRef>
              <c:f>'8.4'!$C$38:$E$38</c:f>
              <c:strCache>
                <c:ptCount val="3"/>
                <c:pt idx="0">
                  <c:v>Červenec</c:v>
                </c:pt>
                <c:pt idx="1">
                  <c:v>Srpen</c:v>
                </c:pt>
                <c:pt idx="2">
                  <c:v>Září</c:v>
                </c:pt>
              </c:strCache>
            </c:strRef>
          </c:cat>
          <c:val>
            <c:numRef>
              <c:f>('8.4'!$B$18,'8.4'!$D$18,'8.4'!$F$18)</c:f>
              <c:numCache>
                <c:formatCode>#,##0.0</c:formatCode>
                <c:ptCount val="3"/>
                <c:pt idx="0">
                  <c:v>0</c:v>
                </c:pt>
                <c:pt idx="1">
                  <c:v>0</c:v>
                </c:pt>
                <c:pt idx="2">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cat>
            <c:strRef>
              <c:f>'8.4'!$C$38:$E$38</c:f>
              <c:strCache>
                <c:ptCount val="3"/>
                <c:pt idx="0">
                  <c:v>Červenec</c:v>
                </c:pt>
                <c:pt idx="1">
                  <c:v>Srpen</c:v>
                </c:pt>
                <c:pt idx="2">
                  <c:v>Září</c:v>
                </c:pt>
              </c:strCache>
            </c:strRef>
          </c:cat>
          <c:val>
            <c:numRef>
              <c:f>('8.4'!$B$19,'8.4'!$D$19,'8.4'!$F$19)</c:f>
              <c:numCache>
                <c:formatCode>#,##0.0</c:formatCode>
                <c:ptCount val="3"/>
                <c:pt idx="0">
                  <c:v>40.6</c:v>
                </c:pt>
                <c:pt idx="1">
                  <c:v>44.8</c:v>
                </c:pt>
                <c:pt idx="2">
                  <c:v>30.8</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cat>
            <c:strRef>
              <c:f>'8.4'!$C$38:$E$38</c:f>
              <c:strCache>
                <c:ptCount val="3"/>
                <c:pt idx="0">
                  <c:v>Červenec</c:v>
                </c:pt>
                <c:pt idx="1">
                  <c:v>Srpen</c:v>
                </c:pt>
                <c:pt idx="2">
                  <c:v>Září</c:v>
                </c:pt>
              </c:strCache>
            </c:strRef>
          </c:cat>
          <c:val>
            <c:numRef>
              <c:f>('8.4'!$B$20,'8.4'!$D$20,'8.4'!$F$20)</c:f>
              <c:numCache>
                <c:formatCode>#,##0.0</c:formatCode>
                <c:ptCount val="3"/>
                <c:pt idx="0">
                  <c:v>0</c:v>
                </c:pt>
                <c:pt idx="1">
                  <c:v>0</c:v>
                </c:pt>
                <c:pt idx="2">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cat>
            <c:strRef>
              <c:f>'8.4'!$C$38:$E$38</c:f>
              <c:strCache>
                <c:ptCount val="3"/>
                <c:pt idx="0">
                  <c:v>Červenec</c:v>
                </c:pt>
                <c:pt idx="1">
                  <c:v>Srpen</c:v>
                </c:pt>
                <c:pt idx="2">
                  <c:v>Září</c:v>
                </c:pt>
              </c:strCache>
            </c:strRef>
          </c:cat>
          <c:val>
            <c:numRef>
              <c:f>('8.4'!$B$21,'8.4'!$D$21,'8.4'!$F$21)</c:f>
              <c:numCache>
                <c:formatCode>#,##0.0</c:formatCode>
                <c:ptCount val="3"/>
                <c:pt idx="0">
                  <c:v>0</c:v>
                </c:pt>
                <c:pt idx="1">
                  <c:v>0</c:v>
                </c:pt>
                <c:pt idx="2">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cat>
            <c:strRef>
              <c:f>'8.4'!$C$38:$E$38</c:f>
              <c:strCache>
                <c:ptCount val="3"/>
                <c:pt idx="0">
                  <c:v>Červenec</c:v>
                </c:pt>
                <c:pt idx="1">
                  <c:v>Srpen</c:v>
                </c:pt>
                <c:pt idx="2">
                  <c:v>Září</c:v>
                </c:pt>
              </c:strCache>
            </c:strRef>
          </c:cat>
          <c:val>
            <c:numRef>
              <c:f>('8.4'!$B$22,'8.4'!$D$22,'8.4'!$F$22)</c:f>
              <c:numCache>
                <c:formatCode>#,##0.0</c:formatCode>
                <c:ptCount val="3"/>
                <c:pt idx="0">
                  <c:v>0</c:v>
                </c:pt>
                <c:pt idx="1">
                  <c:v>0</c:v>
                </c:pt>
                <c:pt idx="2">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cat>
            <c:strRef>
              <c:f>'8.4'!$C$38:$E$38</c:f>
              <c:strCache>
                <c:ptCount val="3"/>
                <c:pt idx="0">
                  <c:v>Červenec</c:v>
                </c:pt>
                <c:pt idx="1">
                  <c:v>Srpen</c:v>
                </c:pt>
                <c:pt idx="2">
                  <c:v>Září</c:v>
                </c:pt>
              </c:strCache>
            </c:strRef>
          </c:cat>
          <c:val>
            <c:numRef>
              <c:f>('8.4'!$B$23,'8.4'!$D$23,'8.4'!$F$23)</c:f>
              <c:numCache>
                <c:formatCode>#,##0.0</c:formatCode>
                <c:ptCount val="3"/>
                <c:pt idx="0">
                  <c:v>0</c:v>
                </c:pt>
                <c:pt idx="1">
                  <c:v>0</c:v>
                </c:pt>
                <c:pt idx="2">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cat>
            <c:strRef>
              <c:f>'8.4'!$C$38:$E$38</c:f>
              <c:strCache>
                <c:ptCount val="3"/>
                <c:pt idx="0">
                  <c:v>Červenec</c:v>
                </c:pt>
                <c:pt idx="1">
                  <c:v>Srpen</c:v>
                </c:pt>
                <c:pt idx="2">
                  <c:v>Září</c:v>
                </c:pt>
              </c:strCache>
            </c:strRef>
          </c:cat>
          <c:val>
            <c:numRef>
              <c:f>('8.4'!$B$24,'8.4'!$D$24,'8.4'!$F$24)</c:f>
              <c:numCache>
                <c:formatCode>#,##0.0</c:formatCode>
                <c:ptCount val="3"/>
                <c:pt idx="0">
                  <c:v>1759.3389999999999</c:v>
                </c:pt>
                <c:pt idx="1">
                  <c:v>1847.3409999999999</c:v>
                </c:pt>
                <c:pt idx="2">
                  <c:v>4876.1840000000002</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cat>
            <c:strRef>
              <c:f>'8.4'!$C$38:$E$38</c:f>
              <c:strCache>
                <c:ptCount val="3"/>
                <c:pt idx="0">
                  <c:v>Červenec</c:v>
                </c:pt>
                <c:pt idx="1">
                  <c:v>Srpen</c:v>
                </c:pt>
                <c:pt idx="2">
                  <c:v>Září</c:v>
                </c:pt>
              </c:strCache>
            </c:strRef>
          </c:cat>
          <c:val>
            <c:numRef>
              <c:f>('8.4'!$B$25,'8.4'!$D$25,'8.4'!$F$25)</c:f>
              <c:numCache>
                <c:formatCode>#,##0.0</c:formatCode>
                <c:ptCount val="3"/>
                <c:pt idx="0">
                  <c:v>13422.643</c:v>
                </c:pt>
                <c:pt idx="1">
                  <c:v>15991.046</c:v>
                </c:pt>
                <c:pt idx="2">
                  <c:v>20778.651000000002</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'8.4'!$O$27:$O$34</c:f>
              <c:numCache>
                <c:formatCode>#,##0.0</c:formatCode>
                <c:ptCount val="8"/>
              </c:numCache>
            </c:numRef>
          </c:cat>
          <c:val>
            <c:numRef>
              <c:f>'8.4'!$J$27:$J$34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0.15817413520027029"/>
          <c:y val="0.1167687372411782"/>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4255711545218105"/>
                  <c:y val="-0.1473912427613215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delete val="1"/>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0.12811282441565613"/>
                  <c:y val="0.16552230971128593"/>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9376234045108665"/>
                  <c:y val="0.11399608382285548"/>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21169703582224586"/>
                  <c:y val="1.6142315543890347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803252098227465"/>
                  <c:y val="8.1856434612339341E-3"/>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1038.6198109999998</c:v>
                </c:pt>
                <c:pt idx="1">
                  <c:v>93.526503000000005</c:v>
                </c:pt>
                <c:pt idx="2">
                  <c:v>781.22273799999994</c:v>
                </c:pt>
                <c:pt idx="3">
                  <c:v>9.2987779999999987</c:v>
                </c:pt>
                <c:pt idx="4">
                  <c:v>3.51193</c:v>
                </c:pt>
                <c:pt idx="5">
                  <c:v>0.20671999999999999</c:v>
                </c:pt>
                <c:pt idx="6">
                  <c:v>3804.4955060000007</c:v>
                </c:pt>
                <c:pt idx="7">
                  <c:v>25.514220000000002</c:v>
                </c:pt>
                <c:pt idx="8">
                  <c:v>0</c:v>
                </c:pt>
                <c:pt idx="9">
                  <c:v>174.48620300000002</c:v>
                </c:pt>
                <c:pt idx="10">
                  <c:v>5.8216780000000004</c:v>
                </c:pt>
                <c:pt idx="11">
                  <c:v>585.12355016436459</c:v>
                </c:pt>
                <c:pt idx="12">
                  <c:v>569.44261600000004</c:v>
                </c:pt>
                <c:pt idx="13">
                  <c:v>0</c:v>
                </c:pt>
                <c:pt idx="14">
                  <c:v>61.407833000000018</c:v>
                </c:pt>
                <c:pt idx="15">
                  <c:v>2709.3688202963012</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5069991251093615"/>
          <c:w val="0.65337529325185317"/>
          <c:h val="0.55147294088238974"/>
        </c:manualLayout>
      </c:layout>
      <c:barChart>
        <c:barDir val="col"/>
        <c:grouping val="stacked"/>
        <c:varyColors val="0"/>
        <c:ser>
          <c:idx val="0"/>
          <c:order val="0"/>
          <c:tx>
            <c:strRef>
              <c:f>'8.5'!$A$27</c:f>
              <c:strCache>
                <c:ptCount val="1"/>
                <c:pt idx="0">
                  <c:v>Průmysl</c:v>
                </c:pt>
              </c:strCache>
            </c:strRef>
          </c:tx>
          <c:invertIfNegative val="0"/>
          <c:cat>
            <c:strRef>
              <c:f>'8.5'!$C$38:$E$38</c:f>
              <c:strCache>
                <c:ptCount val="3"/>
                <c:pt idx="0">
                  <c:v>Červenec</c:v>
                </c:pt>
                <c:pt idx="1">
                  <c:v>Srpen</c:v>
                </c:pt>
                <c:pt idx="2">
                  <c:v>Září</c:v>
                </c:pt>
              </c:strCache>
            </c:strRef>
          </c:cat>
          <c:val>
            <c:numRef>
              <c:f>('8.5'!$B$27,'8.5'!$D$27,'8.5'!$F$27)</c:f>
              <c:numCache>
                <c:formatCode>#,##0.0</c:formatCode>
                <c:ptCount val="3"/>
                <c:pt idx="0">
                  <c:v>9913.6869999999981</c:v>
                </c:pt>
                <c:pt idx="1">
                  <c:v>8788.1470000000008</c:v>
                </c:pt>
                <c:pt idx="2">
                  <c:v>11315.207999999999</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cat>
            <c:strRef>
              <c:f>'8.5'!$C$38:$E$38</c:f>
              <c:strCache>
                <c:ptCount val="3"/>
                <c:pt idx="0">
                  <c:v>Červenec</c:v>
                </c:pt>
                <c:pt idx="1">
                  <c:v>Srpen</c:v>
                </c:pt>
                <c:pt idx="2">
                  <c:v>Září</c:v>
                </c:pt>
              </c:strCache>
            </c:strRef>
          </c:cat>
          <c:val>
            <c:numRef>
              <c:f>('8.5'!$B$28,'8.5'!$D$28,'8.5'!$F$28)</c:f>
              <c:numCache>
                <c:formatCode>#,##0.0</c:formatCode>
                <c:ptCount val="3"/>
                <c:pt idx="0">
                  <c:v>1374.1</c:v>
                </c:pt>
                <c:pt idx="1">
                  <c:v>1374.1</c:v>
                </c:pt>
                <c:pt idx="2">
                  <c:v>1630.05</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cat>
            <c:strRef>
              <c:f>'8.5'!$C$38:$E$38</c:f>
              <c:strCache>
                <c:ptCount val="3"/>
                <c:pt idx="0">
                  <c:v>Červenec</c:v>
                </c:pt>
                <c:pt idx="1">
                  <c:v>Srpen</c:v>
                </c:pt>
                <c:pt idx="2">
                  <c:v>Září</c:v>
                </c:pt>
              </c:strCache>
            </c:strRef>
          </c:cat>
          <c:val>
            <c:numRef>
              <c:f>('8.5'!$B$29,'8.5'!$D$29,'8.5'!$F$29)</c:f>
              <c:numCache>
                <c:formatCode>#,##0.0</c:formatCode>
                <c:ptCount val="3"/>
                <c:pt idx="0">
                  <c:v>25.650000000000002</c:v>
                </c:pt>
                <c:pt idx="1">
                  <c:v>27.74</c:v>
                </c:pt>
                <c:pt idx="2">
                  <c:v>93.53</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cat>
            <c:strRef>
              <c:f>'8.5'!$C$38:$E$38</c:f>
              <c:strCache>
                <c:ptCount val="3"/>
                <c:pt idx="0">
                  <c:v>Červenec</c:v>
                </c:pt>
                <c:pt idx="1">
                  <c:v>Srpen</c:v>
                </c:pt>
                <c:pt idx="2">
                  <c:v>Září</c:v>
                </c:pt>
              </c:strCache>
            </c:strRef>
          </c:cat>
          <c:val>
            <c:numRef>
              <c:f>('8.5'!$B$30,'8.5'!$D$30,'8.5'!$F$30)</c:f>
              <c:numCache>
                <c:formatCode>#,##0.0</c:formatCode>
                <c:ptCount val="3"/>
                <c:pt idx="0">
                  <c:v>17.369999999999997</c:v>
                </c:pt>
                <c:pt idx="1">
                  <c:v>15.63</c:v>
                </c:pt>
                <c:pt idx="2">
                  <c:v>82.35</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cat>
            <c:strRef>
              <c:f>'8.5'!$C$38:$E$38</c:f>
              <c:strCache>
                <c:ptCount val="3"/>
                <c:pt idx="0">
                  <c:v>Červenec</c:v>
                </c:pt>
                <c:pt idx="1">
                  <c:v>Srpen</c:v>
                </c:pt>
                <c:pt idx="2">
                  <c:v>Září</c:v>
                </c:pt>
              </c:strCache>
            </c:strRef>
          </c:cat>
          <c:val>
            <c:numRef>
              <c:f>('8.5'!$B$31,'8.5'!$D$31,'8.5'!$F$31)</c:f>
              <c:numCache>
                <c:formatCode>#,##0.0</c:formatCode>
                <c:ptCount val="3"/>
                <c:pt idx="0">
                  <c:v>1192.78</c:v>
                </c:pt>
                <c:pt idx="1">
                  <c:v>1209.6600000000001</c:v>
                </c:pt>
                <c:pt idx="2">
                  <c:v>2860.0240000000003</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cat>
            <c:strRef>
              <c:f>'8.5'!$C$38:$E$38</c:f>
              <c:strCache>
                <c:ptCount val="3"/>
                <c:pt idx="0">
                  <c:v>Červenec</c:v>
                </c:pt>
                <c:pt idx="1">
                  <c:v>Srpen</c:v>
                </c:pt>
                <c:pt idx="2">
                  <c:v>Září</c:v>
                </c:pt>
              </c:strCache>
            </c:strRef>
          </c:cat>
          <c:val>
            <c:numRef>
              <c:f>('8.5'!$B$32,'8.5'!$D$32,'8.5'!$F$32)</c:f>
              <c:numCache>
                <c:formatCode>#,##0.0</c:formatCode>
                <c:ptCount val="3"/>
                <c:pt idx="0">
                  <c:v>19825.106</c:v>
                </c:pt>
                <c:pt idx="1">
                  <c:v>19670.638999999999</c:v>
                </c:pt>
                <c:pt idx="2">
                  <c:v>38619.577999999994</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cat>
            <c:strRef>
              <c:f>'8.5'!$C$38:$E$38</c:f>
              <c:strCache>
                <c:ptCount val="3"/>
                <c:pt idx="0">
                  <c:v>Červenec</c:v>
                </c:pt>
                <c:pt idx="1">
                  <c:v>Srpen</c:v>
                </c:pt>
                <c:pt idx="2">
                  <c:v>Září</c:v>
                </c:pt>
              </c:strCache>
            </c:strRef>
          </c:cat>
          <c:val>
            <c:numRef>
              <c:f>('8.5'!$B$33,'8.5'!$D$33,'8.5'!$F$33)</c:f>
              <c:numCache>
                <c:formatCode>#,##0.0</c:formatCode>
                <c:ptCount val="3"/>
                <c:pt idx="0">
                  <c:v>5161.4270000000006</c:v>
                </c:pt>
                <c:pt idx="1">
                  <c:v>5117.6260000000011</c:v>
                </c:pt>
                <c:pt idx="2">
                  <c:v>12898.727000000001</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cat>
            <c:strRef>
              <c:f>'8.5'!$C$38:$E$38</c:f>
              <c:strCache>
                <c:ptCount val="3"/>
                <c:pt idx="0">
                  <c:v>Červenec</c:v>
                </c:pt>
                <c:pt idx="1">
                  <c:v>Srpen</c:v>
                </c:pt>
                <c:pt idx="2">
                  <c:v>Září</c:v>
                </c:pt>
              </c:strCache>
            </c:strRef>
          </c:cat>
          <c:val>
            <c:numRef>
              <c:f>('8.5'!$B$34,'8.5'!$D$34,'8.5'!$F$34)</c:f>
              <c:numCache>
                <c:formatCode>#,##0.0</c:formatCode>
                <c:ptCount val="3"/>
                <c:pt idx="0">
                  <c:v>1679.92</c:v>
                </c:pt>
                <c:pt idx="1">
                  <c:v>1046.6600000000001</c:v>
                </c:pt>
                <c:pt idx="2">
                  <c:v>132.38999999999999</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max val="1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'8.5'!$A$38</c:f>
              <c:strCache>
                <c:ptCount val="1"/>
                <c:pt idx="0">
                  <c:v>Instalovaný výkon</c:v>
                </c:pt>
              </c:strCache>
            </c:strRef>
          </c:tx>
          <c:invertIfNegative val="0"/>
          <c:val>
            <c:numRef>
              <c:f>'8.5'!$B$38</c:f>
              <c:numCache>
                <c:formatCode>0.0%</c:formatCode>
                <c:ptCount val="1"/>
                <c:pt idx="0">
                  <c:v>1.5062599694536948E-2</c:v>
                </c:pt>
              </c:numCache>
            </c:numRef>
          </c:val>
          <c:extLst>
            <c:ext xmlns:c16="http://schemas.microsoft.com/office/drawing/2014/chart" uri="{C3380CC4-5D6E-409C-BE32-E72D297353CC}">
              <c16:uniqueId val="{00000000-EF5E-4BE5-871E-3DB8301B520D}"/>
            </c:ext>
          </c:extLst>
        </c:ser>
        <c:ser>
          <c:idx val="1"/>
          <c:order val="1"/>
          <c:tx>
            <c:strRef>
              <c:f>'8.5'!$A$39</c:f>
              <c:strCache>
                <c:ptCount val="1"/>
                <c:pt idx="0">
                  <c:v>Výroba tepla brutto</c:v>
                </c:pt>
              </c:strCache>
            </c:strRef>
          </c:tx>
          <c:invertIfNegative val="0"/>
          <c:val>
            <c:numRef>
              <c:f>'8.5'!$B$39</c:f>
              <c:numCache>
                <c:formatCode>0.0%</c:formatCode>
                <c:ptCount val="1"/>
                <c:pt idx="0">
                  <c:v>2.282513475876239E-2</c:v>
                </c:pt>
              </c:numCache>
            </c:numRef>
          </c:val>
          <c:extLst>
            <c:ext xmlns:c16="http://schemas.microsoft.com/office/drawing/2014/chart" uri="{C3380CC4-5D6E-409C-BE32-E72D297353CC}">
              <c16:uniqueId val="{00000001-EF5E-4BE5-871E-3DB8301B520D}"/>
            </c:ext>
          </c:extLst>
        </c:ser>
        <c:ser>
          <c:idx val="2"/>
          <c:order val="2"/>
          <c:tx>
            <c:strRef>
              <c:f>'8.5'!$A$40</c:f>
              <c:strCache>
                <c:ptCount val="1"/>
                <c:pt idx="0">
                  <c:v>Dodávky tepla</c:v>
                </c:pt>
              </c:strCache>
            </c:strRef>
          </c:tx>
          <c:invertIfNegative val="0"/>
          <c:val>
            <c:numRef>
              <c:f>'8.5'!$B$40</c:f>
              <c:numCache>
                <c:formatCode>0.0%</c:formatCode>
                <c:ptCount val="1"/>
                <c:pt idx="0">
                  <c:v>1.6870081188825825E-2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9974858669514242"/>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cat>
            <c:strRef>
              <c:f>'8.5'!$C$38:$E$38</c:f>
              <c:strCache>
                <c:ptCount val="3"/>
                <c:pt idx="0">
                  <c:v>Červenec</c:v>
                </c:pt>
                <c:pt idx="1">
                  <c:v>Srpen</c:v>
                </c:pt>
                <c:pt idx="2">
                  <c:v>Září</c:v>
                </c:pt>
              </c:strCache>
            </c:strRef>
          </c:cat>
          <c:val>
            <c:numRef>
              <c:f>('8.5'!$B$10,'8.5'!$D$10,'8.5'!$F$10)</c:f>
              <c:numCache>
                <c:formatCode>#,##0.0</c:formatCode>
                <c:ptCount val="3"/>
                <c:pt idx="0">
                  <c:v>14678.815999999999</c:v>
                </c:pt>
                <c:pt idx="1">
                  <c:v>13549.137999999999</c:v>
                </c:pt>
                <c:pt idx="2">
                  <c:v>25731.3</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cat>
            <c:strRef>
              <c:f>'8.5'!$C$38:$E$38</c:f>
              <c:strCache>
                <c:ptCount val="3"/>
                <c:pt idx="0">
                  <c:v>Červenec</c:v>
                </c:pt>
                <c:pt idx="1">
                  <c:v>Srpen</c:v>
                </c:pt>
                <c:pt idx="2">
                  <c:v>Září</c:v>
                </c:pt>
              </c:strCache>
            </c:strRef>
          </c:cat>
          <c:val>
            <c:numRef>
              <c:f>('8.5'!$B$11,'8.5'!$D$11,'8.5'!$F$11)</c:f>
              <c:numCache>
                <c:formatCode>#,##0.0</c:formatCode>
                <c:ptCount val="3"/>
                <c:pt idx="0">
                  <c:v>1817.4859999999999</c:v>
                </c:pt>
                <c:pt idx="1">
                  <c:v>1299.5100000000002</c:v>
                </c:pt>
                <c:pt idx="2">
                  <c:v>3031.8710000000001</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cat>
            <c:strRef>
              <c:f>'8.5'!$C$38:$E$38</c:f>
              <c:strCache>
                <c:ptCount val="3"/>
                <c:pt idx="0">
                  <c:v>Červenec</c:v>
                </c:pt>
                <c:pt idx="1">
                  <c:v>Srpen</c:v>
                </c:pt>
                <c:pt idx="2">
                  <c:v>Září</c:v>
                </c:pt>
              </c:strCache>
            </c:strRef>
          </c:cat>
          <c:val>
            <c:numRef>
              <c:f>('8.5'!$B$12,'8.5'!$D$12,'8.5'!$F$12)</c:f>
              <c:numCache>
                <c:formatCode>#,##0.0</c:formatCode>
                <c:ptCount val="3"/>
                <c:pt idx="0">
                  <c:v>0</c:v>
                </c:pt>
                <c:pt idx="1">
                  <c:v>0</c:v>
                </c:pt>
                <c:pt idx="2">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cat>
            <c:strRef>
              <c:f>'8.5'!$C$38:$E$38</c:f>
              <c:strCache>
                <c:ptCount val="3"/>
                <c:pt idx="0">
                  <c:v>Červenec</c:v>
                </c:pt>
                <c:pt idx="1">
                  <c:v>Srpen</c:v>
                </c:pt>
                <c:pt idx="2">
                  <c:v>Září</c:v>
                </c:pt>
              </c:strCache>
            </c:strRef>
          </c:cat>
          <c:val>
            <c:numRef>
              <c:f>('8.5'!$B$13,'8.5'!$D$13,'8.5'!$F$13)</c:f>
              <c:numCache>
                <c:formatCode>#,##0.0</c:formatCode>
                <c:ptCount val="3"/>
                <c:pt idx="0">
                  <c:v>8</c:v>
                </c:pt>
                <c:pt idx="1">
                  <c:v>0</c:v>
                </c:pt>
                <c:pt idx="2">
                  <c:v>4</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cat>
            <c:strRef>
              <c:f>'8.5'!$C$38:$E$38</c:f>
              <c:strCache>
                <c:ptCount val="3"/>
                <c:pt idx="0">
                  <c:v>Červenec</c:v>
                </c:pt>
                <c:pt idx="1">
                  <c:v>Srpen</c:v>
                </c:pt>
                <c:pt idx="2">
                  <c:v>Září</c:v>
                </c:pt>
              </c:strCache>
            </c:strRef>
          </c:cat>
          <c:val>
            <c:numRef>
              <c:f>('8.5'!$B$14,'8.5'!$D$14,'8.5'!$F$14)</c:f>
              <c:numCache>
                <c:formatCode>#,##0.0</c:formatCode>
                <c:ptCount val="3"/>
                <c:pt idx="0">
                  <c:v>0</c:v>
                </c:pt>
                <c:pt idx="1">
                  <c:v>0</c:v>
                </c:pt>
                <c:pt idx="2">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cat>
            <c:strRef>
              <c:f>'8.5'!$C$38:$E$38</c:f>
              <c:strCache>
                <c:ptCount val="3"/>
                <c:pt idx="0">
                  <c:v>Červenec</c:v>
                </c:pt>
                <c:pt idx="1">
                  <c:v>Srpen</c:v>
                </c:pt>
                <c:pt idx="2">
                  <c:v>Září</c:v>
                </c:pt>
              </c:strCache>
            </c:strRef>
          </c:cat>
          <c:val>
            <c:numRef>
              <c:f>('8.5'!$B$15,'8.5'!$D$15,'8.5'!$F$15)</c:f>
              <c:numCache>
                <c:formatCode>#,##0.0</c:formatCode>
                <c:ptCount val="3"/>
                <c:pt idx="0">
                  <c:v>23.5</c:v>
                </c:pt>
                <c:pt idx="1">
                  <c:v>19.600000000000001</c:v>
                </c:pt>
                <c:pt idx="2">
                  <c:v>11.9</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cat>
            <c:strRef>
              <c:f>'8.5'!$C$38:$E$38</c:f>
              <c:strCache>
                <c:ptCount val="3"/>
                <c:pt idx="0">
                  <c:v>Červenec</c:v>
                </c:pt>
                <c:pt idx="1">
                  <c:v>Srpen</c:v>
                </c:pt>
                <c:pt idx="2">
                  <c:v>Září</c:v>
                </c:pt>
              </c:strCache>
            </c:strRef>
          </c:cat>
          <c:val>
            <c:numRef>
              <c:f>('8.5'!$B$16,'8.5'!$D$16,'8.5'!$F$16)</c:f>
              <c:numCache>
                <c:formatCode>#,##0.0</c:formatCode>
                <c:ptCount val="3"/>
                <c:pt idx="0">
                  <c:v>488</c:v>
                </c:pt>
                <c:pt idx="1">
                  <c:v>436</c:v>
                </c:pt>
                <c:pt idx="2">
                  <c:v>9333.0679999999993</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cat>
            <c:strRef>
              <c:f>'8.5'!$C$38:$E$38</c:f>
              <c:strCache>
                <c:ptCount val="3"/>
                <c:pt idx="0">
                  <c:v>Červenec</c:v>
                </c:pt>
                <c:pt idx="1">
                  <c:v>Srpen</c:v>
                </c:pt>
                <c:pt idx="2">
                  <c:v>Září</c:v>
                </c:pt>
              </c:strCache>
            </c:strRef>
          </c:cat>
          <c:val>
            <c:numRef>
              <c:f>('8.5'!$B$17,'8.5'!$D$17,'8.5'!$F$17)</c:f>
              <c:numCache>
                <c:formatCode>#,##0.0</c:formatCode>
                <c:ptCount val="3"/>
                <c:pt idx="0">
                  <c:v>1374.1</c:v>
                </c:pt>
                <c:pt idx="1">
                  <c:v>1374.1</c:v>
                </c:pt>
                <c:pt idx="2">
                  <c:v>1630.05</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cat>
            <c:strRef>
              <c:f>'8.5'!$C$38:$E$38</c:f>
              <c:strCache>
                <c:ptCount val="3"/>
                <c:pt idx="0">
                  <c:v>Červenec</c:v>
                </c:pt>
                <c:pt idx="1">
                  <c:v>Srpen</c:v>
                </c:pt>
                <c:pt idx="2">
                  <c:v>Září</c:v>
                </c:pt>
              </c:strCache>
            </c:strRef>
          </c:cat>
          <c:val>
            <c:numRef>
              <c:f>('8.5'!$B$18,'8.5'!$D$18,'8.5'!$F$18)</c:f>
              <c:numCache>
                <c:formatCode>#,##0.0</c:formatCode>
                <c:ptCount val="3"/>
                <c:pt idx="0">
                  <c:v>0</c:v>
                </c:pt>
                <c:pt idx="1">
                  <c:v>0</c:v>
                </c:pt>
                <c:pt idx="2">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cat>
            <c:strRef>
              <c:f>'8.5'!$C$38:$E$38</c:f>
              <c:strCache>
                <c:ptCount val="3"/>
                <c:pt idx="0">
                  <c:v>Červenec</c:v>
                </c:pt>
                <c:pt idx="1">
                  <c:v>Srpen</c:v>
                </c:pt>
                <c:pt idx="2">
                  <c:v>Září</c:v>
                </c:pt>
              </c:strCache>
            </c:strRef>
          </c:cat>
          <c:val>
            <c:numRef>
              <c:f>('8.5'!$B$19,'8.5'!$D$19,'8.5'!$F$19)</c:f>
              <c:numCache>
                <c:formatCode>#,##0.0</c:formatCode>
                <c:ptCount val="3"/>
                <c:pt idx="0">
                  <c:v>545.83300000000008</c:v>
                </c:pt>
                <c:pt idx="1">
                  <c:v>1742.096</c:v>
                </c:pt>
                <c:pt idx="2">
                  <c:v>1492.8989999999999</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cat>
            <c:strRef>
              <c:f>'8.5'!$C$38:$E$38</c:f>
              <c:strCache>
                <c:ptCount val="3"/>
                <c:pt idx="0">
                  <c:v>Červenec</c:v>
                </c:pt>
                <c:pt idx="1">
                  <c:v>Srpen</c:v>
                </c:pt>
                <c:pt idx="2">
                  <c:v>Září</c:v>
                </c:pt>
              </c:strCache>
            </c:strRef>
          </c:cat>
          <c:val>
            <c:numRef>
              <c:f>('8.5'!$B$20,'8.5'!$D$20,'8.5'!$F$20)</c:f>
              <c:numCache>
                <c:formatCode>#,##0.0</c:formatCode>
                <c:ptCount val="3"/>
                <c:pt idx="0">
                  <c:v>0</c:v>
                </c:pt>
                <c:pt idx="1">
                  <c:v>0</c:v>
                </c:pt>
                <c:pt idx="2">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cat>
            <c:strRef>
              <c:f>'8.5'!$C$38:$E$38</c:f>
              <c:strCache>
                <c:ptCount val="3"/>
                <c:pt idx="0">
                  <c:v>Červenec</c:v>
                </c:pt>
                <c:pt idx="1">
                  <c:v>Srpen</c:v>
                </c:pt>
                <c:pt idx="2">
                  <c:v>Září</c:v>
                </c:pt>
              </c:strCache>
            </c:strRef>
          </c:cat>
          <c:val>
            <c:numRef>
              <c:f>('8.5'!$B$21,'8.5'!$D$21,'8.5'!$F$21)</c:f>
              <c:numCache>
                <c:formatCode>#,##0.0</c:formatCode>
                <c:ptCount val="3"/>
                <c:pt idx="0">
                  <c:v>192.89599999999999</c:v>
                </c:pt>
                <c:pt idx="1">
                  <c:v>257.428</c:v>
                </c:pt>
                <c:pt idx="2">
                  <c:v>370.63400000000001</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cat>
            <c:strRef>
              <c:f>'8.5'!$C$38:$E$38</c:f>
              <c:strCache>
                <c:ptCount val="3"/>
                <c:pt idx="0">
                  <c:v>Červenec</c:v>
                </c:pt>
                <c:pt idx="1">
                  <c:v>Srpen</c:v>
                </c:pt>
                <c:pt idx="2">
                  <c:v>Září</c:v>
                </c:pt>
              </c:strCache>
            </c:strRef>
          </c:cat>
          <c:val>
            <c:numRef>
              <c:f>('8.5'!$B$22,'8.5'!$D$22,'8.5'!$F$22)</c:f>
              <c:numCache>
                <c:formatCode>#,##0.0</c:formatCode>
                <c:ptCount val="3"/>
                <c:pt idx="0">
                  <c:v>0</c:v>
                </c:pt>
                <c:pt idx="1">
                  <c:v>0</c:v>
                </c:pt>
                <c:pt idx="2">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cat>
            <c:strRef>
              <c:f>'8.5'!$C$38:$E$38</c:f>
              <c:strCache>
                <c:ptCount val="3"/>
                <c:pt idx="0">
                  <c:v>Červenec</c:v>
                </c:pt>
                <c:pt idx="1">
                  <c:v>Srpen</c:v>
                </c:pt>
                <c:pt idx="2">
                  <c:v>Září</c:v>
                </c:pt>
              </c:strCache>
            </c:strRef>
          </c:cat>
          <c:val>
            <c:numRef>
              <c:f>('8.5'!$B$23,'8.5'!$D$23,'8.5'!$F$23)</c:f>
              <c:numCache>
                <c:formatCode>#,##0.0</c:formatCode>
                <c:ptCount val="3"/>
                <c:pt idx="0">
                  <c:v>0</c:v>
                </c:pt>
                <c:pt idx="1">
                  <c:v>0</c:v>
                </c:pt>
                <c:pt idx="2">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cat>
            <c:strRef>
              <c:f>'8.5'!$C$38:$E$38</c:f>
              <c:strCache>
                <c:ptCount val="3"/>
                <c:pt idx="0">
                  <c:v>Červenec</c:v>
                </c:pt>
                <c:pt idx="1">
                  <c:v>Srpen</c:v>
                </c:pt>
                <c:pt idx="2">
                  <c:v>Září</c:v>
                </c:pt>
              </c:strCache>
            </c:strRef>
          </c:cat>
          <c:val>
            <c:numRef>
              <c:f>('8.5'!$B$24,'8.5'!$D$24,'8.5'!$F$24)</c:f>
              <c:numCache>
                <c:formatCode>#,##0.0</c:formatCode>
                <c:ptCount val="3"/>
                <c:pt idx="0">
                  <c:v>3</c:v>
                </c:pt>
                <c:pt idx="1">
                  <c:v>2</c:v>
                </c:pt>
                <c:pt idx="2">
                  <c:v>27</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cat>
            <c:strRef>
              <c:f>'8.5'!$C$38:$E$38</c:f>
              <c:strCache>
                <c:ptCount val="3"/>
                <c:pt idx="0">
                  <c:v>Červenec</c:v>
                </c:pt>
                <c:pt idx="1">
                  <c:v>Srpen</c:v>
                </c:pt>
                <c:pt idx="2">
                  <c:v>Září</c:v>
                </c:pt>
              </c:strCache>
            </c:strRef>
          </c:cat>
          <c:val>
            <c:numRef>
              <c:f>('8.5'!$B$25,'8.5'!$D$25,'8.5'!$F$25)</c:f>
              <c:numCache>
                <c:formatCode>#,##0.0</c:formatCode>
                <c:ptCount val="3"/>
                <c:pt idx="0">
                  <c:v>26450.237999999998</c:v>
                </c:pt>
                <c:pt idx="1">
                  <c:v>25445.675000000003</c:v>
                </c:pt>
                <c:pt idx="2">
                  <c:v>35033.394</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0676643896334151"/>
          <c:w val="0.61241682696674693"/>
          <c:h val="0.57443326206740719"/>
        </c:manualLayout>
      </c:layout>
      <c:barChart>
        <c:barDir val="col"/>
        <c:grouping val="stacked"/>
        <c:varyColors val="0"/>
        <c:ser>
          <c:idx val="0"/>
          <c:order val="0"/>
          <c:tx>
            <c:strRef>
              <c:f>'8.6'!$A$28</c:f>
              <c:strCache>
                <c:ptCount val="1"/>
                <c:pt idx="0">
                  <c:v>Průmysl</c:v>
                </c:pt>
              </c:strCache>
            </c:strRef>
          </c:tx>
          <c:invertIfNegative val="0"/>
          <c:cat>
            <c:strRef>
              <c:f>'8.6'!$C$38:$E$38</c:f>
              <c:strCache>
                <c:ptCount val="3"/>
                <c:pt idx="0">
                  <c:v>Červenec</c:v>
                </c:pt>
                <c:pt idx="1">
                  <c:v>Srpen</c:v>
                </c:pt>
                <c:pt idx="2">
                  <c:v>Září</c:v>
                </c:pt>
              </c:strCache>
            </c:strRef>
          </c:cat>
          <c:val>
            <c:numRef>
              <c:f>('8.6'!$B$28,'8.6'!$D$28,'8.6'!$F$28)</c:f>
              <c:numCache>
                <c:formatCode>#,##0.0</c:formatCode>
                <c:ptCount val="3"/>
                <c:pt idx="0">
                  <c:v>32297.298999999995</c:v>
                </c:pt>
                <c:pt idx="1">
                  <c:v>38657.64</c:v>
                </c:pt>
                <c:pt idx="2">
                  <c:v>51120.794000000002</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cat>
            <c:strRef>
              <c:f>'8.6'!$C$38:$E$38</c:f>
              <c:strCache>
                <c:ptCount val="3"/>
                <c:pt idx="0">
                  <c:v>Červenec</c:v>
                </c:pt>
                <c:pt idx="1">
                  <c:v>Srpen</c:v>
                </c:pt>
                <c:pt idx="2">
                  <c:v>Září</c:v>
                </c:pt>
              </c:strCache>
            </c:strRef>
          </c:cat>
          <c:val>
            <c:numRef>
              <c:f>('8.6'!$B$29,'8.6'!$D$29,'8.6'!$F$29)</c:f>
              <c:numCache>
                <c:formatCode>#,##0.0</c:formatCode>
                <c:ptCount val="3"/>
                <c:pt idx="0">
                  <c:v>196.16</c:v>
                </c:pt>
                <c:pt idx="1">
                  <c:v>203.67000000000002</c:v>
                </c:pt>
                <c:pt idx="2">
                  <c:v>291.52999999999997</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cat>
            <c:strRef>
              <c:f>'8.6'!$C$38:$E$38</c:f>
              <c:strCache>
                <c:ptCount val="3"/>
                <c:pt idx="0">
                  <c:v>Červenec</c:v>
                </c:pt>
                <c:pt idx="1">
                  <c:v>Srpen</c:v>
                </c:pt>
                <c:pt idx="2">
                  <c:v>Září</c:v>
                </c:pt>
              </c:strCache>
            </c:strRef>
          </c:cat>
          <c:val>
            <c:numRef>
              <c:f>('8.6'!$B$30,'8.6'!$D$30,'8.6'!$F$30)</c:f>
              <c:numCache>
                <c:formatCode>#,##0.0</c:formatCode>
                <c:ptCount val="3"/>
                <c:pt idx="0">
                  <c:v>109.5</c:v>
                </c:pt>
                <c:pt idx="1">
                  <c:v>23.7</c:v>
                </c:pt>
                <c:pt idx="2">
                  <c:v>390.6</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cat>
            <c:strRef>
              <c:f>'8.6'!$C$38:$E$38</c:f>
              <c:strCache>
                <c:ptCount val="3"/>
                <c:pt idx="0">
                  <c:v>Červenec</c:v>
                </c:pt>
                <c:pt idx="1">
                  <c:v>Srpen</c:v>
                </c:pt>
                <c:pt idx="2">
                  <c:v>Září</c:v>
                </c:pt>
              </c:strCache>
            </c:strRef>
          </c:cat>
          <c:val>
            <c:numRef>
              <c:f>('8.6'!$B$31,'8.6'!$D$31,'8.6'!$F$31)</c:f>
              <c:numCache>
                <c:formatCode>#,##0.0</c:formatCode>
                <c:ptCount val="3"/>
                <c:pt idx="0">
                  <c:v>23</c:v>
                </c:pt>
                <c:pt idx="1">
                  <c:v>31</c:v>
                </c:pt>
                <c:pt idx="2">
                  <c:v>212</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cat>
            <c:strRef>
              <c:f>'8.6'!$C$38:$E$38</c:f>
              <c:strCache>
                <c:ptCount val="3"/>
                <c:pt idx="0">
                  <c:v>Červenec</c:v>
                </c:pt>
                <c:pt idx="1">
                  <c:v>Srpen</c:v>
                </c:pt>
                <c:pt idx="2">
                  <c:v>Září</c:v>
                </c:pt>
              </c:strCache>
            </c:strRef>
          </c:cat>
          <c:val>
            <c:numRef>
              <c:f>('8.6'!$B$32,'8.6'!$D$32,'8.6'!$F$32)</c:f>
              <c:numCache>
                <c:formatCode>#,##0.0</c:formatCode>
                <c:ptCount val="3"/>
                <c:pt idx="0">
                  <c:v>11</c:v>
                </c:pt>
                <c:pt idx="1">
                  <c:v>13</c:v>
                </c:pt>
                <c:pt idx="2">
                  <c:v>21</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cat>
            <c:strRef>
              <c:f>'8.6'!$C$38:$E$38</c:f>
              <c:strCache>
                <c:ptCount val="3"/>
                <c:pt idx="0">
                  <c:v>Červenec</c:v>
                </c:pt>
                <c:pt idx="1">
                  <c:v>Srpen</c:v>
                </c:pt>
                <c:pt idx="2">
                  <c:v>Září</c:v>
                </c:pt>
              </c:strCache>
            </c:strRef>
          </c:cat>
          <c:val>
            <c:numRef>
              <c:f>('8.6'!$B$33,'8.6'!$D$33,'8.6'!$F$33)</c:f>
              <c:numCache>
                <c:formatCode>#,##0.0</c:formatCode>
                <c:ptCount val="3"/>
                <c:pt idx="0">
                  <c:v>33458.607000000004</c:v>
                </c:pt>
                <c:pt idx="1">
                  <c:v>34480.681000000011</c:v>
                </c:pt>
                <c:pt idx="2">
                  <c:v>66311.47099999999</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cat>
            <c:strRef>
              <c:f>'8.6'!$C$38:$E$38</c:f>
              <c:strCache>
                <c:ptCount val="3"/>
                <c:pt idx="0">
                  <c:v>Červenec</c:v>
                </c:pt>
                <c:pt idx="1">
                  <c:v>Srpen</c:v>
                </c:pt>
                <c:pt idx="2">
                  <c:v>Září</c:v>
                </c:pt>
              </c:strCache>
            </c:strRef>
          </c:cat>
          <c:val>
            <c:numRef>
              <c:f>('8.6'!$B$34,'8.6'!$D$34,'8.6'!$F$34)</c:f>
              <c:numCache>
                <c:formatCode>#,##0.0</c:formatCode>
                <c:ptCount val="3"/>
                <c:pt idx="0">
                  <c:v>16566.246000000003</c:v>
                </c:pt>
                <c:pt idx="1">
                  <c:v>16107.039999999999</c:v>
                </c:pt>
                <c:pt idx="2">
                  <c:v>37645.595999999998</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cat>
            <c:strRef>
              <c:f>'8.6'!$C$38:$E$38</c:f>
              <c:strCache>
                <c:ptCount val="3"/>
                <c:pt idx="0">
                  <c:v>Červenec</c:v>
                </c:pt>
                <c:pt idx="1">
                  <c:v>Srpen</c:v>
                </c:pt>
                <c:pt idx="2">
                  <c:v>Září</c:v>
                </c:pt>
              </c:strCache>
            </c:strRef>
          </c:cat>
          <c:val>
            <c:numRef>
              <c:f>('8.6'!$B$35,'8.6'!$D$35,'8.6'!$F$35)</c:f>
              <c:numCache>
                <c:formatCode>#,##0.0</c:formatCode>
                <c:ptCount val="3"/>
                <c:pt idx="0">
                  <c:v>2323.6190000000001</c:v>
                </c:pt>
                <c:pt idx="1">
                  <c:v>2760.7179999999998</c:v>
                </c:pt>
                <c:pt idx="2">
                  <c:v>3036.0479999999998</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0.11001674014869284"/>
          <c:y val="0.20117725284339458"/>
          <c:w val="0.78119817301062278"/>
          <c:h val="0.30708451443569551"/>
        </c:manualLayout>
      </c:layout>
      <c:barChart>
        <c:barDir val="bar"/>
        <c:grouping val="clustered"/>
        <c:varyColors val="0"/>
        <c:ser>
          <c:idx val="0"/>
          <c:order val="0"/>
          <c:tx>
            <c:strRef>
              <c:f>'8.6'!$A$38</c:f>
              <c:strCache>
                <c:ptCount val="1"/>
                <c:pt idx="0">
                  <c:v>Instalovaný výkon</c:v>
                </c:pt>
              </c:strCache>
            </c:strRef>
          </c:tx>
          <c:invertIfNegative val="0"/>
          <c:val>
            <c:numRef>
              <c:f>'8.6'!$B$38</c:f>
              <c:numCache>
                <c:formatCode>0.0%</c:formatCode>
                <c:ptCount val="1"/>
                <c:pt idx="0">
                  <c:v>2.7467395970628358E-2</c:v>
                </c:pt>
              </c:numCache>
            </c:numRef>
          </c:val>
          <c:extLst>
            <c:ext xmlns:c16="http://schemas.microsoft.com/office/drawing/2014/chart" uri="{C3380CC4-5D6E-409C-BE32-E72D297353CC}">
              <c16:uniqueId val="{00000000-959C-46A4-A3E1-0DDC2617E363}"/>
            </c:ext>
          </c:extLst>
        </c:ser>
        <c:ser>
          <c:idx val="1"/>
          <c:order val="1"/>
          <c:tx>
            <c:strRef>
              <c:f>'8.6'!$A$39</c:f>
              <c:strCache>
                <c:ptCount val="1"/>
                <c:pt idx="0">
                  <c:v>Výroba tepla brutto</c:v>
                </c:pt>
              </c:strCache>
            </c:strRef>
          </c:tx>
          <c:invertIfNegative val="0"/>
          <c:val>
            <c:numRef>
              <c:f>'8.6'!$B$39</c:f>
              <c:numCache>
                <c:formatCode>0.0%</c:formatCode>
                <c:ptCount val="1"/>
                <c:pt idx="0">
                  <c:v>2.7555239942525817E-2</c:v>
                </c:pt>
              </c:numCache>
            </c:numRef>
          </c:val>
          <c:extLst>
            <c:ext xmlns:c16="http://schemas.microsoft.com/office/drawing/2014/chart" uri="{C3380CC4-5D6E-409C-BE32-E72D297353CC}">
              <c16:uniqueId val="{00000001-959C-46A4-A3E1-0DDC2617E363}"/>
            </c:ext>
          </c:extLst>
        </c:ser>
        <c:ser>
          <c:idx val="2"/>
          <c:order val="2"/>
          <c:tx>
            <c:strRef>
              <c:f>'8.6'!$A$40</c:f>
              <c:strCache>
                <c:ptCount val="1"/>
                <c:pt idx="0">
                  <c:v>Dodávky tepla</c:v>
                </c:pt>
              </c:strCache>
            </c:strRef>
          </c:tx>
          <c:invertIfNegative val="0"/>
          <c:val>
            <c:numRef>
              <c:f>'8.6'!$B$40</c:f>
              <c:numCache>
                <c:formatCode>0.0%</c:formatCode>
                <c:ptCount val="1"/>
                <c:pt idx="0">
                  <c:v>3.7853514948853174E-2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majorUnit val="0.1"/>
      </c:valAx>
    </c:plotArea>
    <c:legend>
      <c:legendPos val="b"/>
      <c:layout>
        <c:manualLayout>
          <c:xMode val="edge"/>
          <c:yMode val="edge"/>
          <c:x val="6.9449477811089509E-3"/>
          <c:y val="0.65802137779689651"/>
          <c:w val="0.69069517548809689"/>
          <c:h val="0.3315382608279463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5771851879898952E-3"/>
          <c:y val="1.6209679220659044E-2"/>
        </c:manualLayout>
      </c:layout>
      <c:overlay val="0"/>
    </c:title>
    <c:autoTitleDeleted val="0"/>
    <c:plotArea>
      <c:layout>
        <c:manualLayout>
          <c:layoutTarget val="inner"/>
          <c:xMode val="edge"/>
          <c:yMode val="edge"/>
          <c:x val="0.16497442402322599"/>
          <c:y val="0.22795698924731184"/>
          <c:w val="0.79622485973277224"/>
          <c:h val="0.58296774193548395"/>
        </c:manualLayout>
      </c:layout>
      <c:barChart>
        <c:barDir val="col"/>
        <c:grouping val="stacked"/>
        <c:varyColors val="0"/>
        <c:ser>
          <c:idx val="0"/>
          <c:order val="0"/>
          <c:tx>
            <c:strRef>
              <c:f>'8.6'!$A$10</c:f>
              <c:strCache>
                <c:ptCount val="1"/>
                <c:pt idx="0">
                  <c:v>Biomasa</c:v>
                </c:pt>
              </c:strCache>
            </c:strRef>
          </c:tx>
          <c:spPr>
            <a:solidFill>
              <a:srgbClr val="23315F"/>
            </a:solidFill>
          </c:spPr>
          <c:invertIfNegative val="0"/>
          <c:cat>
            <c:strRef>
              <c:f>'8.6'!$C$38:$E$38</c:f>
              <c:strCache>
                <c:ptCount val="3"/>
                <c:pt idx="0">
                  <c:v>Červenec</c:v>
                </c:pt>
                <c:pt idx="1">
                  <c:v>Srpen</c:v>
                </c:pt>
                <c:pt idx="2">
                  <c:v>Září</c:v>
                </c:pt>
              </c:strCache>
            </c:strRef>
          </c:cat>
          <c:val>
            <c:numRef>
              <c:f>('8.6'!$B$10,'8.6'!$D$10,'8.6'!$F$10)</c:f>
              <c:numCache>
                <c:formatCode>#,##0.0</c:formatCode>
                <c:ptCount val="3"/>
                <c:pt idx="0">
                  <c:v>11391.56</c:v>
                </c:pt>
                <c:pt idx="1">
                  <c:v>2728.68</c:v>
                </c:pt>
                <c:pt idx="2">
                  <c:v>3364.6210000000001</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cat>
            <c:strRef>
              <c:f>'8.6'!$C$38:$E$38</c:f>
              <c:strCache>
                <c:ptCount val="3"/>
                <c:pt idx="0">
                  <c:v>Červenec</c:v>
                </c:pt>
                <c:pt idx="1">
                  <c:v>Srpen</c:v>
                </c:pt>
                <c:pt idx="2">
                  <c:v>Září</c:v>
                </c:pt>
              </c:strCache>
            </c:strRef>
          </c:cat>
          <c:val>
            <c:numRef>
              <c:f>('8.6'!$B$11,'8.6'!$D$11,'8.6'!$F$11)</c:f>
              <c:numCache>
                <c:formatCode>#,##0.0</c:formatCode>
                <c:ptCount val="3"/>
                <c:pt idx="0">
                  <c:v>1754.319</c:v>
                </c:pt>
                <c:pt idx="1">
                  <c:v>1579.93</c:v>
                </c:pt>
                <c:pt idx="2">
                  <c:v>2446.6779999999999</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cat>
            <c:strRef>
              <c:f>'8.6'!$C$38:$E$38</c:f>
              <c:strCache>
                <c:ptCount val="3"/>
                <c:pt idx="0">
                  <c:v>Červenec</c:v>
                </c:pt>
                <c:pt idx="1">
                  <c:v>Srpen</c:v>
                </c:pt>
                <c:pt idx="2">
                  <c:v>Září</c:v>
                </c:pt>
              </c:strCache>
            </c:strRef>
          </c:cat>
          <c:val>
            <c:numRef>
              <c:f>('8.6'!$B$12,'8.6'!$D$12,'8.6'!$F$12)</c:f>
              <c:numCache>
                <c:formatCode>#,##0.0</c:formatCode>
                <c:ptCount val="3"/>
                <c:pt idx="0">
                  <c:v>2148.73</c:v>
                </c:pt>
                <c:pt idx="1">
                  <c:v>2710.77</c:v>
                </c:pt>
                <c:pt idx="2">
                  <c:v>3205.53</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cat>
            <c:strRef>
              <c:f>'8.6'!$C$38:$E$38</c:f>
              <c:strCache>
                <c:ptCount val="3"/>
                <c:pt idx="0">
                  <c:v>Červenec</c:v>
                </c:pt>
                <c:pt idx="1">
                  <c:v>Srpen</c:v>
                </c:pt>
                <c:pt idx="2">
                  <c:v>Září</c:v>
                </c:pt>
              </c:strCache>
            </c:strRef>
          </c:cat>
          <c:val>
            <c:numRef>
              <c:f>('8.6'!$B$13,'8.6'!$D$13,'8.6'!$F$13)</c:f>
              <c:numCache>
                <c:formatCode>#,##0.0</c:formatCode>
                <c:ptCount val="3"/>
                <c:pt idx="0">
                  <c:v>0</c:v>
                </c:pt>
                <c:pt idx="1">
                  <c:v>0</c:v>
                </c:pt>
                <c:pt idx="2">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cat>
            <c:strRef>
              <c:f>'8.6'!$C$38:$E$38</c:f>
              <c:strCache>
                <c:ptCount val="3"/>
                <c:pt idx="0">
                  <c:v>Červenec</c:v>
                </c:pt>
                <c:pt idx="1">
                  <c:v>Srpen</c:v>
                </c:pt>
                <c:pt idx="2">
                  <c:v>Září</c:v>
                </c:pt>
              </c:strCache>
            </c:strRef>
          </c:cat>
          <c:val>
            <c:numRef>
              <c:f>('8.6'!$B$14,'8.6'!$D$14,'8.6'!$F$14)</c:f>
              <c:numCache>
                <c:formatCode>#,##0.0</c:formatCode>
                <c:ptCount val="3"/>
                <c:pt idx="0">
                  <c:v>0</c:v>
                </c:pt>
                <c:pt idx="1">
                  <c:v>0</c:v>
                </c:pt>
                <c:pt idx="2">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cat>
            <c:strRef>
              <c:f>'8.6'!$C$38:$E$38</c:f>
              <c:strCache>
                <c:ptCount val="3"/>
                <c:pt idx="0">
                  <c:v>Červenec</c:v>
                </c:pt>
                <c:pt idx="1">
                  <c:v>Srpen</c:v>
                </c:pt>
                <c:pt idx="2">
                  <c:v>Září</c:v>
                </c:pt>
              </c:strCache>
            </c:strRef>
          </c:cat>
          <c:val>
            <c:numRef>
              <c:f>('8.6'!$B$15,'8.6'!$D$15,'8.6'!$F$15)</c:f>
              <c:numCache>
                <c:formatCode>#,##0.0</c:formatCode>
                <c:ptCount val="3"/>
                <c:pt idx="0">
                  <c:v>0.3</c:v>
                </c:pt>
                <c:pt idx="1">
                  <c:v>0</c:v>
                </c:pt>
                <c:pt idx="2">
                  <c:v>0.7</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cat>
            <c:strRef>
              <c:f>'8.6'!$C$38:$E$38</c:f>
              <c:strCache>
                <c:ptCount val="3"/>
                <c:pt idx="0">
                  <c:v>Červenec</c:v>
                </c:pt>
                <c:pt idx="1">
                  <c:v>Srpen</c:v>
                </c:pt>
                <c:pt idx="2">
                  <c:v>Září</c:v>
                </c:pt>
              </c:strCache>
            </c:strRef>
          </c:cat>
          <c:val>
            <c:numRef>
              <c:f>('8.6'!$B$16,'8.6'!$D$16,'8.6'!$F$16)</c:f>
              <c:numCache>
                <c:formatCode>#,##0.0</c:formatCode>
                <c:ptCount val="3"/>
                <c:pt idx="0">
                  <c:v>49970.85</c:v>
                </c:pt>
                <c:pt idx="1">
                  <c:v>64335.83</c:v>
                </c:pt>
                <c:pt idx="2">
                  <c:v>96020.09</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cat>
            <c:strRef>
              <c:f>'8.6'!$C$38:$E$38</c:f>
              <c:strCache>
                <c:ptCount val="3"/>
                <c:pt idx="0">
                  <c:v>Červenec</c:v>
                </c:pt>
                <c:pt idx="1">
                  <c:v>Srpen</c:v>
                </c:pt>
                <c:pt idx="2">
                  <c:v>Září</c:v>
                </c:pt>
              </c:strCache>
            </c:strRef>
          </c:cat>
          <c:val>
            <c:numRef>
              <c:f>('8.6'!$B$17,'8.6'!$D$17,'8.6'!$F$17)</c:f>
              <c:numCache>
                <c:formatCode>#,##0.0</c:formatCode>
                <c:ptCount val="3"/>
                <c:pt idx="0">
                  <c:v>0</c:v>
                </c:pt>
                <c:pt idx="1">
                  <c:v>0</c:v>
                </c:pt>
                <c:pt idx="2">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cat>
            <c:strRef>
              <c:f>'8.6'!$C$38:$E$38</c:f>
              <c:strCache>
                <c:ptCount val="3"/>
                <c:pt idx="0">
                  <c:v>Červenec</c:v>
                </c:pt>
                <c:pt idx="1">
                  <c:v>Srpen</c:v>
                </c:pt>
                <c:pt idx="2">
                  <c:v>Září</c:v>
                </c:pt>
              </c:strCache>
            </c:strRef>
          </c:cat>
          <c:val>
            <c:numRef>
              <c:f>('8.6'!$B$18,'8.6'!$D$18,'8.6'!$F$18)</c:f>
              <c:numCache>
                <c:formatCode>#,##0.0</c:formatCode>
                <c:ptCount val="3"/>
                <c:pt idx="0">
                  <c:v>0</c:v>
                </c:pt>
                <c:pt idx="1">
                  <c:v>0</c:v>
                </c:pt>
                <c:pt idx="2">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cat>
            <c:strRef>
              <c:f>'8.6'!$C$38:$E$38</c:f>
              <c:strCache>
                <c:ptCount val="3"/>
                <c:pt idx="0">
                  <c:v>Červenec</c:v>
                </c:pt>
                <c:pt idx="1">
                  <c:v>Srpen</c:v>
                </c:pt>
                <c:pt idx="2">
                  <c:v>Září</c:v>
                </c:pt>
              </c:strCache>
            </c:strRef>
          </c:cat>
          <c:val>
            <c:numRef>
              <c:f>('8.6'!$B$19,'8.6'!$D$19,'8.6'!$F$19)</c:f>
              <c:numCache>
                <c:formatCode>#,##0.0</c:formatCode>
                <c:ptCount val="3"/>
                <c:pt idx="0">
                  <c:v>0</c:v>
                </c:pt>
                <c:pt idx="1">
                  <c:v>0</c:v>
                </c:pt>
                <c:pt idx="2">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cat>
            <c:strRef>
              <c:f>'8.6'!$C$38:$E$38</c:f>
              <c:strCache>
                <c:ptCount val="3"/>
                <c:pt idx="0">
                  <c:v>Červenec</c:v>
                </c:pt>
                <c:pt idx="1">
                  <c:v>Srpen</c:v>
                </c:pt>
                <c:pt idx="2">
                  <c:v>Září</c:v>
                </c:pt>
              </c:strCache>
            </c:strRef>
          </c:cat>
          <c:val>
            <c:numRef>
              <c:f>('8.6'!$B$20,'8.6'!$D$20,'8.6'!$F$20)</c:f>
              <c:numCache>
                <c:formatCode>#,##0.0</c:formatCode>
                <c:ptCount val="3"/>
                <c:pt idx="0">
                  <c:v>0</c:v>
                </c:pt>
                <c:pt idx="1">
                  <c:v>0</c:v>
                </c:pt>
                <c:pt idx="2">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cat>
            <c:strRef>
              <c:f>'8.6'!$C$38:$E$38</c:f>
              <c:strCache>
                <c:ptCount val="3"/>
                <c:pt idx="0">
                  <c:v>Červenec</c:v>
                </c:pt>
                <c:pt idx="1">
                  <c:v>Srpen</c:v>
                </c:pt>
                <c:pt idx="2">
                  <c:v>Září</c:v>
                </c:pt>
              </c:strCache>
            </c:strRef>
          </c:cat>
          <c:val>
            <c:numRef>
              <c:f>('8.6'!$B$21,'8.6'!$D$21,'8.6'!$F$21)</c:f>
              <c:numCache>
                <c:formatCode>#,##0.0</c:formatCode>
                <c:ptCount val="3"/>
                <c:pt idx="0">
                  <c:v>0</c:v>
                </c:pt>
                <c:pt idx="1">
                  <c:v>0</c:v>
                </c:pt>
                <c:pt idx="2">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cat>
            <c:strRef>
              <c:f>'8.6'!$C$38:$E$38</c:f>
              <c:strCache>
                <c:ptCount val="3"/>
                <c:pt idx="0">
                  <c:v>Červenec</c:v>
                </c:pt>
                <c:pt idx="1">
                  <c:v>Srpen</c:v>
                </c:pt>
                <c:pt idx="2">
                  <c:v>Září</c:v>
                </c:pt>
              </c:strCache>
            </c:strRef>
          </c:cat>
          <c:val>
            <c:numRef>
              <c:f>('8.6'!$B$22,'8.6'!$D$22,'8.6'!$F$22)</c:f>
              <c:numCache>
                <c:formatCode>#,##0.0</c:formatCode>
                <c:ptCount val="3"/>
                <c:pt idx="0">
                  <c:v>0</c:v>
                </c:pt>
                <c:pt idx="1">
                  <c:v>0</c:v>
                </c:pt>
                <c:pt idx="2">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cat>
            <c:strRef>
              <c:f>'8.6'!$C$38:$E$38</c:f>
              <c:strCache>
                <c:ptCount val="3"/>
                <c:pt idx="0">
                  <c:v>Červenec</c:v>
                </c:pt>
                <c:pt idx="1">
                  <c:v>Srpen</c:v>
                </c:pt>
                <c:pt idx="2">
                  <c:v>Září</c:v>
                </c:pt>
              </c:strCache>
            </c:strRef>
          </c:cat>
          <c:val>
            <c:numRef>
              <c:f>('8.6'!$B$23,'8.6'!$D$23,'8.6'!$F$23)</c:f>
              <c:numCache>
                <c:formatCode>#,##0.0</c:formatCode>
                <c:ptCount val="3"/>
                <c:pt idx="0">
                  <c:v>0</c:v>
                </c:pt>
                <c:pt idx="1">
                  <c:v>0</c:v>
                </c:pt>
                <c:pt idx="2">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cat>
            <c:strRef>
              <c:f>'8.6'!$C$38:$E$38</c:f>
              <c:strCache>
                <c:ptCount val="3"/>
                <c:pt idx="0">
                  <c:v>Červenec</c:v>
                </c:pt>
                <c:pt idx="1">
                  <c:v>Srpen</c:v>
                </c:pt>
                <c:pt idx="2">
                  <c:v>Září</c:v>
                </c:pt>
              </c:strCache>
            </c:strRef>
          </c:cat>
          <c:val>
            <c:numRef>
              <c:f>('8.6'!$B$24,'8.6'!$D$24,'8.6'!$F$24)</c:f>
              <c:numCache>
                <c:formatCode>#,##0.0</c:formatCode>
                <c:ptCount val="3"/>
                <c:pt idx="0">
                  <c:v>400.44000000000005</c:v>
                </c:pt>
                <c:pt idx="1">
                  <c:v>53</c:v>
                </c:pt>
                <c:pt idx="2">
                  <c:v>97</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cat>
            <c:strRef>
              <c:f>'8.6'!$C$38:$E$38</c:f>
              <c:strCache>
                <c:ptCount val="3"/>
                <c:pt idx="0">
                  <c:v>Červenec</c:v>
                </c:pt>
                <c:pt idx="1">
                  <c:v>Srpen</c:v>
                </c:pt>
                <c:pt idx="2">
                  <c:v>Září</c:v>
                </c:pt>
              </c:strCache>
            </c:strRef>
          </c:cat>
          <c:val>
            <c:numRef>
              <c:f>('8.6'!$B$25,'8.6'!$D$25,'8.6'!$F$25)</c:f>
              <c:numCache>
                <c:formatCode>#,##0.0</c:formatCode>
                <c:ptCount val="3"/>
                <c:pt idx="0">
                  <c:v>37288.661</c:v>
                </c:pt>
                <c:pt idx="1">
                  <c:v>39080.656000000003</c:v>
                </c:pt>
                <c:pt idx="2">
                  <c:v>54734.794999999998</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606582111367816"/>
          <c:w val="0.6823276432164449"/>
          <c:h val="0.58985336413786604"/>
        </c:manualLayout>
      </c:layout>
      <c:barChart>
        <c:barDir val="col"/>
        <c:grouping val="stacked"/>
        <c:varyColors val="0"/>
        <c:ser>
          <c:idx val="0"/>
          <c:order val="0"/>
          <c:tx>
            <c:strRef>
              <c:f>'8.7'!$A$27</c:f>
              <c:strCache>
                <c:ptCount val="1"/>
                <c:pt idx="0">
                  <c:v>Průmysl</c:v>
                </c:pt>
              </c:strCache>
            </c:strRef>
          </c:tx>
          <c:invertIfNegative val="0"/>
          <c:cat>
            <c:strRef>
              <c:f>'8.7'!$C$38:$E$38</c:f>
              <c:strCache>
                <c:ptCount val="3"/>
                <c:pt idx="0">
                  <c:v>Červenec</c:v>
                </c:pt>
                <c:pt idx="1">
                  <c:v>Srpen</c:v>
                </c:pt>
                <c:pt idx="2">
                  <c:v>Září</c:v>
                </c:pt>
              </c:strCache>
            </c:strRef>
          </c:cat>
          <c:val>
            <c:numRef>
              <c:f>('8.7'!$B$27,'8.7'!$D$27,'8.7'!$F$27)</c:f>
              <c:numCache>
                <c:formatCode>#,##0.0</c:formatCode>
                <c:ptCount val="3"/>
                <c:pt idx="0">
                  <c:v>4109.7029999999995</c:v>
                </c:pt>
                <c:pt idx="1">
                  <c:v>4006.1770000000001</c:v>
                </c:pt>
                <c:pt idx="2">
                  <c:v>7986.0370000000003</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cat>
            <c:strRef>
              <c:f>'8.7'!$C$38:$E$38</c:f>
              <c:strCache>
                <c:ptCount val="3"/>
                <c:pt idx="0">
                  <c:v>Červenec</c:v>
                </c:pt>
                <c:pt idx="1">
                  <c:v>Srpen</c:v>
                </c:pt>
                <c:pt idx="2">
                  <c:v>Září</c:v>
                </c:pt>
              </c:strCache>
            </c:strRef>
          </c:cat>
          <c:val>
            <c:numRef>
              <c:f>('8.7'!$B$28,'8.7'!$D$28,'8.7'!$F$28)</c:f>
              <c:numCache>
                <c:formatCode>#,##0.0</c:formatCode>
                <c:ptCount val="3"/>
                <c:pt idx="0">
                  <c:v>0</c:v>
                </c:pt>
                <c:pt idx="1">
                  <c:v>6</c:v>
                </c:pt>
                <c:pt idx="2">
                  <c:v>551</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cat>
            <c:strRef>
              <c:f>'8.7'!$C$38:$E$38</c:f>
              <c:strCache>
                <c:ptCount val="3"/>
                <c:pt idx="0">
                  <c:v>Červenec</c:v>
                </c:pt>
                <c:pt idx="1">
                  <c:v>Srpen</c:v>
                </c:pt>
                <c:pt idx="2">
                  <c:v>Září</c:v>
                </c:pt>
              </c:strCache>
            </c:strRef>
          </c:cat>
          <c:val>
            <c:numRef>
              <c:f>('8.7'!$B$29,'8.7'!$D$29,'8.7'!$F$29)</c:f>
              <c:numCache>
                <c:formatCode>#,##0.0</c:formatCode>
                <c:ptCount val="3"/>
                <c:pt idx="0">
                  <c:v>0</c:v>
                </c:pt>
                <c:pt idx="1">
                  <c:v>0</c:v>
                </c:pt>
                <c:pt idx="2">
                  <c:v>138</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cat>
            <c:strRef>
              <c:f>'8.7'!$C$38:$E$38</c:f>
              <c:strCache>
                <c:ptCount val="3"/>
                <c:pt idx="0">
                  <c:v>Červenec</c:v>
                </c:pt>
                <c:pt idx="1">
                  <c:v>Srpen</c:v>
                </c:pt>
                <c:pt idx="2">
                  <c:v>Září</c:v>
                </c:pt>
              </c:strCache>
            </c:strRef>
          </c:cat>
          <c:val>
            <c:numRef>
              <c:f>('8.7'!$B$30,'8.7'!$D$30,'8.7'!$F$30)</c:f>
              <c:numCache>
                <c:formatCode>#,##0.0</c:formatCode>
                <c:ptCount val="3"/>
                <c:pt idx="0">
                  <c:v>5</c:v>
                </c:pt>
                <c:pt idx="1">
                  <c:v>5</c:v>
                </c:pt>
                <c:pt idx="2">
                  <c:v>14</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cat>
            <c:strRef>
              <c:f>'8.7'!$C$38:$E$38</c:f>
              <c:strCache>
                <c:ptCount val="3"/>
                <c:pt idx="0">
                  <c:v>Červenec</c:v>
                </c:pt>
                <c:pt idx="1">
                  <c:v>Srpen</c:v>
                </c:pt>
                <c:pt idx="2">
                  <c:v>Září</c:v>
                </c:pt>
              </c:strCache>
            </c:strRef>
          </c:cat>
          <c:val>
            <c:numRef>
              <c:f>('8.7'!$B$31,'8.7'!$D$31,'8.7'!$F$31)</c:f>
              <c:numCache>
                <c:formatCode>#,##0.0</c:formatCode>
                <c:ptCount val="3"/>
                <c:pt idx="0">
                  <c:v>592.29999999999995</c:v>
                </c:pt>
                <c:pt idx="1">
                  <c:v>595</c:v>
                </c:pt>
                <c:pt idx="2">
                  <c:v>592.69000000000005</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cat>
            <c:strRef>
              <c:f>'8.7'!$C$38:$E$38</c:f>
              <c:strCache>
                <c:ptCount val="3"/>
                <c:pt idx="0">
                  <c:v>Červenec</c:v>
                </c:pt>
                <c:pt idx="1">
                  <c:v>Srpen</c:v>
                </c:pt>
                <c:pt idx="2">
                  <c:v>Září</c:v>
                </c:pt>
              </c:strCache>
            </c:strRef>
          </c:cat>
          <c:val>
            <c:numRef>
              <c:f>('8.7'!$B$32,'8.7'!$D$32,'8.7'!$F$32)</c:f>
              <c:numCache>
                <c:formatCode>#,##0.0</c:formatCode>
                <c:ptCount val="3"/>
                <c:pt idx="0">
                  <c:v>24853.437000000005</c:v>
                </c:pt>
                <c:pt idx="1">
                  <c:v>24560.177999999996</c:v>
                </c:pt>
                <c:pt idx="2">
                  <c:v>46387.790999999997</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cat>
            <c:strRef>
              <c:f>'8.7'!$C$38:$E$38</c:f>
              <c:strCache>
                <c:ptCount val="3"/>
                <c:pt idx="0">
                  <c:v>Červenec</c:v>
                </c:pt>
                <c:pt idx="1">
                  <c:v>Srpen</c:v>
                </c:pt>
                <c:pt idx="2">
                  <c:v>Září</c:v>
                </c:pt>
              </c:strCache>
            </c:strRef>
          </c:cat>
          <c:val>
            <c:numRef>
              <c:f>('8.7'!$B$33,'8.7'!$D$33,'8.7'!$F$33)</c:f>
              <c:numCache>
                <c:formatCode>#,##0.0</c:formatCode>
                <c:ptCount val="3"/>
                <c:pt idx="0">
                  <c:v>10466.683000000001</c:v>
                </c:pt>
                <c:pt idx="1">
                  <c:v>10644.967000000001</c:v>
                </c:pt>
                <c:pt idx="2">
                  <c:v>23066.905999999995</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cat>
            <c:strRef>
              <c:f>'8.7'!$C$38:$E$38</c:f>
              <c:strCache>
                <c:ptCount val="3"/>
                <c:pt idx="0">
                  <c:v>Červenec</c:v>
                </c:pt>
                <c:pt idx="1">
                  <c:v>Srpen</c:v>
                </c:pt>
                <c:pt idx="2">
                  <c:v>Září</c:v>
                </c:pt>
              </c:strCache>
            </c:strRef>
          </c:cat>
          <c:val>
            <c:numRef>
              <c:f>('8.7'!$B$34,'8.7'!$D$34,'8.7'!$F$34)</c:f>
              <c:numCache>
                <c:formatCode>#,##0.0</c:formatCode>
                <c:ptCount val="3"/>
                <c:pt idx="0">
                  <c:v>28.298999999999999</c:v>
                </c:pt>
                <c:pt idx="1">
                  <c:v>29.474</c:v>
                </c:pt>
                <c:pt idx="2">
                  <c:v>124.946</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ax val="12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8.7277624328372563E-2"/>
          <c:y val="0.22826396700412449"/>
          <c:w val="0.86679862645627792"/>
          <c:h val="0.27543687465053568"/>
        </c:manualLayout>
      </c:layout>
      <c:barChart>
        <c:barDir val="bar"/>
        <c:grouping val="clustered"/>
        <c:varyColors val="0"/>
        <c:ser>
          <c:idx val="0"/>
          <c:order val="0"/>
          <c:tx>
            <c:strRef>
              <c:f>'8.7'!$A$38</c:f>
              <c:strCache>
                <c:ptCount val="1"/>
                <c:pt idx="0">
                  <c:v>Instalovaný výkon</c:v>
                </c:pt>
              </c:strCache>
            </c:strRef>
          </c:tx>
          <c:invertIfNegative val="0"/>
          <c:val>
            <c:numRef>
              <c:f>'8.7'!$B$38</c:f>
              <c:numCache>
                <c:formatCode>0.0%</c:formatCode>
                <c:ptCount val="1"/>
                <c:pt idx="0">
                  <c:v>1.1570384301301077E-2</c:v>
                </c:pt>
              </c:numCache>
            </c:numRef>
          </c:val>
          <c:extLst>
            <c:ext xmlns:c16="http://schemas.microsoft.com/office/drawing/2014/chart" uri="{C3380CC4-5D6E-409C-BE32-E72D297353CC}">
              <c16:uniqueId val="{00000000-CEA9-4A0F-82BA-035962860AF3}"/>
            </c:ext>
          </c:extLst>
        </c:ser>
        <c:ser>
          <c:idx val="1"/>
          <c:order val="1"/>
          <c:tx>
            <c:strRef>
              <c:f>'8.7'!$A$39</c:f>
              <c:strCache>
                <c:ptCount val="1"/>
                <c:pt idx="0">
                  <c:v>Výroba tepla brutto</c:v>
                </c:pt>
              </c:strCache>
            </c:strRef>
          </c:tx>
          <c:invertIfNegative val="0"/>
          <c:val>
            <c:numRef>
              <c:f>'8.7'!$B$39</c:f>
              <c:numCache>
                <c:formatCode>0.0%</c:formatCode>
                <c:ptCount val="1"/>
                <c:pt idx="0">
                  <c:v>1.4083437387347075E-2</c:v>
                </c:pt>
              </c:numCache>
            </c:numRef>
          </c:val>
          <c:extLst>
            <c:ext xmlns:c16="http://schemas.microsoft.com/office/drawing/2014/chart" uri="{C3380CC4-5D6E-409C-BE32-E72D297353CC}">
              <c16:uniqueId val="{00000001-CEA9-4A0F-82BA-035962860AF3}"/>
            </c:ext>
          </c:extLst>
        </c:ser>
        <c:ser>
          <c:idx val="2"/>
          <c:order val="2"/>
          <c:tx>
            <c:strRef>
              <c:f>'8.7'!$A$40</c:f>
              <c:strCache>
                <c:ptCount val="1"/>
                <c:pt idx="0">
                  <c:v>Dodávky tepla</c:v>
                </c:pt>
              </c:strCache>
            </c:strRef>
          </c:tx>
          <c:invertIfNegative val="0"/>
          <c:val>
            <c:numRef>
              <c:f>'8.7'!$B$40</c:f>
              <c:numCache>
                <c:formatCode>0.0%</c:formatCode>
                <c:ptCount val="1"/>
                <c:pt idx="0">
                  <c:v>2.1576512565621781E-2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majorUnit val="0.1"/>
      </c:valAx>
    </c:plotArea>
    <c:legend>
      <c:legendPos val="b"/>
      <c:layout>
        <c:manualLayout>
          <c:xMode val="edge"/>
          <c:yMode val="edge"/>
          <c:x val="6.9808027923211171E-3"/>
          <c:y val="0.69218722659667542"/>
          <c:w val="0.63699220843467863"/>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cat>
            <c:strRef>
              <c:f>'8.7'!$C$38:$E$38</c:f>
              <c:strCache>
                <c:ptCount val="3"/>
                <c:pt idx="0">
                  <c:v>Červenec</c:v>
                </c:pt>
                <c:pt idx="1">
                  <c:v>Srpen</c:v>
                </c:pt>
                <c:pt idx="2">
                  <c:v>Září</c:v>
                </c:pt>
              </c:strCache>
            </c:strRef>
          </c:cat>
          <c:val>
            <c:numRef>
              <c:f>('8.7'!$B$10,'8.7'!$D$10,'8.7'!$F$10)</c:f>
              <c:numCache>
                <c:formatCode>#,##0.0</c:formatCode>
                <c:ptCount val="3"/>
                <c:pt idx="0">
                  <c:v>0</c:v>
                </c:pt>
                <c:pt idx="1">
                  <c:v>0</c:v>
                </c:pt>
                <c:pt idx="2">
                  <c:v>0</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cat>
            <c:strRef>
              <c:f>'8.7'!$C$38:$E$38</c:f>
              <c:strCache>
                <c:ptCount val="3"/>
                <c:pt idx="0">
                  <c:v>Červenec</c:v>
                </c:pt>
                <c:pt idx="1">
                  <c:v>Srpen</c:v>
                </c:pt>
                <c:pt idx="2">
                  <c:v>Září</c:v>
                </c:pt>
              </c:strCache>
            </c:strRef>
          </c:cat>
          <c:val>
            <c:numRef>
              <c:f>('8.7'!$B$11,'8.7'!$D$11,'8.7'!$F$11)</c:f>
              <c:numCache>
                <c:formatCode>#,##0.0</c:formatCode>
                <c:ptCount val="3"/>
                <c:pt idx="0">
                  <c:v>592.29999999999995</c:v>
                </c:pt>
                <c:pt idx="1">
                  <c:v>595</c:v>
                </c:pt>
                <c:pt idx="2">
                  <c:v>592.69000000000005</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cat>
            <c:strRef>
              <c:f>'8.7'!$C$38:$E$38</c:f>
              <c:strCache>
                <c:ptCount val="3"/>
                <c:pt idx="0">
                  <c:v>Červenec</c:v>
                </c:pt>
                <c:pt idx="1">
                  <c:v>Srpen</c:v>
                </c:pt>
                <c:pt idx="2">
                  <c:v>Září</c:v>
                </c:pt>
              </c:strCache>
            </c:strRef>
          </c:cat>
          <c:val>
            <c:numRef>
              <c:f>('8.7'!$B$12,'8.7'!$D$12,'8.7'!$F$12)</c:f>
              <c:numCache>
                <c:formatCode>#,##0.0</c:formatCode>
                <c:ptCount val="3"/>
                <c:pt idx="0">
                  <c:v>0</c:v>
                </c:pt>
                <c:pt idx="1">
                  <c:v>0</c:v>
                </c:pt>
                <c:pt idx="2">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cat>
            <c:strRef>
              <c:f>'8.7'!$C$38:$E$38</c:f>
              <c:strCache>
                <c:ptCount val="3"/>
                <c:pt idx="0">
                  <c:v>Červenec</c:v>
                </c:pt>
                <c:pt idx="1">
                  <c:v>Srpen</c:v>
                </c:pt>
                <c:pt idx="2">
                  <c:v>Září</c:v>
                </c:pt>
              </c:strCache>
            </c:strRef>
          </c:cat>
          <c:val>
            <c:numRef>
              <c:f>('8.7'!$B$13,'8.7'!$D$13,'8.7'!$F$13)</c:f>
              <c:numCache>
                <c:formatCode>#,##0.0</c:formatCode>
                <c:ptCount val="3"/>
                <c:pt idx="0">
                  <c:v>0</c:v>
                </c:pt>
                <c:pt idx="1">
                  <c:v>0</c:v>
                </c:pt>
                <c:pt idx="2">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cat>
            <c:strRef>
              <c:f>'8.7'!$C$38:$E$38</c:f>
              <c:strCache>
                <c:ptCount val="3"/>
                <c:pt idx="0">
                  <c:v>Červenec</c:v>
                </c:pt>
                <c:pt idx="1">
                  <c:v>Srpen</c:v>
                </c:pt>
                <c:pt idx="2">
                  <c:v>Září</c:v>
                </c:pt>
              </c:strCache>
            </c:strRef>
          </c:cat>
          <c:val>
            <c:numRef>
              <c:f>('8.7'!$B$14,'8.7'!$D$14,'8.7'!$F$14)</c:f>
              <c:numCache>
                <c:formatCode>#,##0.0</c:formatCode>
                <c:ptCount val="3"/>
                <c:pt idx="0">
                  <c:v>0</c:v>
                </c:pt>
                <c:pt idx="1">
                  <c:v>0</c:v>
                </c:pt>
                <c:pt idx="2">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cat>
            <c:strRef>
              <c:f>'8.7'!$C$38:$E$38</c:f>
              <c:strCache>
                <c:ptCount val="3"/>
                <c:pt idx="0">
                  <c:v>Červenec</c:v>
                </c:pt>
                <c:pt idx="1">
                  <c:v>Srpen</c:v>
                </c:pt>
                <c:pt idx="2">
                  <c:v>Září</c:v>
                </c:pt>
              </c:strCache>
            </c:strRef>
          </c:cat>
          <c:val>
            <c:numRef>
              <c:f>('8.7'!$B$15,'8.7'!$D$15,'8.7'!$F$15)</c:f>
              <c:numCache>
                <c:formatCode>#,##0.0</c:formatCode>
                <c:ptCount val="3"/>
                <c:pt idx="0">
                  <c:v>0</c:v>
                </c:pt>
                <c:pt idx="1">
                  <c:v>0</c:v>
                </c:pt>
                <c:pt idx="2">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cat>
            <c:strRef>
              <c:f>'8.7'!$C$38:$E$38</c:f>
              <c:strCache>
                <c:ptCount val="3"/>
                <c:pt idx="0">
                  <c:v>Červenec</c:v>
                </c:pt>
                <c:pt idx="1">
                  <c:v>Srpen</c:v>
                </c:pt>
                <c:pt idx="2">
                  <c:v>Září</c:v>
                </c:pt>
              </c:strCache>
            </c:strRef>
          </c:cat>
          <c:val>
            <c:numRef>
              <c:f>('8.7'!$B$16,'8.7'!$D$16,'8.7'!$F$16)</c:f>
              <c:numCache>
                <c:formatCode>#,##0.0</c:formatCode>
                <c:ptCount val="3"/>
                <c:pt idx="0">
                  <c:v>2803.1210000000001</c:v>
                </c:pt>
                <c:pt idx="1">
                  <c:v>3127.56</c:v>
                </c:pt>
                <c:pt idx="2">
                  <c:v>6039.4570000000003</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cat>
            <c:strRef>
              <c:f>'8.7'!$C$38:$E$38</c:f>
              <c:strCache>
                <c:ptCount val="3"/>
                <c:pt idx="0">
                  <c:v>Červenec</c:v>
                </c:pt>
                <c:pt idx="1">
                  <c:v>Srpen</c:v>
                </c:pt>
                <c:pt idx="2">
                  <c:v>Září</c:v>
                </c:pt>
              </c:strCache>
            </c:strRef>
          </c:cat>
          <c:val>
            <c:numRef>
              <c:f>('8.7'!$B$17,'8.7'!$D$17,'8.7'!$F$17)</c:f>
              <c:numCache>
                <c:formatCode>#,##0.0</c:formatCode>
                <c:ptCount val="3"/>
                <c:pt idx="0">
                  <c:v>0</c:v>
                </c:pt>
                <c:pt idx="1">
                  <c:v>0</c:v>
                </c:pt>
                <c:pt idx="2">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cat>
            <c:strRef>
              <c:f>'8.7'!$C$38:$E$38</c:f>
              <c:strCache>
                <c:ptCount val="3"/>
                <c:pt idx="0">
                  <c:v>Červenec</c:v>
                </c:pt>
                <c:pt idx="1">
                  <c:v>Srpen</c:v>
                </c:pt>
                <c:pt idx="2">
                  <c:v>Září</c:v>
                </c:pt>
              </c:strCache>
            </c:strRef>
          </c:cat>
          <c:val>
            <c:numRef>
              <c:f>('8.7'!$B$18,'8.7'!$D$18,'8.7'!$F$18)</c:f>
              <c:numCache>
                <c:formatCode>#,##0.0</c:formatCode>
                <c:ptCount val="3"/>
                <c:pt idx="0">
                  <c:v>0</c:v>
                </c:pt>
                <c:pt idx="1">
                  <c:v>0</c:v>
                </c:pt>
                <c:pt idx="2">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cat>
            <c:strRef>
              <c:f>'8.7'!$C$38:$E$38</c:f>
              <c:strCache>
                <c:ptCount val="3"/>
                <c:pt idx="0">
                  <c:v>Červenec</c:v>
                </c:pt>
                <c:pt idx="1">
                  <c:v>Srpen</c:v>
                </c:pt>
                <c:pt idx="2">
                  <c:v>Září</c:v>
                </c:pt>
              </c:strCache>
            </c:strRef>
          </c:cat>
          <c:val>
            <c:numRef>
              <c:f>('8.7'!$B$19,'8.7'!$D$19,'8.7'!$F$19)</c:f>
              <c:numCache>
                <c:formatCode>#,##0.0</c:formatCode>
                <c:ptCount val="3"/>
                <c:pt idx="0">
                  <c:v>54.6</c:v>
                </c:pt>
                <c:pt idx="1">
                  <c:v>171.4</c:v>
                </c:pt>
                <c:pt idx="2">
                  <c:v>216</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cat>
            <c:strRef>
              <c:f>'8.7'!$C$38:$E$38</c:f>
              <c:strCache>
                <c:ptCount val="3"/>
                <c:pt idx="0">
                  <c:v>Červenec</c:v>
                </c:pt>
                <c:pt idx="1">
                  <c:v>Srpen</c:v>
                </c:pt>
                <c:pt idx="2">
                  <c:v>Září</c:v>
                </c:pt>
              </c:strCache>
            </c:strRef>
          </c:cat>
          <c:val>
            <c:numRef>
              <c:f>('8.7'!$B$20,'8.7'!$D$20,'8.7'!$F$20)</c:f>
              <c:numCache>
                <c:formatCode>#,##0.0</c:formatCode>
                <c:ptCount val="3"/>
                <c:pt idx="0">
                  <c:v>0</c:v>
                </c:pt>
                <c:pt idx="1">
                  <c:v>0</c:v>
                </c:pt>
                <c:pt idx="2">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cat>
            <c:strRef>
              <c:f>'8.7'!$C$38:$E$38</c:f>
              <c:strCache>
                <c:ptCount val="3"/>
                <c:pt idx="0">
                  <c:v>Červenec</c:v>
                </c:pt>
                <c:pt idx="1">
                  <c:v>Srpen</c:v>
                </c:pt>
                <c:pt idx="2">
                  <c:v>Září</c:v>
                </c:pt>
              </c:strCache>
            </c:strRef>
          </c:cat>
          <c:val>
            <c:numRef>
              <c:f>('8.7'!$B$21,'8.7'!$D$21,'8.7'!$F$21)</c:f>
              <c:numCache>
                <c:formatCode>#,##0.0</c:formatCode>
                <c:ptCount val="3"/>
                <c:pt idx="0">
                  <c:v>30304</c:v>
                </c:pt>
                <c:pt idx="1">
                  <c:v>29709</c:v>
                </c:pt>
                <c:pt idx="2">
                  <c:v>45385</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cat>
            <c:strRef>
              <c:f>'8.7'!$C$38:$E$38</c:f>
              <c:strCache>
                <c:ptCount val="3"/>
                <c:pt idx="0">
                  <c:v>Červenec</c:v>
                </c:pt>
                <c:pt idx="1">
                  <c:v>Srpen</c:v>
                </c:pt>
                <c:pt idx="2">
                  <c:v>Září</c:v>
                </c:pt>
              </c:strCache>
            </c:strRef>
          </c:cat>
          <c:val>
            <c:numRef>
              <c:f>('8.7'!$B$22,'8.7'!$D$22,'8.7'!$F$22)</c:f>
              <c:numCache>
                <c:formatCode>#,##0.0</c:formatCode>
                <c:ptCount val="3"/>
                <c:pt idx="0">
                  <c:v>0</c:v>
                </c:pt>
                <c:pt idx="1">
                  <c:v>0</c:v>
                </c:pt>
                <c:pt idx="2">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cat>
            <c:strRef>
              <c:f>'8.7'!$C$38:$E$38</c:f>
              <c:strCache>
                <c:ptCount val="3"/>
                <c:pt idx="0">
                  <c:v>Červenec</c:v>
                </c:pt>
                <c:pt idx="1">
                  <c:v>Srpen</c:v>
                </c:pt>
                <c:pt idx="2">
                  <c:v>Září</c:v>
                </c:pt>
              </c:strCache>
            </c:strRef>
          </c:cat>
          <c:val>
            <c:numRef>
              <c:f>('8.7'!$B$23,'8.7'!$D$23,'8.7'!$F$23)</c:f>
              <c:numCache>
                <c:formatCode>#,##0.0</c:formatCode>
                <c:ptCount val="3"/>
                <c:pt idx="0">
                  <c:v>0</c:v>
                </c:pt>
                <c:pt idx="1">
                  <c:v>0</c:v>
                </c:pt>
                <c:pt idx="2">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cat>
            <c:strRef>
              <c:f>'8.7'!$C$38:$E$38</c:f>
              <c:strCache>
                <c:ptCount val="3"/>
                <c:pt idx="0">
                  <c:v>Červenec</c:v>
                </c:pt>
                <c:pt idx="1">
                  <c:v>Srpen</c:v>
                </c:pt>
                <c:pt idx="2">
                  <c:v>Září</c:v>
                </c:pt>
              </c:strCache>
            </c:strRef>
          </c:cat>
          <c:val>
            <c:numRef>
              <c:f>('8.7'!$B$24,'8.7'!$D$24,'8.7'!$F$24)</c:f>
              <c:numCache>
                <c:formatCode>#,##0.0</c:formatCode>
                <c:ptCount val="3"/>
                <c:pt idx="0">
                  <c:v>0</c:v>
                </c:pt>
                <c:pt idx="1">
                  <c:v>0</c:v>
                </c:pt>
                <c:pt idx="2">
                  <c:v>0</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cat>
            <c:strRef>
              <c:f>'8.7'!$C$38:$E$38</c:f>
              <c:strCache>
                <c:ptCount val="3"/>
                <c:pt idx="0">
                  <c:v>Červenec</c:v>
                </c:pt>
                <c:pt idx="1">
                  <c:v>Srpen</c:v>
                </c:pt>
                <c:pt idx="2">
                  <c:v>Září</c:v>
                </c:pt>
              </c:strCache>
            </c:strRef>
          </c:cat>
          <c:val>
            <c:numRef>
              <c:f>('8.7'!$B$25,'8.7'!$D$25,'8.7'!$F$25)</c:f>
              <c:numCache>
                <c:formatCode>#,##0.0</c:formatCode>
                <c:ptCount val="3"/>
                <c:pt idx="0">
                  <c:v>24680.429</c:v>
                </c:pt>
                <c:pt idx="1">
                  <c:v>24064.370999999999</c:v>
                </c:pt>
                <c:pt idx="2">
                  <c:v>44453.650999999998</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max val="12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maj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(GJ)</a:t>
            </a:r>
          </a:p>
        </c:rich>
      </c:tx>
      <c:layout>
        <c:manualLayout>
          <c:xMode val="edge"/>
          <c:yMode val="edge"/>
          <c:x val="7.4263696808184957E-4"/>
          <c:y val="0"/>
        </c:manualLayout>
      </c:layout>
      <c:overlay val="0"/>
    </c:title>
    <c:autoTitleDeleted val="0"/>
    <c:plotArea>
      <c:layout>
        <c:manualLayout>
          <c:layoutTarget val="inner"/>
          <c:xMode val="edge"/>
          <c:yMode val="edge"/>
          <c:x val="0.13740150053825764"/>
          <c:y val="0.2331370396882208"/>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cat>
            <c:strRef>
              <c:f>'8.8'!$C$38:$E$38</c:f>
              <c:strCache>
                <c:ptCount val="3"/>
                <c:pt idx="0">
                  <c:v>Červenec</c:v>
                </c:pt>
                <c:pt idx="1">
                  <c:v>Srpen</c:v>
                </c:pt>
                <c:pt idx="2">
                  <c:v>Září</c:v>
                </c:pt>
              </c:strCache>
            </c:strRef>
          </c:cat>
          <c:val>
            <c:numRef>
              <c:f>('8.8'!$B$27,'8.8'!$D$27,'8.8'!$F$27)</c:f>
              <c:numCache>
                <c:formatCode>#,##0.0</c:formatCode>
                <c:ptCount val="3"/>
                <c:pt idx="0">
                  <c:v>231701.245</c:v>
                </c:pt>
                <c:pt idx="1">
                  <c:v>234945.81699999998</c:v>
                </c:pt>
                <c:pt idx="2">
                  <c:v>249890.06400000001</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cat>
            <c:strRef>
              <c:f>'8.8'!$C$38:$E$38</c:f>
              <c:strCache>
                <c:ptCount val="3"/>
                <c:pt idx="0">
                  <c:v>Červenec</c:v>
                </c:pt>
                <c:pt idx="1">
                  <c:v>Srpen</c:v>
                </c:pt>
                <c:pt idx="2">
                  <c:v>Září</c:v>
                </c:pt>
              </c:strCache>
            </c:strRef>
          </c:cat>
          <c:val>
            <c:numRef>
              <c:f>('8.8'!$B$28,'8.8'!$D$28,'8.8'!$F$28)</c:f>
              <c:numCache>
                <c:formatCode>#,##0.0</c:formatCode>
                <c:ptCount val="3"/>
                <c:pt idx="0">
                  <c:v>27968.2</c:v>
                </c:pt>
                <c:pt idx="1">
                  <c:v>29798.457999999995</c:v>
                </c:pt>
                <c:pt idx="2">
                  <c:v>34619.246000000006</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cat>
            <c:strRef>
              <c:f>'8.8'!$C$38:$E$38</c:f>
              <c:strCache>
                <c:ptCount val="3"/>
                <c:pt idx="0">
                  <c:v>Červenec</c:v>
                </c:pt>
                <c:pt idx="1">
                  <c:v>Srpen</c:v>
                </c:pt>
                <c:pt idx="2">
                  <c:v>Září</c:v>
                </c:pt>
              </c:strCache>
            </c:strRef>
          </c:cat>
          <c:val>
            <c:numRef>
              <c:f>('8.8'!$B$29,'8.8'!$D$29,'8.8'!$F$29)</c:f>
              <c:numCache>
                <c:formatCode>#,##0.0</c:formatCode>
                <c:ptCount val="3"/>
                <c:pt idx="0">
                  <c:v>442.48899999999998</c:v>
                </c:pt>
                <c:pt idx="1">
                  <c:v>379.66800000000001</c:v>
                </c:pt>
                <c:pt idx="2">
                  <c:v>886.91599999999994</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cat>
            <c:strRef>
              <c:f>'8.8'!$C$38:$E$38</c:f>
              <c:strCache>
                <c:ptCount val="3"/>
                <c:pt idx="0">
                  <c:v>Červenec</c:v>
                </c:pt>
                <c:pt idx="1">
                  <c:v>Srpen</c:v>
                </c:pt>
                <c:pt idx="2">
                  <c:v>Září</c:v>
                </c:pt>
              </c:strCache>
            </c:strRef>
          </c:cat>
          <c:val>
            <c:numRef>
              <c:f>('8.8'!$B$30,'8.8'!$D$30,'8.8'!$F$30)</c:f>
              <c:numCache>
                <c:formatCode>#,##0.0</c:formatCode>
                <c:ptCount val="3"/>
                <c:pt idx="0">
                  <c:v>745.86300000000006</c:v>
                </c:pt>
                <c:pt idx="1">
                  <c:v>546.13599999999997</c:v>
                </c:pt>
                <c:pt idx="2">
                  <c:v>2304.8090000000002</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cat>
            <c:strRef>
              <c:f>'8.8'!$C$38:$E$38</c:f>
              <c:strCache>
                <c:ptCount val="3"/>
                <c:pt idx="0">
                  <c:v>Červenec</c:v>
                </c:pt>
                <c:pt idx="1">
                  <c:v>Srpen</c:v>
                </c:pt>
                <c:pt idx="2">
                  <c:v>Září</c:v>
                </c:pt>
              </c:strCache>
            </c:strRef>
          </c:cat>
          <c:val>
            <c:numRef>
              <c:f>('8.8'!$B$31,'8.8'!$D$31,'8.8'!$F$31)</c:f>
              <c:numCache>
                <c:formatCode>#,##0.0</c:formatCode>
                <c:ptCount val="3"/>
                <c:pt idx="0">
                  <c:v>0</c:v>
                </c:pt>
                <c:pt idx="1">
                  <c:v>0</c:v>
                </c:pt>
                <c:pt idx="2">
                  <c:v>3982.3560000000002</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cat>
            <c:strRef>
              <c:f>'8.8'!$C$38:$E$38</c:f>
              <c:strCache>
                <c:ptCount val="3"/>
                <c:pt idx="0">
                  <c:v>Červenec</c:v>
                </c:pt>
                <c:pt idx="1">
                  <c:v>Srpen</c:v>
                </c:pt>
                <c:pt idx="2">
                  <c:v>Září</c:v>
                </c:pt>
              </c:strCache>
            </c:strRef>
          </c:cat>
          <c:val>
            <c:numRef>
              <c:f>('8.8'!$B$32,'8.8'!$D$32,'8.8'!$F$32)</c:f>
              <c:numCache>
                <c:formatCode>#,##0.0</c:formatCode>
                <c:ptCount val="3"/>
                <c:pt idx="0">
                  <c:v>112574.65399999998</c:v>
                </c:pt>
                <c:pt idx="1">
                  <c:v>117471.939</c:v>
                </c:pt>
                <c:pt idx="2">
                  <c:v>229656.55199999994</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cat>
            <c:strRef>
              <c:f>'8.8'!$C$38:$E$38</c:f>
              <c:strCache>
                <c:ptCount val="3"/>
                <c:pt idx="0">
                  <c:v>Červenec</c:v>
                </c:pt>
                <c:pt idx="1">
                  <c:v>Srpen</c:v>
                </c:pt>
                <c:pt idx="2">
                  <c:v>Září</c:v>
                </c:pt>
              </c:strCache>
            </c:strRef>
          </c:cat>
          <c:val>
            <c:numRef>
              <c:f>('8.8'!$B$33,'8.8'!$D$33,'8.8'!$F$33)</c:f>
              <c:numCache>
                <c:formatCode>#,##0.0</c:formatCode>
                <c:ptCount val="3"/>
                <c:pt idx="0">
                  <c:v>46421.839999999982</c:v>
                </c:pt>
                <c:pt idx="1">
                  <c:v>46234.21699999999</c:v>
                </c:pt>
                <c:pt idx="2">
                  <c:v>96504.46699999999</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cat>
            <c:strRef>
              <c:f>'8.8'!$C$38:$E$38</c:f>
              <c:strCache>
                <c:ptCount val="3"/>
                <c:pt idx="0">
                  <c:v>Červenec</c:v>
                </c:pt>
                <c:pt idx="1">
                  <c:v>Srpen</c:v>
                </c:pt>
                <c:pt idx="2">
                  <c:v>Září</c:v>
                </c:pt>
              </c:strCache>
            </c:strRef>
          </c:cat>
          <c:val>
            <c:numRef>
              <c:f>('8.8'!$B$34,'8.8'!$D$34,'8.8'!$F$34)</c:f>
              <c:numCache>
                <c:formatCode>#,##0.0</c:formatCode>
                <c:ptCount val="3"/>
                <c:pt idx="0">
                  <c:v>1295.828</c:v>
                </c:pt>
                <c:pt idx="1">
                  <c:v>1380.817</c:v>
                </c:pt>
                <c:pt idx="2">
                  <c:v>2139.9950000000003</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'8.8'!$A$38</c:f>
              <c:strCache>
                <c:ptCount val="1"/>
                <c:pt idx="0">
                  <c:v>Instalovaný výkon</c:v>
                </c:pt>
              </c:strCache>
            </c:strRef>
          </c:tx>
          <c:invertIfNegative val="0"/>
          <c:val>
            <c:numRef>
              <c:f>'8.8'!$B$38</c:f>
              <c:numCache>
                <c:formatCode>0.0%</c:formatCode>
                <c:ptCount val="1"/>
                <c:pt idx="0">
                  <c:v>0.15861516850378141</c:v>
                </c:pt>
              </c:numCache>
            </c:numRef>
          </c:val>
          <c:extLst>
            <c:ext xmlns:c16="http://schemas.microsoft.com/office/drawing/2014/chart" uri="{C3380CC4-5D6E-409C-BE32-E72D297353CC}">
              <c16:uniqueId val="{00000000-115A-4B6C-9703-FB8588C05095}"/>
            </c:ext>
          </c:extLst>
        </c:ser>
        <c:ser>
          <c:idx val="1"/>
          <c:order val="1"/>
          <c:tx>
            <c:strRef>
              <c:f>'8.8'!$A$39</c:f>
              <c:strCache>
                <c:ptCount val="1"/>
                <c:pt idx="0">
                  <c:v>Výroba tepla brutto</c:v>
                </c:pt>
              </c:strCache>
            </c:strRef>
          </c:tx>
          <c:invertIfNegative val="0"/>
          <c:val>
            <c:numRef>
              <c:f>'8.8'!$B$39</c:f>
              <c:numCache>
                <c:formatCode>0.0%</c:formatCode>
                <c:ptCount val="1"/>
                <c:pt idx="0">
                  <c:v>0.21140214432057397</c:v>
                </c:pt>
              </c:numCache>
            </c:numRef>
          </c:val>
          <c:extLst>
            <c:ext xmlns:c16="http://schemas.microsoft.com/office/drawing/2014/chart" uri="{C3380CC4-5D6E-409C-BE32-E72D297353CC}">
              <c16:uniqueId val="{00000001-115A-4B6C-9703-FB8588C05095}"/>
            </c:ext>
          </c:extLst>
        </c:ser>
        <c:ser>
          <c:idx val="2"/>
          <c:order val="2"/>
          <c:tx>
            <c:strRef>
              <c:f>'8.8'!$A$40</c:f>
              <c:strCache>
                <c:ptCount val="1"/>
                <c:pt idx="0">
                  <c:v>Dodávky tepla</c:v>
                </c:pt>
              </c:strCache>
            </c:strRef>
          </c:tx>
          <c:invertIfNegative val="0"/>
          <c:val>
            <c:numRef>
              <c:f>'8.8'!$B$40</c:f>
              <c:numCache>
                <c:formatCode>0.0%</c:formatCode>
                <c:ptCount val="1"/>
                <c:pt idx="0">
                  <c:v>0.15852820330592854</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majorUnit val="0.1"/>
      </c:valAx>
    </c:plotArea>
    <c:legend>
      <c:legendPos val="b"/>
      <c:layout>
        <c:manualLayout>
          <c:xMode val="edge"/>
          <c:yMode val="edge"/>
          <c:x val="2.8660647875041679E-2"/>
          <c:y val="0.73001149180090974"/>
          <c:w val="0.63215986890527576"/>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cat>
            <c:strRef>
              <c:f>'8.8'!$C$38:$E$38</c:f>
              <c:strCache>
                <c:ptCount val="3"/>
                <c:pt idx="0">
                  <c:v>Červenec</c:v>
                </c:pt>
                <c:pt idx="1">
                  <c:v>Srpen</c:v>
                </c:pt>
                <c:pt idx="2">
                  <c:v>Září</c:v>
                </c:pt>
              </c:strCache>
            </c:strRef>
          </c:cat>
          <c:val>
            <c:numRef>
              <c:f>('8.8'!$B$10,'8.8'!$D$10,'8.8'!$F$10)</c:f>
              <c:numCache>
                <c:formatCode>#,##0.0</c:formatCode>
                <c:ptCount val="3"/>
                <c:pt idx="0">
                  <c:v>32680.713000000003</c:v>
                </c:pt>
                <c:pt idx="1">
                  <c:v>24696.981999999996</c:v>
                </c:pt>
                <c:pt idx="2">
                  <c:v>50691.786000000007</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cat>
            <c:strRef>
              <c:f>'8.8'!$C$38:$E$38</c:f>
              <c:strCache>
                <c:ptCount val="3"/>
                <c:pt idx="0">
                  <c:v>Červenec</c:v>
                </c:pt>
                <c:pt idx="1">
                  <c:v>Srpen</c:v>
                </c:pt>
                <c:pt idx="2">
                  <c:v>Září</c:v>
                </c:pt>
              </c:strCache>
            </c:strRef>
          </c:cat>
          <c:val>
            <c:numRef>
              <c:f>('8.8'!$B$11,'8.8'!$D$11,'8.8'!$F$11)</c:f>
              <c:numCache>
                <c:formatCode>#,##0.0</c:formatCode>
                <c:ptCount val="3"/>
                <c:pt idx="0">
                  <c:v>55.457999999999998</c:v>
                </c:pt>
                <c:pt idx="1">
                  <c:v>37.085999999999999</c:v>
                </c:pt>
                <c:pt idx="2">
                  <c:v>52.978999999999999</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cat>
            <c:strRef>
              <c:f>'8.8'!$C$38:$E$38</c:f>
              <c:strCache>
                <c:ptCount val="3"/>
                <c:pt idx="0">
                  <c:v>Červenec</c:v>
                </c:pt>
                <c:pt idx="1">
                  <c:v>Srpen</c:v>
                </c:pt>
                <c:pt idx="2">
                  <c:v>Září</c:v>
                </c:pt>
              </c:strCache>
            </c:strRef>
          </c:cat>
          <c:val>
            <c:numRef>
              <c:f>('8.8'!$B$12,'8.8'!$D$12,'8.8'!$F$12)</c:f>
              <c:numCache>
                <c:formatCode>#,##0.0</c:formatCode>
                <c:ptCount val="3"/>
                <c:pt idx="0">
                  <c:v>216125.53899999999</c:v>
                </c:pt>
                <c:pt idx="1">
                  <c:v>213833.984</c:v>
                </c:pt>
                <c:pt idx="2">
                  <c:v>342553.53500000003</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cat>
            <c:strRef>
              <c:f>'8.8'!$C$38:$E$38</c:f>
              <c:strCache>
                <c:ptCount val="3"/>
                <c:pt idx="0">
                  <c:v>Červenec</c:v>
                </c:pt>
                <c:pt idx="1">
                  <c:v>Srpen</c:v>
                </c:pt>
                <c:pt idx="2">
                  <c:v>Září</c:v>
                </c:pt>
              </c:strCache>
            </c:strRef>
          </c:cat>
          <c:val>
            <c:numRef>
              <c:f>('8.8'!$B$13,'8.8'!$D$13,'8.8'!$F$13)</c:f>
              <c:numCache>
                <c:formatCode>#,##0.0</c:formatCode>
                <c:ptCount val="3"/>
                <c:pt idx="0">
                  <c:v>17.899000000000001</c:v>
                </c:pt>
                <c:pt idx="1">
                  <c:v>16.553000000000001</c:v>
                </c:pt>
                <c:pt idx="2">
                  <c:v>15.696</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cat>
            <c:strRef>
              <c:f>'8.8'!$C$38:$E$38</c:f>
              <c:strCache>
                <c:ptCount val="3"/>
                <c:pt idx="0">
                  <c:v>Červenec</c:v>
                </c:pt>
                <c:pt idx="1">
                  <c:v>Srpen</c:v>
                </c:pt>
                <c:pt idx="2">
                  <c:v>Září</c:v>
                </c:pt>
              </c:strCache>
            </c:strRef>
          </c:cat>
          <c:val>
            <c:numRef>
              <c:f>('8.8'!$B$14,'8.8'!$D$14,'8.8'!$F$14)</c:f>
              <c:numCache>
                <c:formatCode>#,##0.0</c:formatCode>
                <c:ptCount val="3"/>
                <c:pt idx="0">
                  <c:v>0</c:v>
                </c:pt>
                <c:pt idx="1">
                  <c:v>0</c:v>
                </c:pt>
                <c:pt idx="2">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cat>
            <c:strRef>
              <c:f>'8.8'!$C$38:$E$38</c:f>
              <c:strCache>
                <c:ptCount val="3"/>
                <c:pt idx="0">
                  <c:v>Červenec</c:v>
                </c:pt>
                <c:pt idx="1">
                  <c:v>Srpen</c:v>
                </c:pt>
                <c:pt idx="2">
                  <c:v>Září</c:v>
                </c:pt>
              </c:strCache>
            </c:strRef>
          </c:cat>
          <c:val>
            <c:numRef>
              <c:f>('8.8'!$B$15,'8.8'!$D$15,'8.8'!$F$15)</c:f>
              <c:numCache>
                <c:formatCode>#,##0.0</c:formatCode>
                <c:ptCount val="3"/>
                <c:pt idx="0">
                  <c:v>0</c:v>
                </c:pt>
                <c:pt idx="1">
                  <c:v>0</c:v>
                </c:pt>
                <c:pt idx="2">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cat>
            <c:strRef>
              <c:f>'8.8'!$C$38:$E$38</c:f>
              <c:strCache>
                <c:ptCount val="3"/>
                <c:pt idx="0">
                  <c:v>Červenec</c:v>
                </c:pt>
                <c:pt idx="1">
                  <c:v>Srpen</c:v>
                </c:pt>
                <c:pt idx="2">
                  <c:v>Září</c:v>
                </c:pt>
              </c:strCache>
            </c:strRef>
          </c:cat>
          <c:val>
            <c:numRef>
              <c:f>('8.8'!$B$16,'8.8'!$D$16,'8.8'!$F$16)</c:f>
              <c:numCache>
                <c:formatCode>#,##0.0</c:formatCode>
                <c:ptCount val="3"/>
                <c:pt idx="0">
                  <c:v>11509.240000000002</c:v>
                </c:pt>
                <c:pt idx="1">
                  <c:v>13536.586000000001</c:v>
                </c:pt>
                <c:pt idx="2">
                  <c:v>18466.849999999999</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cat>
            <c:strRef>
              <c:f>'8.8'!$C$38:$E$38</c:f>
              <c:strCache>
                <c:ptCount val="3"/>
                <c:pt idx="0">
                  <c:v>Červenec</c:v>
                </c:pt>
                <c:pt idx="1">
                  <c:v>Srpen</c:v>
                </c:pt>
                <c:pt idx="2">
                  <c:v>Září</c:v>
                </c:pt>
              </c:strCache>
            </c:strRef>
          </c:cat>
          <c:val>
            <c:numRef>
              <c:f>('8.8'!$B$17,'8.8'!$D$17,'8.8'!$F$17)</c:f>
              <c:numCache>
                <c:formatCode>#,##0.0</c:formatCode>
                <c:ptCount val="3"/>
                <c:pt idx="0">
                  <c:v>0</c:v>
                </c:pt>
                <c:pt idx="1">
                  <c:v>0</c:v>
                </c:pt>
                <c:pt idx="2">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cat>
            <c:strRef>
              <c:f>'8.8'!$C$38:$E$38</c:f>
              <c:strCache>
                <c:ptCount val="3"/>
                <c:pt idx="0">
                  <c:v>Červenec</c:v>
                </c:pt>
                <c:pt idx="1">
                  <c:v>Srpen</c:v>
                </c:pt>
                <c:pt idx="2">
                  <c:v>Září</c:v>
                </c:pt>
              </c:strCache>
            </c:strRef>
          </c:cat>
          <c:val>
            <c:numRef>
              <c:f>('8.8'!$B$18,'8.8'!$D$18,'8.8'!$F$18)</c:f>
              <c:numCache>
                <c:formatCode>#,##0.0</c:formatCode>
                <c:ptCount val="3"/>
                <c:pt idx="0">
                  <c:v>0</c:v>
                </c:pt>
                <c:pt idx="1">
                  <c:v>0</c:v>
                </c:pt>
                <c:pt idx="2">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cat>
            <c:strRef>
              <c:f>'8.8'!$C$38:$E$38</c:f>
              <c:strCache>
                <c:ptCount val="3"/>
                <c:pt idx="0">
                  <c:v>Červenec</c:v>
                </c:pt>
                <c:pt idx="1">
                  <c:v>Srpen</c:v>
                </c:pt>
                <c:pt idx="2">
                  <c:v>Září</c:v>
                </c:pt>
              </c:strCache>
            </c:strRef>
          </c:cat>
          <c:val>
            <c:numRef>
              <c:f>('8.8'!$B$19,'8.8'!$D$19,'8.8'!$F$19)</c:f>
              <c:numCache>
                <c:formatCode>#,##0.0</c:formatCode>
                <c:ptCount val="3"/>
                <c:pt idx="0">
                  <c:v>47525.75</c:v>
                </c:pt>
                <c:pt idx="1">
                  <c:v>42014.77</c:v>
                </c:pt>
                <c:pt idx="2">
                  <c:v>50792.09</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cat>
            <c:strRef>
              <c:f>'8.8'!$C$38:$E$38</c:f>
              <c:strCache>
                <c:ptCount val="3"/>
                <c:pt idx="0">
                  <c:v>Červenec</c:v>
                </c:pt>
                <c:pt idx="1">
                  <c:v>Srpen</c:v>
                </c:pt>
                <c:pt idx="2">
                  <c:v>Září</c:v>
                </c:pt>
              </c:strCache>
            </c:strRef>
          </c:cat>
          <c:val>
            <c:numRef>
              <c:f>('8.8'!$B$20,'8.8'!$D$20,'8.8'!$F$20)</c:f>
              <c:numCache>
                <c:formatCode>#,##0.0</c:formatCode>
                <c:ptCount val="3"/>
                <c:pt idx="0">
                  <c:v>0</c:v>
                </c:pt>
                <c:pt idx="1">
                  <c:v>0</c:v>
                </c:pt>
                <c:pt idx="2">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cat>
            <c:strRef>
              <c:f>'8.8'!$C$38:$E$38</c:f>
              <c:strCache>
                <c:ptCount val="3"/>
                <c:pt idx="0">
                  <c:v>Červenec</c:v>
                </c:pt>
                <c:pt idx="1">
                  <c:v>Srpen</c:v>
                </c:pt>
                <c:pt idx="2">
                  <c:v>Září</c:v>
                </c:pt>
              </c:strCache>
            </c:strRef>
          </c:cat>
          <c:val>
            <c:numRef>
              <c:f>('8.8'!$B$21,'8.8'!$D$21,'8.8'!$F$21)</c:f>
              <c:numCache>
                <c:formatCode>#,##0.0</c:formatCode>
                <c:ptCount val="3"/>
                <c:pt idx="0">
                  <c:v>1023</c:v>
                </c:pt>
                <c:pt idx="1">
                  <c:v>1270</c:v>
                </c:pt>
                <c:pt idx="2">
                  <c:v>5095</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cat>
            <c:strRef>
              <c:f>'8.8'!$C$38:$E$38</c:f>
              <c:strCache>
                <c:ptCount val="3"/>
                <c:pt idx="0">
                  <c:v>Červenec</c:v>
                </c:pt>
                <c:pt idx="1">
                  <c:v>Srpen</c:v>
                </c:pt>
                <c:pt idx="2">
                  <c:v>Září</c:v>
                </c:pt>
              </c:strCache>
            </c:strRef>
          </c:cat>
          <c:val>
            <c:numRef>
              <c:f>('8.8'!$B$22,'8.8'!$D$22,'8.8'!$F$22)</c:f>
              <c:numCache>
                <c:formatCode>#,##0.0</c:formatCode>
                <c:ptCount val="3"/>
                <c:pt idx="0">
                  <c:v>89876.542000000016</c:v>
                </c:pt>
                <c:pt idx="1">
                  <c:v>111213.43</c:v>
                </c:pt>
                <c:pt idx="2">
                  <c:v>134391.38500000001</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cat>
            <c:strRef>
              <c:f>'8.8'!$C$38:$E$38</c:f>
              <c:strCache>
                <c:ptCount val="3"/>
                <c:pt idx="0">
                  <c:v>Červenec</c:v>
                </c:pt>
                <c:pt idx="1">
                  <c:v>Srpen</c:v>
                </c:pt>
                <c:pt idx="2">
                  <c:v>Září</c:v>
                </c:pt>
              </c:strCache>
            </c:strRef>
          </c:cat>
          <c:val>
            <c:numRef>
              <c:f>('8.8'!$B$23,'8.8'!$D$23,'8.8'!$F$23)</c:f>
              <c:numCache>
                <c:formatCode>#,##0.0</c:formatCode>
                <c:ptCount val="3"/>
                <c:pt idx="0">
                  <c:v>0</c:v>
                </c:pt>
                <c:pt idx="1">
                  <c:v>0</c:v>
                </c:pt>
                <c:pt idx="2">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cat>
            <c:strRef>
              <c:f>'8.8'!$C$38:$E$38</c:f>
              <c:strCache>
                <c:ptCount val="3"/>
                <c:pt idx="0">
                  <c:v>Červenec</c:v>
                </c:pt>
                <c:pt idx="1">
                  <c:v>Srpen</c:v>
                </c:pt>
                <c:pt idx="2">
                  <c:v>Září</c:v>
                </c:pt>
              </c:strCache>
            </c:strRef>
          </c:cat>
          <c:val>
            <c:numRef>
              <c:f>('8.8'!$B$24,'8.8'!$D$24,'8.8'!$F$24)</c:f>
              <c:numCache>
                <c:formatCode>#,##0.0</c:formatCode>
                <c:ptCount val="3"/>
                <c:pt idx="0">
                  <c:v>140.69499999999999</c:v>
                </c:pt>
                <c:pt idx="1">
                  <c:v>89.203999999999994</c:v>
                </c:pt>
                <c:pt idx="2">
                  <c:v>198.96700000000001</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cat>
            <c:strRef>
              <c:f>'8.8'!$C$38:$E$38</c:f>
              <c:strCache>
                <c:ptCount val="3"/>
                <c:pt idx="0">
                  <c:v>Červenec</c:v>
                </c:pt>
                <c:pt idx="1">
                  <c:v>Srpen</c:v>
                </c:pt>
                <c:pt idx="2">
                  <c:v>Září</c:v>
                </c:pt>
              </c:strCache>
            </c:strRef>
          </c:cat>
          <c:val>
            <c:numRef>
              <c:f>('8.8'!$B$25,'8.8'!$D$25,'8.8'!$F$25)</c:f>
              <c:numCache>
                <c:formatCode>#,##0.0</c:formatCode>
                <c:ptCount val="3"/>
                <c:pt idx="0">
                  <c:v>45674.862000000008</c:v>
                </c:pt>
                <c:pt idx="1">
                  <c:v>48681.991999999991</c:v>
                </c:pt>
                <c:pt idx="2">
                  <c:v>61134.003999999979</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506.27872600000001</c:v>
                </c:pt>
                <c:pt idx="1">
                  <c:v>583.61802699999998</c:v>
                </c:pt>
                <c:pt idx="2">
                  <c:v>595.66788100099996</c:v>
                </c:pt>
                <c:pt idx="3">
                  <c:v>360.67764799999998</c:v>
                </c:pt>
                <c:pt idx="4">
                  <c:v>166.37353200000001</c:v>
                </c:pt>
                <c:pt idx="5">
                  <c:v>373.31313999999998</c:v>
                </c:pt>
                <c:pt idx="6">
                  <c:v>212.78857900000003</c:v>
                </c:pt>
                <c:pt idx="7">
                  <c:v>1563.4125770000003</c:v>
                </c:pt>
                <c:pt idx="8">
                  <c:v>353.76947099999995</c:v>
                </c:pt>
                <c:pt idx="9">
                  <c:v>315.21246145966632</c:v>
                </c:pt>
                <c:pt idx="10">
                  <c:v>374.77449799999999</c:v>
                </c:pt>
                <c:pt idx="11">
                  <c:v>2373.9512139999997</c:v>
                </c:pt>
                <c:pt idx="12">
                  <c:v>1611.397927</c:v>
                </c:pt>
                <c:pt idx="13">
                  <c:v>470.81122499999998</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cat>
            <c:strRef>
              <c:f>'8.9'!$C$38:$E$38</c:f>
              <c:strCache>
                <c:ptCount val="3"/>
                <c:pt idx="0">
                  <c:v>Červenec</c:v>
                </c:pt>
                <c:pt idx="1">
                  <c:v>Srpen</c:v>
                </c:pt>
                <c:pt idx="2">
                  <c:v>Září</c:v>
                </c:pt>
              </c:strCache>
            </c:strRef>
          </c:cat>
          <c:val>
            <c:numRef>
              <c:f>('8.9'!$B$27,'8.9'!$D$27,'8.9'!$F$27)</c:f>
              <c:numCache>
                <c:formatCode>#,##0.0</c:formatCode>
                <c:ptCount val="3"/>
                <c:pt idx="0">
                  <c:v>20438.624</c:v>
                </c:pt>
                <c:pt idx="1">
                  <c:v>19334.545999999998</c:v>
                </c:pt>
                <c:pt idx="2">
                  <c:v>40030.945000000007</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cat>
            <c:strRef>
              <c:f>'8.9'!$C$38:$E$38</c:f>
              <c:strCache>
                <c:ptCount val="3"/>
                <c:pt idx="0">
                  <c:v>Červenec</c:v>
                </c:pt>
                <c:pt idx="1">
                  <c:v>Srpen</c:v>
                </c:pt>
                <c:pt idx="2">
                  <c:v>Září</c:v>
                </c:pt>
              </c:strCache>
            </c:strRef>
          </c:cat>
          <c:val>
            <c:numRef>
              <c:f>('8.9'!$B$28,'8.9'!$D$28,'8.9'!$F$28)</c:f>
              <c:numCache>
                <c:formatCode>#,##0.0</c:formatCode>
                <c:ptCount val="3"/>
                <c:pt idx="0">
                  <c:v>321.012</c:v>
                </c:pt>
                <c:pt idx="1">
                  <c:v>353.86900000000003</c:v>
                </c:pt>
                <c:pt idx="2">
                  <c:v>358.81299999999999</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cat>
            <c:strRef>
              <c:f>'8.9'!$C$38:$E$38</c:f>
              <c:strCache>
                <c:ptCount val="3"/>
                <c:pt idx="0">
                  <c:v>Červenec</c:v>
                </c:pt>
                <c:pt idx="1">
                  <c:v>Srpen</c:v>
                </c:pt>
                <c:pt idx="2">
                  <c:v>Září</c:v>
                </c:pt>
              </c:strCache>
            </c:strRef>
          </c:cat>
          <c:val>
            <c:numRef>
              <c:f>('8.9'!$B$29,'8.9'!$D$29,'8.9'!$F$29)</c:f>
              <c:numCache>
                <c:formatCode>#,##0.0</c:formatCode>
                <c:ptCount val="3"/>
                <c:pt idx="0">
                  <c:v>0</c:v>
                </c:pt>
                <c:pt idx="1">
                  <c:v>3.1</c:v>
                </c:pt>
                <c:pt idx="2">
                  <c:v>18.89</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cat>
            <c:strRef>
              <c:f>'8.9'!$C$38:$E$38</c:f>
              <c:strCache>
                <c:ptCount val="3"/>
                <c:pt idx="0">
                  <c:v>Červenec</c:v>
                </c:pt>
                <c:pt idx="1">
                  <c:v>Srpen</c:v>
                </c:pt>
                <c:pt idx="2">
                  <c:v>Září</c:v>
                </c:pt>
              </c:strCache>
            </c:strRef>
          </c:cat>
          <c:val>
            <c:numRef>
              <c:f>('8.9'!$B$30,'8.9'!$D$30,'8.9'!$F$30)</c:f>
              <c:numCache>
                <c:formatCode>#,##0.0</c:formatCode>
                <c:ptCount val="3"/>
                <c:pt idx="0">
                  <c:v>37.615000000000002</c:v>
                </c:pt>
                <c:pt idx="1">
                  <c:v>38.173000000000002</c:v>
                </c:pt>
                <c:pt idx="2">
                  <c:v>238.78899999999999</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cat>
            <c:strRef>
              <c:f>'8.9'!$C$38:$E$38</c:f>
              <c:strCache>
                <c:ptCount val="3"/>
                <c:pt idx="0">
                  <c:v>Červenec</c:v>
                </c:pt>
                <c:pt idx="1">
                  <c:v>Srpen</c:v>
                </c:pt>
                <c:pt idx="2">
                  <c:v>Září</c:v>
                </c:pt>
              </c:strCache>
            </c:strRef>
          </c:cat>
          <c:val>
            <c:numRef>
              <c:f>('8.9'!$B$31,'8.9'!$D$31,'8.9'!$F$31)</c:f>
              <c:numCache>
                <c:formatCode>#,##0.0</c:formatCode>
                <c:ptCount val="3"/>
                <c:pt idx="0">
                  <c:v>309.54499999999996</c:v>
                </c:pt>
                <c:pt idx="1">
                  <c:v>340.57100000000003</c:v>
                </c:pt>
                <c:pt idx="2">
                  <c:v>1068.636</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cat>
            <c:strRef>
              <c:f>'8.9'!$C$38:$E$38</c:f>
              <c:strCache>
                <c:ptCount val="3"/>
                <c:pt idx="0">
                  <c:v>Červenec</c:v>
                </c:pt>
                <c:pt idx="1">
                  <c:v>Srpen</c:v>
                </c:pt>
                <c:pt idx="2">
                  <c:v>Září</c:v>
                </c:pt>
              </c:strCache>
            </c:strRef>
          </c:cat>
          <c:val>
            <c:numRef>
              <c:f>('8.9'!$B$32,'8.9'!$D$32,'8.9'!$F$32)</c:f>
              <c:numCache>
                <c:formatCode>#,##0.0</c:formatCode>
                <c:ptCount val="3"/>
                <c:pt idx="0">
                  <c:v>39144.549999999996</c:v>
                </c:pt>
                <c:pt idx="1">
                  <c:v>40733.315000000002</c:v>
                </c:pt>
                <c:pt idx="2">
                  <c:v>66282.301999999996</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cat>
            <c:strRef>
              <c:f>'8.9'!$C$38:$E$38</c:f>
              <c:strCache>
                <c:ptCount val="3"/>
                <c:pt idx="0">
                  <c:v>Červenec</c:v>
                </c:pt>
                <c:pt idx="1">
                  <c:v>Srpen</c:v>
                </c:pt>
                <c:pt idx="2">
                  <c:v>Září</c:v>
                </c:pt>
              </c:strCache>
            </c:strRef>
          </c:cat>
          <c:val>
            <c:numRef>
              <c:f>('8.9'!$B$33,'8.9'!$D$33,'8.9'!$F$33)</c:f>
              <c:numCache>
                <c:formatCode>#,##0.0</c:formatCode>
                <c:ptCount val="3"/>
                <c:pt idx="0">
                  <c:v>31302.43</c:v>
                </c:pt>
                <c:pt idx="1">
                  <c:v>28957.948</c:v>
                </c:pt>
                <c:pt idx="2">
                  <c:v>41287.257999999994</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cat>
            <c:strRef>
              <c:f>'8.9'!$C$38:$E$38</c:f>
              <c:strCache>
                <c:ptCount val="3"/>
                <c:pt idx="0">
                  <c:v>Červenec</c:v>
                </c:pt>
                <c:pt idx="1">
                  <c:v>Srpen</c:v>
                </c:pt>
                <c:pt idx="2">
                  <c:v>Září</c:v>
                </c:pt>
              </c:strCache>
            </c:strRef>
          </c:cat>
          <c:val>
            <c:numRef>
              <c:f>('8.9'!$B$34,'8.9'!$D$34,'8.9'!$F$34)</c:f>
              <c:numCache>
                <c:formatCode>#,##0.0</c:formatCode>
                <c:ptCount val="3"/>
                <c:pt idx="0">
                  <c:v>253.71</c:v>
                </c:pt>
                <c:pt idx="1">
                  <c:v>220.12</c:v>
                </c:pt>
                <c:pt idx="2">
                  <c:v>852.25</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'8.9'!$A$38</c:f>
              <c:strCache>
                <c:ptCount val="1"/>
                <c:pt idx="0">
                  <c:v>Instalovaný výkon</c:v>
                </c:pt>
              </c:strCache>
            </c:strRef>
          </c:tx>
          <c:invertIfNegative val="0"/>
          <c:val>
            <c:numRef>
              <c:f>'8.9'!$B$38</c:f>
              <c:numCache>
                <c:formatCode>0.0%</c:formatCode>
                <c:ptCount val="1"/>
                <c:pt idx="0">
                  <c:v>3.5115636617346083E-2</c:v>
                </c:pt>
              </c:numCache>
            </c:numRef>
          </c:val>
          <c:extLst>
            <c:ext xmlns:c16="http://schemas.microsoft.com/office/drawing/2014/chart" uri="{C3380CC4-5D6E-409C-BE32-E72D297353CC}">
              <c16:uniqueId val="{00000000-5561-40B9-86E9-FCC4A9713A4F}"/>
            </c:ext>
          </c:extLst>
        </c:ser>
        <c:ser>
          <c:idx val="1"/>
          <c:order val="1"/>
          <c:tx>
            <c:strRef>
              <c:f>'8.9'!$A$39</c:f>
              <c:strCache>
                <c:ptCount val="1"/>
                <c:pt idx="0">
                  <c:v>Výroba tepla brutto</c:v>
                </c:pt>
              </c:strCache>
            </c:strRef>
          </c:tx>
          <c:invertIfNegative val="0"/>
          <c:val>
            <c:numRef>
              <c:f>'8.9'!$B$39</c:f>
              <c:numCache>
                <c:formatCode>0.0%</c:formatCode>
                <c:ptCount val="1"/>
                <c:pt idx="0">
                  <c:v>4.1280983775480458E-2</c:v>
                </c:pt>
              </c:numCache>
            </c:numRef>
          </c:val>
          <c:extLst>
            <c:ext xmlns:c16="http://schemas.microsoft.com/office/drawing/2014/chart" uri="{C3380CC4-5D6E-409C-BE32-E72D297353CC}">
              <c16:uniqueId val="{00000001-5561-40B9-86E9-FCC4A9713A4F}"/>
            </c:ext>
          </c:extLst>
        </c:ser>
        <c:ser>
          <c:idx val="2"/>
          <c:order val="2"/>
          <c:tx>
            <c:strRef>
              <c:f>'8.9'!$A$40</c:f>
              <c:strCache>
                <c:ptCount val="1"/>
                <c:pt idx="0">
                  <c:v>Dodávky tepla</c:v>
                </c:pt>
              </c:strCache>
            </c:strRef>
          </c:tx>
          <c:invertIfNegative val="0"/>
          <c:val>
            <c:numRef>
              <c:f>'8.9'!$B$40</c:f>
              <c:numCache>
                <c:formatCode>0.0%</c:formatCode>
                <c:ptCount val="1"/>
                <c:pt idx="0">
                  <c:v>3.5871809813462177E-2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majorUnit val="0.1"/>
      </c:valAx>
    </c:plotArea>
    <c:legend>
      <c:legendPos val="b"/>
      <c:layout>
        <c:manualLayout>
          <c:xMode val="edge"/>
          <c:yMode val="edge"/>
          <c:x val="6.9444444444444441E-3"/>
          <c:y val="0.71354583342734568"/>
          <c:w val="0.69889982502187231"/>
          <c:h val="0.2782670358396482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cat>
            <c:strRef>
              <c:f>'8.9'!$C$38:$E$38</c:f>
              <c:strCache>
                <c:ptCount val="3"/>
                <c:pt idx="0">
                  <c:v>Červenec</c:v>
                </c:pt>
                <c:pt idx="1">
                  <c:v>Srpen</c:v>
                </c:pt>
                <c:pt idx="2">
                  <c:v>Září</c:v>
                </c:pt>
              </c:strCache>
            </c:strRef>
          </c:cat>
          <c:val>
            <c:numRef>
              <c:f>('8.9'!$B$10,'8.9'!$D$10,'8.9'!$F$10)</c:f>
              <c:numCache>
                <c:formatCode>#,##0.0</c:formatCode>
                <c:ptCount val="3"/>
                <c:pt idx="0">
                  <c:v>5375.7539999999999</c:v>
                </c:pt>
                <c:pt idx="1">
                  <c:v>5400.2199999999993</c:v>
                </c:pt>
                <c:pt idx="2">
                  <c:v>5555.8510000000006</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cat>
            <c:strRef>
              <c:f>'8.9'!$C$38:$E$38</c:f>
              <c:strCache>
                <c:ptCount val="3"/>
                <c:pt idx="0">
                  <c:v>Červenec</c:v>
                </c:pt>
                <c:pt idx="1">
                  <c:v>Srpen</c:v>
                </c:pt>
                <c:pt idx="2">
                  <c:v>Září</c:v>
                </c:pt>
              </c:strCache>
            </c:strRef>
          </c:cat>
          <c:val>
            <c:numRef>
              <c:f>('8.9'!$B$11,'8.9'!$D$11,'8.9'!$F$11)</c:f>
              <c:numCache>
                <c:formatCode>#,##0.0</c:formatCode>
                <c:ptCount val="3"/>
                <c:pt idx="0">
                  <c:v>1607</c:v>
                </c:pt>
                <c:pt idx="1">
                  <c:v>1711</c:v>
                </c:pt>
                <c:pt idx="2">
                  <c:v>1292.6599999999999</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cat>
            <c:strRef>
              <c:f>'8.9'!$C$38:$E$38</c:f>
              <c:strCache>
                <c:ptCount val="3"/>
                <c:pt idx="0">
                  <c:v>Červenec</c:v>
                </c:pt>
                <c:pt idx="1">
                  <c:v>Srpen</c:v>
                </c:pt>
                <c:pt idx="2">
                  <c:v>Září</c:v>
                </c:pt>
              </c:strCache>
            </c:strRef>
          </c:cat>
          <c:val>
            <c:numRef>
              <c:f>('8.9'!$B$12,'8.9'!$D$12,'8.9'!$F$12)</c:f>
              <c:numCache>
                <c:formatCode>#,##0.0</c:formatCode>
                <c:ptCount val="3"/>
                <c:pt idx="0">
                  <c:v>0</c:v>
                </c:pt>
                <c:pt idx="1">
                  <c:v>0</c:v>
                </c:pt>
                <c:pt idx="2">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cat>
            <c:strRef>
              <c:f>'8.9'!$C$38:$E$38</c:f>
              <c:strCache>
                <c:ptCount val="3"/>
                <c:pt idx="0">
                  <c:v>Červenec</c:v>
                </c:pt>
                <c:pt idx="1">
                  <c:v>Srpen</c:v>
                </c:pt>
                <c:pt idx="2">
                  <c:v>Září</c:v>
                </c:pt>
              </c:strCache>
            </c:strRef>
          </c:cat>
          <c:val>
            <c:numRef>
              <c:f>('8.9'!$B$13,'8.9'!$D$13,'8.9'!$F$13)</c:f>
              <c:numCache>
                <c:formatCode>#,##0.0</c:formatCode>
                <c:ptCount val="3"/>
                <c:pt idx="0">
                  <c:v>0</c:v>
                </c:pt>
                <c:pt idx="1">
                  <c:v>0</c:v>
                </c:pt>
                <c:pt idx="2">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cat>
            <c:strRef>
              <c:f>'8.9'!$C$38:$E$38</c:f>
              <c:strCache>
                <c:ptCount val="3"/>
                <c:pt idx="0">
                  <c:v>Červenec</c:v>
                </c:pt>
                <c:pt idx="1">
                  <c:v>Srpen</c:v>
                </c:pt>
                <c:pt idx="2">
                  <c:v>Září</c:v>
                </c:pt>
              </c:strCache>
            </c:strRef>
          </c:cat>
          <c:val>
            <c:numRef>
              <c:f>('8.9'!$B$14,'8.9'!$D$14,'8.9'!$F$14)</c:f>
              <c:numCache>
                <c:formatCode>#,##0.0</c:formatCode>
                <c:ptCount val="3"/>
                <c:pt idx="0">
                  <c:v>0</c:v>
                </c:pt>
                <c:pt idx="1">
                  <c:v>0</c:v>
                </c:pt>
                <c:pt idx="2">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cat>
            <c:strRef>
              <c:f>'8.9'!$C$38:$E$38</c:f>
              <c:strCache>
                <c:ptCount val="3"/>
                <c:pt idx="0">
                  <c:v>Červenec</c:v>
                </c:pt>
                <c:pt idx="1">
                  <c:v>Srpen</c:v>
                </c:pt>
                <c:pt idx="2">
                  <c:v>Září</c:v>
                </c:pt>
              </c:strCache>
            </c:strRef>
          </c:cat>
          <c:val>
            <c:numRef>
              <c:f>('8.9'!$B$15,'8.9'!$D$15,'8.9'!$F$15)</c:f>
              <c:numCache>
                <c:formatCode>#,##0.0</c:formatCode>
                <c:ptCount val="3"/>
                <c:pt idx="0">
                  <c:v>0</c:v>
                </c:pt>
                <c:pt idx="1">
                  <c:v>0</c:v>
                </c:pt>
                <c:pt idx="2">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cat>
            <c:strRef>
              <c:f>'8.9'!$C$38:$E$38</c:f>
              <c:strCache>
                <c:ptCount val="3"/>
                <c:pt idx="0">
                  <c:v>Červenec</c:v>
                </c:pt>
                <c:pt idx="1">
                  <c:v>Srpen</c:v>
                </c:pt>
                <c:pt idx="2">
                  <c:v>Září</c:v>
                </c:pt>
              </c:strCache>
            </c:strRef>
          </c:cat>
          <c:val>
            <c:numRef>
              <c:f>('8.9'!$B$16,'8.9'!$D$16,'8.9'!$F$16)</c:f>
              <c:numCache>
                <c:formatCode>#,##0.0</c:formatCode>
                <c:ptCount val="3"/>
                <c:pt idx="0">
                  <c:v>29843.511999999999</c:v>
                </c:pt>
                <c:pt idx="1">
                  <c:v>52152.3</c:v>
                </c:pt>
                <c:pt idx="2">
                  <c:v>77216.335999999996</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cat>
            <c:strRef>
              <c:f>'8.9'!$C$38:$E$38</c:f>
              <c:strCache>
                <c:ptCount val="3"/>
                <c:pt idx="0">
                  <c:v>Červenec</c:v>
                </c:pt>
                <c:pt idx="1">
                  <c:v>Srpen</c:v>
                </c:pt>
                <c:pt idx="2">
                  <c:v>Září</c:v>
                </c:pt>
              </c:strCache>
            </c:strRef>
          </c:cat>
          <c:val>
            <c:numRef>
              <c:f>('8.9'!$B$17,'8.9'!$D$17,'8.9'!$F$17)</c:f>
              <c:numCache>
                <c:formatCode>#,##0.0</c:formatCode>
                <c:ptCount val="3"/>
                <c:pt idx="0">
                  <c:v>0</c:v>
                </c:pt>
                <c:pt idx="1">
                  <c:v>0</c:v>
                </c:pt>
                <c:pt idx="2">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cat>
            <c:strRef>
              <c:f>'8.9'!$C$38:$E$38</c:f>
              <c:strCache>
                <c:ptCount val="3"/>
                <c:pt idx="0">
                  <c:v>Červenec</c:v>
                </c:pt>
                <c:pt idx="1">
                  <c:v>Srpen</c:v>
                </c:pt>
                <c:pt idx="2">
                  <c:v>Září</c:v>
                </c:pt>
              </c:strCache>
            </c:strRef>
          </c:cat>
          <c:val>
            <c:numRef>
              <c:f>('8.9'!$B$18,'8.9'!$D$18,'8.9'!$F$18)</c:f>
              <c:numCache>
                <c:formatCode>#,##0.0</c:formatCode>
                <c:ptCount val="3"/>
                <c:pt idx="0">
                  <c:v>0</c:v>
                </c:pt>
                <c:pt idx="1">
                  <c:v>0</c:v>
                </c:pt>
                <c:pt idx="2">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cat>
            <c:strRef>
              <c:f>'8.9'!$C$38:$E$38</c:f>
              <c:strCache>
                <c:ptCount val="3"/>
                <c:pt idx="0">
                  <c:v>Červenec</c:v>
                </c:pt>
                <c:pt idx="1">
                  <c:v>Srpen</c:v>
                </c:pt>
                <c:pt idx="2">
                  <c:v>Září</c:v>
                </c:pt>
              </c:strCache>
            </c:strRef>
          </c:cat>
          <c:val>
            <c:numRef>
              <c:f>('8.9'!$B$19,'8.9'!$D$19,'8.9'!$F$19)</c:f>
              <c:numCache>
                <c:formatCode>#,##0.0</c:formatCode>
                <c:ptCount val="3"/>
                <c:pt idx="0">
                  <c:v>0</c:v>
                </c:pt>
                <c:pt idx="1">
                  <c:v>0</c:v>
                </c:pt>
                <c:pt idx="2">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cat>
            <c:strRef>
              <c:f>'8.9'!$C$38:$E$38</c:f>
              <c:strCache>
                <c:ptCount val="3"/>
                <c:pt idx="0">
                  <c:v>Červenec</c:v>
                </c:pt>
                <c:pt idx="1">
                  <c:v>Srpen</c:v>
                </c:pt>
                <c:pt idx="2">
                  <c:v>Září</c:v>
                </c:pt>
              </c:strCache>
            </c:strRef>
          </c:cat>
          <c:val>
            <c:numRef>
              <c:f>('8.9'!$B$20,'8.9'!$D$20,'8.9'!$F$20)</c:f>
              <c:numCache>
                <c:formatCode>#,##0.0</c:formatCode>
                <c:ptCount val="3"/>
                <c:pt idx="0">
                  <c:v>0</c:v>
                </c:pt>
                <c:pt idx="1">
                  <c:v>0</c:v>
                </c:pt>
                <c:pt idx="2">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cat>
            <c:strRef>
              <c:f>'8.9'!$C$38:$E$38</c:f>
              <c:strCache>
                <c:ptCount val="3"/>
                <c:pt idx="0">
                  <c:v>Červenec</c:v>
                </c:pt>
                <c:pt idx="1">
                  <c:v>Srpen</c:v>
                </c:pt>
                <c:pt idx="2">
                  <c:v>Září</c:v>
                </c:pt>
              </c:strCache>
            </c:strRef>
          </c:cat>
          <c:val>
            <c:numRef>
              <c:f>('8.9'!$B$21,'8.9'!$D$21,'8.9'!$F$21)</c:f>
              <c:numCache>
                <c:formatCode>#,##0.0</c:formatCode>
                <c:ptCount val="3"/>
                <c:pt idx="0">
                  <c:v>0</c:v>
                </c:pt>
                <c:pt idx="1">
                  <c:v>0</c:v>
                </c:pt>
                <c:pt idx="2">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cat>
            <c:strRef>
              <c:f>'8.9'!$C$38:$E$38</c:f>
              <c:strCache>
                <c:ptCount val="3"/>
                <c:pt idx="0">
                  <c:v>Červenec</c:v>
                </c:pt>
                <c:pt idx="1">
                  <c:v>Srpen</c:v>
                </c:pt>
                <c:pt idx="2">
                  <c:v>Září</c:v>
                </c:pt>
              </c:strCache>
            </c:strRef>
          </c:cat>
          <c:val>
            <c:numRef>
              <c:f>('8.9'!$B$22,'8.9'!$D$22,'8.9'!$F$22)</c:f>
              <c:numCache>
                <c:formatCode>#,##0.0</c:formatCode>
                <c:ptCount val="3"/>
                <c:pt idx="0">
                  <c:v>0</c:v>
                </c:pt>
                <c:pt idx="1">
                  <c:v>0</c:v>
                </c:pt>
                <c:pt idx="2">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cat>
            <c:strRef>
              <c:f>'8.9'!$C$38:$E$38</c:f>
              <c:strCache>
                <c:ptCount val="3"/>
                <c:pt idx="0">
                  <c:v>Červenec</c:v>
                </c:pt>
                <c:pt idx="1">
                  <c:v>Srpen</c:v>
                </c:pt>
                <c:pt idx="2">
                  <c:v>Září</c:v>
                </c:pt>
              </c:strCache>
            </c:strRef>
          </c:cat>
          <c:val>
            <c:numRef>
              <c:f>('8.9'!$B$23,'8.9'!$D$23,'8.9'!$F$23)</c:f>
              <c:numCache>
                <c:formatCode>#,##0.0</c:formatCode>
                <c:ptCount val="3"/>
                <c:pt idx="0">
                  <c:v>0</c:v>
                </c:pt>
                <c:pt idx="1">
                  <c:v>0</c:v>
                </c:pt>
                <c:pt idx="2">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cat>
            <c:strRef>
              <c:f>'8.9'!$C$38:$E$38</c:f>
              <c:strCache>
                <c:ptCount val="3"/>
                <c:pt idx="0">
                  <c:v>Červenec</c:v>
                </c:pt>
                <c:pt idx="1">
                  <c:v>Srpen</c:v>
                </c:pt>
                <c:pt idx="2">
                  <c:v>Září</c:v>
                </c:pt>
              </c:strCache>
            </c:strRef>
          </c:cat>
          <c:val>
            <c:numRef>
              <c:f>('8.9'!$B$24,'8.9'!$D$24,'8.9'!$F$24)</c:f>
              <c:numCache>
                <c:formatCode>#,##0.0</c:formatCode>
                <c:ptCount val="3"/>
                <c:pt idx="0">
                  <c:v>26955.648000000001</c:v>
                </c:pt>
                <c:pt idx="1">
                  <c:v>123</c:v>
                </c:pt>
                <c:pt idx="2">
                  <c:v>832.83600000000001</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cat>
            <c:strRef>
              <c:f>'8.9'!$C$38:$E$38</c:f>
              <c:strCache>
                <c:ptCount val="3"/>
                <c:pt idx="0">
                  <c:v>Červenec</c:v>
                </c:pt>
                <c:pt idx="1">
                  <c:v>Srpen</c:v>
                </c:pt>
                <c:pt idx="2">
                  <c:v>Září</c:v>
                </c:pt>
              </c:strCache>
            </c:strRef>
          </c:cat>
          <c:val>
            <c:numRef>
              <c:f>('8.9'!$B$25,'8.9'!$D$25,'8.9'!$F$25)</c:f>
              <c:numCache>
                <c:formatCode>#,##0.0</c:formatCode>
                <c:ptCount val="3"/>
                <c:pt idx="0">
                  <c:v>36449.487000000001</c:v>
                </c:pt>
                <c:pt idx="1">
                  <c:v>35910.487000000001</c:v>
                </c:pt>
                <c:pt idx="2">
                  <c:v>73343.380000000019</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cat>
            <c:strRef>
              <c:f>'8.10'!$C$38:$E$38</c:f>
              <c:strCache>
                <c:ptCount val="3"/>
                <c:pt idx="0">
                  <c:v>Červenec</c:v>
                </c:pt>
                <c:pt idx="1">
                  <c:v>Srpen</c:v>
                </c:pt>
                <c:pt idx="2">
                  <c:v>Září</c:v>
                </c:pt>
              </c:strCache>
            </c:strRef>
          </c:cat>
          <c:val>
            <c:numRef>
              <c:f>('8.10'!$B$28,'8.10'!$D$28,'8.10'!$F$28)</c:f>
              <c:numCache>
                <c:formatCode>#,##0.0</c:formatCode>
                <c:ptCount val="3"/>
                <c:pt idx="0">
                  <c:v>6082.8959999999997</c:v>
                </c:pt>
                <c:pt idx="1">
                  <c:v>6696.7259999999997</c:v>
                </c:pt>
                <c:pt idx="2">
                  <c:v>16320.293</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cat>
            <c:strRef>
              <c:f>'8.10'!$C$38:$E$38</c:f>
              <c:strCache>
                <c:ptCount val="3"/>
                <c:pt idx="0">
                  <c:v>Červenec</c:v>
                </c:pt>
                <c:pt idx="1">
                  <c:v>Srpen</c:v>
                </c:pt>
                <c:pt idx="2">
                  <c:v>Září</c:v>
                </c:pt>
              </c:strCache>
            </c:strRef>
          </c:cat>
          <c:val>
            <c:numRef>
              <c:f>('8.10'!$B$29,'8.10'!$D$29,'8.10'!$F$29)</c:f>
              <c:numCache>
                <c:formatCode>#,##0.0</c:formatCode>
                <c:ptCount val="3"/>
                <c:pt idx="0">
                  <c:v>875.3</c:v>
                </c:pt>
                <c:pt idx="1">
                  <c:v>688.7</c:v>
                </c:pt>
                <c:pt idx="2">
                  <c:v>1332.9</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cat>
            <c:strRef>
              <c:f>'8.10'!$C$38:$E$38</c:f>
              <c:strCache>
                <c:ptCount val="3"/>
                <c:pt idx="0">
                  <c:v>Červenec</c:v>
                </c:pt>
                <c:pt idx="1">
                  <c:v>Srpen</c:v>
                </c:pt>
                <c:pt idx="2">
                  <c:v>Září</c:v>
                </c:pt>
              </c:strCache>
            </c:strRef>
          </c:cat>
          <c:val>
            <c:numRef>
              <c:f>('8.10'!$B$30,'8.10'!$D$30,'8.10'!$F$30)</c:f>
              <c:numCache>
                <c:formatCode>#,##0.0</c:formatCode>
                <c:ptCount val="3"/>
                <c:pt idx="0">
                  <c:v>417.8</c:v>
                </c:pt>
                <c:pt idx="1">
                  <c:v>414.56</c:v>
                </c:pt>
                <c:pt idx="2">
                  <c:v>1791.6</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cat>
            <c:strRef>
              <c:f>'8.10'!$C$38:$E$38</c:f>
              <c:strCache>
                <c:ptCount val="3"/>
                <c:pt idx="0">
                  <c:v>Červenec</c:v>
                </c:pt>
                <c:pt idx="1">
                  <c:v>Srpen</c:v>
                </c:pt>
                <c:pt idx="2">
                  <c:v>Září</c:v>
                </c:pt>
              </c:strCache>
            </c:strRef>
          </c:cat>
          <c:val>
            <c:numRef>
              <c:f>('8.10'!$B$31,'8.10'!$D$31,'8.10'!$F$31)</c:f>
              <c:numCache>
                <c:formatCode>#,##0.0</c:formatCode>
                <c:ptCount val="3"/>
                <c:pt idx="0">
                  <c:v>172.239</c:v>
                </c:pt>
                <c:pt idx="1">
                  <c:v>158.43700000000001</c:v>
                </c:pt>
                <c:pt idx="2">
                  <c:v>659.66800000000001</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cat>
            <c:strRef>
              <c:f>'8.10'!$C$38:$E$38</c:f>
              <c:strCache>
                <c:ptCount val="3"/>
                <c:pt idx="0">
                  <c:v>Červenec</c:v>
                </c:pt>
                <c:pt idx="1">
                  <c:v>Srpen</c:v>
                </c:pt>
                <c:pt idx="2">
                  <c:v>Září</c:v>
                </c:pt>
              </c:strCache>
            </c:strRef>
          </c:cat>
          <c:val>
            <c:numRef>
              <c:f>('8.10'!$B$32,'8.10'!$D$32,'8.10'!$F$32)</c:f>
              <c:numCache>
                <c:formatCode>#,##0.0</c:formatCode>
                <c:ptCount val="3"/>
                <c:pt idx="0">
                  <c:v>2046.36</c:v>
                </c:pt>
                <c:pt idx="1">
                  <c:v>1712.69</c:v>
                </c:pt>
                <c:pt idx="2">
                  <c:v>1957.2</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cat>
            <c:strRef>
              <c:f>'8.10'!$C$38:$E$38</c:f>
              <c:strCache>
                <c:ptCount val="3"/>
                <c:pt idx="0">
                  <c:v>Červenec</c:v>
                </c:pt>
                <c:pt idx="1">
                  <c:v>Srpen</c:v>
                </c:pt>
                <c:pt idx="2">
                  <c:v>Září</c:v>
                </c:pt>
              </c:strCache>
            </c:strRef>
          </c:cat>
          <c:val>
            <c:numRef>
              <c:f>('8.10'!$B$33,'8.10'!$D$33,'8.10'!$F$33)</c:f>
              <c:numCache>
                <c:formatCode>#,##0.0</c:formatCode>
                <c:ptCount val="3"/>
                <c:pt idx="0">
                  <c:v>27660.599606811778</c:v>
                </c:pt>
                <c:pt idx="1">
                  <c:v>27297.548075605402</c:v>
                </c:pt>
                <c:pt idx="2">
                  <c:v>54887.011777249136</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cat>
            <c:strRef>
              <c:f>'8.10'!$C$38:$E$38</c:f>
              <c:strCache>
                <c:ptCount val="3"/>
                <c:pt idx="0">
                  <c:v>Červenec</c:v>
                </c:pt>
                <c:pt idx="1">
                  <c:v>Srpen</c:v>
                </c:pt>
                <c:pt idx="2">
                  <c:v>Září</c:v>
                </c:pt>
              </c:strCache>
            </c:strRef>
          </c:cat>
          <c:val>
            <c:numRef>
              <c:f>('8.10'!$B$34,'8.10'!$D$34,'8.10'!$F$34)</c:f>
              <c:numCache>
                <c:formatCode>#,##0.0</c:formatCode>
                <c:ptCount val="3"/>
                <c:pt idx="0">
                  <c:v>10666.976999999999</c:v>
                </c:pt>
                <c:pt idx="1">
                  <c:v>10251.888999999999</c:v>
                </c:pt>
                <c:pt idx="2">
                  <c:v>27642.432999999997</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cat>
            <c:strRef>
              <c:f>'8.10'!$C$38:$E$38</c:f>
              <c:strCache>
                <c:ptCount val="3"/>
                <c:pt idx="0">
                  <c:v>Červenec</c:v>
                </c:pt>
                <c:pt idx="1">
                  <c:v>Srpen</c:v>
                </c:pt>
                <c:pt idx="2">
                  <c:v>Září</c:v>
                </c:pt>
              </c:strCache>
            </c:strRef>
          </c:cat>
          <c:val>
            <c:numRef>
              <c:f>('8.10'!$B$35,'8.10'!$D$35,'8.10'!$F$35)</c:f>
              <c:numCache>
                <c:formatCode>#,##0.0</c:formatCode>
                <c:ptCount val="3"/>
                <c:pt idx="0">
                  <c:v>2061.902</c:v>
                </c:pt>
                <c:pt idx="1">
                  <c:v>2208.0519999999997</c:v>
                </c:pt>
                <c:pt idx="2">
                  <c:v>6471.52</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2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'8.10'!$A$38</c:f>
              <c:strCache>
                <c:ptCount val="1"/>
                <c:pt idx="0">
                  <c:v>Instalovaný výkon</c:v>
                </c:pt>
              </c:strCache>
            </c:strRef>
          </c:tx>
          <c:invertIfNegative val="0"/>
          <c:val>
            <c:numRef>
              <c:f>'8.10'!$B$38</c:f>
              <c:numCache>
                <c:formatCode>0.0%</c:formatCode>
                <c:ptCount val="1"/>
                <c:pt idx="0">
                  <c:v>9.1249641164195941E-2</c:v>
                </c:pt>
              </c:numCache>
            </c:numRef>
          </c:val>
          <c:extLst>
            <c:ext xmlns:c16="http://schemas.microsoft.com/office/drawing/2014/chart" uri="{C3380CC4-5D6E-409C-BE32-E72D297353CC}">
              <c16:uniqueId val="{00000000-95AD-442C-B4FC-8CD6B342584C}"/>
            </c:ext>
          </c:extLst>
        </c:ser>
        <c:ser>
          <c:idx val="1"/>
          <c:order val="1"/>
          <c:tx>
            <c:strRef>
              <c:f>'8.10'!$A$39</c:f>
              <c:strCache>
                <c:ptCount val="1"/>
                <c:pt idx="0">
                  <c:v>Výroba tepla brutto</c:v>
                </c:pt>
              </c:strCache>
            </c:strRef>
          </c:tx>
          <c:invertIfNegative val="0"/>
          <c:val>
            <c:numRef>
              <c:f>'8.10'!$B$39</c:f>
              <c:numCache>
                <c:formatCode>0.0%</c:formatCode>
                <c:ptCount val="1"/>
                <c:pt idx="0">
                  <c:v>3.2079402376987635E-2</c:v>
                </c:pt>
              </c:numCache>
            </c:numRef>
          </c:val>
          <c:extLst>
            <c:ext xmlns:c16="http://schemas.microsoft.com/office/drawing/2014/chart" uri="{C3380CC4-5D6E-409C-BE32-E72D297353CC}">
              <c16:uniqueId val="{00000001-95AD-442C-B4FC-8CD6B342584C}"/>
            </c:ext>
          </c:extLst>
        </c:ser>
        <c:ser>
          <c:idx val="2"/>
          <c:order val="2"/>
          <c:tx>
            <c:strRef>
              <c:f>'8.10'!$A$40</c:f>
              <c:strCache>
                <c:ptCount val="1"/>
                <c:pt idx="0">
                  <c:v>Dodávky tepla</c:v>
                </c:pt>
              </c:strCache>
            </c:strRef>
          </c:tx>
          <c:invertIfNegative val="0"/>
          <c:val>
            <c:numRef>
              <c:f>'8.10'!$B$40</c:f>
              <c:numCache>
                <c:formatCode>0.0%</c:formatCode>
                <c:ptCount val="1"/>
                <c:pt idx="0">
                  <c:v>3.196217422705315E-2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majorUnit val="0.1"/>
      </c:valAx>
    </c:plotArea>
    <c:legend>
      <c:legendPos val="b"/>
      <c:layout>
        <c:manualLayout>
          <c:xMode val="edge"/>
          <c:yMode val="edge"/>
          <c:x val="1.5162396231415507E-3"/>
          <c:y val="0.73213894374448296"/>
          <c:w val="0.63981933730364926"/>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(GJ)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cat>
            <c:strRef>
              <c:f>'8.10'!$C$38:$E$38</c:f>
              <c:strCache>
                <c:ptCount val="3"/>
                <c:pt idx="0">
                  <c:v>Červenec</c:v>
                </c:pt>
                <c:pt idx="1">
                  <c:v>Srpen</c:v>
                </c:pt>
                <c:pt idx="2">
                  <c:v>Září</c:v>
                </c:pt>
              </c:strCache>
            </c:strRef>
          </c:cat>
          <c:val>
            <c:numRef>
              <c:f>('8.10'!$B$10,'8.10'!$D$10,'8.10'!$F$10)</c:f>
              <c:numCache>
                <c:formatCode>#,##0.0</c:formatCode>
                <c:ptCount val="3"/>
                <c:pt idx="0">
                  <c:v>308.291</c:v>
                </c:pt>
                <c:pt idx="1">
                  <c:v>236.27799999999999</c:v>
                </c:pt>
                <c:pt idx="2">
                  <c:v>1445.319</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cat>
            <c:strRef>
              <c:f>'8.10'!$C$38:$E$38</c:f>
              <c:strCache>
                <c:ptCount val="3"/>
                <c:pt idx="0">
                  <c:v>Červenec</c:v>
                </c:pt>
                <c:pt idx="1">
                  <c:v>Srpen</c:v>
                </c:pt>
                <c:pt idx="2">
                  <c:v>Září</c:v>
                </c:pt>
              </c:strCache>
            </c:strRef>
          </c:cat>
          <c:val>
            <c:numRef>
              <c:f>('8.10'!$B$11,'8.10'!$D$11,'8.10'!$F$11)</c:f>
              <c:numCache>
                <c:formatCode>#,##0.0</c:formatCode>
                <c:ptCount val="3"/>
                <c:pt idx="0">
                  <c:v>2371.3679999999999</c:v>
                </c:pt>
                <c:pt idx="1">
                  <c:v>1959.8519999999999</c:v>
                </c:pt>
                <c:pt idx="2">
                  <c:v>2440.9029999999998</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cat>
            <c:strRef>
              <c:f>'8.10'!$C$38:$E$38</c:f>
              <c:strCache>
                <c:ptCount val="3"/>
                <c:pt idx="0">
                  <c:v>Červenec</c:v>
                </c:pt>
                <c:pt idx="1">
                  <c:v>Srpen</c:v>
                </c:pt>
                <c:pt idx="2">
                  <c:v>Září</c:v>
                </c:pt>
              </c:strCache>
            </c:strRef>
          </c:cat>
          <c:val>
            <c:numRef>
              <c:f>('8.10'!$B$12,'8.10'!$D$12,'8.10'!$F$12)</c:f>
              <c:numCache>
                <c:formatCode>#,##0.0</c:formatCode>
                <c:ptCount val="3"/>
                <c:pt idx="0">
                  <c:v>0</c:v>
                </c:pt>
                <c:pt idx="1">
                  <c:v>0</c:v>
                </c:pt>
                <c:pt idx="2">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cat>
            <c:strRef>
              <c:f>'8.10'!$C$38:$E$38</c:f>
              <c:strCache>
                <c:ptCount val="3"/>
                <c:pt idx="0">
                  <c:v>Červenec</c:v>
                </c:pt>
                <c:pt idx="1">
                  <c:v>Srpen</c:v>
                </c:pt>
                <c:pt idx="2">
                  <c:v>Září</c:v>
                </c:pt>
              </c:strCache>
            </c:strRef>
          </c:cat>
          <c:val>
            <c:numRef>
              <c:f>('8.10'!$B$13,'8.10'!$D$13,'8.10'!$F$13)</c:f>
              <c:numCache>
                <c:formatCode>#,##0.0</c:formatCode>
                <c:ptCount val="3"/>
                <c:pt idx="0">
                  <c:v>1781</c:v>
                </c:pt>
                <c:pt idx="1">
                  <c:v>1448</c:v>
                </c:pt>
                <c:pt idx="2">
                  <c:v>1829</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cat>
            <c:strRef>
              <c:f>'8.10'!$C$38:$E$38</c:f>
              <c:strCache>
                <c:ptCount val="3"/>
                <c:pt idx="0">
                  <c:v>Červenec</c:v>
                </c:pt>
                <c:pt idx="1">
                  <c:v>Srpen</c:v>
                </c:pt>
                <c:pt idx="2">
                  <c:v>Září</c:v>
                </c:pt>
              </c:strCache>
            </c:strRef>
          </c:cat>
          <c:val>
            <c:numRef>
              <c:f>('8.10'!$B$14,'8.10'!$D$14,'8.10'!$F$14)</c:f>
              <c:numCache>
                <c:formatCode>#,##0.0</c:formatCode>
                <c:ptCount val="3"/>
                <c:pt idx="0">
                  <c:v>0</c:v>
                </c:pt>
                <c:pt idx="1">
                  <c:v>0</c:v>
                </c:pt>
                <c:pt idx="2">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cat>
            <c:strRef>
              <c:f>'8.10'!$C$38:$E$38</c:f>
              <c:strCache>
                <c:ptCount val="3"/>
                <c:pt idx="0">
                  <c:v>Červenec</c:v>
                </c:pt>
                <c:pt idx="1">
                  <c:v>Srpen</c:v>
                </c:pt>
                <c:pt idx="2">
                  <c:v>Září</c:v>
                </c:pt>
              </c:strCache>
            </c:strRef>
          </c:cat>
          <c:val>
            <c:numRef>
              <c:f>('8.10'!$B$15,'8.10'!$D$15,'8.10'!$F$15)</c:f>
              <c:numCache>
                <c:formatCode>#,##0.0</c:formatCode>
                <c:ptCount val="3"/>
                <c:pt idx="0">
                  <c:v>0</c:v>
                </c:pt>
                <c:pt idx="1">
                  <c:v>0</c:v>
                </c:pt>
                <c:pt idx="2">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cat>
            <c:strRef>
              <c:f>'8.10'!$C$38:$E$38</c:f>
              <c:strCache>
                <c:ptCount val="3"/>
                <c:pt idx="0">
                  <c:v>Červenec</c:v>
                </c:pt>
                <c:pt idx="1">
                  <c:v>Srpen</c:v>
                </c:pt>
                <c:pt idx="2">
                  <c:v>Září</c:v>
                </c:pt>
              </c:strCache>
            </c:strRef>
          </c:cat>
          <c:val>
            <c:numRef>
              <c:f>('8.10'!$B$16,'8.10'!$D$16,'8.10'!$F$16)</c:f>
              <c:numCache>
                <c:formatCode>#,##0.0</c:formatCode>
                <c:ptCount val="3"/>
                <c:pt idx="0">
                  <c:v>59647.603999999999</c:v>
                </c:pt>
                <c:pt idx="1">
                  <c:v>59700.832000000002</c:v>
                </c:pt>
                <c:pt idx="2">
                  <c:v>140372.495</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cat>
            <c:strRef>
              <c:f>'8.10'!$C$38:$E$38</c:f>
              <c:strCache>
                <c:ptCount val="3"/>
                <c:pt idx="0">
                  <c:v>Červenec</c:v>
                </c:pt>
                <c:pt idx="1">
                  <c:v>Srpen</c:v>
                </c:pt>
                <c:pt idx="2">
                  <c:v>Září</c:v>
                </c:pt>
              </c:strCache>
            </c:strRef>
          </c:cat>
          <c:val>
            <c:numRef>
              <c:f>('8.10'!$B$17,'8.10'!$D$17,'8.10'!$F$17)</c:f>
              <c:numCache>
                <c:formatCode>#,##0.0</c:formatCode>
                <c:ptCount val="3"/>
                <c:pt idx="0">
                  <c:v>0</c:v>
                </c:pt>
                <c:pt idx="1">
                  <c:v>0</c:v>
                </c:pt>
                <c:pt idx="2">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cat>
            <c:strRef>
              <c:f>'8.10'!$C$38:$E$38</c:f>
              <c:strCache>
                <c:ptCount val="3"/>
                <c:pt idx="0">
                  <c:v>Červenec</c:v>
                </c:pt>
                <c:pt idx="1">
                  <c:v>Srpen</c:v>
                </c:pt>
                <c:pt idx="2">
                  <c:v>Září</c:v>
                </c:pt>
              </c:strCache>
            </c:strRef>
          </c:cat>
          <c:val>
            <c:numRef>
              <c:f>('8.10'!$B$18,'8.10'!$D$18,'8.10'!$F$18)</c:f>
              <c:numCache>
                <c:formatCode>#,##0.0</c:formatCode>
                <c:ptCount val="3"/>
                <c:pt idx="0">
                  <c:v>0</c:v>
                </c:pt>
                <c:pt idx="1">
                  <c:v>0</c:v>
                </c:pt>
                <c:pt idx="2">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cat>
            <c:strRef>
              <c:f>'8.10'!$C$38:$E$38</c:f>
              <c:strCache>
                <c:ptCount val="3"/>
                <c:pt idx="0">
                  <c:v>Červenec</c:v>
                </c:pt>
                <c:pt idx="1">
                  <c:v>Srpen</c:v>
                </c:pt>
                <c:pt idx="2">
                  <c:v>Září</c:v>
                </c:pt>
              </c:strCache>
            </c:strRef>
          </c:cat>
          <c:val>
            <c:numRef>
              <c:f>('8.10'!$B$19,'8.10'!$D$19,'8.10'!$F$19)</c:f>
              <c:numCache>
                <c:formatCode>#,##0.0</c:formatCode>
                <c:ptCount val="3"/>
                <c:pt idx="0">
                  <c:v>764</c:v>
                </c:pt>
                <c:pt idx="1">
                  <c:v>480</c:v>
                </c:pt>
                <c:pt idx="2">
                  <c:v>761</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cat>
            <c:strRef>
              <c:f>'8.10'!$C$38:$E$38</c:f>
              <c:strCache>
                <c:ptCount val="3"/>
                <c:pt idx="0">
                  <c:v>Červenec</c:v>
                </c:pt>
                <c:pt idx="1">
                  <c:v>Srpen</c:v>
                </c:pt>
                <c:pt idx="2">
                  <c:v>Září</c:v>
                </c:pt>
              </c:strCache>
            </c:strRef>
          </c:cat>
          <c:val>
            <c:numRef>
              <c:f>('8.10'!$B$20,'8.10'!$D$20,'8.10'!$F$20)</c:f>
              <c:numCache>
                <c:formatCode>#,##0.0</c:formatCode>
                <c:ptCount val="3"/>
                <c:pt idx="0">
                  <c:v>0</c:v>
                </c:pt>
                <c:pt idx="1">
                  <c:v>0</c:v>
                </c:pt>
                <c:pt idx="2">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cat>
            <c:strRef>
              <c:f>'8.10'!$C$38:$E$38</c:f>
              <c:strCache>
                <c:ptCount val="3"/>
                <c:pt idx="0">
                  <c:v>Červenec</c:v>
                </c:pt>
                <c:pt idx="1">
                  <c:v>Srpen</c:v>
                </c:pt>
                <c:pt idx="2">
                  <c:v>Září</c:v>
                </c:pt>
              </c:strCache>
            </c:strRef>
          </c:cat>
          <c:val>
            <c:numRef>
              <c:f>('8.10'!$B$21,'8.10'!$D$21,'8.10'!$F$21)</c:f>
              <c:numCache>
                <c:formatCode>#,##0.0</c:formatCode>
                <c:ptCount val="3"/>
                <c:pt idx="0">
                  <c:v>0</c:v>
                </c:pt>
                <c:pt idx="1">
                  <c:v>0</c:v>
                </c:pt>
                <c:pt idx="2">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cat>
            <c:strRef>
              <c:f>'8.10'!$C$38:$E$38</c:f>
              <c:strCache>
                <c:ptCount val="3"/>
                <c:pt idx="0">
                  <c:v>Červenec</c:v>
                </c:pt>
                <c:pt idx="1">
                  <c:v>Srpen</c:v>
                </c:pt>
                <c:pt idx="2">
                  <c:v>Září</c:v>
                </c:pt>
              </c:strCache>
            </c:strRef>
          </c:cat>
          <c:val>
            <c:numRef>
              <c:f>('8.10'!$B$22,'8.10'!$D$22,'8.10'!$F$22)</c:f>
              <c:numCache>
                <c:formatCode>#,##0.0</c:formatCode>
                <c:ptCount val="3"/>
                <c:pt idx="0">
                  <c:v>0</c:v>
                </c:pt>
                <c:pt idx="1">
                  <c:v>0</c:v>
                </c:pt>
                <c:pt idx="2">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cat>
            <c:strRef>
              <c:f>'8.10'!$C$38:$E$38</c:f>
              <c:strCache>
                <c:ptCount val="3"/>
                <c:pt idx="0">
                  <c:v>Červenec</c:v>
                </c:pt>
                <c:pt idx="1">
                  <c:v>Srpen</c:v>
                </c:pt>
                <c:pt idx="2">
                  <c:v>Září</c:v>
                </c:pt>
              </c:strCache>
            </c:strRef>
          </c:cat>
          <c:val>
            <c:numRef>
              <c:f>('8.10'!$B$23,'8.10'!$D$23,'8.10'!$F$23)</c:f>
              <c:numCache>
                <c:formatCode>#,##0.0</c:formatCode>
                <c:ptCount val="3"/>
                <c:pt idx="0">
                  <c:v>0</c:v>
                </c:pt>
                <c:pt idx="1">
                  <c:v>0</c:v>
                </c:pt>
                <c:pt idx="2">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cat>
            <c:strRef>
              <c:f>'8.10'!$C$38:$E$38</c:f>
              <c:strCache>
                <c:ptCount val="3"/>
                <c:pt idx="0">
                  <c:v>Červenec</c:v>
                </c:pt>
                <c:pt idx="1">
                  <c:v>Srpen</c:v>
                </c:pt>
                <c:pt idx="2">
                  <c:v>Září</c:v>
                </c:pt>
              </c:strCache>
            </c:strRef>
          </c:cat>
          <c:val>
            <c:numRef>
              <c:f>('8.10'!$B$24,'8.10'!$D$24,'8.10'!$F$24)</c:f>
              <c:numCache>
                <c:formatCode>#,##0.0</c:formatCode>
                <c:ptCount val="3"/>
                <c:pt idx="0">
                  <c:v>23.161999999999999</c:v>
                </c:pt>
                <c:pt idx="1">
                  <c:v>22.521000000000001</c:v>
                </c:pt>
                <c:pt idx="2">
                  <c:v>26.812999999999999</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cat>
            <c:strRef>
              <c:f>'8.10'!$C$38:$E$38</c:f>
              <c:strCache>
                <c:ptCount val="3"/>
                <c:pt idx="0">
                  <c:v>Červenec</c:v>
                </c:pt>
                <c:pt idx="1">
                  <c:v>Srpen</c:v>
                </c:pt>
                <c:pt idx="2">
                  <c:v>Září</c:v>
                </c:pt>
              </c:strCache>
            </c:strRef>
          </c:cat>
          <c:val>
            <c:numRef>
              <c:f>('8.10'!$B$25,'8.10'!$D$25,'8.10'!$F$25)</c:f>
              <c:numCache>
                <c:formatCode>#,##0.0</c:formatCode>
                <c:ptCount val="3"/>
                <c:pt idx="0">
                  <c:v>10537.818606811777</c:v>
                </c:pt>
                <c:pt idx="1">
                  <c:v>10317.709075605404</c:v>
                </c:pt>
                <c:pt idx="2">
                  <c:v>18738.495777249136</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#,##0.0</c:formatCode>
                <c:ptCount val="12"/>
                <c:pt idx="0">
                  <c:v>537.61529899999994</c:v>
                </c:pt>
                <c:pt idx="1">
                  <c:v>443.28908800000005</c:v>
                </c:pt>
                <c:pt idx="2">
                  <c:v>432.06052199999999</c:v>
                </c:pt>
                <c:pt idx="3">
                  <c:v>354.74978900000008</c:v>
                </c:pt>
                <c:pt idx="4">
                  <c:v>168.32587200000003</c:v>
                </c:pt>
                <c:pt idx="5">
                  <c:v>132.31649800000002</c:v>
                </c:pt>
                <c:pt idx="6">
                  <c:v>169.63938600000003</c:v>
                </c:pt>
                <c:pt idx="7">
                  <c:v>169.03565799999998</c:v>
                </c:pt>
                <c:pt idx="8">
                  <c:v>167.60368199999996</c:v>
                </c:pt>
                <c:pt idx="9">
                  <c:v>0</c:v>
                </c:pt>
                <c:pt idx="10">
                  <c:v>0</c:v>
                </c:pt>
                <c:pt idx="11">
                  <c:v>0</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#,##0.0</c:formatCode>
                <c:ptCount val="12"/>
                <c:pt idx="0">
                  <c:v>673.41937399999995</c:v>
                </c:pt>
                <c:pt idx="1">
                  <c:v>547.040888</c:v>
                </c:pt>
                <c:pt idx="2">
                  <c:v>566.53426599999989</c:v>
                </c:pt>
                <c:pt idx="3">
                  <c:v>440.61228399999993</c:v>
                </c:pt>
                <c:pt idx="4">
                  <c:v>220.53920000000005</c:v>
                </c:pt>
                <c:pt idx="5">
                  <c:v>154.28268299999996</c:v>
                </c:pt>
                <c:pt idx="6">
                  <c:v>168.25960199999997</c:v>
                </c:pt>
                <c:pt idx="7">
                  <c:v>166.65725700000002</c:v>
                </c:pt>
                <c:pt idx="8">
                  <c:v>248.70116800000002</c:v>
                </c:pt>
                <c:pt idx="9">
                  <c:v>0</c:v>
                </c:pt>
                <c:pt idx="10">
                  <c:v>0</c:v>
                </c:pt>
                <c:pt idx="11">
                  <c:v>0</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#,##0.0</c:formatCode>
                <c:ptCount val="12"/>
                <c:pt idx="0">
                  <c:v>820.83809199999996</c:v>
                </c:pt>
                <c:pt idx="1">
                  <c:v>629.41187000000025</c:v>
                </c:pt>
                <c:pt idx="2">
                  <c:v>628.28666600100019</c:v>
                </c:pt>
                <c:pt idx="3">
                  <c:v>454.97795399999995</c:v>
                </c:pt>
                <c:pt idx="4">
                  <c:v>230.142430999</c:v>
                </c:pt>
                <c:pt idx="5">
                  <c:v>189.562918</c:v>
                </c:pt>
                <c:pt idx="6">
                  <c:v>175.93192700000003</c:v>
                </c:pt>
                <c:pt idx="7">
                  <c:v>176.66373899999996</c:v>
                </c:pt>
                <c:pt idx="8">
                  <c:v>243.07221500099996</c:v>
                </c:pt>
                <c:pt idx="9">
                  <c:v>0</c:v>
                </c:pt>
                <c:pt idx="10">
                  <c:v>0</c:v>
                </c:pt>
                <c:pt idx="11">
                  <c:v>0</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#,##0.0</c:formatCode>
                <c:ptCount val="12"/>
                <c:pt idx="0">
                  <c:v>457.26958599999995</c:v>
                </c:pt>
                <c:pt idx="1">
                  <c:v>386.79990899999996</c:v>
                </c:pt>
                <c:pt idx="2">
                  <c:v>385.14665300000007</c:v>
                </c:pt>
                <c:pt idx="3">
                  <c:v>311.35791599999999</c:v>
                </c:pt>
                <c:pt idx="4">
                  <c:v>156.76572200000001</c:v>
                </c:pt>
                <c:pt idx="5">
                  <c:v>103.46048400000002</c:v>
                </c:pt>
                <c:pt idx="6">
                  <c:v>96.782905000000028</c:v>
                </c:pt>
                <c:pt idx="7">
                  <c:v>93.106223999999969</c:v>
                </c:pt>
                <c:pt idx="8">
                  <c:v>170.78851900000001</c:v>
                </c:pt>
                <c:pt idx="9">
                  <c:v>0</c:v>
                </c:pt>
                <c:pt idx="10">
                  <c:v>0</c:v>
                </c:pt>
                <c:pt idx="11">
                  <c:v>0</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#,##0.0</c:formatCode>
                <c:ptCount val="12"/>
                <c:pt idx="0">
                  <c:v>243.59155586746698</c:v>
                </c:pt>
                <c:pt idx="1">
                  <c:v>199.29233599999992</c:v>
                </c:pt>
                <c:pt idx="2">
                  <c:v>199.95871099999999</c:v>
                </c:pt>
                <c:pt idx="3">
                  <c:v>151.22385200000002</c:v>
                </c:pt>
                <c:pt idx="4">
                  <c:v>68.097871000000012</c:v>
                </c:pt>
                <c:pt idx="5">
                  <c:v>48.077253000000006</c:v>
                </c:pt>
                <c:pt idx="6">
                  <c:v>45.581868999999998</c:v>
                </c:pt>
                <c:pt idx="7">
                  <c:v>44.125547000000012</c:v>
                </c:pt>
                <c:pt idx="8">
                  <c:v>76.666115999999988</c:v>
                </c:pt>
                <c:pt idx="9">
                  <c:v>0</c:v>
                </c:pt>
                <c:pt idx="10">
                  <c:v>0</c:v>
                </c:pt>
                <c:pt idx="11">
                  <c:v>0</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#,##0.0</c:formatCode>
                <c:ptCount val="12"/>
                <c:pt idx="0">
                  <c:v>403.46081342794264</c:v>
                </c:pt>
                <c:pt idx="1">
                  <c:v>333.897959490652</c:v>
                </c:pt>
                <c:pt idx="2">
                  <c:v>330.57534499999997</c:v>
                </c:pt>
                <c:pt idx="3">
                  <c:v>272.89527499999997</c:v>
                </c:pt>
                <c:pt idx="4">
                  <c:v>154.33104900000001</c:v>
                </c:pt>
                <c:pt idx="5">
                  <c:v>123.25696600000001</c:v>
                </c:pt>
                <c:pt idx="6">
                  <c:v>102.95486</c:v>
                </c:pt>
                <c:pt idx="7">
                  <c:v>110.488866</c:v>
                </c:pt>
                <c:pt idx="8">
                  <c:v>159.86941400000001</c:v>
                </c:pt>
                <c:pt idx="9">
                  <c:v>0</c:v>
                </c:pt>
                <c:pt idx="10">
                  <c:v>0</c:v>
                </c:pt>
                <c:pt idx="11">
                  <c:v>0</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#,##0.0</c:formatCode>
                <c:ptCount val="12"/>
                <c:pt idx="0">
                  <c:v>300.16453513259842</c:v>
                </c:pt>
                <c:pt idx="1">
                  <c:v>249.32407036949726</c:v>
                </c:pt>
                <c:pt idx="2">
                  <c:v>238.47249006905028</c:v>
                </c:pt>
                <c:pt idx="3">
                  <c:v>186.92794400000005</c:v>
                </c:pt>
                <c:pt idx="4">
                  <c:v>82.676640999999989</c:v>
                </c:pt>
                <c:pt idx="5">
                  <c:v>45.262339000000004</c:v>
                </c:pt>
                <c:pt idx="6">
                  <c:v>58.434449999999998</c:v>
                </c:pt>
                <c:pt idx="7">
                  <c:v>57.667331000000004</c:v>
                </c:pt>
                <c:pt idx="8">
                  <c:v>96.686798000000024</c:v>
                </c:pt>
                <c:pt idx="9">
                  <c:v>0</c:v>
                </c:pt>
                <c:pt idx="10">
                  <c:v>0</c:v>
                </c:pt>
                <c:pt idx="11">
                  <c:v>0</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#,##0.0</c:formatCode>
                <c:ptCount val="12"/>
                <c:pt idx="0">
                  <c:v>2137.4575779999991</c:v>
                </c:pt>
                <c:pt idx="1">
                  <c:v>1676.616642</c:v>
                </c:pt>
                <c:pt idx="2">
                  <c:v>1783.0556200000003</c:v>
                </c:pt>
                <c:pt idx="3">
                  <c:v>1385.2493820000002</c:v>
                </c:pt>
                <c:pt idx="4">
                  <c:v>636.00089200000014</c:v>
                </c:pt>
                <c:pt idx="5">
                  <c:v>472.746758</c:v>
                </c:pt>
                <c:pt idx="6">
                  <c:v>444.62969800000002</c:v>
                </c:pt>
                <c:pt idx="7">
                  <c:v>455.3905870000001</c:v>
                </c:pt>
                <c:pt idx="8">
                  <c:v>663.39229200000023</c:v>
                </c:pt>
                <c:pt idx="9">
                  <c:v>0</c:v>
                </c:pt>
                <c:pt idx="10">
                  <c:v>0</c:v>
                </c:pt>
                <c:pt idx="11">
                  <c:v>0</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#,##0.0</c:formatCode>
                <c:ptCount val="12"/>
                <c:pt idx="0">
                  <c:v>504.50709299999988</c:v>
                </c:pt>
                <c:pt idx="1">
                  <c:v>391.55088699999993</c:v>
                </c:pt>
                <c:pt idx="2">
                  <c:v>392.17901800000004</c:v>
                </c:pt>
                <c:pt idx="3">
                  <c:v>286.99948899999993</c:v>
                </c:pt>
                <c:pt idx="4">
                  <c:v>134.94654400000002</c:v>
                </c:pt>
                <c:pt idx="5">
                  <c:v>101.42968600000002</c:v>
                </c:pt>
                <c:pt idx="6">
                  <c:v>100.23140100000002</c:v>
                </c:pt>
                <c:pt idx="7">
                  <c:v>95.297007000000008</c:v>
                </c:pt>
                <c:pt idx="8">
                  <c:v>158.24106299999997</c:v>
                </c:pt>
                <c:pt idx="9">
                  <c:v>0</c:v>
                </c:pt>
                <c:pt idx="10">
                  <c:v>0</c:v>
                </c:pt>
                <c:pt idx="11">
                  <c:v>0</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#,##0.0</c:formatCode>
                <c:ptCount val="12"/>
                <c:pt idx="0">
                  <c:v>655.43283444874373</c:v>
                </c:pt>
                <c:pt idx="1">
                  <c:v>512.71761645614458</c:v>
                </c:pt>
                <c:pt idx="2">
                  <c:v>504.55134919419913</c:v>
                </c:pt>
                <c:pt idx="3">
                  <c:v>377.08430311664944</c:v>
                </c:pt>
                <c:pt idx="4">
                  <c:v>127.98553589571794</c:v>
                </c:pt>
                <c:pt idx="5">
                  <c:v>84.571758541997085</c:v>
                </c:pt>
                <c:pt idx="6">
                  <c:v>75.433243606811772</c:v>
                </c:pt>
                <c:pt idx="7">
                  <c:v>74.16519207560539</c:v>
                </c:pt>
                <c:pt idx="8">
                  <c:v>165.61402577724914</c:v>
                </c:pt>
                <c:pt idx="9">
                  <c:v>0</c:v>
                </c:pt>
                <c:pt idx="10">
                  <c:v>0</c:v>
                </c:pt>
                <c:pt idx="11">
                  <c:v>0</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#,##0.0</c:formatCode>
                <c:ptCount val="12"/>
                <c:pt idx="0">
                  <c:v>591.763554</c:v>
                </c:pt>
                <c:pt idx="1">
                  <c:v>494.81907399999989</c:v>
                </c:pt>
                <c:pt idx="2">
                  <c:v>506.72026800000003</c:v>
                </c:pt>
                <c:pt idx="3">
                  <c:v>375.55982699999993</c:v>
                </c:pt>
                <c:pt idx="4">
                  <c:v>168.37431099999998</c:v>
                </c:pt>
                <c:pt idx="5">
                  <c:v>113.28577300000001</c:v>
                </c:pt>
                <c:pt idx="6">
                  <c:v>104.95247600000002</c:v>
                </c:pt>
                <c:pt idx="7">
                  <c:v>98.377757999999986</c:v>
                </c:pt>
                <c:pt idx="8">
                  <c:v>171.444264</c:v>
                </c:pt>
                <c:pt idx="9">
                  <c:v>0</c:v>
                </c:pt>
                <c:pt idx="10">
                  <c:v>0</c:v>
                </c:pt>
                <c:pt idx="11">
                  <c:v>0</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#,##0.0</c:formatCode>
                <c:ptCount val="12"/>
                <c:pt idx="0">
                  <c:v>2687.2567690000019</c:v>
                </c:pt>
                <c:pt idx="1">
                  <c:v>2220.0285439999998</c:v>
                </c:pt>
                <c:pt idx="2">
                  <c:v>2180.5619920000008</c:v>
                </c:pt>
                <c:pt idx="3">
                  <c:v>1761.5651190000003</c:v>
                </c:pt>
                <c:pt idx="4">
                  <c:v>987.88020800000015</c:v>
                </c:pt>
                <c:pt idx="5">
                  <c:v>769.91885300000001</c:v>
                </c:pt>
                <c:pt idx="6">
                  <c:v>674.25424299999997</c:v>
                </c:pt>
                <c:pt idx="7">
                  <c:v>688.45097999999973</c:v>
                </c:pt>
                <c:pt idx="8">
                  <c:v>1011.245991</c:v>
                </c:pt>
                <c:pt idx="9">
                  <c:v>0</c:v>
                </c:pt>
                <c:pt idx="10">
                  <c:v>0</c:v>
                </c:pt>
                <c:pt idx="11">
                  <c:v>0</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#,##0.0</c:formatCode>
                <c:ptCount val="12"/>
                <c:pt idx="0">
                  <c:v>1528.8750480000003</c:v>
                </c:pt>
                <c:pt idx="1">
                  <c:v>1284.7001749999995</c:v>
                </c:pt>
                <c:pt idx="2">
                  <c:v>1317.1912330000005</c:v>
                </c:pt>
                <c:pt idx="3">
                  <c:v>1055.6131870000004</c:v>
                </c:pt>
                <c:pt idx="4">
                  <c:v>632.21960499999989</c:v>
                </c:pt>
                <c:pt idx="5">
                  <c:v>495.62764400000003</c:v>
                </c:pt>
                <c:pt idx="6">
                  <c:v>486.15762100000001</c:v>
                </c:pt>
                <c:pt idx="7">
                  <c:v>462.27980499999995</c:v>
                </c:pt>
                <c:pt idx="8">
                  <c:v>662.96050099999991</c:v>
                </c:pt>
                <c:pt idx="9">
                  <c:v>0</c:v>
                </c:pt>
                <c:pt idx="10">
                  <c:v>0</c:v>
                </c:pt>
                <c:pt idx="11">
                  <c:v>0</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#,##0.0</c:formatCode>
                <c:ptCount val="12"/>
                <c:pt idx="0">
                  <c:v>535.09064553379642</c:v>
                </c:pt>
                <c:pt idx="1">
                  <c:v>436.07108349469763</c:v>
                </c:pt>
                <c:pt idx="2">
                  <c:v>456.7394834225318</c:v>
                </c:pt>
                <c:pt idx="3">
                  <c:v>338.23363172668093</c:v>
                </c:pt>
                <c:pt idx="4">
                  <c:v>188.74956770585203</c:v>
                </c:pt>
                <c:pt idx="5">
                  <c:v>159.11479994903229</c:v>
                </c:pt>
                <c:pt idx="6">
                  <c:v>123.568168</c:v>
                </c:pt>
                <c:pt idx="7">
                  <c:v>152.204386</c:v>
                </c:pt>
                <c:pt idx="8">
                  <c:v>195.03867099999997</c:v>
                </c:pt>
                <c:pt idx="9">
                  <c:v>0</c:v>
                </c:pt>
                <c:pt idx="10">
                  <c:v>0</c:v>
                </c:pt>
                <c:pt idx="11">
                  <c:v>0</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cat>
            <c:strRef>
              <c:f>'8.11'!$C$38:$E$38</c:f>
              <c:strCache>
                <c:ptCount val="3"/>
                <c:pt idx="0">
                  <c:v>Červenec</c:v>
                </c:pt>
                <c:pt idx="1">
                  <c:v>Srpen</c:v>
                </c:pt>
                <c:pt idx="2">
                  <c:v>Září</c:v>
                </c:pt>
              </c:strCache>
            </c:strRef>
          </c:cat>
          <c:val>
            <c:numRef>
              <c:f>('8.11'!$B$27,'8.11'!$D$27,'8.11'!$F$27)</c:f>
              <c:numCache>
                <c:formatCode>#,##0.0</c:formatCode>
                <c:ptCount val="3"/>
                <c:pt idx="0">
                  <c:v>44166.33</c:v>
                </c:pt>
                <c:pt idx="1">
                  <c:v>36891.520000000004</c:v>
                </c:pt>
                <c:pt idx="2">
                  <c:v>50055.635999999999</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cat>
            <c:strRef>
              <c:f>'8.11'!$C$38:$E$38</c:f>
              <c:strCache>
                <c:ptCount val="3"/>
                <c:pt idx="0">
                  <c:v>Červenec</c:v>
                </c:pt>
                <c:pt idx="1">
                  <c:v>Srpen</c:v>
                </c:pt>
                <c:pt idx="2">
                  <c:v>Září</c:v>
                </c:pt>
              </c:strCache>
            </c:strRef>
          </c:cat>
          <c:val>
            <c:numRef>
              <c:f>('8.11'!$B$28,'8.11'!$D$28,'8.11'!$F$28)</c:f>
              <c:numCache>
                <c:formatCode>#,##0.0</c:formatCode>
                <c:ptCount val="3"/>
                <c:pt idx="0">
                  <c:v>300.13</c:v>
                </c:pt>
                <c:pt idx="1">
                  <c:v>297.47000000000003</c:v>
                </c:pt>
                <c:pt idx="2">
                  <c:v>203.83</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cat>
            <c:strRef>
              <c:f>'8.11'!$C$38:$E$38</c:f>
              <c:strCache>
                <c:ptCount val="3"/>
                <c:pt idx="0">
                  <c:v>Červenec</c:v>
                </c:pt>
                <c:pt idx="1">
                  <c:v>Srpen</c:v>
                </c:pt>
                <c:pt idx="2">
                  <c:v>Září</c:v>
                </c:pt>
              </c:strCache>
            </c:strRef>
          </c:cat>
          <c:val>
            <c:numRef>
              <c:f>('8.11'!$B$29,'8.11'!$D$29,'8.11'!$F$29)</c:f>
              <c:numCache>
                <c:formatCode>#,##0.0</c:formatCode>
                <c:ptCount val="3"/>
                <c:pt idx="0">
                  <c:v>82.19</c:v>
                </c:pt>
                <c:pt idx="1">
                  <c:v>91.89</c:v>
                </c:pt>
                <c:pt idx="2">
                  <c:v>143.48000000000002</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cat>
            <c:strRef>
              <c:f>'8.11'!$C$38:$E$38</c:f>
              <c:strCache>
                <c:ptCount val="3"/>
                <c:pt idx="0">
                  <c:v>Červenec</c:v>
                </c:pt>
                <c:pt idx="1">
                  <c:v>Srpen</c:v>
                </c:pt>
                <c:pt idx="2">
                  <c:v>Září</c:v>
                </c:pt>
              </c:strCache>
            </c:strRef>
          </c:cat>
          <c:val>
            <c:numRef>
              <c:f>('8.11'!$B$30,'8.11'!$D$30,'8.11'!$F$30)</c:f>
              <c:numCache>
                <c:formatCode>#,##0.0</c:formatCode>
                <c:ptCount val="3"/>
                <c:pt idx="0">
                  <c:v>18.36</c:v>
                </c:pt>
                <c:pt idx="1">
                  <c:v>19</c:v>
                </c:pt>
                <c:pt idx="2">
                  <c:v>66.918000000000006</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cat>
            <c:strRef>
              <c:f>'8.11'!$C$38:$E$38</c:f>
              <c:strCache>
                <c:ptCount val="3"/>
                <c:pt idx="0">
                  <c:v>Červenec</c:v>
                </c:pt>
                <c:pt idx="1">
                  <c:v>Srpen</c:v>
                </c:pt>
                <c:pt idx="2">
                  <c:v>Září</c:v>
                </c:pt>
              </c:strCache>
            </c:strRef>
          </c:cat>
          <c:val>
            <c:numRef>
              <c:f>('8.11'!$B$31,'8.11'!$D$31,'8.11'!$F$31)</c:f>
              <c:numCache>
                <c:formatCode>#,##0.0</c:formatCode>
                <c:ptCount val="3"/>
                <c:pt idx="0">
                  <c:v>1065.604</c:v>
                </c:pt>
                <c:pt idx="1">
                  <c:v>866.71</c:v>
                </c:pt>
                <c:pt idx="2">
                  <c:v>1677.0320000000002</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cat>
            <c:strRef>
              <c:f>'8.11'!$C$38:$E$38</c:f>
              <c:strCache>
                <c:ptCount val="3"/>
                <c:pt idx="0">
                  <c:v>Červenec</c:v>
                </c:pt>
                <c:pt idx="1">
                  <c:v>Srpen</c:v>
                </c:pt>
                <c:pt idx="2">
                  <c:v>Září</c:v>
                </c:pt>
              </c:strCache>
            </c:strRef>
          </c:cat>
          <c:val>
            <c:numRef>
              <c:f>('8.11'!$B$32,'8.11'!$D$32,'8.11'!$F$32)</c:f>
              <c:numCache>
                <c:formatCode>#,##0.0</c:formatCode>
                <c:ptCount val="3"/>
                <c:pt idx="0">
                  <c:v>38650.419000000009</c:v>
                </c:pt>
                <c:pt idx="1">
                  <c:v>40042.35</c:v>
                </c:pt>
                <c:pt idx="2">
                  <c:v>79860.442999999999</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cat>
            <c:strRef>
              <c:f>'8.11'!$C$38:$E$38</c:f>
              <c:strCache>
                <c:ptCount val="3"/>
                <c:pt idx="0">
                  <c:v>Červenec</c:v>
                </c:pt>
                <c:pt idx="1">
                  <c:v>Srpen</c:v>
                </c:pt>
                <c:pt idx="2">
                  <c:v>Září</c:v>
                </c:pt>
              </c:strCache>
            </c:strRef>
          </c:cat>
          <c:val>
            <c:numRef>
              <c:f>('8.11'!$B$33,'8.11'!$D$33,'8.11'!$F$33)</c:f>
              <c:numCache>
                <c:formatCode>#,##0.0</c:formatCode>
                <c:ptCount val="3"/>
                <c:pt idx="0">
                  <c:v>19434.155999999999</c:v>
                </c:pt>
                <c:pt idx="1">
                  <c:v>18125.374</c:v>
                </c:pt>
                <c:pt idx="2">
                  <c:v>36037.347000000002</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cat>
            <c:strRef>
              <c:f>'8.11'!$C$38:$E$38</c:f>
              <c:strCache>
                <c:ptCount val="3"/>
                <c:pt idx="0">
                  <c:v>Červenec</c:v>
                </c:pt>
                <c:pt idx="1">
                  <c:v>Srpen</c:v>
                </c:pt>
                <c:pt idx="2">
                  <c:v>Září</c:v>
                </c:pt>
              </c:strCache>
            </c:strRef>
          </c:cat>
          <c:val>
            <c:numRef>
              <c:f>('8.11'!$B$34,'8.11'!$D$34,'8.11'!$F$34)</c:f>
              <c:numCache>
                <c:formatCode>#,##0.0</c:formatCode>
                <c:ptCount val="3"/>
                <c:pt idx="0">
                  <c:v>1102.3</c:v>
                </c:pt>
                <c:pt idx="1">
                  <c:v>1040.3</c:v>
                </c:pt>
                <c:pt idx="2">
                  <c:v>2641</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'8.11'!$A$38</c:f>
              <c:strCache>
                <c:ptCount val="1"/>
                <c:pt idx="0">
                  <c:v>Instalovaný výkon</c:v>
                </c:pt>
              </c:strCache>
            </c:strRef>
          </c:tx>
          <c:invertIfNegative val="0"/>
          <c:val>
            <c:numRef>
              <c:f>'8.11'!$B$38</c:f>
              <c:numCache>
                <c:formatCode>0.0%</c:formatCode>
                <c:ptCount val="1"/>
                <c:pt idx="0">
                  <c:v>2.7851589121317574E-2</c:v>
                </c:pt>
              </c:numCache>
            </c:numRef>
          </c:val>
          <c:extLst>
            <c:ext xmlns:c16="http://schemas.microsoft.com/office/drawing/2014/chart" uri="{C3380CC4-5D6E-409C-BE32-E72D297353CC}">
              <c16:uniqueId val="{00000000-0AAD-45A2-930A-B491FF02B4EE}"/>
            </c:ext>
          </c:extLst>
        </c:ser>
        <c:ser>
          <c:idx val="1"/>
          <c:order val="1"/>
          <c:tx>
            <c:strRef>
              <c:f>'8.11'!$A$39</c:f>
              <c:strCache>
                <c:ptCount val="1"/>
                <c:pt idx="0">
                  <c:v>Výroba tepla brutto</c:v>
                </c:pt>
              </c:strCache>
            </c:strRef>
          </c:tx>
          <c:invertIfNegative val="0"/>
          <c:val>
            <c:numRef>
              <c:f>'8.11'!$B$39</c:f>
              <c:numCache>
                <c:formatCode>0.0%</c:formatCode>
                <c:ptCount val="1"/>
                <c:pt idx="0">
                  <c:v>2.9560844756516803E-2</c:v>
                </c:pt>
              </c:numCache>
            </c:numRef>
          </c:val>
          <c:extLst>
            <c:ext xmlns:c16="http://schemas.microsoft.com/office/drawing/2014/chart" uri="{C3380CC4-5D6E-409C-BE32-E72D297353CC}">
              <c16:uniqueId val="{00000001-0AAD-45A2-930A-B491FF02B4EE}"/>
            </c:ext>
          </c:extLst>
        </c:ser>
        <c:ser>
          <c:idx val="2"/>
          <c:order val="2"/>
          <c:tx>
            <c:strRef>
              <c:f>'8.11'!$A$40</c:f>
              <c:strCache>
                <c:ptCount val="1"/>
                <c:pt idx="0">
                  <c:v>Dodávky tepla</c:v>
                </c:pt>
              </c:strCache>
            </c:strRef>
          </c:tx>
          <c:invertIfNegative val="0"/>
          <c:val>
            <c:numRef>
              <c:f>'8.11'!$B$40</c:f>
              <c:numCache>
                <c:formatCode>0.0%</c:formatCode>
                <c:ptCount val="1"/>
                <c:pt idx="0">
                  <c:v>3.8001694937638532E-2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452966372460005"/>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cat>
            <c:strRef>
              <c:f>'8.11'!$C$38:$E$38</c:f>
              <c:strCache>
                <c:ptCount val="3"/>
                <c:pt idx="0">
                  <c:v>Červenec</c:v>
                </c:pt>
                <c:pt idx="1">
                  <c:v>Srpen</c:v>
                </c:pt>
                <c:pt idx="2">
                  <c:v>Září</c:v>
                </c:pt>
              </c:strCache>
            </c:strRef>
          </c:cat>
          <c:val>
            <c:numRef>
              <c:f>('8.11'!$B$10,'8.11'!$D$10,'8.11'!$F$10)</c:f>
              <c:numCache>
                <c:formatCode>#,##0.0</c:formatCode>
                <c:ptCount val="3"/>
                <c:pt idx="0">
                  <c:v>34404.241000000002</c:v>
                </c:pt>
                <c:pt idx="1">
                  <c:v>20245.011999999999</c:v>
                </c:pt>
                <c:pt idx="2">
                  <c:v>40229.920999999995</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cat>
            <c:strRef>
              <c:f>'8.11'!$C$38:$E$38</c:f>
              <c:strCache>
                <c:ptCount val="3"/>
                <c:pt idx="0">
                  <c:v>Červenec</c:v>
                </c:pt>
                <c:pt idx="1">
                  <c:v>Srpen</c:v>
                </c:pt>
                <c:pt idx="2">
                  <c:v>Září</c:v>
                </c:pt>
              </c:strCache>
            </c:strRef>
          </c:cat>
          <c:val>
            <c:numRef>
              <c:f>('8.11'!$B$11,'8.11'!$D$11,'8.11'!$F$11)</c:f>
              <c:numCache>
                <c:formatCode>#,##0.0</c:formatCode>
                <c:ptCount val="3"/>
                <c:pt idx="0">
                  <c:v>3055.58</c:v>
                </c:pt>
                <c:pt idx="1">
                  <c:v>2304.3000000000002</c:v>
                </c:pt>
                <c:pt idx="2">
                  <c:v>3946.72</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cat>
            <c:strRef>
              <c:f>'8.11'!$C$38:$E$38</c:f>
              <c:strCache>
                <c:ptCount val="3"/>
                <c:pt idx="0">
                  <c:v>Červenec</c:v>
                </c:pt>
                <c:pt idx="1">
                  <c:v>Srpen</c:v>
                </c:pt>
                <c:pt idx="2">
                  <c:v>Září</c:v>
                </c:pt>
              </c:strCache>
            </c:strRef>
          </c:cat>
          <c:val>
            <c:numRef>
              <c:f>('8.11'!$B$12,'8.11'!$D$12,'8.11'!$F$12)</c:f>
              <c:numCache>
                <c:formatCode>#,##0.0</c:formatCode>
                <c:ptCount val="3"/>
                <c:pt idx="0">
                  <c:v>0</c:v>
                </c:pt>
                <c:pt idx="1">
                  <c:v>0</c:v>
                </c:pt>
                <c:pt idx="2">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cat>
            <c:strRef>
              <c:f>'8.11'!$C$38:$E$38</c:f>
              <c:strCache>
                <c:ptCount val="3"/>
                <c:pt idx="0">
                  <c:v>Červenec</c:v>
                </c:pt>
                <c:pt idx="1">
                  <c:v>Srpen</c:v>
                </c:pt>
                <c:pt idx="2">
                  <c:v>Září</c:v>
                </c:pt>
              </c:strCache>
            </c:strRef>
          </c:cat>
          <c:val>
            <c:numRef>
              <c:f>('8.11'!$B$13,'8.11'!$D$13,'8.11'!$F$13)</c:f>
              <c:numCache>
                <c:formatCode>#,##0.0</c:formatCode>
                <c:ptCount val="3"/>
                <c:pt idx="0">
                  <c:v>260.20999999999998</c:v>
                </c:pt>
                <c:pt idx="1">
                  <c:v>234.56</c:v>
                </c:pt>
                <c:pt idx="2">
                  <c:v>226.56</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cat>
            <c:strRef>
              <c:f>'8.11'!$C$38:$E$38</c:f>
              <c:strCache>
                <c:ptCount val="3"/>
                <c:pt idx="0">
                  <c:v>Červenec</c:v>
                </c:pt>
                <c:pt idx="1">
                  <c:v>Srpen</c:v>
                </c:pt>
                <c:pt idx="2">
                  <c:v>Září</c:v>
                </c:pt>
              </c:strCache>
            </c:strRef>
          </c:cat>
          <c:val>
            <c:numRef>
              <c:f>('8.11'!$B$14,'8.11'!$D$14,'8.11'!$F$14)</c:f>
              <c:numCache>
                <c:formatCode>#,##0.0</c:formatCode>
                <c:ptCount val="3"/>
                <c:pt idx="0">
                  <c:v>0</c:v>
                </c:pt>
                <c:pt idx="1">
                  <c:v>0</c:v>
                </c:pt>
                <c:pt idx="2">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cat>
            <c:strRef>
              <c:f>'8.11'!$C$38:$E$38</c:f>
              <c:strCache>
                <c:ptCount val="3"/>
                <c:pt idx="0">
                  <c:v>Červenec</c:v>
                </c:pt>
                <c:pt idx="1">
                  <c:v>Srpen</c:v>
                </c:pt>
                <c:pt idx="2">
                  <c:v>Září</c:v>
                </c:pt>
              </c:strCache>
            </c:strRef>
          </c:cat>
          <c:val>
            <c:numRef>
              <c:f>('8.11'!$B$15,'8.11'!$D$15,'8.11'!$F$15)</c:f>
              <c:numCache>
                <c:formatCode>#,##0.0</c:formatCode>
                <c:ptCount val="3"/>
                <c:pt idx="0">
                  <c:v>0</c:v>
                </c:pt>
                <c:pt idx="1">
                  <c:v>0</c:v>
                </c:pt>
                <c:pt idx="2">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cat>
            <c:strRef>
              <c:f>'8.11'!$C$38:$E$38</c:f>
              <c:strCache>
                <c:ptCount val="3"/>
                <c:pt idx="0">
                  <c:v>Červenec</c:v>
                </c:pt>
                <c:pt idx="1">
                  <c:v>Srpen</c:v>
                </c:pt>
                <c:pt idx="2">
                  <c:v>Září</c:v>
                </c:pt>
              </c:strCache>
            </c:strRef>
          </c:cat>
          <c:val>
            <c:numRef>
              <c:f>('8.11'!$B$16,'8.11'!$D$16,'8.11'!$F$16)</c:f>
              <c:numCache>
                <c:formatCode>#,##0.0</c:formatCode>
                <c:ptCount val="3"/>
                <c:pt idx="0">
                  <c:v>48198.461000000003</c:v>
                </c:pt>
                <c:pt idx="1">
                  <c:v>56889.883999999998</c:v>
                </c:pt>
                <c:pt idx="2">
                  <c:v>94959.763000000006</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cat>
            <c:strRef>
              <c:f>'8.11'!$C$38:$E$38</c:f>
              <c:strCache>
                <c:ptCount val="3"/>
                <c:pt idx="0">
                  <c:v>Červenec</c:v>
                </c:pt>
                <c:pt idx="1">
                  <c:v>Srpen</c:v>
                </c:pt>
                <c:pt idx="2">
                  <c:v>Září</c:v>
                </c:pt>
              </c:strCache>
            </c:strRef>
          </c:cat>
          <c:val>
            <c:numRef>
              <c:f>('8.11'!$B$17,'8.11'!$D$17,'8.11'!$F$17)</c:f>
              <c:numCache>
                <c:formatCode>#,##0.0</c:formatCode>
                <c:ptCount val="3"/>
                <c:pt idx="0">
                  <c:v>0</c:v>
                </c:pt>
                <c:pt idx="1">
                  <c:v>0</c:v>
                </c:pt>
                <c:pt idx="2">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cat>
            <c:strRef>
              <c:f>'8.11'!$C$38:$E$38</c:f>
              <c:strCache>
                <c:ptCount val="3"/>
                <c:pt idx="0">
                  <c:v>Červenec</c:v>
                </c:pt>
                <c:pt idx="1">
                  <c:v>Srpen</c:v>
                </c:pt>
                <c:pt idx="2">
                  <c:v>Září</c:v>
                </c:pt>
              </c:strCache>
            </c:strRef>
          </c:cat>
          <c:val>
            <c:numRef>
              <c:f>('8.11'!$B$18,'8.11'!$D$18,'8.11'!$F$18)</c:f>
              <c:numCache>
                <c:formatCode>#,##0.0</c:formatCode>
                <c:ptCount val="3"/>
                <c:pt idx="0">
                  <c:v>0</c:v>
                </c:pt>
                <c:pt idx="1">
                  <c:v>0</c:v>
                </c:pt>
                <c:pt idx="2">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cat>
            <c:strRef>
              <c:f>'8.11'!$C$38:$E$38</c:f>
              <c:strCache>
                <c:ptCount val="3"/>
                <c:pt idx="0">
                  <c:v>Červenec</c:v>
                </c:pt>
                <c:pt idx="1">
                  <c:v>Srpen</c:v>
                </c:pt>
                <c:pt idx="2">
                  <c:v>Září</c:v>
                </c:pt>
              </c:strCache>
            </c:strRef>
          </c:cat>
          <c:val>
            <c:numRef>
              <c:f>('8.11'!$B$19,'8.11'!$D$19,'8.11'!$F$19)</c:f>
              <c:numCache>
                <c:formatCode>#,##0.0</c:formatCode>
                <c:ptCount val="3"/>
                <c:pt idx="0">
                  <c:v>0</c:v>
                </c:pt>
                <c:pt idx="1">
                  <c:v>0</c:v>
                </c:pt>
                <c:pt idx="2">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cat>
            <c:strRef>
              <c:f>'8.11'!$C$38:$E$38</c:f>
              <c:strCache>
                <c:ptCount val="3"/>
                <c:pt idx="0">
                  <c:v>Červenec</c:v>
                </c:pt>
                <c:pt idx="1">
                  <c:v>Srpen</c:v>
                </c:pt>
                <c:pt idx="2">
                  <c:v>Září</c:v>
                </c:pt>
              </c:strCache>
            </c:strRef>
          </c:cat>
          <c:val>
            <c:numRef>
              <c:f>('8.11'!$B$20,'8.11'!$D$20,'8.11'!$F$20)</c:f>
              <c:numCache>
                <c:formatCode>#,##0.0</c:formatCode>
                <c:ptCount val="3"/>
                <c:pt idx="0">
                  <c:v>0</c:v>
                </c:pt>
                <c:pt idx="1">
                  <c:v>0</c:v>
                </c:pt>
                <c:pt idx="2">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cat>
            <c:strRef>
              <c:f>'8.11'!$C$38:$E$38</c:f>
              <c:strCache>
                <c:ptCount val="3"/>
                <c:pt idx="0">
                  <c:v>Červenec</c:v>
                </c:pt>
                <c:pt idx="1">
                  <c:v>Srpen</c:v>
                </c:pt>
                <c:pt idx="2">
                  <c:v>Září</c:v>
                </c:pt>
              </c:strCache>
            </c:strRef>
          </c:cat>
          <c:val>
            <c:numRef>
              <c:f>('8.11'!$B$21,'8.11'!$D$21,'8.11'!$F$21)</c:f>
              <c:numCache>
                <c:formatCode>#,##0.0</c:formatCode>
                <c:ptCount val="3"/>
                <c:pt idx="0">
                  <c:v>2101</c:v>
                </c:pt>
                <c:pt idx="1">
                  <c:v>2157</c:v>
                </c:pt>
                <c:pt idx="2">
                  <c:v>941</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cat>
            <c:strRef>
              <c:f>'8.11'!$C$38:$E$38</c:f>
              <c:strCache>
                <c:ptCount val="3"/>
                <c:pt idx="0">
                  <c:v>Červenec</c:v>
                </c:pt>
                <c:pt idx="1">
                  <c:v>Srpen</c:v>
                </c:pt>
                <c:pt idx="2">
                  <c:v>Září</c:v>
                </c:pt>
              </c:strCache>
            </c:strRef>
          </c:cat>
          <c:val>
            <c:numRef>
              <c:f>('8.11'!$B$22,'8.11'!$D$22,'8.11'!$F$22)</c:f>
              <c:numCache>
                <c:formatCode>#,##0.0</c:formatCode>
                <c:ptCount val="3"/>
                <c:pt idx="0">
                  <c:v>0</c:v>
                </c:pt>
                <c:pt idx="1">
                  <c:v>0</c:v>
                </c:pt>
                <c:pt idx="2">
                  <c:v>0</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cat>
            <c:strRef>
              <c:f>'8.11'!$C$38:$E$38</c:f>
              <c:strCache>
                <c:ptCount val="3"/>
                <c:pt idx="0">
                  <c:v>Červenec</c:v>
                </c:pt>
                <c:pt idx="1">
                  <c:v>Srpen</c:v>
                </c:pt>
                <c:pt idx="2">
                  <c:v>Září</c:v>
                </c:pt>
              </c:strCache>
            </c:strRef>
          </c:cat>
          <c:val>
            <c:numRef>
              <c:f>('8.11'!$B$23,'8.11'!$D$23,'8.11'!$F$23)</c:f>
              <c:numCache>
                <c:formatCode>#,##0.0</c:formatCode>
                <c:ptCount val="3"/>
                <c:pt idx="0">
                  <c:v>0</c:v>
                </c:pt>
                <c:pt idx="1">
                  <c:v>0</c:v>
                </c:pt>
                <c:pt idx="2">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cat>
            <c:strRef>
              <c:f>'8.11'!$C$38:$E$38</c:f>
              <c:strCache>
                <c:ptCount val="3"/>
                <c:pt idx="0">
                  <c:v>Červenec</c:v>
                </c:pt>
                <c:pt idx="1">
                  <c:v>Srpen</c:v>
                </c:pt>
                <c:pt idx="2">
                  <c:v>Září</c:v>
                </c:pt>
              </c:strCache>
            </c:strRef>
          </c:cat>
          <c:val>
            <c:numRef>
              <c:f>('8.11'!$B$24,'8.11'!$D$24,'8.11'!$F$24)</c:f>
              <c:numCache>
                <c:formatCode>#,##0.0</c:formatCode>
                <c:ptCount val="3"/>
                <c:pt idx="0">
                  <c:v>0</c:v>
                </c:pt>
                <c:pt idx="1">
                  <c:v>0</c:v>
                </c:pt>
                <c:pt idx="2">
                  <c:v>0</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cat>
            <c:strRef>
              <c:f>'8.11'!$C$38:$E$38</c:f>
              <c:strCache>
                <c:ptCount val="3"/>
                <c:pt idx="0">
                  <c:v>Červenec</c:v>
                </c:pt>
                <c:pt idx="1">
                  <c:v>Srpen</c:v>
                </c:pt>
                <c:pt idx="2">
                  <c:v>Září</c:v>
                </c:pt>
              </c:strCache>
            </c:strRef>
          </c:cat>
          <c:val>
            <c:numRef>
              <c:f>('8.11'!$B$25,'8.11'!$D$25,'8.11'!$F$25)</c:f>
              <c:numCache>
                <c:formatCode>#,##0.0</c:formatCode>
                <c:ptCount val="3"/>
                <c:pt idx="0">
                  <c:v>16932.984</c:v>
                </c:pt>
                <c:pt idx="1">
                  <c:v>16547.002</c:v>
                </c:pt>
                <c:pt idx="2">
                  <c:v>31140.3</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'8.12'!$A$28</c:f>
              <c:strCache>
                <c:ptCount val="1"/>
                <c:pt idx="0">
                  <c:v>Průmysl</c:v>
                </c:pt>
              </c:strCache>
            </c:strRef>
          </c:tx>
          <c:invertIfNegative val="0"/>
          <c:cat>
            <c:strRef>
              <c:f>'8.12'!$C$38:$E$38</c:f>
              <c:strCache>
                <c:ptCount val="3"/>
                <c:pt idx="0">
                  <c:v>Červenec</c:v>
                </c:pt>
                <c:pt idx="1">
                  <c:v>Srpen</c:v>
                </c:pt>
                <c:pt idx="2">
                  <c:v>Září</c:v>
                </c:pt>
              </c:strCache>
            </c:strRef>
          </c:cat>
          <c:val>
            <c:numRef>
              <c:f>('8.12'!$B$28,'8.12'!$D$28,'8.12'!$F$28)</c:f>
              <c:numCache>
                <c:formatCode>#,##0.0</c:formatCode>
                <c:ptCount val="3"/>
                <c:pt idx="0">
                  <c:v>390940.84800000006</c:v>
                </c:pt>
                <c:pt idx="1">
                  <c:v>367935.14600000001</c:v>
                </c:pt>
                <c:pt idx="2">
                  <c:v>394952.85099999997</c:v>
                </c:pt>
              </c:numCache>
            </c:numRef>
          </c:val>
          <c:extLst>
            <c:ext xmlns:c16="http://schemas.microsoft.com/office/drawing/2014/chart" uri="{C3380CC4-5D6E-409C-BE32-E72D297353CC}">
              <c16:uniqueId val="{00000000-72DF-4AAF-B273-0CD73148B88E}"/>
            </c:ext>
          </c:extLst>
        </c:ser>
        <c:ser>
          <c:idx val="1"/>
          <c:order val="1"/>
          <c:tx>
            <c:strRef>
              <c:f>'8.12'!$A$29</c:f>
              <c:strCache>
                <c:ptCount val="1"/>
                <c:pt idx="0">
                  <c:v>Energetika</c:v>
                </c:pt>
              </c:strCache>
            </c:strRef>
          </c:tx>
          <c:invertIfNegative val="0"/>
          <c:cat>
            <c:strRef>
              <c:f>'8.12'!$C$38:$E$38</c:f>
              <c:strCache>
                <c:ptCount val="3"/>
                <c:pt idx="0">
                  <c:v>Červenec</c:v>
                </c:pt>
                <c:pt idx="1">
                  <c:v>Srpen</c:v>
                </c:pt>
                <c:pt idx="2">
                  <c:v>Září</c:v>
                </c:pt>
              </c:strCache>
            </c:strRef>
          </c:cat>
          <c:val>
            <c:numRef>
              <c:f>('8.12'!$B$29,'8.12'!$D$29,'8.12'!$F$29)</c:f>
              <c:numCache>
                <c:formatCode>#,##0.0</c:formatCode>
                <c:ptCount val="3"/>
                <c:pt idx="0">
                  <c:v>51.033999999999999</c:v>
                </c:pt>
                <c:pt idx="1">
                  <c:v>50.03</c:v>
                </c:pt>
                <c:pt idx="2">
                  <c:v>260.38900000000001</c:v>
                </c:pt>
              </c:numCache>
            </c:numRef>
          </c:val>
          <c:extLst>
            <c:ext xmlns:c16="http://schemas.microsoft.com/office/drawing/2014/chart" uri="{C3380CC4-5D6E-409C-BE32-E72D297353CC}">
              <c16:uniqueId val="{00000001-72DF-4AAF-B273-0CD73148B88E}"/>
            </c:ext>
          </c:extLst>
        </c:ser>
        <c:ser>
          <c:idx val="2"/>
          <c:order val="2"/>
          <c:tx>
            <c:strRef>
              <c:f>'8.12'!$A$30</c:f>
              <c:strCache>
                <c:ptCount val="1"/>
                <c:pt idx="0">
                  <c:v>Doprava</c:v>
                </c:pt>
              </c:strCache>
            </c:strRef>
          </c:tx>
          <c:invertIfNegative val="0"/>
          <c:cat>
            <c:strRef>
              <c:f>'8.12'!$C$38:$E$38</c:f>
              <c:strCache>
                <c:ptCount val="3"/>
                <c:pt idx="0">
                  <c:v>Červenec</c:v>
                </c:pt>
                <c:pt idx="1">
                  <c:v>Srpen</c:v>
                </c:pt>
                <c:pt idx="2">
                  <c:v>Září</c:v>
                </c:pt>
              </c:strCache>
            </c:strRef>
          </c:cat>
          <c:val>
            <c:numRef>
              <c:f>('8.12'!$B$30,'8.12'!$D$30,'8.12'!$F$30)</c:f>
              <c:numCache>
                <c:formatCode>#,##0.0</c:formatCode>
                <c:ptCount val="3"/>
                <c:pt idx="0">
                  <c:v>257.35199999999998</c:v>
                </c:pt>
                <c:pt idx="1">
                  <c:v>308.61800000000005</c:v>
                </c:pt>
                <c:pt idx="2">
                  <c:v>776.04600000000005</c:v>
                </c:pt>
              </c:numCache>
            </c:numRef>
          </c:val>
          <c:extLst>
            <c:ext xmlns:c16="http://schemas.microsoft.com/office/drawing/2014/chart" uri="{C3380CC4-5D6E-409C-BE32-E72D297353CC}">
              <c16:uniqueId val="{00000002-72DF-4AAF-B273-0CD73148B88E}"/>
            </c:ext>
          </c:extLst>
        </c:ser>
        <c:ser>
          <c:idx val="3"/>
          <c:order val="3"/>
          <c:tx>
            <c:strRef>
              <c:f>'8.12'!$A$31</c:f>
              <c:strCache>
                <c:ptCount val="1"/>
                <c:pt idx="0">
                  <c:v>Stavebnictví</c:v>
                </c:pt>
              </c:strCache>
            </c:strRef>
          </c:tx>
          <c:invertIfNegative val="0"/>
          <c:cat>
            <c:strRef>
              <c:f>'8.12'!$C$38:$E$38</c:f>
              <c:strCache>
                <c:ptCount val="3"/>
                <c:pt idx="0">
                  <c:v>Červenec</c:v>
                </c:pt>
                <c:pt idx="1">
                  <c:v>Srpen</c:v>
                </c:pt>
                <c:pt idx="2">
                  <c:v>Září</c:v>
                </c:pt>
              </c:strCache>
            </c:strRef>
          </c:cat>
          <c:val>
            <c:numRef>
              <c:f>('8.12'!$B$31,'8.12'!$D$31,'8.12'!$F$31)</c:f>
              <c:numCache>
                <c:formatCode>#,##0.0</c:formatCode>
                <c:ptCount val="3"/>
                <c:pt idx="0">
                  <c:v>7</c:v>
                </c:pt>
                <c:pt idx="1">
                  <c:v>6</c:v>
                </c:pt>
                <c:pt idx="2">
                  <c:v>36.5</c:v>
                </c:pt>
              </c:numCache>
            </c:numRef>
          </c:val>
          <c:extLst>
            <c:ext xmlns:c16="http://schemas.microsoft.com/office/drawing/2014/chart" uri="{C3380CC4-5D6E-409C-BE32-E72D297353CC}">
              <c16:uniqueId val="{00000003-72DF-4AAF-B273-0CD73148B88E}"/>
            </c:ext>
          </c:extLst>
        </c:ser>
        <c:ser>
          <c:idx val="4"/>
          <c:order val="4"/>
          <c:tx>
            <c:strRef>
              <c:f>'8.12'!$A$32</c:f>
              <c:strCache>
                <c:ptCount val="1"/>
                <c:pt idx="0">
                  <c:v>Zemědělství a lesnictví</c:v>
                </c:pt>
              </c:strCache>
            </c:strRef>
          </c:tx>
          <c:invertIfNegative val="0"/>
          <c:cat>
            <c:strRef>
              <c:f>'8.12'!$C$38:$E$38</c:f>
              <c:strCache>
                <c:ptCount val="3"/>
                <c:pt idx="0">
                  <c:v>Červenec</c:v>
                </c:pt>
                <c:pt idx="1">
                  <c:v>Srpen</c:v>
                </c:pt>
                <c:pt idx="2">
                  <c:v>Září</c:v>
                </c:pt>
              </c:strCache>
            </c:strRef>
          </c:cat>
          <c:val>
            <c:numRef>
              <c:f>('8.12'!$B$32,'8.12'!$D$32,'8.12'!$F$32)</c:f>
              <c:numCache>
                <c:formatCode>#,##0.0</c:formatCode>
                <c:ptCount val="3"/>
                <c:pt idx="0">
                  <c:v>1236.1799999999998</c:v>
                </c:pt>
                <c:pt idx="1">
                  <c:v>1449.89</c:v>
                </c:pt>
                <c:pt idx="2">
                  <c:v>1269.953</c:v>
                </c:pt>
              </c:numCache>
            </c:numRef>
          </c:val>
          <c:extLst>
            <c:ext xmlns:c16="http://schemas.microsoft.com/office/drawing/2014/chart" uri="{C3380CC4-5D6E-409C-BE32-E72D297353CC}">
              <c16:uniqueId val="{00000004-72DF-4AAF-B273-0CD73148B88E}"/>
            </c:ext>
          </c:extLst>
        </c:ser>
        <c:ser>
          <c:idx val="5"/>
          <c:order val="5"/>
          <c:tx>
            <c:strRef>
              <c:f>'8.12'!$A$33</c:f>
              <c:strCache>
                <c:ptCount val="1"/>
                <c:pt idx="0">
                  <c:v>Domácnosti</c:v>
                </c:pt>
              </c:strCache>
            </c:strRef>
          </c:tx>
          <c:spPr>
            <a:solidFill>
              <a:schemeClr val="accent6"/>
            </a:solidFill>
          </c:spPr>
          <c:invertIfNegative val="0"/>
          <c:cat>
            <c:strRef>
              <c:f>'8.12'!$C$38:$E$38</c:f>
              <c:strCache>
                <c:ptCount val="3"/>
                <c:pt idx="0">
                  <c:v>Červenec</c:v>
                </c:pt>
                <c:pt idx="1">
                  <c:v>Srpen</c:v>
                </c:pt>
                <c:pt idx="2">
                  <c:v>Září</c:v>
                </c:pt>
              </c:strCache>
            </c:strRef>
          </c:cat>
          <c:val>
            <c:numRef>
              <c:f>('8.12'!$B$33,'8.12'!$D$33,'8.12'!$F$33)</c:f>
              <c:numCache>
                <c:formatCode>#,##0.0</c:formatCode>
                <c:ptCount val="3"/>
                <c:pt idx="0">
                  <c:v>61209.070000000007</c:v>
                </c:pt>
                <c:pt idx="1">
                  <c:v>62204.825000000004</c:v>
                </c:pt>
                <c:pt idx="2">
                  <c:v>112542.01999999999</c:v>
                </c:pt>
              </c:numCache>
            </c:numRef>
          </c:val>
          <c:extLst>
            <c:ext xmlns:c16="http://schemas.microsoft.com/office/drawing/2014/chart" uri="{C3380CC4-5D6E-409C-BE32-E72D297353CC}">
              <c16:uniqueId val="{00000005-72DF-4AAF-B273-0CD73148B88E}"/>
            </c:ext>
          </c:extLst>
        </c:ser>
        <c:ser>
          <c:idx val="6"/>
          <c:order val="6"/>
          <c:tx>
            <c:strRef>
              <c:f>'8.12'!$A$34</c:f>
              <c:strCache>
                <c:ptCount val="1"/>
                <c:pt idx="0">
                  <c:v>Obchod, služby, školství, zdravotnictví</c:v>
                </c:pt>
              </c:strCache>
            </c:strRef>
          </c:tx>
          <c:spPr>
            <a:solidFill>
              <a:srgbClr val="F0948F"/>
            </a:solidFill>
          </c:spPr>
          <c:invertIfNegative val="0"/>
          <c:cat>
            <c:strRef>
              <c:f>'8.12'!$C$38:$E$38</c:f>
              <c:strCache>
                <c:ptCount val="3"/>
                <c:pt idx="0">
                  <c:v>Červenec</c:v>
                </c:pt>
                <c:pt idx="1">
                  <c:v>Srpen</c:v>
                </c:pt>
                <c:pt idx="2">
                  <c:v>Září</c:v>
                </c:pt>
              </c:strCache>
            </c:strRef>
          </c:cat>
          <c:val>
            <c:numRef>
              <c:f>('8.12'!$B$34,'8.12'!$D$34,'8.12'!$F$34)</c:f>
              <c:numCache>
                <c:formatCode>#,##0.0</c:formatCode>
                <c:ptCount val="3"/>
                <c:pt idx="0">
                  <c:v>17969</c:v>
                </c:pt>
                <c:pt idx="1">
                  <c:v>18475.804</c:v>
                </c:pt>
                <c:pt idx="2">
                  <c:v>39942.727000000006</c:v>
                </c:pt>
              </c:numCache>
            </c:numRef>
          </c:val>
          <c:extLst>
            <c:ext xmlns:c16="http://schemas.microsoft.com/office/drawing/2014/chart" uri="{C3380CC4-5D6E-409C-BE32-E72D297353CC}">
              <c16:uniqueId val="{00000006-72DF-4AAF-B273-0CD73148B88E}"/>
            </c:ext>
          </c:extLst>
        </c:ser>
        <c:ser>
          <c:idx val="7"/>
          <c:order val="7"/>
          <c:tx>
            <c:strRef>
              <c:f>'8.12'!$A$35</c:f>
              <c:strCache>
                <c:ptCount val="1"/>
                <c:pt idx="0">
                  <c:v>Ostatní</c:v>
                </c:pt>
              </c:strCache>
            </c:strRef>
          </c:tx>
          <c:spPr>
            <a:solidFill>
              <a:srgbClr val="F7C9C7"/>
            </a:solidFill>
          </c:spPr>
          <c:invertIfNegative val="0"/>
          <c:cat>
            <c:strRef>
              <c:f>'8.12'!$C$38:$E$38</c:f>
              <c:strCache>
                <c:ptCount val="3"/>
                <c:pt idx="0">
                  <c:v>Červenec</c:v>
                </c:pt>
                <c:pt idx="1">
                  <c:v>Srpen</c:v>
                </c:pt>
                <c:pt idx="2">
                  <c:v>Září</c:v>
                </c:pt>
              </c:strCache>
            </c:strRef>
          </c:cat>
          <c:val>
            <c:numRef>
              <c:f>('8.12'!$B$35,'8.12'!$D$35,'8.12'!$F$35)</c:f>
              <c:numCache>
                <c:formatCode>#,##0.0</c:formatCode>
                <c:ptCount val="3"/>
                <c:pt idx="0">
                  <c:v>218.11099999999999</c:v>
                </c:pt>
                <c:pt idx="1">
                  <c:v>271.68799999999999</c:v>
                </c:pt>
                <c:pt idx="2">
                  <c:v>659.80599999999993</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12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'8.12'!$A$38</c:f>
              <c:strCache>
                <c:ptCount val="1"/>
                <c:pt idx="0">
                  <c:v>Instalovaný výkon</c:v>
                </c:pt>
              </c:strCache>
            </c:strRef>
          </c:tx>
          <c:invertIfNegative val="0"/>
          <c:val>
            <c:numRef>
              <c:f>'8.12'!$B$38</c:f>
              <c:numCache>
                <c:formatCode>0.0%</c:formatCode>
                <c:ptCount val="1"/>
                <c:pt idx="0">
                  <c:v>0.11328232898955704</c:v>
                </c:pt>
              </c:numCache>
            </c:numRef>
          </c:val>
          <c:extLst>
            <c:ext xmlns:c16="http://schemas.microsoft.com/office/drawing/2014/chart" uri="{C3380CC4-5D6E-409C-BE32-E72D297353CC}">
              <c16:uniqueId val="{00000000-4E36-46C0-A91E-7D3667508618}"/>
            </c:ext>
          </c:extLst>
        </c:ser>
        <c:ser>
          <c:idx val="1"/>
          <c:order val="1"/>
          <c:tx>
            <c:strRef>
              <c:f>'8.12'!$A$39</c:f>
              <c:strCache>
                <c:ptCount val="1"/>
                <c:pt idx="0">
                  <c:v>Výroba tepla brutto</c:v>
                </c:pt>
              </c:strCache>
            </c:strRef>
          </c:tx>
          <c:invertIfNegative val="0"/>
          <c:val>
            <c:numRef>
              <c:f>'8.12'!$B$39</c:f>
              <c:numCache>
                <c:formatCode>0.0%</c:formatCode>
                <c:ptCount val="1"/>
                <c:pt idx="0">
                  <c:v>0.16615421172310121</c:v>
                </c:pt>
              </c:numCache>
            </c:numRef>
          </c:val>
          <c:extLst>
            <c:ext xmlns:c16="http://schemas.microsoft.com/office/drawing/2014/chart" uri="{C3380CC4-5D6E-409C-BE32-E72D297353CC}">
              <c16:uniqueId val="{00000001-4E36-46C0-A91E-7D3667508618}"/>
            </c:ext>
          </c:extLst>
        </c:ser>
        <c:ser>
          <c:idx val="2"/>
          <c:order val="2"/>
          <c:tx>
            <c:strRef>
              <c:f>'8.12'!$A$40</c:f>
              <c:strCache>
                <c:ptCount val="1"/>
                <c:pt idx="0">
                  <c:v>Dodávky tepla</c:v>
                </c:pt>
              </c:strCache>
            </c:strRef>
          </c:tx>
          <c:invertIfNegative val="0"/>
          <c:val>
            <c:numRef>
              <c:f>'8.12'!$B$40</c:f>
              <c:numCache>
                <c:formatCode>0.0%</c:formatCode>
                <c:ptCount val="1"/>
                <c:pt idx="0">
                  <c:v>0.24071587131113881</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majorUnit val="0.1"/>
      </c:valAx>
    </c:plotArea>
    <c:legend>
      <c:legendPos val="b"/>
      <c:layout>
        <c:manualLayout>
          <c:xMode val="edge"/>
          <c:yMode val="edge"/>
          <c:x val="1.5162396231415507E-3"/>
          <c:y val="0.75512807259673831"/>
          <c:w val="0.64728171500523457"/>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'8.12'!$A$10</c:f>
              <c:strCache>
                <c:ptCount val="1"/>
                <c:pt idx="0">
                  <c:v>Biomasa</c:v>
                </c:pt>
              </c:strCache>
            </c:strRef>
          </c:tx>
          <c:spPr>
            <a:solidFill>
              <a:srgbClr val="23315F"/>
            </a:solidFill>
          </c:spPr>
          <c:invertIfNegative val="0"/>
          <c:cat>
            <c:strRef>
              <c:f>'8.12'!$C$38:$E$38</c:f>
              <c:strCache>
                <c:ptCount val="3"/>
                <c:pt idx="0">
                  <c:v>Červenec</c:v>
                </c:pt>
                <c:pt idx="1">
                  <c:v>Srpen</c:v>
                </c:pt>
                <c:pt idx="2">
                  <c:v>Září</c:v>
                </c:pt>
              </c:strCache>
            </c:strRef>
          </c:cat>
          <c:val>
            <c:numRef>
              <c:f>('8.12'!$B$10,'8.12'!$D$10,'8.12'!$F$10)</c:f>
              <c:numCache>
                <c:formatCode>#,##0.0</c:formatCode>
                <c:ptCount val="3"/>
                <c:pt idx="0">
                  <c:v>19889.718999999997</c:v>
                </c:pt>
                <c:pt idx="1">
                  <c:v>27130.555999999997</c:v>
                </c:pt>
                <c:pt idx="2">
                  <c:v>51367.584999999999</c:v>
                </c:pt>
              </c:numCache>
            </c:numRef>
          </c:val>
          <c:extLst>
            <c:ext xmlns:c16="http://schemas.microsoft.com/office/drawing/2014/chart" uri="{C3380CC4-5D6E-409C-BE32-E72D297353CC}">
              <c16:uniqueId val="{00000000-2D92-4281-A4C1-DC17004EBD29}"/>
            </c:ext>
          </c:extLst>
        </c:ser>
        <c:ser>
          <c:idx val="1"/>
          <c:order val="1"/>
          <c:tx>
            <c:strRef>
              <c:f>'8.12'!$A$11</c:f>
              <c:strCache>
                <c:ptCount val="1"/>
                <c:pt idx="0">
                  <c:v>Bioplyn</c:v>
                </c:pt>
              </c:strCache>
            </c:strRef>
          </c:tx>
          <c:spPr>
            <a:solidFill>
              <a:srgbClr val="5A6588"/>
            </a:solidFill>
          </c:spPr>
          <c:invertIfNegative val="0"/>
          <c:cat>
            <c:strRef>
              <c:f>'8.12'!$C$38:$E$38</c:f>
              <c:strCache>
                <c:ptCount val="3"/>
                <c:pt idx="0">
                  <c:v>Červenec</c:v>
                </c:pt>
                <c:pt idx="1">
                  <c:v>Srpen</c:v>
                </c:pt>
                <c:pt idx="2">
                  <c:v>Září</c:v>
                </c:pt>
              </c:strCache>
            </c:strRef>
          </c:cat>
          <c:val>
            <c:numRef>
              <c:f>('8.12'!$B$11,'8.12'!$D$11,'8.12'!$F$11)</c:f>
              <c:numCache>
                <c:formatCode>#,##0.0</c:formatCode>
                <c:ptCount val="3"/>
                <c:pt idx="0">
                  <c:v>2526.7239999999997</c:v>
                </c:pt>
                <c:pt idx="1">
                  <c:v>2956.5580000000004</c:v>
                </c:pt>
                <c:pt idx="2">
                  <c:v>2915.8219999999997</c:v>
                </c:pt>
              </c:numCache>
            </c:numRef>
          </c:val>
          <c:extLst>
            <c:ext xmlns:c16="http://schemas.microsoft.com/office/drawing/2014/chart" uri="{C3380CC4-5D6E-409C-BE32-E72D297353CC}">
              <c16:uniqueId val="{00000001-2D92-4281-A4C1-DC17004EBD29}"/>
            </c:ext>
          </c:extLst>
        </c:ser>
        <c:ser>
          <c:idx val="2"/>
          <c:order val="2"/>
          <c:tx>
            <c:strRef>
              <c:f>'8.12'!$A$12</c:f>
              <c:strCache>
                <c:ptCount val="1"/>
                <c:pt idx="0">
                  <c:v>Černé uhlí</c:v>
                </c:pt>
              </c:strCache>
            </c:strRef>
          </c:tx>
          <c:spPr>
            <a:solidFill>
              <a:srgbClr val="9198B0"/>
            </a:solidFill>
          </c:spPr>
          <c:invertIfNegative val="0"/>
          <c:cat>
            <c:strRef>
              <c:f>'8.12'!$C$38:$E$38</c:f>
              <c:strCache>
                <c:ptCount val="3"/>
                <c:pt idx="0">
                  <c:v>Červenec</c:v>
                </c:pt>
                <c:pt idx="1">
                  <c:v>Srpen</c:v>
                </c:pt>
                <c:pt idx="2">
                  <c:v>Září</c:v>
                </c:pt>
              </c:strCache>
            </c:strRef>
          </c:cat>
          <c:val>
            <c:numRef>
              <c:f>('8.12'!$B$12,'8.12'!$D$12,'8.12'!$F$12)</c:f>
              <c:numCache>
                <c:formatCode>#,##0.0</c:formatCode>
                <c:ptCount val="3"/>
                <c:pt idx="0">
                  <c:v>0</c:v>
                </c:pt>
                <c:pt idx="1">
                  <c:v>0</c:v>
                </c:pt>
                <c:pt idx="2">
                  <c:v>0</c:v>
                </c:pt>
              </c:numCache>
            </c:numRef>
          </c:val>
          <c:extLst>
            <c:ext xmlns:c16="http://schemas.microsoft.com/office/drawing/2014/chart" uri="{C3380CC4-5D6E-409C-BE32-E72D297353CC}">
              <c16:uniqueId val="{00000002-2D92-4281-A4C1-DC17004EBD29}"/>
            </c:ext>
          </c:extLst>
        </c:ser>
        <c:ser>
          <c:idx val="3"/>
          <c:order val="3"/>
          <c:tx>
            <c:strRef>
              <c:f>'8.12'!$A$13</c:f>
              <c:strCache>
                <c:ptCount val="1"/>
                <c:pt idx="0">
                  <c:v>Elektrická energie</c:v>
                </c:pt>
              </c:strCache>
            </c:strRef>
          </c:tx>
          <c:spPr>
            <a:solidFill>
              <a:srgbClr val="C8CBD7"/>
            </a:solidFill>
          </c:spPr>
          <c:invertIfNegative val="0"/>
          <c:cat>
            <c:strRef>
              <c:f>'8.12'!$C$38:$E$38</c:f>
              <c:strCache>
                <c:ptCount val="3"/>
                <c:pt idx="0">
                  <c:v>Červenec</c:v>
                </c:pt>
                <c:pt idx="1">
                  <c:v>Srpen</c:v>
                </c:pt>
                <c:pt idx="2">
                  <c:v>Září</c:v>
                </c:pt>
              </c:strCache>
            </c:strRef>
          </c:cat>
          <c:val>
            <c:numRef>
              <c:f>('8.12'!$B$13,'8.12'!$D$13,'8.12'!$F$13)</c:f>
              <c:numCache>
                <c:formatCode>#,##0.0</c:formatCode>
                <c:ptCount val="3"/>
                <c:pt idx="0">
                  <c:v>0</c:v>
                </c:pt>
                <c:pt idx="1">
                  <c:v>0</c:v>
                </c:pt>
                <c:pt idx="2">
                  <c:v>0</c:v>
                </c:pt>
              </c:numCache>
            </c:numRef>
          </c:val>
          <c:extLst>
            <c:ext xmlns:c16="http://schemas.microsoft.com/office/drawing/2014/chart" uri="{C3380CC4-5D6E-409C-BE32-E72D297353CC}">
              <c16:uniqueId val="{00000003-2D92-4281-A4C1-DC17004EBD29}"/>
            </c:ext>
          </c:extLst>
        </c:ser>
        <c:ser>
          <c:idx val="4"/>
          <c:order val="4"/>
          <c:tx>
            <c:strRef>
              <c:f>'8.12'!$A$14</c:f>
              <c:strCache>
                <c:ptCount val="1"/>
                <c:pt idx="0">
                  <c:v>Energie prostředí (tepelné čerpadlo)</c:v>
                </c:pt>
              </c:strCache>
            </c:strRef>
          </c:tx>
          <c:spPr>
            <a:solidFill>
              <a:srgbClr val="E02C1F"/>
            </a:solidFill>
          </c:spPr>
          <c:invertIfNegative val="0"/>
          <c:cat>
            <c:strRef>
              <c:f>'8.12'!$C$38:$E$38</c:f>
              <c:strCache>
                <c:ptCount val="3"/>
                <c:pt idx="0">
                  <c:v>Červenec</c:v>
                </c:pt>
                <c:pt idx="1">
                  <c:v>Srpen</c:v>
                </c:pt>
                <c:pt idx="2">
                  <c:v>Září</c:v>
                </c:pt>
              </c:strCache>
            </c:strRef>
          </c:cat>
          <c:val>
            <c:numRef>
              <c:f>('8.12'!$B$14,'8.12'!$D$14,'8.12'!$F$14)</c:f>
              <c:numCache>
                <c:formatCode>#,##0.0</c:formatCode>
                <c:ptCount val="3"/>
                <c:pt idx="0">
                  <c:v>0</c:v>
                </c:pt>
                <c:pt idx="1">
                  <c:v>0</c:v>
                </c:pt>
                <c:pt idx="2">
                  <c:v>0</c:v>
                </c:pt>
              </c:numCache>
            </c:numRef>
          </c:val>
          <c:extLst>
            <c:ext xmlns:c16="http://schemas.microsoft.com/office/drawing/2014/chart" uri="{C3380CC4-5D6E-409C-BE32-E72D297353CC}">
              <c16:uniqueId val="{00000004-2D92-4281-A4C1-DC17004EBD29}"/>
            </c:ext>
          </c:extLst>
        </c:ser>
        <c:ser>
          <c:idx val="5"/>
          <c:order val="5"/>
          <c:tx>
            <c:strRef>
              <c:f>'8.12'!$A$15</c:f>
              <c:strCache>
                <c:ptCount val="1"/>
                <c:pt idx="0">
                  <c:v>Energie Slunce (solární kolektor)</c:v>
                </c:pt>
              </c:strCache>
            </c:strRef>
          </c:tx>
          <c:spPr>
            <a:solidFill>
              <a:srgbClr val="E86158"/>
            </a:solidFill>
          </c:spPr>
          <c:invertIfNegative val="0"/>
          <c:cat>
            <c:strRef>
              <c:f>'8.12'!$C$38:$E$38</c:f>
              <c:strCache>
                <c:ptCount val="3"/>
                <c:pt idx="0">
                  <c:v>Červenec</c:v>
                </c:pt>
                <c:pt idx="1">
                  <c:v>Srpen</c:v>
                </c:pt>
                <c:pt idx="2">
                  <c:v>Září</c:v>
                </c:pt>
              </c:strCache>
            </c:strRef>
          </c:cat>
          <c:val>
            <c:numRef>
              <c:f>('8.12'!$B$15,'8.12'!$D$15,'8.12'!$F$15)</c:f>
              <c:numCache>
                <c:formatCode>#,##0.0</c:formatCode>
                <c:ptCount val="3"/>
                <c:pt idx="0">
                  <c:v>0</c:v>
                </c:pt>
                <c:pt idx="1">
                  <c:v>0</c:v>
                </c:pt>
                <c:pt idx="2">
                  <c:v>0</c:v>
                </c:pt>
              </c:numCache>
            </c:numRef>
          </c:val>
          <c:extLst>
            <c:ext xmlns:c16="http://schemas.microsoft.com/office/drawing/2014/chart" uri="{C3380CC4-5D6E-409C-BE32-E72D297353CC}">
              <c16:uniqueId val="{00000005-2D92-4281-A4C1-DC17004EBD29}"/>
            </c:ext>
          </c:extLst>
        </c:ser>
        <c:ser>
          <c:idx val="6"/>
          <c:order val="6"/>
          <c:tx>
            <c:strRef>
              <c:f>'8.12'!$A$16</c:f>
              <c:strCache>
                <c:ptCount val="1"/>
                <c:pt idx="0">
                  <c:v>Hnědé uhlí</c:v>
                </c:pt>
              </c:strCache>
            </c:strRef>
          </c:tx>
          <c:spPr>
            <a:solidFill>
              <a:srgbClr val="F0948F"/>
            </a:solidFill>
          </c:spPr>
          <c:invertIfNegative val="0"/>
          <c:cat>
            <c:strRef>
              <c:f>'8.12'!$C$38:$E$38</c:f>
              <c:strCache>
                <c:ptCount val="3"/>
                <c:pt idx="0">
                  <c:v>Červenec</c:v>
                </c:pt>
                <c:pt idx="1">
                  <c:v>Srpen</c:v>
                </c:pt>
                <c:pt idx="2">
                  <c:v>Září</c:v>
                </c:pt>
              </c:strCache>
            </c:strRef>
          </c:cat>
          <c:val>
            <c:numRef>
              <c:f>('8.12'!$B$16,'8.12'!$D$16,'8.12'!$F$16)</c:f>
              <c:numCache>
                <c:formatCode>#,##0.0</c:formatCode>
                <c:ptCount val="3"/>
                <c:pt idx="0">
                  <c:v>194443.96800000002</c:v>
                </c:pt>
                <c:pt idx="1">
                  <c:v>218895.359</c:v>
                </c:pt>
                <c:pt idx="2">
                  <c:v>532780.88199999998</c:v>
                </c:pt>
              </c:numCache>
            </c:numRef>
          </c:val>
          <c:extLst>
            <c:ext xmlns:c16="http://schemas.microsoft.com/office/drawing/2014/chart" uri="{C3380CC4-5D6E-409C-BE32-E72D297353CC}">
              <c16:uniqueId val="{00000006-2D92-4281-A4C1-DC17004EBD29}"/>
            </c:ext>
          </c:extLst>
        </c:ser>
        <c:ser>
          <c:idx val="7"/>
          <c:order val="7"/>
          <c:tx>
            <c:strRef>
              <c:f>'8.12'!$A$17</c:f>
              <c:strCache>
                <c:ptCount val="1"/>
                <c:pt idx="0">
                  <c:v>Jaderné palivo</c:v>
                </c:pt>
              </c:strCache>
            </c:strRef>
          </c:tx>
          <c:spPr>
            <a:solidFill>
              <a:srgbClr val="F7C9C7"/>
            </a:solidFill>
          </c:spPr>
          <c:invertIfNegative val="0"/>
          <c:cat>
            <c:strRef>
              <c:f>'8.12'!$C$38:$E$38</c:f>
              <c:strCache>
                <c:ptCount val="3"/>
                <c:pt idx="0">
                  <c:v>Červenec</c:v>
                </c:pt>
                <c:pt idx="1">
                  <c:v>Srpen</c:v>
                </c:pt>
                <c:pt idx="2">
                  <c:v>Září</c:v>
                </c:pt>
              </c:strCache>
            </c:strRef>
          </c:cat>
          <c:val>
            <c:numRef>
              <c:f>('8.12'!$B$17,'8.12'!$D$17,'8.12'!$F$17)</c:f>
              <c:numCache>
                <c:formatCode>#,##0.0</c:formatCode>
                <c:ptCount val="3"/>
                <c:pt idx="0">
                  <c:v>0</c:v>
                </c:pt>
                <c:pt idx="1">
                  <c:v>0</c:v>
                </c:pt>
                <c:pt idx="2">
                  <c:v>0</c:v>
                </c:pt>
              </c:numCache>
            </c:numRef>
          </c:val>
          <c:extLst>
            <c:ext xmlns:c16="http://schemas.microsoft.com/office/drawing/2014/chart" uri="{C3380CC4-5D6E-409C-BE32-E72D297353CC}">
              <c16:uniqueId val="{00000007-2D92-4281-A4C1-DC17004EBD29}"/>
            </c:ext>
          </c:extLst>
        </c:ser>
        <c:ser>
          <c:idx val="8"/>
          <c:order val="8"/>
          <c:tx>
            <c:strRef>
              <c:f>'8.12'!$A$18</c:f>
              <c:strCache>
                <c:ptCount val="1"/>
                <c:pt idx="0">
                  <c:v>Koks</c:v>
                </c:pt>
              </c:strCache>
            </c:strRef>
          </c:tx>
          <c:spPr>
            <a:solidFill>
              <a:srgbClr val="262626"/>
            </a:solidFill>
          </c:spPr>
          <c:invertIfNegative val="0"/>
          <c:cat>
            <c:strRef>
              <c:f>'8.12'!$C$38:$E$38</c:f>
              <c:strCache>
                <c:ptCount val="3"/>
                <c:pt idx="0">
                  <c:v>Červenec</c:v>
                </c:pt>
                <c:pt idx="1">
                  <c:v>Srpen</c:v>
                </c:pt>
                <c:pt idx="2">
                  <c:v>Září</c:v>
                </c:pt>
              </c:strCache>
            </c:strRef>
          </c:cat>
          <c:val>
            <c:numRef>
              <c:f>('8.12'!$B$18,'8.12'!$D$18,'8.12'!$F$18)</c:f>
              <c:numCache>
                <c:formatCode>#,##0.0</c:formatCode>
                <c:ptCount val="3"/>
                <c:pt idx="0">
                  <c:v>0</c:v>
                </c:pt>
                <c:pt idx="1">
                  <c:v>0</c:v>
                </c:pt>
                <c:pt idx="2">
                  <c:v>0</c:v>
                </c:pt>
              </c:numCache>
            </c:numRef>
          </c:val>
          <c:extLst>
            <c:ext xmlns:c16="http://schemas.microsoft.com/office/drawing/2014/chart" uri="{C3380CC4-5D6E-409C-BE32-E72D297353CC}">
              <c16:uniqueId val="{00000008-2D92-4281-A4C1-DC17004EBD29}"/>
            </c:ext>
          </c:extLst>
        </c:ser>
        <c:ser>
          <c:idx val="9"/>
          <c:order val="9"/>
          <c:tx>
            <c:strRef>
              <c:f>'8.12'!$A$19</c:f>
              <c:strCache>
                <c:ptCount val="1"/>
                <c:pt idx="0">
                  <c:v>Odpadní teplo</c:v>
                </c:pt>
              </c:strCache>
            </c:strRef>
          </c:tx>
          <c:spPr>
            <a:solidFill>
              <a:srgbClr val="646363"/>
            </a:solidFill>
          </c:spPr>
          <c:invertIfNegative val="0"/>
          <c:cat>
            <c:strRef>
              <c:f>'8.12'!$C$38:$E$38</c:f>
              <c:strCache>
                <c:ptCount val="3"/>
                <c:pt idx="0">
                  <c:v>Červenec</c:v>
                </c:pt>
                <c:pt idx="1">
                  <c:v>Srpen</c:v>
                </c:pt>
                <c:pt idx="2">
                  <c:v>Září</c:v>
                </c:pt>
              </c:strCache>
            </c:strRef>
          </c:cat>
          <c:val>
            <c:numRef>
              <c:f>('8.12'!$B$19,'8.12'!$D$19,'8.12'!$F$19)</c:f>
              <c:numCache>
                <c:formatCode>#,##0.0</c:formatCode>
                <c:ptCount val="3"/>
                <c:pt idx="0">
                  <c:v>8087.6049999999996</c:v>
                </c:pt>
                <c:pt idx="1">
                  <c:v>7229.7219999999998</c:v>
                </c:pt>
                <c:pt idx="2">
                  <c:v>5392.3379999999997</c:v>
                </c:pt>
              </c:numCache>
            </c:numRef>
          </c:val>
          <c:extLst>
            <c:ext xmlns:c16="http://schemas.microsoft.com/office/drawing/2014/chart" uri="{C3380CC4-5D6E-409C-BE32-E72D297353CC}">
              <c16:uniqueId val="{00000009-2D92-4281-A4C1-DC17004EBD29}"/>
            </c:ext>
          </c:extLst>
        </c:ser>
        <c:ser>
          <c:idx val="10"/>
          <c:order val="10"/>
          <c:tx>
            <c:strRef>
              <c:f>'8.12'!$A$20</c:f>
              <c:strCache>
                <c:ptCount val="1"/>
                <c:pt idx="0">
                  <c:v>Ostatní kapalná paliva</c:v>
                </c:pt>
              </c:strCache>
            </c:strRef>
          </c:tx>
          <c:spPr>
            <a:solidFill>
              <a:srgbClr val="9D9D9C"/>
            </a:solidFill>
          </c:spPr>
          <c:invertIfNegative val="0"/>
          <c:cat>
            <c:strRef>
              <c:f>'8.12'!$C$38:$E$38</c:f>
              <c:strCache>
                <c:ptCount val="3"/>
                <c:pt idx="0">
                  <c:v>Červenec</c:v>
                </c:pt>
                <c:pt idx="1">
                  <c:v>Srpen</c:v>
                </c:pt>
                <c:pt idx="2">
                  <c:v>Září</c:v>
                </c:pt>
              </c:strCache>
            </c:strRef>
          </c:cat>
          <c:val>
            <c:numRef>
              <c:f>('8.12'!$B$20,'8.12'!$D$20,'8.12'!$F$20)</c:f>
              <c:numCache>
                <c:formatCode>#,##0.0</c:formatCode>
                <c:ptCount val="3"/>
                <c:pt idx="0">
                  <c:v>989</c:v>
                </c:pt>
                <c:pt idx="1">
                  <c:v>935.85500000000002</c:v>
                </c:pt>
                <c:pt idx="2">
                  <c:v>1120.8229999999999</c:v>
                </c:pt>
              </c:numCache>
            </c:numRef>
          </c:val>
          <c:extLst>
            <c:ext xmlns:c16="http://schemas.microsoft.com/office/drawing/2014/chart" uri="{C3380CC4-5D6E-409C-BE32-E72D297353CC}">
              <c16:uniqueId val="{0000000A-2D92-4281-A4C1-DC17004EBD29}"/>
            </c:ext>
          </c:extLst>
        </c:ser>
        <c:ser>
          <c:idx val="11"/>
          <c:order val="11"/>
          <c:tx>
            <c:strRef>
              <c:f>'8.12'!$A$21</c:f>
              <c:strCache>
                <c:ptCount val="1"/>
                <c:pt idx="0">
                  <c:v>Ostatní pevná paliva</c:v>
                </c:pt>
              </c:strCache>
            </c:strRef>
          </c:tx>
          <c:spPr>
            <a:solidFill>
              <a:srgbClr val="D0D0D0"/>
            </a:solidFill>
          </c:spPr>
          <c:invertIfNegative val="0"/>
          <c:cat>
            <c:strRef>
              <c:f>'8.12'!$C$38:$E$38</c:f>
              <c:strCache>
                <c:ptCount val="3"/>
                <c:pt idx="0">
                  <c:v>Červenec</c:v>
                </c:pt>
                <c:pt idx="1">
                  <c:v>Srpen</c:v>
                </c:pt>
                <c:pt idx="2">
                  <c:v>Září</c:v>
                </c:pt>
              </c:strCache>
            </c:strRef>
          </c:cat>
          <c:val>
            <c:numRef>
              <c:f>('8.12'!$B$21,'8.12'!$D$21,'8.12'!$F$21)</c:f>
              <c:numCache>
                <c:formatCode>#,##0.0</c:formatCode>
                <c:ptCount val="3"/>
                <c:pt idx="0">
                  <c:v>7869.6671643645141</c:v>
                </c:pt>
                <c:pt idx="1">
                  <c:v>6374</c:v>
                </c:pt>
                <c:pt idx="2">
                  <c:v>3720</c:v>
                </c:pt>
              </c:numCache>
            </c:numRef>
          </c:val>
          <c:extLst>
            <c:ext xmlns:c16="http://schemas.microsoft.com/office/drawing/2014/chart" uri="{C3380CC4-5D6E-409C-BE32-E72D297353CC}">
              <c16:uniqueId val="{0000000B-2D92-4281-A4C1-DC17004EBD29}"/>
            </c:ext>
          </c:extLst>
        </c:ser>
        <c:ser>
          <c:idx val="12"/>
          <c:order val="12"/>
          <c:tx>
            <c:strRef>
              <c:f>'8.12'!$A$22</c:f>
              <c:strCache>
                <c:ptCount val="1"/>
                <c:pt idx="0">
                  <c:v>Ostatní plyny</c:v>
                </c:pt>
              </c:strCache>
            </c:strRef>
          </c:tx>
          <c:spPr>
            <a:pattFill prst="ltUpDiag">
              <a:fgClr>
                <a:srgbClr val="23315F"/>
              </a:fgClr>
              <a:bgClr>
                <a:sysClr val="window" lastClr="FFFFFF"/>
              </a:bgClr>
            </a:pattFill>
          </c:spPr>
          <c:invertIfNegative val="0"/>
          <c:cat>
            <c:strRef>
              <c:f>'8.12'!$C$38:$E$38</c:f>
              <c:strCache>
                <c:ptCount val="3"/>
                <c:pt idx="0">
                  <c:v>Červenec</c:v>
                </c:pt>
                <c:pt idx="1">
                  <c:v>Srpen</c:v>
                </c:pt>
                <c:pt idx="2">
                  <c:v>Září</c:v>
                </c:pt>
              </c:strCache>
            </c:strRef>
          </c:cat>
          <c:val>
            <c:numRef>
              <c:f>('8.12'!$B$22,'8.12'!$D$22,'8.12'!$F$22)</c:f>
              <c:numCache>
                <c:formatCode>#,##0.0</c:formatCode>
                <c:ptCount val="3"/>
                <c:pt idx="0">
                  <c:v>49586.75</c:v>
                </c:pt>
                <c:pt idx="1">
                  <c:v>65455.92</c:v>
                </c:pt>
                <c:pt idx="2">
                  <c:v>66729.820000000007</c:v>
                </c:pt>
              </c:numCache>
            </c:numRef>
          </c:val>
          <c:extLst>
            <c:ext xmlns:c16="http://schemas.microsoft.com/office/drawing/2014/chart" uri="{C3380CC4-5D6E-409C-BE32-E72D297353CC}">
              <c16:uniqueId val="{0000000C-2D92-4281-A4C1-DC17004EBD29}"/>
            </c:ext>
          </c:extLst>
        </c:ser>
        <c:ser>
          <c:idx val="13"/>
          <c:order val="13"/>
          <c:tx>
            <c:strRef>
              <c:f>'8.12'!$A$23</c:f>
              <c:strCache>
                <c:ptCount val="1"/>
                <c:pt idx="0">
                  <c:v>Ostatní</c:v>
                </c:pt>
              </c:strCache>
            </c:strRef>
          </c:tx>
          <c:spPr>
            <a:pattFill prst="ltUpDiag">
              <a:fgClr>
                <a:srgbClr val="E02C1F"/>
              </a:fgClr>
              <a:bgClr>
                <a:sysClr val="window" lastClr="FFFFFF"/>
              </a:bgClr>
            </a:pattFill>
          </c:spPr>
          <c:invertIfNegative val="0"/>
          <c:cat>
            <c:strRef>
              <c:f>'8.12'!$C$38:$E$38</c:f>
              <c:strCache>
                <c:ptCount val="3"/>
                <c:pt idx="0">
                  <c:v>Červenec</c:v>
                </c:pt>
                <c:pt idx="1">
                  <c:v>Srpen</c:v>
                </c:pt>
                <c:pt idx="2">
                  <c:v>Září</c:v>
                </c:pt>
              </c:strCache>
            </c:strRef>
          </c:cat>
          <c:val>
            <c:numRef>
              <c:f>('8.12'!$B$23,'8.12'!$D$23,'8.12'!$F$23)</c:f>
              <c:numCache>
                <c:formatCode>#,##0.0</c:formatCode>
                <c:ptCount val="3"/>
                <c:pt idx="0">
                  <c:v>0</c:v>
                </c:pt>
                <c:pt idx="1">
                  <c:v>0</c:v>
                </c:pt>
                <c:pt idx="2">
                  <c:v>0</c:v>
                </c:pt>
              </c:numCache>
            </c:numRef>
          </c:val>
          <c:extLst>
            <c:ext xmlns:c16="http://schemas.microsoft.com/office/drawing/2014/chart" uri="{C3380CC4-5D6E-409C-BE32-E72D297353CC}">
              <c16:uniqueId val="{0000000D-2D92-4281-A4C1-DC17004EBD29}"/>
            </c:ext>
          </c:extLst>
        </c:ser>
        <c:ser>
          <c:idx val="14"/>
          <c:order val="14"/>
          <c:tx>
            <c:strRef>
              <c:f>'8.12'!$A$24</c:f>
              <c:strCache>
                <c:ptCount val="1"/>
                <c:pt idx="0">
                  <c:v>Topné oleje</c:v>
                </c:pt>
              </c:strCache>
            </c:strRef>
          </c:tx>
          <c:spPr>
            <a:pattFill prst="ltUpDiag">
              <a:fgClr>
                <a:srgbClr val="5A6588"/>
              </a:fgClr>
              <a:bgClr>
                <a:sysClr val="window" lastClr="FFFFFF"/>
              </a:bgClr>
            </a:pattFill>
          </c:spPr>
          <c:invertIfNegative val="0"/>
          <c:cat>
            <c:strRef>
              <c:f>'8.12'!$C$38:$E$38</c:f>
              <c:strCache>
                <c:ptCount val="3"/>
                <c:pt idx="0">
                  <c:v>Červenec</c:v>
                </c:pt>
                <c:pt idx="1">
                  <c:v>Srpen</c:v>
                </c:pt>
                <c:pt idx="2">
                  <c:v>Září</c:v>
                </c:pt>
              </c:strCache>
            </c:strRef>
          </c:cat>
          <c:val>
            <c:numRef>
              <c:f>('8.12'!$B$24,'8.12'!$D$24,'8.12'!$F$24)</c:f>
              <c:numCache>
                <c:formatCode>#,##0.0</c:formatCode>
                <c:ptCount val="3"/>
                <c:pt idx="0">
                  <c:v>2848.2340000000004</c:v>
                </c:pt>
                <c:pt idx="1">
                  <c:v>438.16300000000001</c:v>
                </c:pt>
                <c:pt idx="2">
                  <c:v>1183.867</c:v>
                </c:pt>
              </c:numCache>
            </c:numRef>
          </c:val>
          <c:extLst>
            <c:ext xmlns:c16="http://schemas.microsoft.com/office/drawing/2014/chart" uri="{C3380CC4-5D6E-409C-BE32-E72D297353CC}">
              <c16:uniqueId val="{0000000E-2D92-4281-A4C1-DC17004EBD29}"/>
            </c:ext>
          </c:extLst>
        </c:ser>
        <c:ser>
          <c:idx val="15"/>
          <c:order val="15"/>
          <c:tx>
            <c:strRef>
              <c:f>'8.12'!$A$25</c:f>
              <c:strCache>
                <c:ptCount val="1"/>
                <c:pt idx="0">
                  <c:v>Zemní plyn</c:v>
                </c:pt>
              </c:strCache>
            </c:strRef>
          </c:tx>
          <c:spPr>
            <a:pattFill prst="ltUpDiag">
              <a:fgClr>
                <a:srgbClr val="E86158"/>
              </a:fgClr>
              <a:bgClr>
                <a:sysClr val="window" lastClr="FFFFFF"/>
              </a:bgClr>
            </a:pattFill>
          </c:spPr>
          <c:invertIfNegative val="0"/>
          <c:cat>
            <c:strRef>
              <c:f>'8.12'!$C$38:$E$38</c:f>
              <c:strCache>
                <c:ptCount val="3"/>
                <c:pt idx="0">
                  <c:v>Červenec</c:v>
                </c:pt>
                <c:pt idx="1">
                  <c:v>Srpen</c:v>
                </c:pt>
                <c:pt idx="2">
                  <c:v>Září</c:v>
                </c:pt>
              </c:strCache>
            </c:strRef>
          </c:cat>
          <c:val>
            <c:numRef>
              <c:f>('8.12'!$B$25,'8.12'!$D$25,'8.12'!$F$25)</c:f>
              <c:numCache>
                <c:formatCode>#,##0.0</c:formatCode>
                <c:ptCount val="3"/>
                <c:pt idx="0">
                  <c:v>388012.57583563554</c:v>
                </c:pt>
                <c:pt idx="1">
                  <c:v>359034.84700000007</c:v>
                </c:pt>
                <c:pt idx="2">
                  <c:v>346034.85399999993</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max val="12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cat>
            <c:strRef>
              <c:f>'8.13'!$C$38:$E$38</c:f>
              <c:strCache>
                <c:ptCount val="3"/>
                <c:pt idx="0">
                  <c:v>Červenec</c:v>
                </c:pt>
                <c:pt idx="1">
                  <c:v>Srpen</c:v>
                </c:pt>
                <c:pt idx="2">
                  <c:v>Září</c:v>
                </c:pt>
              </c:strCache>
            </c:strRef>
          </c:cat>
          <c:val>
            <c:numRef>
              <c:f>('8.13'!$B$27,'8.13'!$D$27,'8.13'!$F$27)</c:f>
              <c:numCache>
                <c:formatCode>#,##0.0</c:formatCode>
                <c:ptCount val="3"/>
                <c:pt idx="0">
                  <c:v>239200.09599999999</c:v>
                </c:pt>
                <c:pt idx="1">
                  <c:v>231029.96900000001</c:v>
                </c:pt>
                <c:pt idx="2">
                  <c:v>278828.75699999998</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cat>
            <c:strRef>
              <c:f>'8.13'!$C$38:$E$38</c:f>
              <c:strCache>
                <c:ptCount val="3"/>
                <c:pt idx="0">
                  <c:v>Červenec</c:v>
                </c:pt>
                <c:pt idx="1">
                  <c:v>Srpen</c:v>
                </c:pt>
                <c:pt idx="2">
                  <c:v>Září</c:v>
                </c:pt>
              </c:strCache>
            </c:strRef>
          </c:cat>
          <c:val>
            <c:numRef>
              <c:f>('8.13'!$B$28,'8.13'!$D$28,'8.13'!$F$28)</c:f>
              <c:numCache>
                <c:formatCode>#,##0.0</c:formatCode>
                <c:ptCount val="3"/>
                <c:pt idx="0">
                  <c:v>9541.36</c:v>
                </c:pt>
                <c:pt idx="1">
                  <c:v>9076.760000000002</c:v>
                </c:pt>
                <c:pt idx="2">
                  <c:v>17420.003000000001</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cat>
            <c:strRef>
              <c:f>'8.13'!$C$38:$E$38</c:f>
              <c:strCache>
                <c:ptCount val="3"/>
                <c:pt idx="0">
                  <c:v>Červenec</c:v>
                </c:pt>
                <c:pt idx="1">
                  <c:v>Srpen</c:v>
                </c:pt>
                <c:pt idx="2">
                  <c:v>Září</c:v>
                </c:pt>
              </c:strCache>
            </c:strRef>
          </c:cat>
          <c:val>
            <c:numRef>
              <c:f>('8.13'!$B$29,'8.13'!$D$29,'8.13'!$F$29)</c:f>
              <c:numCache>
                <c:formatCode>#,##0.0</c:formatCode>
                <c:ptCount val="3"/>
                <c:pt idx="0">
                  <c:v>1287.02</c:v>
                </c:pt>
                <c:pt idx="1">
                  <c:v>1275.1099999999999</c:v>
                </c:pt>
                <c:pt idx="2">
                  <c:v>3237.9799999999996</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cat>
            <c:strRef>
              <c:f>'8.13'!$C$38:$E$38</c:f>
              <c:strCache>
                <c:ptCount val="3"/>
                <c:pt idx="0">
                  <c:v>Červenec</c:v>
                </c:pt>
                <c:pt idx="1">
                  <c:v>Srpen</c:v>
                </c:pt>
                <c:pt idx="2">
                  <c:v>Září</c:v>
                </c:pt>
              </c:strCache>
            </c:strRef>
          </c:cat>
          <c:val>
            <c:numRef>
              <c:f>('8.13'!$B$30,'8.13'!$D$30,'8.13'!$F$30)</c:f>
              <c:numCache>
                <c:formatCode>#,##0.0</c:formatCode>
                <c:ptCount val="3"/>
                <c:pt idx="0">
                  <c:v>38.835000000000001</c:v>
                </c:pt>
                <c:pt idx="1">
                  <c:v>13.655000000000001</c:v>
                </c:pt>
                <c:pt idx="2">
                  <c:v>416.52600000000001</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cat>
            <c:strRef>
              <c:f>'8.13'!$C$38:$E$38</c:f>
              <c:strCache>
                <c:ptCount val="3"/>
                <c:pt idx="0">
                  <c:v>Červenec</c:v>
                </c:pt>
                <c:pt idx="1">
                  <c:v>Srpen</c:v>
                </c:pt>
                <c:pt idx="2">
                  <c:v>Září</c:v>
                </c:pt>
              </c:strCache>
            </c:strRef>
          </c:cat>
          <c:val>
            <c:numRef>
              <c:f>('8.13'!$B$31,'8.13'!$D$31,'8.13'!$F$31)</c:f>
              <c:numCache>
                <c:formatCode>#,##0.0</c:formatCode>
                <c:ptCount val="3"/>
                <c:pt idx="0">
                  <c:v>1728.51</c:v>
                </c:pt>
                <c:pt idx="1">
                  <c:v>1344.77</c:v>
                </c:pt>
                <c:pt idx="2">
                  <c:v>4136.9799999999996</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cat>
            <c:strRef>
              <c:f>'8.13'!$C$38:$E$38</c:f>
              <c:strCache>
                <c:ptCount val="3"/>
                <c:pt idx="0">
                  <c:v>Červenec</c:v>
                </c:pt>
                <c:pt idx="1">
                  <c:v>Srpen</c:v>
                </c:pt>
                <c:pt idx="2">
                  <c:v>Září</c:v>
                </c:pt>
              </c:strCache>
            </c:strRef>
          </c:cat>
          <c:val>
            <c:numRef>
              <c:f>('8.13'!$B$32,'8.13'!$D$32,'8.13'!$F$32)</c:f>
              <c:numCache>
                <c:formatCode>#,##0.0</c:formatCode>
                <c:ptCount val="3"/>
                <c:pt idx="0">
                  <c:v>97481.224000000002</c:v>
                </c:pt>
                <c:pt idx="1">
                  <c:v>94253.771999999997</c:v>
                </c:pt>
                <c:pt idx="2">
                  <c:v>171212.29800000001</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cat>
            <c:strRef>
              <c:f>'8.13'!$C$38:$E$38</c:f>
              <c:strCache>
                <c:ptCount val="3"/>
                <c:pt idx="0">
                  <c:v>Červenec</c:v>
                </c:pt>
                <c:pt idx="1">
                  <c:v>Srpen</c:v>
                </c:pt>
                <c:pt idx="2">
                  <c:v>Září</c:v>
                </c:pt>
              </c:strCache>
            </c:strRef>
          </c:cat>
          <c:val>
            <c:numRef>
              <c:f>('8.13'!$B$33,'8.13'!$D$33,'8.13'!$F$33)</c:f>
              <c:numCache>
                <c:formatCode>#,##0.0</c:formatCode>
                <c:ptCount val="3"/>
                <c:pt idx="0">
                  <c:v>32843.273000000001</c:v>
                </c:pt>
                <c:pt idx="1">
                  <c:v>32801.716</c:v>
                </c:pt>
                <c:pt idx="2">
                  <c:v>63938.636000000013</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cat>
            <c:strRef>
              <c:f>'8.13'!$C$38:$E$38</c:f>
              <c:strCache>
                <c:ptCount val="3"/>
                <c:pt idx="0">
                  <c:v>Červenec</c:v>
                </c:pt>
                <c:pt idx="1">
                  <c:v>Srpen</c:v>
                </c:pt>
                <c:pt idx="2">
                  <c:v>Září</c:v>
                </c:pt>
              </c:strCache>
            </c:strRef>
          </c:cat>
          <c:val>
            <c:numRef>
              <c:f>('8.13'!$B$34,'8.13'!$D$34,'8.13'!$F$34)</c:f>
              <c:numCache>
                <c:formatCode>#,##0.0</c:formatCode>
                <c:ptCount val="3"/>
                <c:pt idx="0">
                  <c:v>3214.5800000000004</c:v>
                </c:pt>
                <c:pt idx="1">
                  <c:v>3300.8669999999997</c:v>
                </c:pt>
                <c:pt idx="2">
                  <c:v>6876.4369999999999</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8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'8.13'!$A$38</c:f>
              <c:strCache>
                <c:ptCount val="1"/>
                <c:pt idx="0">
                  <c:v>Instalovaný výkon</c:v>
                </c:pt>
              </c:strCache>
            </c:strRef>
          </c:tx>
          <c:invertIfNegative val="0"/>
          <c:val>
            <c:numRef>
              <c:f>'8.13'!$B$38</c:f>
              <c:numCache>
                <c:formatCode>0.0%</c:formatCode>
                <c:ptCount val="1"/>
                <c:pt idx="0">
                  <c:v>0.25794232417610974</c:v>
                </c:pt>
              </c:numCache>
            </c:numRef>
          </c:val>
          <c:extLst>
            <c:ext xmlns:c16="http://schemas.microsoft.com/office/drawing/2014/chart" uri="{C3380CC4-5D6E-409C-BE32-E72D297353CC}">
              <c16:uniqueId val="{00000000-46E4-4F37-874A-FF5326A516FF}"/>
            </c:ext>
          </c:extLst>
        </c:ser>
        <c:ser>
          <c:idx val="1"/>
          <c:order val="1"/>
          <c:tx>
            <c:strRef>
              <c:f>'8.13'!$A$39</c:f>
              <c:strCache>
                <c:ptCount val="1"/>
                <c:pt idx="0">
                  <c:v>Výroba tepla brutto</c:v>
                </c:pt>
              </c:strCache>
            </c:strRef>
          </c:tx>
          <c:invertIfNegative val="0"/>
          <c:val>
            <c:numRef>
              <c:f>'8.13'!$B$39</c:f>
              <c:numCache>
                <c:formatCode>0.0%</c:formatCode>
                <c:ptCount val="1"/>
                <c:pt idx="0">
                  <c:v>0.25050040006575136</c:v>
                </c:pt>
              </c:numCache>
            </c:numRef>
          </c:val>
          <c:extLst>
            <c:ext xmlns:c16="http://schemas.microsoft.com/office/drawing/2014/chart" uri="{C3380CC4-5D6E-409C-BE32-E72D297353CC}">
              <c16:uniqueId val="{00000001-46E4-4F37-874A-FF5326A516FF}"/>
            </c:ext>
          </c:extLst>
        </c:ser>
        <c:ser>
          <c:idx val="2"/>
          <c:order val="2"/>
          <c:tx>
            <c:strRef>
              <c:f>'8.13'!$A$40</c:f>
              <c:strCache>
                <c:ptCount val="1"/>
                <c:pt idx="0">
                  <c:v>Dodávky tepla</c:v>
                </c:pt>
              </c:strCache>
            </c:strRef>
          </c:tx>
          <c:invertIfNegative val="0"/>
          <c:val>
            <c:numRef>
              <c:f>'8.13'!$B$40</c:f>
              <c:numCache>
                <c:formatCode>0.0%</c:formatCode>
                <c:ptCount val="1"/>
                <c:pt idx="0">
                  <c:v>0.16339386156684846</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3.5170029179910689E-2"/>
          <c:y val="0.68656067189358461"/>
          <c:w val="0.67681072653033092"/>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cat>
            <c:strRef>
              <c:f>'8.13'!$C$38:$E$38</c:f>
              <c:strCache>
                <c:ptCount val="3"/>
                <c:pt idx="0">
                  <c:v>Červenec</c:v>
                </c:pt>
                <c:pt idx="1">
                  <c:v>Srpen</c:v>
                </c:pt>
                <c:pt idx="2">
                  <c:v>Září</c:v>
                </c:pt>
              </c:strCache>
            </c:strRef>
          </c:cat>
          <c:val>
            <c:numRef>
              <c:f>('8.13'!$B$10,'8.13'!$D$10,'8.13'!$F$10)</c:f>
              <c:numCache>
                <c:formatCode>#,##0.0</c:formatCode>
                <c:ptCount val="3"/>
                <c:pt idx="0">
                  <c:v>89078.37999999999</c:v>
                </c:pt>
                <c:pt idx="1">
                  <c:v>92356.151000000013</c:v>
                </c:pt>
                <c:pt idx="2">
                  <c:v>103070.83</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cat>
            <c:strRef>
              <c:f>'8.13'!$C$38:$E$38</c:f>
              <c:strCache>
                <c:ptCount val="3"/>
                <c:pt idx="0">
                  <c:v>Červenec</c:v>
                </c:pt>
                <c:pt idx="1">
                  <c:v>Srpen</c:v>
                </c:pt>
                <c:pt idx="2">
                  <c:v>Září</c:v>
                </c:pt>
              </c:strCache>
            </c:strRef>
          </c:cat>
          <c:val>
            <c:numRef>
              <c:f>('8.13'!$B$11,'8.13'!$D$11,'8.13'!$F$11)</c:f>
              <c:numCache>
                <c:formatCode>#,##0.0</c:formatCode>
                <c:ptCount val="3"/>
                <c:pt idx="0">
                  <c:v>1551.7829999999999</c:v>
                </c:pt>
                <c:pt idx="1">
                  <c:v>915.63900000000001</c:v>
                </c:pt>
                <c:pt idx="2">
                  <c:v>1246.8920000000001</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cat>
            <c:strRef>
              <c:f>'8.13'!$C$38:$E$38</c:f>
              <c:strCache>
                <c:ptCount val="3"/>
                <c:pt idx="0">
                  <c:v>Červenec</c:v>
                </c:pt>
                <c:pt idx="1">
                  <c:v>Srpen</c:v>
                </c:pt>
                <c:pt idx="2">
                  <c:v>Září</c:v>
                </c:pt>
              </c:strCache>
            </c:strRef>
          </c:cat>
          <c:val>
            <c:numRef>
              <c:f>('8.13'!$B$12,'8.13'!$D$12,'8.13'!$F$12)</c:f>
              <c:numCache>
                <c:formatCode>#,##0.0</c:formatCode>
                <c:ptCount val="3"/>
                <c:pt idx="0">
                  <c:v>176.33</c:v>
                </c:pt>
                <c:pt idx="1">
                  <c:v>201.04</c:v>
                </c:pt>
                <c:pt idx="2">
                  <c:v>267.27999999999997</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cat>
            <c:strRef>
              <c:f>'8.13'!$C$38:$E$38</c:f>
              <c:strCache>
                <c:ptCount val="3"/>
                <c:pt idx="0">
                  <c:v>Červenec</c:v>
                </c:pt>
                <c:pt idx="1">
                  <c:v>Srpen</c:v>
                </c:pt>
                <c:pt idx="2">
                  <c:v>Září</c:v>
                </c:pt>
              </c:strCache>
            </c:strRef>
          </c:cat>
          <c:val>
            <c:numRef>
              <c:f>('8.13'!$B$13,'8.13'!$D$13,'8.13'!$F$13)</c:f>
              <c:numCache>
                <c:formatCode>#,##0.0</c:formatCode>
                <c:ptCount val="3"/>
                <c:pt idx="0">
                  <c:v>0</c:v>
                </c:pt>
                <c:pt idx="1">
                  <c:v>0</c:v>
                </c:pt>
                <c:pt idx="2">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cat>
            <c:strRef>
              <c:f>'8.13'!$C$38:$E$38</c:f>
              <c:strCache>
                <c:ptCount val="3"/>
                <c:pt idx="0">
                  <c:v>Červenec</c:v>
                </c:pt>
                <c:pt idx="1">
                  <c:v>Srpen</c:v>
                </c:pt>
                <c:pt idx="2">
                  <c:v>Září</c:v>
                </c:pt>
              </c:strCache>
            </c:strRef>
          </c:cat>
          <c:val>
            <c:numRef>
              <c:f>('8.13'!$B$14,'8.13'!$D$14,'8.13'!$F$14)</c:f>
              <c:numCache>
                <c:formatCode>#,##0.0</c:formatCode>
                <c:ptCount val="3"/>
                <c:pt idx="0">
                  <c:v>116</c:v>
                </c:pt>
                <c:pt idx="1">
                  <c:v>119</c:v>
                </c:pt>
                <c:pt idx="2">
                  <c:v>103</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cat>
            <c:strRef>
              <c:f>'8.13'!$C$38:$E$38</c:f>
              <c:strCache>
                <c:ptCount val="3"/>
                <c:pt idx="0">
                  <c:v>Červenec</c:v>
                </c:pt>
                <c:pt idx="1">
                  <c:v>Srpen</c:v>
                </c:pt>
                <c:pt idx="2">
                  <c:v>Září</c:v>
                </c:pt>
              </c:strCache>
            </c:strRef>
          </c:cat>
          <c:val>
            <c:numRef>
              <c:f>('8.13'!$B$15,'8.13'!$D$15,'8.13'!$F$15)</c:f>
              <c:numCache>
                <c:formatCode>#,##0.0</c:formatCode>
                <c:ptCount val="3"/>
                <c:pt idx="0">
                  <c:v>10</c:v>
                </c:pt>
                <c:pt idx="1">
                  <c:v>0</c:v>
                </c:pt>
                <c:pt idx="2">
                  <c:v>2</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cat>
            <c:strRef>
              <c:f>'8.13'!$C$38:$E$38</c:f>
              <c:strCache>
                <c:ptCount val="3"/>
                <c:pt idx="0">
                  <c:v>Červenec</c:v>
                </c:pt>
                <c:pt idx="1">
                  <c:v>Srpen</c:v>
                </c:pt>
                <c:pt idx="2">
                  <c:v>Září</c:v>
                </c:pt>
              </c:strCache>
            </c:strRef>
          </c:cat>
          <c:val>
            <c:numRef>
              <c:f>('8.13'!$B$16,'8.13'!$D$16,'8.13'!$F$16)</c:f>
              <c:numCache>
                <c:formatCode>#,##0.0</c:formatCode>
                <c:ptCount val="3"/>
                <c:pt idx="0">
                  <c:v>339533.48</c:v>
                </c:pt>
                <c:pt idx="1">
                  <c:v>312182.27799999999</c:v>
                </c:pt>
                <c:pt idx="2">
                  <c:v>517903.109</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cat>
            <c:strRef>
              <c:f>'8.13'!$C$38:$E$38</c:f>
              <c:strCache>
                <c:ptCount val="3"/>
                <c:pt idx="0">
                  <c:v>Červenec</c:v>
                </c:pt>
                <c:pt idx="1">
                  <c:v>Srpen</c:v>
                </c:pt>
                <c:pt idx="2">
                  <c:v>Září</c:v>
                </c:pt>
              </c:strCache>
            </c:strRef>
          </c:cat>
          <c:val>
            <c:numRef>
              <c:f>('8.13'!$B$17,'8.13'!$D$17,'8.13'!$F$17)</c:f>
              <c:numCache>
                <c:formatCode>#,##0.0</c:formatCode>
                <c:ptCount val="3"/>
                <c:pt idx="0">
                  <c:v>0</c:v>
                </c:pt>
                <c:pt idx="1">
                  <c:v>0</c:v>
                </c:pt>
                <c:pt idx="2">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cat>
            <c:strRef>
              <c:f>'8.13'!$C$38:$E$38</c:f>
              <c:strCache>
                <c:ptCount val="3"/>
                <c:pt idx="0">
                  <c:v>Červenec</c:v>
                </c:pt>
                <c:pt idx="1">
                  <c:v>Srpen</c:v>
                </c:pt>
                <c:pt idx="2">
                  <c:v>Září</c:v>
                </c:pt>
              </c:strCache>
            </c:strRef>
          </c:cat>
          <c:val>
            <c:numRef>
              <c:f>('8.13'!$B$18,'8.13'!$D$18,'8.13'!$F$18)</c:f>
              <c:numCache>
                <c:formatCode>#,##0.0</c:formatCode>
                <c:ptCount val="3"/>
                <c:pt idx="0">
                  <c:v>0</c:v>
                </c:pt>
                <c:pt idx="1">
                  <c:v>0</c:v>
                </c:pt>
                <c:pt idx="2">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cat>
            <c:strRef>
              <c:f>'8.13'!$C$38:$E$38</c:f>
              <c:strCache>
                <c:ptCount val="3"/>
                <c:pt idx="0">
                  <c:v>Červenec</c:v>
                </c:pt>
                <c:pt idx="1">
                  <c:v>Srpen</c:v>
                </c:pt>
                <c:pt idx="2">
                  <c:v>Září</c:v>
                </c:pt>
              </c:strCache>
            </c:strRef>
          </c:cat>
          <c:val>
            <c:numRef>
              <c:f>('8.13'!$B$19,'8.13'!$D$19,'8.13'!$F$19)</c:f>
              <c:numCache>
                <c:formatCode>#,##0.0</c:formatCode>
                <c:ptCount val="3"/>
                <c:pt idx="0">
                  <c:v>16</c:v>
                </c:pt>
                <c:pt idx="1">
                  <c:v>6</c:v>
                </c:pt>
                <c:pt idx="2">
                  <c:v>90</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cat>
            <c:strRef>
              <c:f>'8.13'!$C$38:$E$38</c:f>
              <c:strCache>
                <c:ptCount val="3"/>
                <c:pt idx="0">
                  <c:v>Červenec</c:v>
                </c:pt>
                <c:pt idx="1">
                  <c:v>Srpen</c:v>
                </c:pt>
                <c:pt idx="2">
                  <c:v>Září</c:v>
                </c:pt>
              </c:strCache>
            </c:strRef>
          </c:cat>
          <c:val>
            <c:numRef>
              <c:f>('8.13'!$B$20,'8.13'!$D$20,'8.13'!$F$20)</c:f>
              <c:numCache>
                <c:formatCode>#,##0.0</c:formatCode>
                <c:ptCount val="3"/>
                <c:pt idx="0">
                  <c:v>0</c:v>
                </c:pt>
                <c:pt idx="1">
                  <c:v>0</c:v>
                </c:pt>
                <c:pt idx="2">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cat>
            <c:strRef>
              <c:f>'8.13'!$C$38:$E$38</c:f>
              <c:strCache>
                <c:ptCount val="3"/>
                <c:pt idx="0">
                  <c:v>Červenec</c:v>
                </c:pt>
                <c:pt idx="1">
                  <c:v>Srpen</c:v>
                </c:pt>
                <c:pt idx="2">
                  <c:v>Září</c:v>
                </c:pt>
              </c:strCache>
            </c:strRef>
          </c:cat>
          <c:val>
            <c:numRef>
              <c:f>('8.13'!$B$21,'8.13'!$D$21,'8.13'!$F$21)</c:f>
              <c:numCache>
                <c:formatCode>#,##0.0</c:formatCode>
                <c:ptCount val="3"/>
                <c:pt idx="0">
                  <c:v>2314.84</c:v>
                </c:pt>
                <c:pt idx="1">
                  <c:v>1412.84</c:v>
                </c:pt>
                <c:pt idx="2">
                  <c:v>936.7</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cat>
            <c:strRef>
              <c:f>'8.13'!$C$38:$E$38</c:f>
              <c:strCache>
                <c:ptCount val="3"/>
                <c:pt idx="0">
                  <c:v>Červenec</c:v>
                </c:pt>
                <c:pt idx="1">
                  <c:v>Srpen</c:v>
                </c:pt>
                <c:pt idx="2">
                  <c:v>Září</c:v>
                </c:pt>
              </c:strCache>
            </c:strRef>
          </c:cat>
          <c:val>
            <c:numRef>
              <c:f>('8.13'!$B$22,'8.13'!$D$22,'8.13'!$F$22)</c:f>
              <c:numCache>
                <c:formatCode>#,##0.0</c:formatCode>
                <c:ptCount val="3"/>
                <c:pt idx="0">
                  <c:v>27344</c:v>
                </c:pt>
                <c:pt idx="1">
                  <c:v>3569</c:v>
                </c:pt>
                <c:pt idx="2">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cat>
            <c:strRef>
              <c:f>'8.13'!$C$38:$E$38</c:f>
              <c:strCache>
                <c:ptCount val="3"/>
                <c:pt idx="0">
                  <c:v>Červenec</c:v>
                </c:pt>
                <c:pt idx="1">
                  <c:v>Srpen</c:v>
                </c:pt>
                <c:pt idx="2">
                  <c:v>Září</c:v>
                </c:pt>
              </c:strCache>
            </c:strRef>
          </c:cat>
          <c:val>
            <c:numRef>
              <c:f>('8.13'!$B$23,'8.13'!$D$23,'8.13'!$F$23)</c:f>
              <c:numCache>
                <c:formatCode>#,##0.0</c:formatCode>
                <c:ptCount val="3"/>
                <c:pt idx="0">
                  <c:v>0</c:v>
                </c:pt>
                <c:pt idx="1">
                  <c:v>0</c:v>
                </c:pt>
                <c:pt idx="2">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cat>
            <c:strRef>
              <c:f>'8.13'!$C$38:$E$38</c:f>
              <c:strCache>
                <c:ptCount val="3"/>
                <c:pt idx="0">
                  <c:v>Červenec</c:v>
                </c:pt>
                <c:pt idx="1">
                  <c:v>Srpen</c:v>
                </c:pt>
                <c:pt idx="2">
                  <c:v>Září</c:v>
                </c:pt>
              </c:strCache>
            </c:strRef>
          </c:cat>
          <c:val>
            <c:numRef>
              <c:f>('8.13'!$B$24,'8.13'!$D$24,'8.13'!$F$24)</c:f>
              <c:numCache>
                <c:formatCode>#,##0.0</c:formatCode>
                <c:ptCount val="3"/>
                <c:pt idx="0">
                  <c:v>693.03800000000012</c:v>
                </c:pt>
                <c:pt idx="1">
                  <c:v>1683.9290000000001</c:v>
                </c:pt>
                <c:pt idx="2">
                  <c:v>658.52499999999998</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cat>
            <c:strRef>
              <c:f>'8.13'!$C$38:$E$38</c:f>
              <c:strCache>
                <c:ptCount val="3"/>
                <c:pt idx="0">
                  <c:v>Červenec</c:v>
                </c:pt>
                <c:pt idx="1">
                  <c:v>Srpen</c:v>
                </c:pt>
                <c:pt idx="2">
                  <c:v>Září</c:v>
                </c:pt>
              </c:strCache>
            </c:strRef>
          </c:cat>
          <c:val>
            <c:numRef>
              <c:f>('8.13'!$B$25,'8.13'!$D$25,'8.13'!$F$25)</c:f>
              <c:numCache>
                <c:formatCode>#,##0.0</c:formatCode>
                <c:ptCount val="3"/>
                <c:pt idx="0">
                  <c:v>25323.77</c:v>
                </c:pt>
                <c:pt idx="1">
                  <c:v>49833.928</c:v>
                </c:pt>
                <c:pt idx="2">
                  <c:v>38682.165000000001</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max val="800000"/>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Průmysl</c:v>
                </c:pt>
              </c:strCache>
            </c:strRef>
          </c:tx>
          <c:invertIfNegative val="0"/>
          <c:cat>
            <c:strRef>
              <c:f>'8.14'!$C$38:$E$38</c:f>
              <c:strCache>
                <c:ptCount val="3"/>
                <c:pt idx="0">
                  <c:v>Červenec</c:v>
                </c:pt>
                <c:pt idx="1">
                  <c:v>Srpen</c:v>
                </c:pt>
                <c:pt idx="2">
                  <c:v>Září</c:v>
                </c:pt>
              </c:strCache>
            </c:strRef>
          </c:cat>
          <c:val>
            <c:numRef>
              <c:f>('8.14'!$B$27,'8.14'!$D$27,'8.14'!$F$27)</c:f>
              <c:numCache>
                <c:formatCode>#,##0.0</c:formatCode>
                <c:ptCount val="3"/>
                <c:pt idx="0">
                  <c:v>81955.671000000002</c:v>
                </c:pt>
                <c:pt idx="1">
                  <c:v>107990.448</c:v>
                </c:pt>
                <c:pt idx="2">
                  <c:v>120262.872</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cat>
            <c:strRef>
              <c:f>'8.14'!$C$38:$E$38</c:f>
              <c:strCache>
                <c:ptCount val="3"/>
                <c:pt idx="0">
                  <c:v>Červenec</c:v>
                </c:pt>
                <c:pt idx="1">
                  <c:v>Srpen</c:v>
                </c:pt>
                <c:pt idx="2">
                  <c:v>Září</c:v>
                </c:pt>
              </c:strCache>
            </c:strRef>
          </c:cat>
          <c:val>
            <c:numRef>
              <c:f>('8.14'!$B$28,'8.14'!$D$28,'8.14'!$F$28)</c:f>
              <c:numCache>
                <c:formatCode>#,##0.0</c:formatCode>
                <c:ptCount val="3"/>
                <c:pt idx="0">
                  <c:v>376.62599999999998</c:v>
                </c:pt>
                <c:pt idx="1">
                  <c:v>663.22699999999998</c:v>
                </c:pt>
                <c:pt idx="2">
                  <c:v>429.399</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cat>
            <c:strRef>
              <c:f>'8.14'!$C$38:$E$38</c:f>
              <c:strCache>
                <c:ptCount val="3"/>
                <c:pt idx="0">
                  <c:v>Červenec</c:v>
                </c:pt>
                <c:pt idx="1">
                  <c:v>Srpen</c:v>
                </c:pt>
                <c:pt idx="2">
                  <c:v>Září</c:v>
                </c:pt>
              </c:strCache>
            </c:strRef>
          </c:cat>
          <c:val>
            <c:numRef>
              <c:f>('8.14'!$B$29,'8.14'!$D$29,'8.14'!$F$29)</c:f>
              <c:numCache>
                <c:formatCode>#,##0.0</c:formatCode>
                <c:ptCount val="3"/>
                <c:pt idx="0">
                  <c:v>106.74000000000001</c:v>
                </c:pt>
                <c:pt idx="1">
                  <c:v>148.75</c:v>
                </c:pt>
                <c:pt idx="2">
                  <c:v>279.02999999999997</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cat>
            <c:strRef>
              <c:f>'8.14'!$C$38:$E$38</c:f>
              <c:strCache>
                <c:ptCount val="3"/>
                <c:pt idx="0">
                  <c:v>Červenec</c:v>
                </c:pt>
                <c:pt idx="1">
                  <c:v>Srpen</c:v>
                </c:pt>
                <c:pt idx="2">
                  <c:v>Září</c:v>
                </c:pt>
              </c:strCache>
            </c:strRef>
          </c:cat>
          <c:val>
            <c:numRef>
              <c:f>('8.14'!$B$30,'8.14'!$D$30,'8.14'!$F$30)</c:f>
              <c:numCache>
                <c:formatCode>#,##0.0</c:formatCode>
                <c:ptCount val="3"/>
                <c:pt idx="0">
                  <c:v>91.58</c:v>
                </c:pt>
                <c:pt idx="1">
                  <c:v>89.2</c:v>
                </c:pt>
                <c:pt idx="2">
                  <c:v>167.56</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cat>
            <c:strRef>
              <c:f>'8.14'!$C$38:$E$38</c:f>
              <c:strCache>
                <c:ptCount val="3"/>
                <c:pt idx="0">
                  <c:v>Červenec</c:v>
                </c:pt>
                <c:pt idx="1">
                  <c:v>Srpen</c:v>
                </c:pt>
                <c:pt idx="2">
                  <c:v>Září</c:v>
                </c:pt>
              </c:strCache>
            </c:strRef>
          </c:cat>
          <c:val>
            <c:numRef>
              <c:f>('8.14'!$B$31,'8.14'!$D$31,'8.14'!$F$31)</c:f>
              <c:numCache>
                <c:formatCode>#,##0.0</c:formatCode>
                <c:ptCount val="3"/>
                <c:pt idx="0">
                  <c:v>613.69000000000005</c:v>
                </c:pt>
                <c:pt idx="1">
                  <c:v>560.38</c:v>
                </c:pt>
                <c:pt idx="2">
                  <c:v>728.66000000000008</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cat>
            <c:strRef>
              <c:f>'8.14'!$C$38:$E$38</c:f>
              <c:strCache>
                <c:ptCount val="3"/>
                <c:pt idx="0">
                  <c:v>Červenec</c:v>
                </c:pt>
                <c:pt idx="1">
                  <c:v>Srpen</c:v>
                </c:pt>
                <c:pt idx="2">
                  <c:v>Září</c:v>
                </c:pt>
              </c:strCache>
            </c:strRef>
          </c:cat>
          <c:val>
            <c:numRef>
              <c:f>('8.14'!$B$32,'8.14'!$D$32,'8.14'!$F$32)</c:f>
              <c:numCache>
                <c:formatCode>#,##0.0</c:formatCode>
                <c:ptCount val="3"/>
                <c:pt idx="0">
                  <c:v>27189.613999999998</c:v>
                </c:pt>
                <c:pt idx="1">
                  <c:v>27395.193999999996</c:v>
                </c:pt>
                <c:pt idx="2">
                  <c:v>51150.618000000009</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cat>
            <c:strRef>
              <c:f>'8.14'!$C$38:$E$38</c:f>
              <c:strCache>
                <c:ptCount val="3"/>
                <c:pt idx="0">
                  <c:v>Červenec</c:v>
                </c:pt>
                <c:pt idx="1">
                  <c:v>Srpen</c:v>
                </c:pt>
                <c:pt idx="2">
                  <c:v>Září</c:v>
                </c:pt>
              </c:strCache>
            </c:strRef>
          </c:cat>
          <c:val>
            <c:numRef>
              <c:f>('8.14'!$B$33,'8.14'!$D$33,'8.14'!$F$33)</c:f>
              <c:numCache>
                <c:formatCode>#,##0.0</c:formatCode>
                <c:ptCount val="3"/>
                <c:pt idx="0">
                  <c:v>7804.6909999999998</c:v>
                </c:pt>
                <c:pt idx="1">
                  <c:v>8979.6280000000006</c:v>
                </c:pt>
                <c:pt idx="2">
                  <c:v>15417.482</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cat>
            <c:strRef>
              <c:f>'8.14'!$C$38:$E$38</c:f>
              <c:strCache>
                <c:ptCount val="3"/>
                <c:pt idx="0">
                  <c:v>Červenec</c:v>
                </c:pt>
                <c:pt idx="1">
                  <c:v>Srpen</c:v>
                </c:pt>
                <c:pt idx="2">
                  <c:v>Září</c:v>
                </c:pt>
              </c:strCache>
            </c:strRef>
          </c:cat>
          <c:val>
            <c:numRef>
              <c:f>('8.14'!$B$34,'8.14'!$D$34,'8.14'!$F$34)</c:f>
              <c:numCache>
                <c:formatCode>#,##0.0</c:formatCode>
                <c:ptCount val="3"/>
                <c:pt idx="0">
                  <c:v>0</c:v>
                </c:pt>
                <c:pt idx="1">
                  <c:v>0</c:v>
                </c:pt>
                <c:pt idx="2">
                  <c:v>54.167000000000002</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max val="25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'8.14'!$A$38</c:f>
              <c:strCache>
                <c:ptCount val="1"/>
                <c:pt idx="0">
                  <c:v>Instalovaný výkon</c:v>
                </c:pt>
              </c:strCache>
            </c:strRef>
          </c:tx>
          <c:invertIfNegative val="0"/>
          <c:val>
            <c:numRef>
              <c:f>'8.14'!$B$38</c:f>
              <c:numCache>
                <c:formatCode>0.0%</c:formatCode>
                <c:ptCount val="1"/>
                <c:pt idx="0">
                  <c:v>3.3083248472794272E-2</c:v>
                </c:pt>
              </c:numCache>
            </c:numRef>
          </c:val>
          <c:extLst>
            <c:ext xmlns:c16="http://schemas.microsoft.com/office/drawing/2014/chart" uri="{C3380CC4-5D6E-409C-BE32-E72D297353CC}">
              <c16:uniqueId val="{00000000-0A0C-4FB2-83B0-E06802AF94F6}"/>
            </c:ext>
          </c:extLst>
        </c:ser>
        <c:ser>
          <c:idx val="1"/>
          <c:order val="1"/>
          <c:tx>
            <c:strRef>
              <c:f>'8.14'!$A$39</c:f>
              <c:strCache>
                <c:ptCount val="1"/>
                <c:pt idx="0">
                  <c:v>Výroba tepla brutto</c:v>
                </c:pt>
              </c:strCache>
            </c:strRef>
          </c:tx>
          <c:invertIfNegative val="0"/>
          <c:val>
            <c:numRef>
              <c:f>'8.14'!$B$39</c:f>
              <c:numCache>
                <c:formatCode>0.0%</c:formatCode>
                <c:ptCount val="1"/>
                <c:pt idx="0">
                  <c:v>4.3898290043632049E-2</c:v>
                </c:pt>
              </c:numCache>
            </c:numRef>
          </c:val>
          <c:extLst>
            <c:ext xmlns:c16="http://schemas.microsoft.com/office/drawing/2014/chart" uri="{C3380CC4-5D6E-409C-BE32-E72D297353CC}">
              <c16:uniqueId val="{00000001-0A0C-4FB2-83B0-E06802AF94F6}"/>
            </c:ext>
          </c:extLst>
        </c:ser>
        <c:ser>
          <c:idx val="2"/>
          <c:order val="2"/>
          <c:tx>
            <c:strRef>
              <c:f>'8.14'!$A$40</c:f>
              <c:strCache>
                <c:ptCount val="1"/>
                <c:pt idx="0">
                  <c:v>Dodávky tepla</c:v>
                </c:pt>
              </c:strCache>
            </c:strRef>
          </c:tx>
          <c:invertIfNegative val="0"/>
          <c:val>
            <c:numRef>
              <c:f>'8.14'!$B$40</c:f>
              <c:numCache>
                <c:formatCode>0.0%</c:formatCode>
                <c:ptCount val="1"/>
                <c:pt idx="0">
                  <c:v>4.7739706519908123E-2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majorUnit val="0.1"/>
      </c:valAx>
    </c:plotArea>
    <c:legend>
      <c:legendPos val="b"/>
      <c:layout>
        <c:manualLayout>
          <c:xMode val="edge"/>
          <c:yMode val="edge"/>
          <c:x val="1.5162396231415507E-3"/>
          <c:y val="0.76406173692914925"/>
          <c:w val="0.65737346283491216"/>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(GJ)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cat>
            <c:strRef>
              <c:f>'8.14'!$C$38:$E$38</c:f>
              <c:strCache>
                <c:ptCount val="3"/>
                <c:pt idx="0">
                  <c:v>Červenec</c:v>
                </c:pt>
                <c:pt idx="1">
                  <c:v>Srpen</c:v>
                </c:pt>
                <c:pt idx="2">
                  <c:v>Září</c:v>
                </c:pt>
              </c:strCache>
            </c:strRef>
          </c:cat>
          <c:val>
            <c:numRef>
              <c:f>('8.14'!$B$10,'8.14'!$D$10,'8.14'!$F$10)</c:f>
              <c:numCache>
                <c:formatCode>#,##0.0</c:formatCode>
                <c:ptCount val="3"/>
                <c:pt idx="0">
                  <c:v>7090.7030000000004</c:v>
                </c:pt>
                <c:pt idx="1">
                  <c:v>7743.7669999999998</c:v>
                </c:pt>
                <c:pt idx="2">
                  <c:v>12786.163</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cat>
            <c:strRef>
              <c:f>'8.14'!$C$38:$E$38</c:f>
              <c:strCache>
                <c:ptCount val="3"/>
                <c:pt idx="0">
                  <c:v>Červenec</c:v>
                </c:pt>
                <c:pt idx="1">
                  <c:v>Srpen</c:v>
                </c:pt>
                <c:pt idx="2">
                  <c:v>Září</c:v>
                </c:pt>
              </c:strCache>
            </c:strRef>
          </c:cat>
          <c:val>
            <c:numRef>
              <c:f>('8.14'!$B$11,'8.14'!$D$11,'8.14'!$F$11)</c:f>
              <c:numCache>
                <c:formatCode>#,##0.0</c:formatCode>
                <c:ptCount val="3"/>
                <c:pt idx="0">
                  <c:v>326</c:v>
                </c:pt>
                <c:pt idx="1">
                  <c:v>526.54</c:v>
                </c:pt>
                <c:pt idx="2">
                  <c:v>587.29999999999995</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cat>
            <c:strRef>
              <c:f>'8.14'!$C$38:$E$38</c:f>
              <c:strCache>
                <c:ptCount val="3"/>
                <c:pt idx="0">
                  <c:v>Červenec</c:v>
                </c:pt>
                <c:pt idx="1">
                  <c:v>Srpen</c:v>
                </c:pt>
                <c:pt idx="2">
                  <c:v>Září</c:v>
                </c:pt>
              </c:strCache>
            </c:strRef>
          </c:cat>
          <c:val>
            <c:numRef>
              <c:f>('8.14'!$B$12,'8.14'!$D$12,'8.14'!$F$12)</c:f>
              <c:numCache>
                <c:formatCode>#,##0.0</c:formatCode>
                <c:ptCount val="3"/>
                <c:pt idx="0">
                  <c:v>0</c:v>
                </c:pt>
                <c:pt idx="1">
                  <c:v>0</c:v>
                </c:pt>
                <c:pt idx="2">
                  <c:v>0</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cat>
            <c:strRef>
              <c:f>'8.14'!$C$38:$E$38</c:f>
              <c:strCache>
                <c:ptCount val="3"/>
                <c:pt idx="0">
                  <c:v>Červenec</c:v>
                </c:pt>
                <c:pt idx="1">
                  <c:v>Srpen</c:v>
                </c:pt>
                <c:pt idx="2">
                  <c:v>Září</c:v>
                </c:pt>
              </c:strCache>
            </c:strRef>
          </c:cat>
          <c:val>
            <c:numRef>
              <c:f>('8.14'!$B$13,'8.14'!$D$13,'8.14'!$F$13)</c:f>
              <c:numCache>
                <c:formatCode>#,##0.0</c:formatCode>
                <c:ptCount val="3"/>
                <c:pt idx="0">
                  <c:v>46.1</c:v>
                </c:pt>
                <c:pt idx="1">
                  <c:v>32</c:v>
                </c:pt>
                <c:pt idx="2">
                  <c:v>8.4</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cat>
            <c:strRef>
              <c:f>'8.14'!$C$38:$E$38</c:f>
              <c:strCache>
                <c:ptCount val="3"/>
                <c:pt idx="0">
                  <c:v>Červenec</c:v>
                </c:pt>
                <c:pt idx="1">
                  <c:v>Srpen</c:v>
                </c:pt>
                <c:pt idx="2">
                  <c:v>Září</c:v>
                </c:pt>
              </c:strCache>
            </c:strRef>
          </c:cat>
          <c:val>
            <c:numRef>
              <c:f>('8.14'!$B$14,'8.14'!$D$14,'8.14'!$F$14)</c:f>
              <c:numCache>
                <c:formatCode>#,##0.0</c:formatCode>
                <c:ptCount val="3"/>
                <c:pt idx="0">
                  <c:v>0</c:v>
                </c:pt>
                <c:pt idx="1">
                  <c:v>0</c:v>
                </c:pt>
                <c:pt idx="2">
                  <c:v>0</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cat>
            <c:strRef>
              <c:f>'8.14'!$C$38:$E$38</c:f>
              <c:strCache>
                <c:ptCount val="3"/>
                <c:pt idx="0">
                  <c:v>Červenec</c:v>
                </c:pt>
                <c:pt idx="1">
                  <c:v>Srpen</c:v>
                </c:pt>
                <c:pt idx="2">
                  <c:v>Září</c:v>
                </c:pt>
              </c:strCache>
            </c:strRef>
          </c:cat>
          <c:val>
            <c:numRef>
              <c:f>('8.14'!$B$15,'8.14'!$D$15,'8.14'!$F$15)</c:f>
              <c:numCache>
                <c:formatCode>#,##0.0</c:formatCode>
                <c:ptCount val="3"/>
                <c:pt idx="0">
                  <c:v>0</c:v>
                </c:pt>
                <c:pt idx="1">
                  <c:v>0</c:v>
                </c:pt>
                <c:pt idx="2">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cat>
            <c:strRef>
              <c:f>'8.14'!$C$38:$E$38</c:f>
              <c:strCache>
                <c:ptCount val="3"/>
                <c:pt idx="0">
                  <c:v>Červenec</c:v>
                </c:pt>
                <c:pt idx="1">
                  <c:v>Srpen</c:v>
                </c:pt>
                <c:pt idx="2">
                  <c:v>Září</c:v>
                </c:pt>
              </c:strCache>
            </c:strRef>
          </c:cat>
          <c:val>
            <c:numRef>
              <c:f>('8.14'!$B$16,'8.14'!$D$16,'8.14'!$F$16)</c:f>
              <c:numCache>
                <c:formatCode>#,##0.0</c:formatCode>
                <c:ptCount val="3"/>
                <c:pt idx="0">
                  <c:v>74159.870999999999</c:v>
                </c:pt>
                <c:pt idx="1">
                  <c:v>110601.523</c:v>
                </c:pt>
                <c:pt idx="2">
                  <c:v>133853.05099999998</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cat>
            <c:strRef>
              <c:f>'8.14'!$C$38:$E$38</c:f>
              <c:strCache>
                <c:ptCount val="3"/>
                <c:pt idx="0">
                  <c:v>Červenec</c:v>
                </c:pt>
                <c:pt idx="1">
                  <c:v>Srpen</c:v>
                </c:pt>
                <c:pt idx="2">
                  <c:v>Září</c:v>
                </c:pt>
              </c:strCache>
            </c:strRef>
          </c:cat>
          <c:val>
            <c:numRef>
              <c:f>('8.14'!$B$17,'8.14'!$D$17,'8.14'!$F$17)</c:f>
              <c:numCache>
                <c:formatCode>#,##0.0</c:formatCode>
                <c:ptCount val="3"/>
                <c:pt idx="0">
                  <c:v>0</c:v>
                </c:pt>
                <c:pt idx="1">
                  <c:v>0</c:v>
                </c:pt>
                <c:pt idx="2">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cat>
            <c:strRef>
              <c:f>'8.14'!$C$38:$E$38</c:f>
              <c:strCache>
                <c:ptCount val="3"/>
                <c:pt idx="0">
                  <c:v>Červenec</c:v>
                </c:pt>
                <c:pt idx="1">
                  <c:v>Srpen</c:v>
                </c:pt>
                <c:pt idx="2">
                  <c:v>Září</c:v>
                </c:pt>
              </c:strCache>
            </c:strRef>
          </c:cat>
          <c:val>
            <c:numRef>
              <c:f>('8.14'!$B$18,'8.14'!$D$18,'8.14'!$F$18)</c:f>
              <c:numCache>
                <c:formatCode>#,##0.0</c:formatCode>
                <c:ptCount val="3"/>
                <c:pt idx="0">
                  <c:v>0</c:v>
                </c:pt>
                <c:pt idx="1">
                  <c:v>0</c:v>
                </c:pt>
                <c:pt idx="2">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cat>
            <c:strRef>
              <c:f>'8.14'!$C$38:$E$38</c:f>
              <c:strCache>
                <c:ptCount val="3"/>
                <c:pt idx="0">
                  <c:v>Červenec</c:v>
                </c:pt>
                <c:pt idx="1">
                  <c:v>Srpen</c:v>
                </c:pt>
                <c:pt idx="2">
                  <c:v>Září</c:v>
                </c:pt>
              </c:strCache>
            </c:strRef>
          </c:cat>
          <c:val>
            <c:numRef>
              <c:f>('8.14'!$B$19,'8.14'!$D$19,'8.14'!$F$19)</c:f>
              <c:numCache>
                <c:formatCode>#,##0.0</c:formatCode>
                <c:ptCount val="3"/>
                <c:pt idx="0">
                  <c:v>37</c:v>
                </c:pt>
                <c:pt idx="1">
                  <c:v>0</c:v>
                </c:pt>
                <c:pt idx="2">
                  <c:v>306</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cat>
            <c:strRef>
              <c:f>'8.14'!$C$38:$E$38</c:f>
              <c:strCache>
                <c:ptCount val="3"/>
                <c:pt idx="0">
                  <c:v>Červenec</c:v>
                </c:pt>
                <c:pt idx="1">
                  <c:v>Srpen</c:v>
                </c:pt>
                <c:pt idx="2">
                  <c:v>Září</c:v>
                </c:pt>
              </c:strCache>
            </c:strRef>
          </c:cat>
          <c:val>
            <c:numRef>
              <c:f>('8.14'!$B$20,'8.14'!$D$20,'8.14'!$F$20)</c:f>
              <c:numCache>
                <c:formatCode>#,##0.0</c:formatCode>
                <c:ptCount val="3"/>
                <c:pt idx="0">
                  <c:v>0</c:v>
                </c:pt>
                <c:pt idx="1">
                  <c:v>0</c:v>
                </c:pt>
                <c:pt idx="2">
                  <c:v>2776</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cat>
            <c:strRef>
              <c:f>'8.14'!$C$38:$E$38</c:f>
              <c:strCache>
                <c:ptCount val="3"/>
                <c:pt idx="0">
                  <c:v>Červenec</c:v>
                </c:pt>
                <c:pt idx="1">
                  <c:v>Srpen</c:v>
                </c:pt>
                <c:pt idx="2">
                  <c:v>Září</c:v>
                </c:pt>
              </c:strCache>
            </c:strRef>
          </c:cat>
          <c:val>
            <c:numRef>
              <c:f>('8.14'!$B$21,'8.14'!$D$21,'8.14'!$F$21)</c:f>
              <c:numCache>
                <c:formatCode>#,##0.0</c:formatCode>
                <c:ptCount val="3"/>
                <c:pt idx="0">
                  <c:v>2528.3000000000002</c:v>
                </c:pt>
                <c:pt idx="1">
                  <c:v>2109.6999999999998</c:v>
                </c:pt>
                <c:pt idx="2">
                  <c:v>2357.1999999999998</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cat>
            <c:strRef>
              <c:f>'8.14'!$C$38:$E$38</c:f>
              <c:strCache>
                <c:ptCount val="3"/>
                <c:pt idx="0">
                  <c:v>Červenec</c:v>
                </c:pt>
                <c:pt idx="1">
                  <c:v>Srpen</c:v>
                </c:pt>
                <c:pt idx="2">
                  <c:v>Září</c:v>
                </c:pt>
              </c:strCache>
            </c:strRef>
          </c:cat>
          <c:val>
            <c:numRef>
              <c:f>('8.14'!$B$22,'8.14'!$D$22,'8.14'!$F$22)</c:f>
              <c:numCache>
                <c:formatCode>#,##0.0</c:formatCode>
                <c:ptCount val="3"/>
                <c:pt idx="0">
                  <c:v>8292</c:v>
                </c:pt>
                <c:pt idx="1">
                  <c:v>4293</c:v>
                </c:pt>
                <c:pt idx="2">
                  <c:v>8624</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cat>
            <c:strRef>
              <c:f>'8.14'!$C$38:$E$38</c:f>
              <c:strCache>
                <c:ptCount val="3"/>
                <c:pt idx="0">
                  <c:v>Červenec</c:v>
                </c:pt>
                <c:pt idx="1">
                  <c:v>Srpen</c:v>
                </c:pt>
                <c:pt idx="2">
                  <c:v>Září</c:v>
                </c:pt>
              </c:strCache>
            </c:strRef>
          </c:cat>
          <c:val>
            <c:numRef>
              <c:f>('8.14'!$B$23,'8.14'!$D$23,'8.14'!$F$23)</c:f>
              <c:numCache>
                <c:formatCode>#,##0.0</c:formatCode>
                <c:ptCount val="3"/>
                <c:pt idx="0">
                  <c:v>0</c:v>
                </c:pt>
                <c:pt idx="1">
                  <c:v>0</c:v>
                </c:pt>
                <c:pt idx="2">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cat>
            <c:strRef>
              <c:f>'8.14'!$C$38:$E$38</c:f>
              <c:strCache>
                <c:ptCount val="3"/>
                <c:pt idx="0">
                  <c:v>Červenec</c:v>
                </c:pt>
                <c:pt idx="1">
                  <c:v>Srpen</c:v>
                </c:pt>
                <c:pt idx="2">
                  <c:v>Září</c:v>
                </c:pt>
              </c:strCache>
            </c:strRef>
          </c:cat>
          <c:val>
            <c:numRef>
              <c:f>('8.14'!$B$24,'8.14'!$D$24,'8.14'!$F$24)</c:f>
              <c:numCache>
                <c:formatCode>#,##0.0</c:formatCode>
                <c:ptCount val="3"/>
                <c:pt idx="0">
                  <c:v>72.510000000000005</c:v>
                </c:pt>
                <c:pt idx="1">
                  <c:v>17.45</c:v>
                </c:pt>
                <c:pt idx="2">
                  <c:v>168.37</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cat>
            <c:strRef>
              <c:f>'8.14'!$C$38:$E$38</c:f>
              <c:strCache>
                <c:ptCount val="3"/>
                <c:pt idx="0">
                  <c:v>Červenec</c:v>
                </c:pt>
                <c:pt idx="1">
                  <c:v>Srpen</c:v>
                </c:pt>
                <c:pt idx="2">
                  <c:v>Září</c:v>
                </c:pt>
              </c:strCache>
            </c:strRef>
          </c:cat>
          <c:val>
            <c:numRef>
              <c:f>('8.14'!$B$25,'8.14'!$D$25,'8.14'!$F$25)</c:f>
              <c:numCache>
                <c:formatCode>#,##0.0</c:formatCode>
                <c:ptCount val="3"/>
                <c:pt idx="0">
                  <c:v>31015.683999999997</c:v>
                </c:pt>
                <c:pt idx="1">
                  <c:v>26880.405999999999</c:v>
                </c:pt>
                <c:pt idx="2">
                  <c:v>33572.186999999998</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max val="25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237.05386299999995</c:v>
                </c:pt>
                <c:pt idx="2">
                  <c:v>54.968940000000003</c:v>
                </c:pt>
                <c:pt idx="3">
                  <c:v>43.368670999999999</c:v>
                </c:pt>
                <c:pt idx="4">
                  <c:v>53.959254000000001</c:v>
                </c:pt>
                <c:pt idx="5">
                  <c:v>17.484860999999999</c:v>
                </c:pt>
                <c:pt idx="6">
                  <c:v>0</c:v>
                </c:pt>
                <c:pt idx="7">
                  <c:v>108.06948100000002</c:v>
                </c:pt>
                <c:pt idx="8">
                  <c:v>16.331825000000002</c:v>
                </c:pt>
                <c:pt idx="9">
                  <c:v>1.9898879999999999</c:v>
                </c:pt>
                <c:pt idx="10">
                  <c:v>94.87917400000002</c:v>
                </c:pt>
                <c:pt idx="11">
                  <c:v>98.387860000000018</c:v>
                </c:pt>
                <c:pt idx="12">
                  <c:v>284.50536099999999</c:v>
                </c:pt>
                <c:pt idx="13">
                  <c:v>27.620633000000002</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7.2130000000000001</c:v>
                </c:pt>
                <c:pt idx="1">
                  <c:v>21.360229</c:v>
                </c:pt>
                <c:pt idx="2">
                  <c:v>15.992325999999997</c:v>
                </c:pt>
                <c:pt idx="3">
                  <c:v>0.86299999999999999</c:v>
                </c:pt>
                <c:pt idx="4">
                  <c:v>6.1488669999999992</c:v>
                </c:pt>
                <c:pt idx="5">
                  <c:v>5.7809270000000001</c:v>
                </c:pt>
                <c:pt idx="6">
                  <c:v>1.77999</c:v>
                </c:pt>
                <c:pt idx="7">
                  <c:v>0.14552299999999999</c:v>
                </c:pt>
                <c:pt idx="8">
                  <c:v>4.6106600000000002</c:v>
                </c:pt>
                <c:pt idx="9">
                  <c:v>6.7721229999999997</c:v>
                </c:pt>
                <c:pt idx="10">
                  <c:v>9.3065999999999978</c:v>
                </c:pt>
                <c:pt idx="11">
                  <c:v>8.3991039999999995</c:v>
                </c:pt>
                <c:pt idx="12">
                  <c:v>3.7143140000000003</c:v>
                </c:pt>
                <c:pt idx="13">
                  <c:v>1.4398400000000002</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8.0650300000000001</c:v>
                </c:pt>
                <c:pt idx="6">
                  <c:v>0</c:v>
                </c:pt>
                <c:pt idx="7">
                  <c:v>772.51305799999989</c:v>
                </c:pt>
                <c:pt idx="8">
                  <c:v>0</c:v>
                </c:pt>
                <c:pt idx="9">
                  <c:v>0</c:v>
                </c:pt>
                <c:pt idx="10">
                  <c:v>0</c:v>
                </c:pt>
                <c:pt idx="11">
                  <c:v>0</c:v>
                </c:pt>
                <c:pt idx="12">
                  <c:v>0.64464999999999995</c:v>
                </c:pt>
                <c:pt idx="13">
                  <c:v>0</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2.3119999999999998</c:v>
                </c:pt>
                <c:pt idx="1">
                  <c:v>0</c:v>
                </c:pt>
                <c:pt idx="2">
                  <c:v>1.0588</c:v>
                </c:pt>
                <c:pt idx="3">
                  <c:v>0</c:v>
                </c:pt>
                <c:pt idx="4">
                  <c:v>1.2E-2</c:v>
                </c:pt>
                <c:pt idx="5">
                  <c:v>0</c:v>
                </c:pt>
                <c:pt idx="6">
                  <c:v>0</c:v>
                </c:pt>
                <c:pt idx="7">
                  <c:v>5.0147999999999998E-2</c:v>
                </c:pt>
                <c:pt idx="8">
                  <c:v>0</c:v>
                </c:pt>
                <c:pt idx="9">
                  <c:v>5.0579999999999998</c:v>
                </c:pt>
                <c:pt idx="10">
                  <c:v>0.72132999999999992</c:v>
                </c:pt>
                <c:pt idx="11">
                  <c:v>0</c:v>
                </c:pt>
                <c:pt idx="12">
                  <c:v>0</c:v>
                </c:pt>
                <c:pt idx="13">
                  <c:v>8.6499999999999994E-2</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2.137</c:v>
                </c:pt>
                <c:pt idx="1">
                  <c:v>0</c:v>
                </c:pt>
                <c:pt idx="2">
                  <c:v>4.9000000000000002E-2</c:v>
                </c:pt>
                <c:pt idx="3">
                  <c:v>0.98792999999999986</c:v>
                </c:pt>
                <c:pt idx="4">
                  <c:v>0</c:v>
                </c:pt>
                <c:pt idx="5">
                  <c:v>0</c:v>
                </c:pt>
                <c:pt idx="6">
                  <c:v>0</c:v>
                </c:pt>
                <c:pt idx="7">
                  <c:v>0</c:v>
                </c:pt>
                <c:pt idx="8">
                  <c:v>0</c:v>
                </c:pt>
                <c:pt idx="9">
                  <c:v>0</c:v>
                </c:pt>
                <c:pt idx="10">
                  <c:v>0</c:v>
                </c:pt>
                <c:pt idx="11">
                  <c:v>0</c:v>
                </c:pt>
                <c:pt idx="12">
                  <c:v>0.33800000000000002</c:v>
                </c:pt>
                <c:pt idx="13">
                  <c:v>0</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8.5000000000000006E-2</c:v>
                </c:pt>
                <c:pt idx="3">
                  <c:v>5.3719999999999997E-2</c:v>
                </c:pt>
                <c:pt idx="4">
                  <c:v>5.5E-2</c:v>
                </c:pt>
                <c:pt idx="5">
                  <c:v>1E-3</c:v>
                </c:pt>
                <c:pt idx="6">
                  <c:v>0</c:v>
                </c:pt>
                <c:pt idx="7">
                  <c:v>0</c:v>
                </c:pt>
                <c:pt idx="8">
                  <c:v>0</c:v>
                </c:pt>
                <c:pt idx="9">
                  <c:v>0</c:v>
                </c:pt>
                <c:pt idx="10">
                  <c:v>0</c:v>
                </c:pt>
                <c:pt idx="11">
                  <c:v>0</c:v>
                </c:pt>
                <c:pt idx="12">
                  <c:v>1.2E-2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218.03922299999999</c:v>
                </c:pt>
                <c:pt idx="2">
                  <c:v>0.442</c:v>
                </c:pt>
                <c:pt idx="3">
                  <c:v>256.61292300000002</c:v>
                </c:pt>
                <c:pt idx="4">
                  <c:v>10.257067999999999</c:v>
                </c:pt>
                <c:pt idx="5">
                  <c:v>210.32677000000001</c:v>
                </c:pt>
                <c:pt idx="6">
                  <c:v>11.970138</c:v>
                </c:pt>
                <c:pt idx="7">
                  <c:v>43.512676000000006</c:v>
                </c:pt>
                <c:pt idx="8">
                  <c:v>159.21214799999998</c:v>
                </c:pt>
                <c:pt idx="9">
                  <c:v>259.72093100000001</c:v>
                </c:pt>
                <c:pt idx="10">
                  <c:v>200.04810800000001</c:v>
                </c:pt>
                <c:pt idx="11">
                  <c:v>946.12020900000005</c:v>
                </c:pt>
                <c:pt idx="12">
                  <c:v>1169.6188670000001</c:v>
                </c:pt>
                <c:pt idx="13">
                  <c:v>318.61444499999993</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21.13597</c:v>
                </c:pt>
                <c:pt idx="2">
                  <c:v>0</c:v>
                </c:pt>
                <c:pt idx="3">
                  <c:v>0</c:v>
                </c:pt>
                <c:pt idx="4">
                  <c:v>4.3782500000000004</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6.6448999999999998</c:v>
                </c:pt>
                <c:pt idx="3">
                  <c:v>0.1162</c:v>
                </c:pt>
                <c:pt idx="4">
                  <c:v>3.7808280000000001</c:v>
                </c:pt>
                <c:pt idx="5">
                  <c:v>0</c:v>
                </c:pt>
                <c:pt idx="6">
                  <c:v>0.442</c:v>
                </c:pt>
                <c:pt idx="7">
                  <c:v>140.33260999999999</c:v>
                </c:pt>
                <c:pt idx="8">
                  <c:v>0</c:v>
                </c:pt>
                <c:pt idx="9">
                  <c:v>2.0049999999999999</c:v>
                </c:pt>
                <c:pt idx="10">
                  <c:v>0</c:v>
                </c:pt>
                <c:pt idx="11">
                  <c:v>20.709665000000001</c:v>
                </c:pt>
                <c:pt idx="12">
                  <c:v>0.112</c:v>
                </c:pt>
                <c:pt idx="13">
                  <c:v>0.34300000000000003</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0</c:v>
                </c:pt>
                <c:pt idx="2">
                  <c:v>0</c:v>
                </c:pt>
                <c:pt idx="3">
                  <c:v>0</c:v>
                </c:pt>
                <c:pt idx="4">
                  <c:v>0</c:v>
                </c:pt>
                <c:pt idx="5">
                  <c:v>0</c:v>
                </c:pt>
                <c:pt idx="6">
                  <c:v>0</c:v>
                </c:pt>
                <c:pt idx="7">
                  <c:v>0</c:v>
                </c:pt>
                <c:pt idx="8">
                  <c:v>0</c:v>
                </c:pt>
                <c:pt idx="9">
                  <c:v>0</c:v>
                </c:pt>
                <c:pt idx="10">
                  <c:v>0</c:v>
                </c:pt>
                <c:pt idx="11">
                  <c:v>3.0456779999999997</c:v>
                </c:pt>
                <c:pt idx="12">
                  <c:v>0</c:v>
                </c:pt>
                <c:pt idx="13">
                  <c:v>2.7759999999999998</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148.297</c:v>
                </c:pt>
                <c:pt idx="1">
                  <c:v>1.7073450000000001</c:v>
                </c:pt>
                <c:pt idx="2">
                  <c:v>286.69</c:v>
                </c:pt>
                <c:pt idx="3">
                  <c:v>0</c:v>
                </c:pt>
                <c:pt idx="4">
                  <c:v>0.82095799999999997</c:v>
                </c:pt>
                <c:pt idx="5">
                  <c:v>0</c:v>
                </c:pt>
                <c:pt idx="6">
                  <c:v>105.398</c:v>
                </c:pt>
                <c:pt idx="7">
                  <c:v>7.3879999999999999</c:v>
                </c:pt>
                <c:pt idx="8">
                  <c:v>0</c:v>
                </c:pt>
                <c:pt idx="9">
                  <c:v>0</c:v>
                </c:pt>
                <c:pt idx="10">
                  <c:v>5.1989999999999998</c:v>
                </c:pt>
                <c:pt idx="11">
                  <c:v>17.963667164364512</c:v>
                </c:pt>
                <c:pt idx="12">
                  <c:v>4.6643800000000004</c:v>
                </c:pt>
                <c:pt idx="13">
                  <c:v>6.9951999999999996</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6.6769000000000009E-2</c:v>
                </c:pt>
                <c:pt idx="2">
                  <c:v>0</c:v>
                </c:pt>
                <c:pt idx="3">
                  <c:v>0</c:v>
                </c:pt>
                <c:pt idx="4">
                  <c:v>0</c:v>
                </c:pt>
                <c:pt idx="5">
                  <c:v>0</c:v>
                </c:pt>
                <c:pt idx="6">
                  <c:v>0</c:v>
                </c:pt>
                <c:pt idx="7">
                  <c:v>335.48135699999995</c:v>
                </c:pt>
                <c:pt idx="8">
                  <c:v>0</c:v>
                </c:pt>
                <c:pt idx="9">
                  <c:v>0</c:v>
                </c:pt>
                <c:pt idx="10">
                  <c:v>0</c:v>
                </c:pt>
                <c:pt idx="11">
                  <c:v>181.77249</c:v>
                </c:pt>
                <c:pt idx="12">
                  <c:v>30.913</c:v>
                </c:pt>
                <c:pt idx="13">
                  <c:v>21.209</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8.4000000000000005E-2</c:v>
                </c:pt>
                <c:pt idx="1">
                  <c:v>14.169657000000003</c:v>
                </c:pt>
                <c:pt idx="2">
                  <c:v>1.9119399999999998</c:v>
                </c:pt>
                <c:pt idx="3">
                  <c:v>8.4828639999999993</c:v>
                </c:pt>
                <c:pt idx="4">
                  <c:v>3.2000000000000001E-2</c:v>
                </c:pt>
                <c:pt idx="5">
                  <c:v>0.55044000000000004</c:v>
                </c:pt>
                <c:pt idx="6">
                  <c:v>0</c:v>
                </c:pt>
                <c:pt idx="7">
                  <c:v>0.42886599999999997</c:v>
                </c:pt>
                <c:pt idx="8">
                  <c:v>27.911484000000002</c:v>
                </c:pt>
                <c:pt idx="9">
                  <c:v>7.2495999999999991E-2</c:v>
                </c:pt>
                <c:pt idx="10">
                  <c:v>0</c:v>
                </c:pt>
                <c:pt idx="11">
                  <c:v>4.4702640000000002</c:v>
                </c:pt>
                <c:pt idx="12">
                  <c:v>3.0354919999999992</c:v>
                </c:pt>
                <c:pt idx="13">
                  <c:v>0.25833000000000006</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346.23572599999989</c:v>
                </c:pt>
                <c:pt idx="1">
                  <c:v>70.084971000000024</c:v>
                </c:pt>
                <c:pt idx="2">
                  <c:v>227.82497500100001</c:v>
                </c:pt>
                <c:pt idx="3">
                  <c:v>50.192340000000009</c:v>
                </c:pt>
                <c:pt idx="4">
                  <c:v>86.929306999999994</c:v>
                </c:pt>
                <c:pt idx="5">
                  <c:v>131.10411200000001</c:v>
                </c:pt>
                <c:pt idx="6">
                  <c:v>93.198451000000034</c:v>
                </c:pt>
                <c:pt idx="7">
                  <c:v>155.49085799999992</c:v>
                </c:pt>
                <c:pt idx="8">
                  <c:v>145.70335399999993</c:v>
                </c:pt>
                <c:pt idx="9">
                  <c:v>39.594023459666332</c:v>
                </c:pt>
                <c:pt idx="10">
                  <c:v>64.620286000000021</c:v>
                </c:pt>
                <c:pt idx="11">
                  <c:v>1093.0822768356361</c:v>
                </c:pt>
                <c:pt idx="12">
                  <c:v>113.83986300000001</c:v>
                </c:pt>
                <c:pt idx="13">
                  <c:v>91.468277000000029</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('9'!$B$6,'9'!$C$6,'9'!$E$6,'9'!$F$6,'9'!$H$6,'9'!$I$6)</c:f>
              <c:numCache>
                <c:formatCode>#,##0.0</c:formatCode>
                <c:ptCount val="6"/>
                <c:pt idx="0">
                  <c:v>1482.6102719999999</c:v>
                </c:pt>
                <c:pt idx="1">
                  <c:v>1155.4533870000002</c:v>
                </c:pt>
                <c:pt idx="2">
                  <c:v>1460.3534579999996</c:v>
                </c:pt>
                <c:pt idx="3">
                  <c:v>1122.2300869999999</c:v>
                </c:pt>
                <c:pt idx="4">
                  <c:v>1588.1633449999997</c:v>
                </c:pt>
                <c:pt idx="5">
                  <c:v>1209.8954639999999</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('9'!$B$7,'9'!$C$7,'9'!$E$7,'9'!$F$7,'9'!$H$7,'9'!$I$7)</c:f>
              <c:numCache>
                <c:formatCode>#,##0.0</c:formatCode>
                <c:ptCount val="6"/>
                <c:pt idx="0">
                  <c:v>123.33134400000002</c:v>
                </c:pt>
                <c:pt idx="1">
                  <c:v>116.26740499999998</c:v>
                </c:pt>
                <c:pt idx="2">
                  <c:v>121.94933899999998</c:v>
                </c:pt>
                <c:pt idx="3">
                  <c:v>115.14103600000003</c:v>
                </c:pt>
                <c:pt idx="4">
                  <c:v>144.09218299999986</c:v>
                </c:pt>
                <c:pt idx="5">
                  <c:v>136.97962099999992</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('9'!$B$8,'9'!$C$8,'9'!$E$8,'9'!$F$8,'9'!$H$8,'9'!$I$8)</c:f>
              <c:numCache>
                <c:formatCode>#,##0.0</c:formatCode>
                <c:ptCount val="6"/>
                <c:pt idx="0">
                  <c:v>395.18837399999995</c:v>
                </c:pt>
                <c:pt idx="1">
                  <c:v>266.13349700000003</c:v>
                </c:pt>
                <c:pt idx="2">
                  <c:v>384.55202999999995</c:v>
                </c:pt>
                <c:pt idx="3">
                  <c:v>259.88508000000007</c:v>
                </c:pt>
                <c:pt idx="4">
                  <c:v>610.70464700000002</c:v>
                </c:pt>
                <c:pt idx="5">
                  <c:v>459.04787699999997</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('9'!$B$9,'9'!$C$9,'9'!$E$9,'9'!$F$9,'9'!$H$9,'9'!$I$9)</c:f>
              <c:numCache>
                <c:formatCode>#,##0.0</c:formatCode>
                <c:ptCount val="6"/>
                <c:pt idx="0">
                  <c:v>3.545229</c:v>
                </c:pt>
                <c:pt idx="1">
                  <c:v>0</c:v>
                </c:pt>
                <c:pt idx="2">
                  <c:v>3.7158230000000003</c:v>
                </c:pt>
                <c:pt idx="3">
                  <c:v>0</c:v>
                </c:pt>
                <c:pt idx="4">
                  <c:v>3.2781060000000002</c:v>
                </c:pt>
                <c:pt idx="5">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('9'!$B$10,'9'!$C$10,'9'!$E$10,'9'!$F$10,'9'!$H$10,'9'!$I$10)</c:f>
              <c:numCache>
                <c:formatCode>#,##0.0</c:formatCode>
                <c:ptCount val="6"/>
                <c:pt idx="0">
                  <c:v>1.19706</c:v>
                </c:pt>
                <c:pt idx="1">
                  <c:v>0</c:v>
                </c:pt>
                <c:pt idx="2">
                  <c:v>1.5430299999999999</c:v>
                </c:pt>
                <c:pt idx="3">
                  <c:v>0</c:v>
                </c:pt>
                <c:pt idx="4">
                  <c:v>1.68184</c:v>
                </c:pt>
                <c:pt idx="5">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('9'!$B$11,'9'!$C$11,'9'!$E$11,'9'!$F$11,'9'!$H$11,'9'!$I$11)</c:f>
              <c:numCache>
                <c:formatCode>#,##0.0</c:formatCode>
                <c:ptCount val="6"/>
                <c:pt idx="0">
                  <c:v>9.0109999999999996E-2</c:v>
                </c:pt>
                <c:pt idx="1">
                  <c:v>0</c:v>
                </c:pt>
                <c:pt idx="2">
                  <c:v>7.0779999999999996E-2</c:v>
                </c:pt>
                <c:pt idx="3">
                  <c:v>0</c:v>
                </c:pt>
                <c:pt idx="4">
                  <c:v>4.5830000000000003E-2</c:v>
                </c:pt>
                <c:pt idx="5">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('9'!$B$12,'9'!$C$12,'9'!$E$12,'9'!$F$12,'9'!$H$12,'9'!$I$12)</c:f>
              <c:numCache>
                <c:formatCode>#,##0.0</c:formatCode>
                <c:ptCount val="6"/>
                <c:pt idx="0">
                  <c:v>2074.5279439999999</c:v>
                </c:pt>
                <c:pt idx="1">
                  <c:v>1504.8621090000001</c:v>
                </c:pt>
                <c:pt idx="2">
                  <c:v>2143.9236579999997</c:v>
                </c:pt>
                <c:pt idx="3">
                  <c:v>1564.523717</c:v>
                </c:pt>
                <c:pt idx="4">
                  <c:v>3238.8215850000001</c:v>
                </c:pt>
                <c:pt idx="5">
                  <c:v>2537.5688949999999</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('9'!$B$13,'9'!$C$13,'9'!$E$13,'9'!$F$13,'9'!$H$13,'9'!$I$13)</c:f>
              <c:numCache>
                <c:formatCode>#,##0.0</c:formatCode>
                <c:ptCount val="6"/>
                <c:pt idx="0">
                  <c:v>17.888000000000002</c:v>
                </c:pt>
                <c:pt idx="1">
                  <c:v>0</c:v>
                </c:pt>
                <c:pt idx="2">
                  <c:v>16.122</c:v>
                </c:pt>
                <c:pt idx="3">
                  <c:v>0</c:v>
                </c:pt>
                <c:pt idx="4">
                  <c:v>41.209000000000003</c:v>
                </c:pt>
                <c:pt idx="5">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('9'!$B$14,'9'!$C$14,'9'!$E$14,'9'!$F$14,'9'!$H$14,'9'!$I$14)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('9'!$B$15,'9'!$C$15,'9'!$E$15,'9'!$F$15,'9'!$H$15,'9'!$I$15)</c:f>
              <c:numCache>
                <c:formatCode>#,##0.0</c:formatCode>
                <c:ptCount val="6"/>
                <c:pt idx="0">
                  <c:v>657.07423499999993</c:v>
                </c:pt>
                <c:pt idx="1">
                  <c:v>58.411850000000001</c:v>
                </c:pt>
                <c:pt idx="2">
                  <c:v>576.24446999999998</c:v>
                </c:pt>
                <c:pt idx="3">
                  <c:v>54.611969999999999</c:v>
                </c:pt>
                <c:pt idx="4">
                  <c:v>598.38488800000005</c:v>
                </c:pt>
                <c:pt idx="5">
                  <c:v>34.521790000000003</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('9'!$B$16,'9'!$C$16,'9'!$E$16,'9'!$F$16,'9'!$H$16,'9'!$I$16)</c:f>
              <c:numCache>
                <c:formatCode>#,##0.0</c:formatCode>
                <c:ptCount val="6"/>
                <c:pt idx="0">
                  <c:v>2.54</c:v>
                </c:pt>
                <c:pt idx="1">
                  <c:v>0</c:v>
                </c:pt>
                <c:pt idx="2">
                  <c:v>2.3384270000000003</c:v>
                </c:pt>
                <c:pt idx="3">
                  <c:v>0.20753200000000002</c:v>
                </c:pt>
                <c:pt idx="4">
                  <c:v>22.906528999999999</c:v>
                </c:pt>
                <c:pt idx="5">
                  <c:v>13.566247000000001</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('9'!$B$17,'9'!$C$17,'9'!$E$17,'9'!$F$17,'9'!$H$17,'9'!$I$17)</c:f>
              <c:numCache>
                <c:formatCode>#,##0.0</c:formatCode>
                <c:ptCount val="6"/>
                <c:pt idx="0">
                  <c:v>227.43657768719854</c:v>
                </c:pt>
                <c:pt idx="1">
                  <c:v>175.97121999999999</c:v>
                </c:pt>
                <c:pt idx="2">
                  <c:v>216.30242200000001</c:v>
                </c:pt>
                <c:pt idx="3">
                  <c:v>171.15761000000001</c:v>
                </c:pt>
                <c:pt idx="4">
                  <c:v>208.24608800000001</c:v>
                </c:pt>
                <c:pt idx="5">
                  <c:v>154.78963000000002</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('9'!$B$18,'9'!$C$18,'9'!$E$18,'9'!$F$18,'9'!$H$18,'9'!$I$18)</c:f>
              <c:numCache>
                <c:formatCode>#,##0.0</c:formatCode>
                <c:ptCount val="6"/>
                <c:pt idx="0">
                  <c:v>519.1843859999999</c:v>
                </c:pt>
                <c:pt idx="1">
                  <c:v>285.06022000000002</c:v>
                </c:pt>
                <c:pt idx="2">
                  <c:v>539.11375899999996</c:v>
                </c:pt>
                <c:pt idx="3">
                  <c:v>279.41517900000002</c:v>
                </c:pt>
                <c:pt idx="4">
                  <c:v>558.33320100000003</c:v>
                </c:pt>
                <c:pt idx="5">
                  <c:v>259.87181199999998</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('9'!$B$19,'9'!$C$19,'9'!$E$19,'9'!$F$19,'9'!$H$19,'9'!$I$19)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('9'!$B$20,'9'!$C$20,'9'!$E$20,'9'!$F$20,'9'!$H$20,'9'!$I$20)</c:f>
              <c:numCache>
                <c:formatCode>#,##0.0</c:formatCode>
                <c:ptCount val="6"/>
                <c:pt idx="0">
                  <c:v>53.400736999999992</c:v>
                </c:pt>
                <c:pt idx="1">
                  <c:v>1.3562190000000003</c:v>
                </c:pt>
                <c:pt idx="2">
                  <c:v>10.129944</c:v>
                </c:pt>
                <c:pt idx="3">
                  <c:v>0.79488999999999999</c:v>
                </c:pt>
                <c:pt idx="4">
                  <c:v>43.377181000000007</c:v>
                </c:pt>
                <c:pt idx="5">
                  <c:v>18.355875999999991</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('9'!$B$21,'9'!$C$21,'9'!$E$21,'9'!$F$21,'9'!$H$21,'9'!$I$21)</c:f>
              <c:numCache>
                <c:formatCode>#,##0.0</c:formatCode>
                <c:ptCount val="6"/>
                <c:pt idx="0">
                  <c:v>1188.9515786583659</c:v>
                </c:pt>
                <c:pt idx="1">
                  <c:v>498.3588839999997</c:v>
                </c:pt>
                <c:pt idx="2">
                  <c:v>1210.7292999651431</c:v>
                </c:pt>
                <c:pt idx="3">
                  <c:v>539.97498099999973</c:v>
                </c:pt>
                <c:pt idx="4">
                  <c:v>1485.0487574571137</c:v>
                </c:pt>
                <c:pt idx="5">
                  <c:v>649.46871899999985</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9327201746840469"/>
          <c:y val="0.12741290273775357"/>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5716204592073049"/>
                  <c:y val="-2.2655988848033191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delete val="1"/>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3487.5789380000006</c:v>
                </c:pt>
                <c:pt idx="1">
                  <c:v>368.38806199999993</c:v>
                </c:pt>
                <c:pt idx="2">
                  <c:v>985.06645400000002</c:v>
                </c:pt>
                <c:pt idx="3">
                  <c:v>0</c:v>
                </c:pt>
                <c:pt idx="4">
                  <c:v>0</c:v>
                </c:pt>
                <c:pt idx="5">
                  <c:v>0</c:v>
                </c:pt>
                <c:pt idx="6">
                  <c:v>5606.9547210000001</c:v>
                </c:pt>
                <c:pt idx="7">
                  <c:v>0</c:v>
                </c:pt>
                <c:pt idx="8">
                  <c:v>0</c:v>
                </c:pt>
                <c:pt idx="9">
                  <c:v>147.54561000000001</c:v>
                </c:pt>
                <c:pt idx="10">
                  <c:v>13.773779000000001</c:v>
                </c:pt>
                <c:pt idx="11">
                  <c:v>501.91845999999998</c:v>
                </c:pt>
                <c:pt idx="12">
                  <c:v>824.34721100000002</c:v>
                </c:pt>
                <c:pt idx="13">
                  <c:v>0</c:v>
                </c:pt>
                <c:pt idx="14">
                  <c:v>20.506984999999993</c:v>
                </c:pt>
                <c:pt idx="15">
                  <c:v>1687.8025839999991</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59492.390077321375</c:v>
                </c:pt>
                <c:pt idx="1">
                  <c:v>33647.194626035649</c:v>
                </c:pt>
                <c:pt idx="2">
                  <c:v>26175.937773657759</c:v>
                </c:pt>
                <c:pt idx="3">
                  <c:v>50852.251834295123</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59760.704269635331</c:v>
                </c:pt>
                <c:pt idx="1">
                  <c:v>28688.566620999998</c:v>
                </c:pt>
                <c:pt idx="2">
                  <c:v>24452.443356056847</c:v>
                </c:pt>
                <c:pt idx="3">
                  <c:v>50022.549163199961</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55809.228224338694</c:v>
                </c:pt>
                <c:pt idx="1">
                  <c:v>32753.713619923368</c:v>
                </c:pt>
                <c:pt idx="2">
                  <c:v>24978.363623037145</c:v>
                </c:pt>
                <c:pt idx="3">
                  <c:v>48372.261379309275</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invertIfNegative val="0"/>
          <c:val>
            <c:numRef>
              <c:f>'10.1'!$B$9:$E$9</c:f>
              <c:numCache>
                <c:formatCode>#,##0.0</c:formatCode>
                <c:ptCount val="4"/>
                <c:pt idx="0">
                  <c:v>55526.625049728224</c:v>
                </c:pt>
                <c:pt idx="1">
                  <c:v>33751.991298309993</c:v>
                </c:pt>
                <c:pt idx="2">
                  <c:v>24370.187993047432</c:v>
                </c:pt>
                <c:pt idx="3">
                  <c:v>48008.573355200002</c:v>
                </c:pt>
              </c:numCache>
            </c:numRef>
          </c:val>
          <c:extLst>
            <c:ext xmlns:c16="http://schemas.microsoft.com/office/drawing/2014/chart" uri="{C3380CC4-5D6E-409C-BE32-E72D297353CC}">
              <c16:uniqueId val="{00000000-4C29-41A3-A116-D17EB565C8A1}"/>
            </c:ext>
          </c:extLst>
        </c:ser>
        <c:ser>
          <c:idx val="5"/>
          <c:order val="5"/>
          <c:tx>
            <c:v>2022</c:v>
          </c:tx>
          <c:invertIfNegative val="0"/>
          <c:val>
            <c:numRef>
              <c:f>'10.1'!$B$10:$E$10</c:f>
              <c:numCache>
                <c:formatCode>#,##0.0</c:formatCode>
                <c:ptCount val="4"/>
                <c:pt idx="0">
                  <c:v>51314.122526473984</c:v>
                </c:pt>
                <c:pt idx="1">
                  <c:v>30637.364738921475</c:v>
                </c:pt>
                <c:pt idx="2">
                  <c:v>24141.388330767819</c:v>
                </c:pt>
              </c:numCache>
            </c:numRef>
          </c:val>
          <c:extLst>
            <c:ext xmlns:c16="http://schemas.microsoft.com/office/drawing/2014/chart" uri="{C3380CC4-5D6E-409C-BE32-E72D297353CC}">
              <c16:uniqueId val="{00000000-A7FD-4D1F-882B-8BDB606A786C}"/>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0.21826118401866434"/>
          <c:y val="0.8806898593420559"/>
          <c:w val="0.5895576123471381"/>
          <c:h val="9.421528503566811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'10.1'!$B$15:$E$15</c:f>
              <c:numCache>
                <c:formatCode>#,##0.0</c:formatCode>
                <c:ptCount val="4"/>
                <c:pt idx="0">
                  <c:v>34400.185867995438</c:v>
                </c:pt>
                <c:pt idx="1">
                  <c:v>15804.078629958018</c:v>
                </c:pt>
                <c:pt idx="2">
                  <c:v>10045.79911108522</c:v>
                </c:pt>
                <c:pt idx="3">
                  <c:v>27517.002409825869</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'10.1'!$B$16:$E$16</c:f>
              <c:numCache>
                <c:formatCode>#,##0.0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invertIfNegative val="0"/>
          <c:val>
            <c:numRef>
              <c:f>'10.1'!$B$17:$E$17</c:f>
              <c:numCache>
                <c:formatCode>#,##0.0</c:formatCode>
                <c:ptCount val="4"/>
                <c:pt idx="0">
                  <c:v>35864.885266227051</c:v>
                </c:pt>
                <c:pt idx="1">
                  <c:v>17756.23579868277</c:v>
                </c:pt>
                <c:pt idx="2">
                  <c:v>9766.3766637908302</c:v>
                </c:pt>
                <c:pt idx="3">
                  <c:v>29041.886406273028</c:v>
                </c:pt>
              </c:numCache>
            </c:numRef>
          </c:val>
          <c:extLst>
            <c:ext xmlns:c16="http://schemas.microsoft.com/office/drawing/2014/chart" uri="{C3380CC4-5D6E-409C-BE32-E72D297353CC}">
              <c16:uniqueId val="{00000000-DAE4-4FFC-993F-690CD845D8F9}"/>
            </c:ext>
          </c:extLst>
        </c:ser>
        <c:ser>
          <c:idx val="5"/>
          <c:order val="5"/>
          <c:tx>
            <c:v>2022</c:v>
          </c:tx>
          <c:invertIfNegative val="0"/>
          <c:val>
            <c:numRef>
              <c:f>'10.1'!$B$18:$E$18</c:f>
              <c:numCache>
                <c:formatCode>#,##0.0</c:formatCode>
                <c:ptCount val="4"/>
                <c:pt idx="0">
                  <c:v>31804.336536908315</c:v>
                </c:pt>
                <c:pt idx="1">
                  <c:v>14702.999815934929</c:v>
                </c:pt>
                <c:pt idx="2">
                  <c:v>9862.0469064606659</c:v>
                </c:pt>
              </c:numCache>
            </c:numRef>
          </c:val>
          <c:extLst>
            <c:ext xmlns:c16="http://schemas.microsoft.com/office/drawing/2014/chart" uri="{C3380CC4-5D6E-409C-BE32-E72D297353CC}">
              <c16:uniqueId val="{00000000-583B-436D-8C94-E0C09588B35C}"/>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0.19121025713369988"/>
          <c:y val="0.86962880611352766"/>
          <c:w val="0.62500185192109481"/>
          <c:h val="9.38975558516136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8.2238371319203765E-2"/>
          <c:y val="0.17729298250025788"/>
          <c:w val="0.87790067825680207"/>
          <c:h val="0.54274706793742811"/>
        </c:manualLayout>
      </c:layout>
      <c:barChart>
        <c:barDir val="col"/>
        <c:grouping val="clustered"/>
        <c:varyColors val="0"/>
        <c:ser>
          <c:idx val="0"/>
          <c:order val="0"/>
          <c:tx>
            <c:strRef>
              <c:f>'10.2'!$A$11</c:f>
              <c:strCache>
                <c:ptCount val="1"/>
                <c:pt idx="0">
                  <c:v>Meziroční změna-výroba tepla brutto</c:v>
                </c:pt>
              </c:strCache>
            </c:strRef>
          </c:tx>
          <c:invertIfNegative val="0"/>
          <c:val>
            <c:numRef>
              <c:f>'10.2'!$B$11:$M$11</c:f>
              <c:numCache>
                <c:formatCode>0.0%</c:formatCode>
                <c:ptCount val="12"/>
                <c:pt idx="0">
                  <c:v>-4.1989360675745359E-2</c:v>
                </c:pt>
                <c:pt idx="1">
                  <c:v>-0.13049869181714449</c:v>
                </c:pt>
                <c:pt idx="2">
                  <c:v>-5.7905123644811811E-2</c:v>
                </c:pt>
                <c:pt idx="3">
                  <c:v>-5.9871750230575234E-2</c:v>
                </c:pt>
                <c:pt idx="4">
                  <c:v>-0.18995215427228995</c:v>
                </c:pt>
                <c:pt idx="5">
                  <c:v>-8.9901466887267554E-3</c:v>
                </c:pt>
                <c:pt idx="6">
                  <c:v>-3.407842929483425E-3</c:v>
                </c:pt>
                <c:pt idx="7">
                  <c:v>-6.1063470745795247E-2</c:v>
                </c:pt>
                <c:pt idx="8">
                  <c:v>3.121572313317884E-2</c:v>
                </c:pt>
              </c:numCache>
            </c:numRef>
          </c:val>
          <c:extLst>
            <c:ext xmlns:c16="http://schemas.microsoft.com/office/drawing/2014/chart" uri="{C3380CC4-5D6E-409C-BE32-E72D297353CC}">
              <c16:uniqueId val="{00000000-DD71-4267-BCC9-0ED9F1BA0328}"/>
            </c:ext>
          </c:extLst>
        </c:ser>
        <c:ser>
          <c:idx val="1"/>
          <c:order val="1"/>
          <c:tx>
            <c:strRef>
              <c:f>'10.2'!$A$19</c:f>
              <c:strCache>
                <c:ptCount val="1"/>
                <c:pt idx="0">
                  <c:v>Meziroční změna-dodávky tepla</c:v>
                </c:pt>
              </c:strCache>
            </c:strRef>
          </c:tx>
          <c:spPr>
            <a:solidFill>
              <a:schemeClr val="accent5"/>
            </a:solidFill>
          </c:spPr>
          <c:invertIfNegative val="0"/>
          <c:val>
            <c:numRef>
              <c:f>'10.2'!$B$19:$M$19</c:f>
              <c:numCache>
                <c:formatCode>0.0%</c:formatCode>
                <c:ptCount val="12"/>
                <c:pt idx="0">
                  <c:v>-7.3247419938304081E-2</c:v>
                </c:pt>
                <c:pt idx="1">
                  <c:v>-0.1825490760144714</c:v>
                </c:pt>
                <c:pt idx="2">
                  <c:v>-8.4543740585587057E-2</c:v>
                </c:pt>
                <c:pt idx="3">
                  <c:v>-9.8066467887129694E-2</c:v>
                </c:pt>
                <c:pt idx="4">
                  <c:v>-0.33924161989763302</c:v>
                </c:pt>
                <c:pt idx="5">
                  <c:v>-5.6332217033309324E-2</c:v>
                </c:pt>
                <c:pt idx="6">
                  <c:v>1.5307424836732428E-2</c:v>
                </c:pt>
                <c:pt idx="7">
                  <c:v>-6.6618473375049655E-2</c:v>
                </c:pt>
                <c:pt idx="8">
                  <c:v>6.5060076859831811E-2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0"/>
          <c:y val="0.8392880978406797"/>
          <c:w val="0.949457807340094"/>
          <c:h val="0.1368882058608137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Výroba tepla brutto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'10.2'!$B$26:$M$26</c:f>
              <c:numCache>
                <c:formatCode>#,##0.0</c:formatCode>
                <c:ptCount val="12"/>
                <c:pt idx="0">
                  <c:v>20171.284224691452</c:v>
                </c:pt>
                <c:pt idx="1">
                  <c:v>16681.781302230935</c:v>
                </c:pt>
                <c:pt idx="2">
                  <c:v>16115.121097506724</c:v>
                </c:pt>
                <c:pt idx="3">
                  <c:v>11150.511061000005</c:v>
                </c:pt>
                <c:pt idx="4">
                  <c:v>9168.1220959999882</c:v>
                </c:pt>
                <c:pt idx="5">
                  <c:v>7950.3148864610375</c:v>
                </c:pt>
                <c:pt idx="6">
                  <c:v>7516.8225920681252</c:v>
                </c:pt>
                <c:pt idx="7">
                  <c:v>7694.3480824000017</c:v>
                </c:pt>
                <c:pt idx="8">
                  <c:v>8704.8128491411444</c:v>
                </c:pt>
                <c:pt idx="9">
                  <c:v>12884.3395206</c:v>
                </c:pt>
                <c:pt idx="10">
                  <c:v>16126.588141400005</c:v>
                </c:pt>
                <c:pt idx="11">
                  <c:v>18138.5645926</c:v>
                </c:pt>
              </c:numCache>
            </c:numRef>
          </c:val>
          <c:extLst>
            <c:ext xmlns:c16="http://schemas.microsoft.com/office/drawing/2014/chart" uri="{C3380CC4-5D6E-409C-BE32-E72D297353CC}">
              <c16:uniqueId val="{00000000-D2AD-48C2-9AED-44B48B7244AD}"/>
            </c:ext>
          </c:extLst>
        </c:ser>
        <c:ser>
          <c:idx val="1"/>
          <c:order val="1"/>
          <c:tx>
            <c:strRef>
              <c:f>'10.2'!$A$27</c:f>
              <c:strCache>
                <c:ptCount val="1"/>
                <c:pt idx="0">
                  <c:v>Rozsah 2017-2021</c:v>
                </c:pt>
              </c:strCache>
            </c:strRef>
          </c:tx>
          <c:spPr>
            <a:solidFill>
              <a:schemeClr val="accent4"/>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'10.2'!$B$27:$M$27</c:f>
              <c:numCache>
                <c:formatCode>#,##0.0</c:formatCode>
                <c:ptCount val="12"/>
                <c:pt idx="0">
                  <c:v>4618.3301078893164</c:v>
                </c:pt>
                <c:pt idx="1">
                  <c:v>3211.3850846799105</c:v>
                </c:pt>
                <c:pt idx="2">
                  <c:v>3547.2053427988958</c:v>
                </c:pt>
                <c:pt idx="3">
                  <c:v>3132.4393158589264</c:v>
                </c:pt>
                <c:pt idx="4">
                  <c:v>2780.5521761387117</c:v>
                </c:pt>
                <c:pt idx="5">
                  <c:v>632.42467093896448</c:v>
                </c:pt>
                <c:pt idx="6">
                  <c:v>507.28279433187436</c:v>
                </c:pt>
                <c:pt idx="7">
                  <c:v>354.0500367524146</c:v>
                </c:pt>
                <c:pt idx="8">
                  <c:v>1629.9893023544955</c:v>
                </c:pt>
                <c:pt idx="9">
                  <c:v>556.22428506799224</c:v>
                </c:pt>
                <c:pt idx="10">
                  <c:v>1202.177355894406</c:v>
                </c:pt>
                <c:pt idx="11">
                  <c:v>1992.5542287999742</c:v>
                </c:pt>
              </c:numCache>
            </c:numRef>
          </c:val>
          <c:extLst>
            <c:ext xmlns:c16="http://schemas.microsoft.com/office/drawing/2014/chart" uri="{C3380CC4-5D6E-409C-BE32-E72D297353CC}">
              <c16:uniqueId val="{00000001-D2AD-48C2-9AED-44B48B7244AD}"/>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'10.2'!$A$28</c:f>
              <c:strCache>
                <c:ptCount val="1"/>
                <c:pt idx="0">
                  <c:v>2021</c:v>
                </c:pt>
              </c:strCache>
            </c:strRef>
          </c:tx>
          <c:spPr>
            <a:ln w="28575" cap="rnd">
              <a:solidFill>
                <a:schemeClr val="accent1"/>
              </a:solidFill>
              <a:prstDash val="sysDot"/>
              <a:round/>
            </a:ln>
            <a:effectLst/>
          </c:spPr>
          <c:marker>
            <c:symbol val="none"/>
          </c:marker>
          <c:val>
            <c:numRef>
              <c:f>'10.2'!$B$28:$M$28</c:f>
              <c:numCache>
                <c:formatCode>#,##0.0</c:formatCode>
                <c:ptCount val="12"/>
                <c:pt idx="0">
                  <c:v>20171.284224691452</c:v>
                </c:pt>
                <c:pt idx="1">
                  <c:v>18159.567656779116</c:v>
                </c:pt>
                <c:pt idx="2">
                  <c:v>17195.773168257656</c:v>
                </c:pt>
                <c:pt idx="3">
                  <c:v>14282.950376858931</c:v>
                </c:pt>
                <c:pt idx="4">
                  <c:v>11518.726034990021</c:v>
                </c:pt>
                <c:pt idx="5">
                  <c:v>7950.3148864610375</c:v>
                </c:pt>
                <c:pt idx="6">
                  <c:v>7516.8225920681252</c:v>
                </c:pt>
                <c:pt idx="7">
                  <c:v>7902.9028009583226</c:v>
                </c:pt>
                <c:pt idx="8">
                  <c:v>8950.4626000209846</c:v>
                </c:pt>
                <c:pt idx="9">
                  <c:v>12884.3395206</c:v>
                </c:pt>
                <c:pt idx="10">
                  <c:v>16126.588141400005</c:v>
                </c:pt>
                <c:pt idx="11">
                  <c:v>18997.6456932</c:v>
                </c:pt>
              </c:numCache>
            </c:numRef>
          </c:val>
          <c:smooth val="0"/>
          <c:extLst>
            <c:ext xmlns:c16="http://schemas.microsoft.com/office/drawing/2014/chart" uri="{C3380CC4-5D6E-409C-BE32-E72D297353CC}">
              <c16:uniqueId val="{00000002-D2AD-48C2-9AED-44B48B7244AD}"/>
            </c:ext>
          </c:extLst>
        </c:ser>
        <c:ser>
          <c:idx val="3"/>
          <c:order val="3"/>
          <c:tx>
            <c:strRef>
              <c:f>'10.2'!$A$29</c:f>
              <c:strCache>
                <c:ptCount val="1"/>
                <c:pt idx="0">
                  <c:v>2022</c:v>
                </c:pt>
              </c:strCache>
            </c:strRef>
          </c:tx>
          <c:spPr>
            <a:ln w="28575" cap="rnd">
              <a:solidFill>
                <a:schemeClr val="accent5"/>
              </a:solidFill>
              <a:round/>
            </a:ln>
            <a:effectLst/>
          </c:spPr>
          <c:marker>
            <c:symbol val="none"/>
          </c:marker>
          <c:val>
            <c:numRef>
              <c:f>'10.2'!$B$29:$M$29</c:f>
              <c:numCache>
                <c:formatCode>#,##0.0</c:formatCode>
                <c:ptCount val="12"/>
                <c:pt idx="0">
                  <c:v>19324.30489608791</c:v>
                </c:pt>
                <c:pt idx="1">
                  <c:v>15789.767833604514</c:v>
                </c:pt>
                <c:pt idx="2">
                  <c:v>16200.049796781559</c:v>
                </c:pt>
                <c:pt idx="3">
                  <c:v>13427.805139339933</c:v>
                </c:pt>
                <c:pt idx="4">
                  <c:v>9330.7192101713536</c:v>
                </c:pt>
                <c:pt idx="5">
                  <c:v>7878.8403894101848</c:v>
                </c:pt>
              </c:numCache>
            </c:numRef>
          </c:val>
          <c:smooth val="0"/>
          <c:extLst>
            <c:ext xmlns:c16="http://schemas.microsoft.com/office/drawing/2014/chart" uri="{C3380CC4-5D6E-409C-BE32-E72D297353CC}">
              <c16:uniqueId val="{00000003-D2AD-48C2-9AED-44B48B7244AD}"/>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6350"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max val="2500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Dodávky tepla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'10.2'!$B$33:$M$33</c:f>
              <c:numCache>
                <c:formatCode>#,##0.0</c:formatCode>
                <c:ptCount val="12"/>
                <c:pt idx="0">
                  <c:v>12397.069831099539</c:v>
                </c:pt>
                <c:pt idx="1">
                  <c:v>10230.655329161164</c:v>
                </c:pt>
                <c:pt idx="2">
                  <c:v>9380.6852703481727</c:v>
                </c:pt>
                <c:pt idx="3">
                  <c:v>5467.8344289999941</c:v>
                </c:pt>
                <c:pt idx="4">
                  <c:v>3743.2424710000009</c:v>
                </c:pt>
                <c:pt idx="5">
                  <c:v>3097.6822750865113</c:v>
                </c:pt>
                <c:pt idx="6">
                  <c:v>2784.1930241585501</c:v>
                </c:pt>
                <c:pt idx="7">
                  <c:v>2961.1161144077792</c:v>
                </c:pt>
                <c:pt idx="8">
                  <c:v>3661.2204678348253</c:v>
                </c:pt>
                <c:pt idx="9">
                  <c:v>6796.5151675803781</c:v>
                </c:pt>
                <c:pt idx="10">
                  <c:v>9198.7341189238541</c:v>
                </c:pt>
                <c:pt idx="11">
                  <c:v>11460.965005056431</c:v>
                </c:pt>
              </c:numCache>
            </c:numRef>
          </c:val>
          <c:extLst>
            <c:ext xmlns:c16="http://schemas.microsoft.com/office/drawing/2014/chart" uri="{C3380CC4-5D6E-409C-BE32-E72D297353CC}">
              <c16:uniqueId val="{00000000-337B-4C13-B82D-3DFA15E37B36}"/>
            </c:ext>
          </c:extLst>
        </c:ser>
        <c:ser>
          <c:idx val="1"/>
          <c:order val="1"/>
          <c:tx>
            <c:strRef>
              <c:f>'10.2'!$A$34</c:f>
              <c:strCache>
                <c:ptCount val="1"/>
                <c:pt idx="0">
                  <c:v>Rozsah 2017-2021</c:v>
                </c:pt>
              </c:strCache>
            </c:strRef>
          </c:tx>
          <c:spPr>
            <a:solidFill>
              <a:schemeClr val="accent4"/>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'10.2'!$B$34:$M$34</c:f>
              <c:numCache>
                <c:formatCode>#,##0.0</c:formatCode>
                <c:ptCount val="12"/>
                <c:pt idx="0">
                  <c:v>4079.7523486674363</c:v>
                </c:pt>
                <c:pt idx="1">
                  <c:v>2856.5665431387333</c:v>
                </c:pt>
                <c:pt idx="2">
                  <c:v>3194.7311080587097</c:v>
                </c:pt>
                <c:pt idx="3">
                  <c:v>3128.1980687396435</c:v>
                </c:pt>
                <c:pt idx="4">
                  <c:v>2290.6646217347147</c:v>
                </c:pt>
                <c:pt idx="5">
                  <c:v>137.15420985604624</c:v>
                </c:pt>
                <c:pt idx="6">
                  <c:v>259.43114104455253</c:v>
                </c:pt>
                <c:pt idx="7">
                  <c:v>135.7215720252193</c:v>
                </c:pt>
                <c:pt idx="8">
                  <c:v>1126.9959773183737</c:v>
                </c:pt>
                <c:pt idx="9">
                  <c:v>484.87153042950558</c:v>
                </c:pt>
                <c:pt idx="10">
                  <c:v>1112.8607377907956</c:v>
                </c:pt>
                <c:pt idx="11">
                  <c:v>968.34435761821442</c:v>
                </c:pt>
              </c:numCache>
            </c:numRef>
          </c:val>
          <c:extLst>
            <c:ext xmlns:c16="http://schemas.microsoft.com/office/drawing/2014/chart" uri="{C3380CC4-5D6E-409C-BE32-E72D297353CC}">
              <c16:uniqueId val="{00000001-337B-4C13-B82D-3DFA15E37B36}"/>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'10.2'!$A$35</c:f>
              <c:strCache>
                <c:ptCount val="1"/>
                <c:pt idx="0">
                  <c:v>2021</c:v>
                </c:pt>
              </c:strCache>
            </c:strRef>
          </c:tx>
          <c:spPr>
            <a:ln w="28575" cap="rnd">
              <a:solidFill>
                <a:schemeClr val="accent1"/>
              </a:solidFill>
              <a:prstDash val="sysDot"/>
              <a:round/>
            </a:ln>
            <a:effectLst/>
          </c:spPr>
          <c:marker>
            <c:symbol val="none"/>
          </c:marker>
          <c:val>
            <c:numRef>
              <c:f>'10.2'!$B$35:$M$35</c:f>
              <c:numCache>
                <c:formatCode>#,##0.0</c:formatCode>
                <c:ptCount val="12"/>
                <c:pt idx="0">
                  <c:v>13031.248077676319</c:v>
                </c:pt>
                <c:pt idx="1">
                  <c:v>11995.289081090546</c:v>
                </c:pt>
                <c:pt idx="2">
                  <c:v>10838.348107460184</c:v>
                </c:pt>
                <c:pt idx="3">
                  <c:v>8596.0324977396376</c:v>
                </c:pt>
                <c:pt idx="4">
                  <c:v>5988.6269607167633</c:v>
                </c:pt>
                <c:pt idx="5">
                  <c:v>3171.5763402263701</c:v>
                </c:pt>
                <c:pt idx="6">
                  <c:v>2784.1930241585501</c:v>
                </c:pt>
                <c:pt idx="7">
                  <c:v>3046.8894615463496</c:v>
                </c:pt>
                <c:pt idx="8">
                  <c:v>3935.2941780859301</c:v>
                </c:pt>
                <c:pt idx="9">
                  <c:v>7223.6160516536247</c:v>
                </c:pt>
                <c:pt idx="10">
                  <c:v>9685.8104448233571</c:v>
                </c:pt>
                <c:pt idx="11">
                  <c:v>12132.459909796044</c:v>
                </c:pt>
              </c:numCache>
            </c:numRef>
          </c:val>
          <c:smooth val="0"/>
          <c:extLst>
            <c:ext xmlns:c16="http://schemas.microsoft.com/office/drawing/2014/chart" uri="{C3380CC4-5D6E-409C-BE32-E72D297353CC}">
              <c16:uniqueId val="{00000002-337B-4C13-B82D-3DFA15E37B36}"/>
            </c:ext>
          </c:extLst>
        </c:ser>
        <c:ser>
          <c:idx val="3"/>
          <c:order val="3"/>
          <c:tx>
            <c:strRef>
              <c:f>'10.2'!$A$36</c:f>
              <c:strCache>
                <c:ptCount val="1"/>
                <c:pt idx="0">
                  <c:v>2022</c:v>
                </c:pt>
              </c:strCache>
            </c:strRef>
          </c:tx>
          <c:spPr>
            <a:ln w="28575" cap="rnd">
              <a:solidFill>
                <a:schemeClr val="accent5"/>
              </a:solidFill>
              <a:round/>
            </a:ln>
            <a:effectLst/>
          </c:spPr>
          <c:marker>
            <c:symbol val="none"/>
          </c:marker>
          <c:val>
            <c:numRef>
              <c:f>'10.2'!$B$36:$M$36</c:f>
              <c:numCache>
                <c:formatCode>#,##0.0</c:formatCode>
                <c:ptCount val="12"/>
                <c:pt idx="0">
                  <c:v>12076.742777410544</c:v>
                </c:pt>
                <c:pt idx="1">
                  <c:v>9805.5601428109894</c:v>
                </c:pt>
                <c:pt idx="2">
                  <c:v>9922.0336166867819</c:v>
                </c:pt>
                <c:pt idx="3">
                  <c:v>7753.0499528433302</c:v>
                </c:pt>
                <c:pt idx="4">
                  <c:v>3957.0354496005698</c:v>
                </c:pt>
                <c:pt idx="5">
                  <c:v>2992.9144134910293</c:v>
                </c:pt>
              </c:numCache>
            </c:numRef>
          </c:val>
          <c:smooth val="0"/>
          <c:extLst>
            <c:ext xmlns:c16="http://schemas.microsoft.com/office/drawing/2014/chart" uri="{C3380CC4-5D6E-409C-BE32-E72D297353CC}">
              <c16:uniqueId val="{00000003-337B-4C13-B82D-3DFA15E37B36}"/>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průmysl</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'10.4'!$B$5:$E$5</c:f>
              <c:numCache>
                <c:formatCode>#,##0.0</c:formatCode>
                <c:ptCount val="4"/>
                <c:pt idx="0">
                  <c:v>7671.9408000000003</c:v>
                </c:pt>
                <c:pt idx="1">
                  <c:v>4633.9967153999996</c:v>
                </c:pt>
                <c:pt idx="2">
                  <c:v>3745.8223309999994</c:v>
                </c:pt>
                <c:pt idx="3">
                  <c:v>6136.9892919999984</c:v>
                </c:pt>
              </c:numCache>
            </c:numRef>
          </c:val>
          <c:extLst>
            <c:ext xmlns:c16="http://schemas.microsoft.com/office/drawing/2014/chart" uri="{C3380CC4-5D6E-409C-BE32-E72D297353CC}">
              <c16:uniqueId val="{00000000-86ED-4744-A8E3-BCC24A7E0D32}"/>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'10.4'!$B$6:$E$6</c:f>
              <c:numCache>
                <c:formatCode>#,##0.0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4-86ED-4744-A8E3-BCC24A7E0D32}"/>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'10.4'!$B$7:$E$7</c:f>
              <c:numCache>
                <c:formatCode>#,##0.0</c:formatCode>
                <c:ptCount val="4"/>
                <c:pt idx="0">
                  <c:v>7667.5807229664297</c:v>
                </c:pt>
                <c:pt idx="1">
                  <c:v>4621.9647687183515</c:v>
                </c:pt>
                <c:pt idx="2">
                  <c:v>3456.9184949999994</c:v>
                </c:pt>
                <c:pt idx="3">
                  <c:v>6278.3488349999998</c:v>
                </c:pt>
              </c:numCache>
            </c:numRef>
          </c:val>
          <c:extLst>
            <c:ext xmlns:c16="http://schemas.microsoft.com/office/drawing/2014/chart" uri="{C3380CC4-5D6E-409C-BE32-E72D297353CC}">
              <c16:uniqueId val="{00000005-86ED-4744-A8E3-BCC24A7E0D32}"/>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'10.4'!$B$8:$E$8</c:f>
              <c:numCache>
                <c:formatCode>#,##0.0</c:formatCode>
                <c:ptCount val="4"/>
                <c:pt idx="0">
                  <c:v>6946.9872039185957</c:v>
                </c:pt>
                <c:pt idx="1">
                  <c:v>4453.0707050000001</c:v>
                </c:pt>
                <c:pt idx="2">
                  <c:v>3580.4847530000006</c:v>
                </c:pt>
              </c:numCache>
            </c:numRef>
          </c:val>
          <c:extLst>
            <c:ext xmlns:c16="http://schemas.microsoft.com/office/drawing/2014/chart" uri="{C3380CC4-5D6E-409C-BE32-E72D297353CC}">
              <c16:uniqueId val="{00000000-667C-4F18-B016-F894BE7AD923}"/>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domácnosti</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'10.4'!$B$17:$E$17</c:f>
              <c:numCache>
                <c:formatCode>#,##0.0</c:formatCode>
                <c:ptCount val="4"/>
                <c:pt idx="0">
                  <c:v>14015.397265597716</c:v>
                </c:pt>
                <c:pt idx="1">
                  <c:v>5663.1111253245599</c:v>
                </c:pt>
                <c:pt idx="2">
                  <c:v>3090.2147482706205</c:v>
                </c:pt>
                <c:pt idx="3">
                  <c:v>11080.062526775408</c:v>
                </c:pt>
              </c:numCache>
            </c:numRef>
          </c:val>
          <c:extLst>
            <c:ext xmlns:c16="http://schemas.microsoft.com/office/drawing/2014/chart" uri="{C3380CC4-5D6E-409C-BE32-E72D297353CC}">
              <c16:uniqueId val="{00000000-70CA-406C-BFD4-0E23DCD5CCA0}"/>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'10.4'!$B$18:$E$18</c:f>
              <c:numCache>
                <c:formatCode>#,##0.0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1-70CA-406C-BFD4-0E23DCD5CCA0}"/>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'10.4'!$B$19:$E$19</c:f>
              <c:numCache>
                <c:formatCode>#,##0.0</c:formatCode>
                <c:ptCount val="4"/>
                <c:pt idx="0">
                  <c:v>14475.47323926062</c:v>
                </c:pt>
                <c:pt idx="1">
                  <c:v>6886.6457983141918</c:v>
                </c:pt>
                <c:pt idx="2">
                  <c:v>3111.065786985374</c:v>
                </c:pt>
                <c:pt idx="3">
                  <c:v>12285.201532999999</c:v>
                </c:pt>
              </c:numCache>
            </c:numRef>
          </c:val>
          <c:extLst>
            <c:ext xmlns:c16="http://schemas.microsoft.com/office/drawing/2014/chart" uri="{C3380CC4-5D6E-409C-BE32-E72D297353CC}">
              <c16:uniqueId val="{00000002-70CA-406C-BFD4-0E23DCD5CCA0}"/>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'10.4'!$B$20:$E$20</c:f>
              <c:numCache>
                <c:formatCode>#,##0.0</c:formatCode>
                <c:ptCount val="4"/>
                <c:pt idx="0">
                  <c:v>12865.694104967552</c:v>
                </c:pt>
                <c:pt idx="1">
                  <c:v>5185.2688035533665</c:v>
                </c:pt>
                <c:pt idx="2">
                  <c:v>3108.5773364606666</c:v>
                </c:pt>
              </c:numCache>
            </c:numRef>
          </c:val>
          <c:extLst>
            <c:ext xmlns:c16="http://schemas.microsoft.com/office/drawing/2014/chart" uri="{C3380CC4-5D6E-409C-BE32-E72D297353CC}">
              <c16:uniqueId val="{00000003-70CA-406C-BFD4-0E23DCD5CCA0}"/>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Obchod, služby, školství</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'10.4'!$B$29:$E$29</c:f>
              <c:numCache>
                <c:formatCode>#,##0.0</c:formatCode>
                <c:ptCount val="4"/>
                <c:pt idx="0">
                  <c:v>8000.2277954508227</c:v>
                </c:pt>
                <c:pt idx="1">
                  <c:v>2947.9774611584162</c:v>
                </c:pt>
                <c:pt idx="2">
                  <c:v>1375.0624167794851</c:v>
                </c:pt>
                <c:pt idx="3">
                  <c:v>6345.6836996429729</c:v>
                </c:pt>
              </c:numCache>
            </c:numRef>
          </c:val>
          <c:extLst>
            <c:ext xmlns:c16="http://schemas.microsoft.com/office/drawing/2014/chart" uri="{C3380CC4-5D6E-409C-BE32-E72D297353CC}">
              <c16:uniqueId val="{00000000-591E-4E45-A454-51DA36F9030F}"/>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'10.4'!$B$30:$E$30</c:f>
              <c:numCache>
                <c:formatCode>#,##0.0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1-591E-4E45-A454-51DA36F9030F}"/>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'10.4'!$B$31:$E$31</c:f>
              <c:numCache>
                <c:formatCode>#,##0.0</c:formatCode>
                <c:ptCount val="4"/>
                <c:pt idx="0">
                  <c:v>8891.9809219999988</c:v>
                </c:pt>
                <c:pt idx="1">
                  <c:v>3340.5134649999991</c:v>
                </c:pt>
                <c:pt idx="2">
                  <c:v>1333.2217679999999</c:v>
                </c:pt>
                <c:pt idx="3">
                  <c:v>6446.5769939999973</c:v>
                </c:pt>
              </c:numCache>
            </c:numRef>
          </c:val>
          <c:extLst>
            <c:ext xmlns:c16="http://schemas.microsoft.com/office/drawing/2014/chart" uri="{C3380CC4-5D6E-409C-BE32-E72D297353CC}">
              <c16:uniqueId val="{00000002-591E-4E45-A454-51DA36F9030F}"/>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'10.4'!$B$32:$E$32</c:f>
              <c:numCache>
                <c:formatCode>#,##0.0</c:formatCode>
                <c:ptCount val="4"/>
                <c:pt idx="0">
                  <c:v>7314.3010420000001</c:v>
                </c:pt>
                <c:pt idx="1">
                  <c:v>2714.0723899999998</c:v>
                </c:pt>
                <c:pt idx="2">
                  <c:v>1349.0729979999999</c:v>
                </c:pt>
              </c:numCache>
            </c:numRef>
          </c:val>
          <c:extLst>
            <c:ext xmlns:c16="http://schemas.microsoft.com/office/drawing/2014/chart" uri="{C3380CC4-5D6E-409C-BE32-E72D297353CC}">
              <c16:uniqueId val="{00000003-591E-4E45-A454-51DA36F9030F}"/>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000"/>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12621522309711286"/>
          <c:y val="0.35023783646646156"/>
          <c:w val="0.50809669843901084"/>
          <c:h val="0.5238777279838471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2814856736657918"/>
                  <c:y val="-0.17055536126667983"/>
                </c:manualLayout>
              </c:layout>
              <c:numFmt formatCode="0.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layout>
                    <c:manualLayout>
                      <c:w val="0.2605211067366579"/>
                      <c:h val="0.11128773235821231"/>
                    </c:manualLayout>
                  </c15:layout>
                </c:ext>
                <c:ext xmlns:c16="http://schemas.microsoft.com/office/drawing/2014/chart" uri="{C3380CC4-5D6E-409C-BE32-E72D297353CC}">
                  <c16:uniqueId val="{00000004-3BE2-448C-9EA2-7552889CB878}"/>
                </c:ext>
              </c:extLst>
            </c:dLbl>
            <c:dLbl>
              <c:idx val="2"/>
              <c:layout>
                <c:manualLayout>
                  <c:x val="0.18287018810148731"/>
                  <c:y val="6.2404210905913436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2.1327084394677428E-4</c:v>
                </c:pt>
                <c:pt idx="1">
                  <c:v>0.16850983354920654</c:v>
                </c:pt>
                <c:pt idx="2">
                  <c:v>1.636847185241065E-3</c:v>
                </c:pt>
                <c:pt idx="3">
                  <c:v>6.9131655529597755E-2</c:v>
                </c:pt>
                <c:pt idx="4">
                  <c:v>0.76047404930794527</c:v>
                </c:pt>
                <c:pt idx="5">
                  <c:v>9.3769389465350652E-6</c:v>
                </c:pt>
                <c:pt idx="6">
                  <c:v>0</c:v>
                </c:pt>
                <c:pt idx="7">
                  <c:v>2.4966645116018596E-5</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#,##0.0</c:formatCode>
                <c:ptCount val="12"/>
                <c:pt idx="0">
                  <c:v>19324.30489608791</c:v>
                </c:pt>
                <c:pt idx="1">
                  <c:v>15789.767833604514</c:v>
                </c:pt>
                <c:pt idx="2">
                  <c:v>16200.049796781559</c:v>
                </c:pt>
                <c:pt idx="3">
                  <c:v>13427.805139339933</c:v>
                </c:pt>
                <c:pt idx="4">
                  <c:v>9330.7192101713536</c:v>
                </c:pt>
                <c:pt idx="5">
                  <c:v>7878.8403894101848</c:v>
                </c:pt>
                <c:pt idx="6">
                  <c:v>7491.2064413455646</c:v>
                </c:pt>
                <c:pt idx="7">
                  <c:v>7420.3241269651407</c:v>
                </c:pt>
                <c:pt idx="8">
                  <c:v>9229.8577624571117</c:v>
                </c:pt>
                <c:pt idx="9">
                  <c:v>0</c:v>
                </c:pt>
                <c:pt idx="10">
                  <c:v>0</c:v>
                </c:pt>
                <c:pt idx="11">
                  <c:v>0</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#,##0.0</c:formatCode>
                <c:ptCount val="12"/>
                <c:pt idx="0">
                  <c:v>-921.08455200000083</c:v>
                </c:pt>
                <c:pt idx="1">
                  <c:v>-800.85594199999957</c:v>
                </c:pt>
                <c:pt idx="2">
                  <c:v>-891.84753799999874</c:v>
                </c:pt>
                <c:pt idx="3">
                  <c:v>-754.25838699999929</c:v>
                </c:pt>
                <c:pt idx="4">
                  <c:v>-746.93328400000019</c:v>
                </c:pt>
                <c:pt idx="5">
                  <c:v>-688.35789900000054</c:v>
                </c:pt>
                <c:pt idx="6">
                  <c:v>-744.24059400000033</c:v>
                </c:pt>
                <c:pt idx="7">
                  <c:v>-733.23568700000055</c:v>
                </c:pt>
                <c:pt idx="8">
                  <c:v>-685.56458200000088</c:v>
                </c:pt>
                <c:pt idx="9">
                  <c:v>0</c:v>
                </c:pt>
                <c:pt idx="10">
                  <c:v>0</c:v>
                </c:pt>
                <c:pt idx="11">
                  <c:v>0</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#,##0.0</c:formatCode>
                <c:ptCount val="12"/>
                <c:pt idx="0">
                  <c:v>-1441.5679617074607</c:v>
                </c:pt>
                <c:pt idx="1">
                  <c:v>-1181.5387245584011</c:v>
                </c:pt>
                <c:pt idx="2">
                  <c:v>-1194.6438609198262</c:v>
                </c:pt>
                <c:pt idx="3">
                  <c:v>-1109.7231312667077</c:v>
                </c:pt>
                <c:pt idx="4">
                  <c:v>-878.61556824466845</c:v>
                </c:pt>
                <c:pt idx="5">
                  <c:v>-806.60778098491926</c:v>
                </c:pt>
                <c:pt idx="6">
                  <c:v>-783.50249399875304</c:v>
                </c:pt>
                <c:pt idx="7">
                  <c:v>-758.73241288953625</c:v>
                </c:pt>
                <c:pt idx="8">
                  <c:v>-881.53373467886274</c:v>
                </c:pt>
                <c:pt idx="9">
                  <c:v>0</c:v>
                </c:pt>
                <c:pt idx="10">
                  <c:v>0</c:v>
                </c:pt>
                <c:pt idx="11">
                  <c:v>0</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#,##0.0</c:formatCode>
                <c:ptCount val="12"/>
                <c:pt idx="0">
                  <c:v>-4858.0095719698948</c:v>
                </c:pt>
                <c:pt idx="1">
                  <c:v>-3989.6026082351195</c:v>
                </c:pt>
                <c:pt idx="2">
                  <c:v>-4167.3587211749491</c:v>
                </c:pt>
                <c:pt idx="3">
                  <c:v>-3788.3679152298914</c:v>
                </c:pt>
                <c:pt idx="4">
                  <c:v>-3726.7484843261127</c:v>
                </c:pt>
                <c:pt idx="5">
                  <c:v>-3373.4743739342371</c:v>
                </c:pt>
                <c:pt idx="6">
                  <c:v>-3119.0246937400016</c:v>
                </c:pt>
                <c:pt idx="7">
                  <c:v>-3068.196031000005</c:v>
                </c:pt>
                <c:pt idx="8">
                  <c:v>-3455.9844419999995</c:v>
                </c:pt>
                <c:pt idx="9">
                  <c:v>0</c:v>
                </c:pt>
                <c:pt idx="10">
                  <c:v>0</c:v>
                </c:pt>
                <c:pt idx="11">
                  <c:v>0</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#,##0.0</c:formatCode>
                <c:ptCount val="12"/>
                <c:pt idx="0">
                  <c:v>-12076.742777410544</c:v>
                </c:pt>
                <c:pt idx="1">
                  <c:v>-9805.5601428109894</c:v>
                </c:pt>
                <c:pt idx="2">
                  <c:v>-9922.0336166867819</c:v>
                </c:pt>
                <c:pt idx="3">
                  <c:v>-7753.0499528433302</c:v>
                </c:pt>
                <c:pt idx="4">
                  <c:v>-3957.0354496005698</c:v>
                </c:pt>
                <c:pt idx="5">
                  <c:v>-2992.9144134910293</c:v>
                </c:pt>
                <c:pt idx="6">
                  <c:v>-2826.8118496068118</c:v>
                </c:pt>
                <c:pt idx="7">
                  <c:v>-2843.9103370756047</c:v>
                </c:pt>
                <c:pt idx="8">
                  <c:v>-4191.3247197782493</c:v>
                </c:pt>
                <c:pt idx="9">
                  <c:v>0</c:v>
                </c:pt>
                <c:pt idx="10">
                  <c:v>0</c:v>
                </c:pt>
                <c:pt idx="11">
                  <c:v>0</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#,##0.0</c:formatCode>
                <c:ptCount val="12"/>
                <c:pt idx="0">
                  <c:v>-26.900033000010808</c:v>
                </c:pt>
                <c:pt idx="1">
                  <c:v>-12.210416000003534</c:v>
                </c:pt>
                <c:pt idx="2">
                  <c:v>-24.166060000003199</c:v>
                </c:pt>
                <c:pt idx="3">
                  <c:v>-22.405753000002733</c:v>
                </c:pt>
                <c:pt idx="4">
                  <c:v>-21.386424000001625</c:v>
                </c:pt>
                <c:pt idx="5">
                  <c:v>-17.485921999998482</c:v>
                </c:pt>
                <c:pt idx="6">
                  <c:v>-17.626809999997022</c:v>
                </c:pt>
                <c:pt idx="7">
                  <c:v>-16.249658999994608</c:v>
                </c:pt>
                <c:pt idx="8">
                  <c:v>-15.450283999998646</c:v>
                </c:pt>
                <c:pt idx="9">
                  <c:v>0</c:v>
                </c:pt>
                <c:pt idx="10">
                  <c:v>0</c:v>
                </c:pt>
                <c:pt idx="11">
                  <c:v>0</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cat>
            <c:strRef>
              <c:f>'5.4'!$B$4:$D$4</c:f>
              <c:strCache>
                <c:ptCount val="3"/>
                <c:pt idx="0">
                  <c:v>Červenec</c:v>
                </c:pt>
                <c:pt idx="1">
                  <c:v>Srpen</c:v>
                </c:pt>
                <c:pt idx="2">
                  <c:v>Září</c:v>
                </c:pt>
              </c:strCache>
            </c:strRef>
          </c:cat>
          <c:val>
            <c:numRef>
              <c:f>'5.4'!$B$7:$D$7</c:f>
              <c:numCache>
                <c:formatCode>#,##0.0</c:formatCode>
                <c:ptCount val="3"/>
                <c:pt idx="0">
                  <c:v>0</c:v>
                </c:pt>
                <c:pt idx="1">
                  <c:v>0</c:v>
                </c:pt>
                <c:pt idx="2">
                  <c:v>978</c:v>
                </c:pt>
              </c:numCache>
            </c:numRef>
          </c:val>
          <c:extLst>
            <c:ext xmlns:c16="http://schemas.microsoft.com/office/drawing/2014/chart" uri="{C3380CC4-5D6E-409C-BE32-E72D297353CC}">
              <c16:uniqueId val="{00000007-1AED-4DA8-87E2-E2B58DBE8113}"/>
            </c:ext>
          </c:extLst>
        </c:ser>
        <c:ser>
          <c:idx val="1"/>
          <c:order val="1"/>
          <c:tx>
            <c:strRef>
              <c:f>'5.4'!$A$8</c:f>
              <c:strCache>
                <c:ptCount val="1"/>
                <c:pt idx="0">
                  <c:v>Černé uhlí průmyslové</c:v>
                </c:pt>
              </c:strCache>
            </c:strRef>
          </c:tx>
          <c:spPr>
            <a:solidFill>
              <a:schemeClr val="accent2"/>
            </a:solidFill>
          </c:spPr>
          <c:invertIfNegative val="0"/>
          <c:cat>
            <c:strRef>
              <c:f>'5.4'!$B$4:$D$4</c:f>
              <c:strCache>
                <c:ptCount val="3"/>
                <c:pt idx="0">
                  <c:v>Červenec</c:v>
                </c:pt>
                <c:pt idx="1">
                  <c:v>Srpen</c:v>
                </c:pt>
                <c:pt idx="2">
                  <c:v>Září</c:v>
                </c:pt>
              </c:strCache>
            </c:strRef>
          </c:cat>
          <c:val>
            <c:numRef>
              <c:f>'5.4'!$B$8:$D$8</c:f>
              <c:numCache>
                <c:formatCode>#,##0.0</c:formatCode>
                <c:ptCount val="3"/>
                <c:pt idx="0">
                  <c:v>216638.90899999999</c:v>
                </c:pt>
                <c:pt idx="1">
                  <c:v>214256.894</c:v>
                </c:pt>
                <c:pt idx="2">
                  <c:v>341842.81499999994</c:v>
                </c:pt>
              </c:numCache>
            </c:numRef>
          </c:val>
          <c:extLst>
            <c:ext xmlns:c16="http://schemas.microsoft.com/office/drawing/2014/chart" uri="{C3380CC4-5D6E-409C-BE32-E72D297353CC}">
              <c16:uniqueId val="{00000008-1AED-4DA8-87E2-E2B58DBE8113}"/>
            </c:ext>
          </c:extLst>
        </c:ser>
        <c:ser>
          <c:idx val="2"/>
          <c:order val="2"/>
          <c:tx>
            <c:strRef>
              <c:f>'5.4'!$A$9</c:f>
              <c:strCache>
                <c:ptCount val="1"/>
                <c:pt idx="0">
                  <c:v>Černouhelné kaly a granulát</c:v>
                </c:pt>
              </c:strCache>
            </c:strRef>
          </c:tx>
          <c:spPr>
            <a:solidFill>
              <a:schemeClr val="accent3"/>
            </a:solidFill>
          </c:spPr>
          <c:invertIfNegative val="0"/>
          <c:cat>
            <c:strRef>
              <c:f>'5.4'!$B$4:$D$4</c:f>
              <c:strCache>
                <c:ptCount val="3"/>
                <c:pt idx="0">
                  <c:v>Červenec</c:v>
                </c:pt>
                <c:pt idx="1">
                  <c:v>Srpen</c:v>
                </c:pt>
                <c:pt idx="2">
                  <c:v>Září</c:v>
                </c:pt>
              </c:strCache>
            </c:strRef>
          </c:cat>
          <c:val>
            <c:numRef>
              <c:f>'5.4'!$B$9:$D$9</c:f>
              <c:numCache>
                <c:formatCode>#,##0.0</c:formatCode>
                <c:ptCount val="3"/>
                <c:pt idx="0">
                  <c:v>1811.69</c:v>
                </c:pt>
                <c:pt idx="1">
                  <c:v>2488.9</c:v>
                </c:pt>
                <c:pt idx="2">
                  <c:v>3205.53</c:v>
                </c:pt>
              </c:numCache>
            </c:numRef>
          </c:val>
          <c:extLst>
            <c:ext xmlns:c16="http://schemas.microsoft.com/office/drawing/2014/chart" uri="{C3380CC4-5D6E-409C-BE32-E72D297353CC}">
              <c16:uniqueId val="{00000009-1AED-4DA8-87E2-E2B58DBE8113}"/>
            </c:ext>
          </c:extLst>
        </c:ser>
        <c:ser>
          <c:idx val="3"/>
          <c:order val="3"/>
          <c:tx>
            <c:strRef>
              <c:f>'5.4'!$A$10</c:f>
              <c:strCache>
                <c:ptCount val="1"/>
                <c:pt idx="0">
                  <c:v>Hnědé uhlí tříděné</c:v>
                </c:pt>
              </c:strCache>
            </c:strRef>
          </c:tx>
          <c:spPr>
            <a:solidFill>
              <a:schemeClr val="accent4"/>
            </a:solidFill>
          </c:spPr>
          <c:invertIfNegative val="0"/>
          <c:cat>
            <c:strRef>
              <c:f>'5.4'!$B$4:$D$4</c:f>
              <c:strCache>
                <c:ptCount val="3"/>
                <c:pt idx="0">
                  <c:v>Červenec</c:v>
                </c:pt>
                <c:pt idx="1">
                  <c:v>Srpen</c:v>
                </c:pt>
                <c:pt idx="2">
                  <c:v>Září</c:v>
                </c:pt>
              </c:strCache>
            </c:strRef>
          </c:cat>
          <c:val>
            <c:numRef>
              <c:f>'5.4'!$B$10:$D$10</c:f>
              <c:numCache>
                <c:formatCode>#,##0.0</c:formatCode>
                <c:ptCount val="3"/>
                <c:pt idx="0">
                  <c:v>70396.456999999995</c:v>
                </c:pt>
                <c:pt idx="1">
                  <c:v>78981.3</c:v>
                </c:pt>
                <c:pt idx="2">
                  <c:v>167640.53700000001</c:v>
                </c:pt>
              </c:numCache>
            </c:numRef>
          </c:val>
          <c:extLst>
            <c:ext xmlns:c16="http://schemas.microsoft.com/office/drawing/2014/chart" uri="{C3380CC4-5D6E-409C-BE32-E72D297353CC}">
              <c16:uniqueId val="{0000000A-1AED-4DA8-87E2-E2B58DBE8113}"/>
            </c:ext>
          </c:extLst>
        </c:ser>
        <c:ser>
          <c:idx val="4"/>
          <c:order val="4"/>
          <c:tx>
            <c:strRef>
              <c:f>'5.4'!$A$11</c:f>
              <c:strCache>
                <c:ptCount val="1"/>
                <c:pt idx="0">
                  <c:v>Hnědé uhlí průmyslové</c:v>
                </c:pt>
              </c:strCache>
            </c:strRef>
          </c:tx>
          <c:spPr>
            <a:solidFill>
              <a:schemeClr val="accent5"/>
            </a:solidFill>
          </c:spPr>
          <c:invertIfNegative val="0"/>
          <c:cat>
            <c:strRef>
              <c:f>'5.4'!$B$4:$D$4</c:f>
              <c:strCache>
                <c:ptCount val="3"/>
                <c:pt idx="0">
                  <c:v>Červenec</c:v>
                </c:pt>
                <c:pt idx="1">
                  <c:v>Srpen</c:v>
                </c:pt>
                <c:pt idx="2">
                  <c:v>Září</c:v>
                </c:pt>
              </c:strCache>
            </c:strRef>
          </c:cat>
          <c:val>
            <c:numRef>
              <c:f>'5.4'!$B$11:$D$11</c:f>
              <c:numCache>
                <c:formatCode>#,##0.0</c:formatCode>
                <c:ptCount val="3"/>
                <c:pt idx="0">
                  <c:v>867215.01700000011</c:v>
                </c:pt>
                <c:pt idx="1">
                  <c:v>936233.72500000021</c:v>
                </c:pt>
                <c:pt idx="2">
                  <c:v>1683870.9800000004</c:v>
                </c:pt>
              </c:numCache>
            </c:numRef>
          </c:val>
          <c:extLst>
            <c:ext xmlns:c16="http://schemas.microsoft.com/office/drawing/2014/chart" uri="{C3380CC4-5D6E-409C-BE32-E72D297353CC}">
              <c16:uniqueId val="{0000000B-1AED-4DA8-87E2-E2B58DBE8113}"/>
            </c:ext>
          </c:extLst>
        </c:ser>
        <c:ser>
          <c:idx val="5"/>
          <c:order val="5"/>
          <c:tx>
            <c:strRef>
              <c:f>'5.4'!$A$12</c:f>
              <c:strCache>
                <c:ptCount val="1"/>
                <c:pt idx="0">
                  <c:v>Hnědé uhlí - Brikety</c:v>
                </c:pt>
              </c:strCache>
            </c:strRef>
          </c:tx>
          <c:spPr>
            <a:solidFill>
              <a:schemeClr val="accent6"/>
            </a:solidFill>
          </c:spPr>
          <c:invertIfNegative val="0"/>
          <c:cat>
            <c:strRef>
              <c:f>'5.4'!$B$4:$D$4</c:f>
              <c:strCache>
                <c:ptCount val="3"/>
                <c:pt idx="0">
                  <c:v>Červenec</c:v>
                </c:pt>
                <c:pt idx="1">
                  <c:v>Srpen</c:v>
                </c:pt>
                <c:pt idx="2">
                  <c:v>Září</c:v>
                </c:pt>
              </c:strCache>
            </c:strRef>
          </c:cat>
          <c:val>
            <c:numRef>
              <c:f>'5.4'!$B$12:$D$12</c:f>
              <c:numCache>
                <c:formatCode>#,##0.0</c:formatCode>
                <c:ptCount val="3"/>
                <c:pt idx="0">
                  <c:v>0</c:v>
                </c:pt>
                <c:pt idx="1">
                  <c:v>0</c:v>
                </c:pt>
                <c:pt idx="2">
                  <c:v>43</c:v>
                </c:pt>
              </c:numCache>
            </c:numRef>
          </c:val>
          <c:extLst>
            <c:ext xmlns:c16="http://schemas.microsoft.com/office/drawing/2014/chart" uri="{C3380CC4-5D6E-409C-BE32-E72D297353CC}">
              <c16:uniqueId val="{0000000C-1AED-4DA8-87E2-E2B58DBE8113}"/>
            </c:ext>
          </c:extLst>
        </c:ser>
        <c:ser>
          <c:idx val="6"/>
          <c:order val="6"/>
          <c:tx>
            <c:strRef>
              <c:f>'5.4'!$A$13</c:f>
              <c:strCache>
                <c:ptCount val="1"/>
                <c:pt idx="0">
                  <c:v>Hnědé uhlí - Lignit</c:v>
                </c:pt>
              </c:strCache>
            </c:strRef>
          </c:tx>
          <c:spPr>
            <a:solidFill>
              <a:srgbClr val="F0948F"/>
            </a:solidFill>
          </c:spPr>
          <c:invertIfNegative val="0"/>
          <c:cat>
            <c:strRef>
              <c:f>'5.4'!$B$4:$D$4</c:f>
              <c:strCache>
                <c:ptCount val="3"/>
                <c:pt idx="0">
                  <c:v>Červenec</c:v>
                </c:pt>
                <c:pt idx="1">
                  <c:v>Srpen</c:v>
                </c:pt>
                <c:pt idx="2">
                  <c:v>Září</c:v>
                </c:pt>
              </c:strCache>
            </c:strRef>
          </c:cat>
          <c:val>
            <c:numRef>
              <c:f>'5.4'!$B$13:$D$13</c:f>
              <c:numCache>
                <c:formatCode>#,##0.0</c:formatCode>
                <c:ptCount val="3"/>
                <c:pt idx="0">
                  <c:v>0</c:v>
                </c:pt>
                <c:pt idx="1">
                  <c:v>0</c:v>
                </c:pt>
                <c:pt idx="2">
                  <c:v>0</c:v>
                </c:pt>
              </c:numCache>
            </c:numRef>
          </c:val>
          <c:extLst>
            <c:ext xmlns:c16="http://schemas.microsoft.com/office/drawing/2014/chart" uri="{C3380CC4-5D6E-409C-BE32-E72D297353CC}">
              <c16:uniqueId val="{0000000D-1AED-4DA8-87E2-E2B58DBE8113}"/>
            </c:ext>
          </c:extLst>
        </c:ser>
        <c:ser>
          <c:idx val="7"/>
          <c:order val="7"/>
          <c:tx>
            <c:strRef>
              <c:f>'5.4'!$A$14</c:f>
              <c:strCache>
                <c:ptCount val="1"/>
                <c:pt idx="0">
                  <c:v>Hnědé uhlí - Mourové kaly</c:v>
                </c:pt>
              </c:strCache>
            </c:strRef>
          </c:tx>
          <c:spPr>
            <a:solidFill>
              <a:srgbClr val="F7C9C7"/>
            </a:solidFill>
          </c:spPr>
          <c:invertIfNegative val="0"/>
          <c:cat>
            <c:strRef>
              <c:f>'5.4'!$B$4:$D$4</c:f>
              <c:strCache>
                <c:ptCount val="3"/>
                <c:pt idx="0">
                  <c:v>Červenec</c:v>
                </c:pt>
                <c:pt idx="1">
                  <c:v>Srpen</c:v>
                </c:pt>
                <c:pt idx="2">
                  <c:v>Září</c:v>
                </c:pt>
              </c:strCache>
            </c:strRef>
          </c:cat>
          <c:val>
            <c:numRef>
              <c:f>'5.4'!$B$14:$D$14</c:f>
              <c:numCache>
                <c:formatCode>#,##0.0</c:formatCode>
                <c:ptCount val="3"/>
                <c:pt idx="0">
                  <c:v>114.49</c:v>
                </c:pt>
                <c:pt idx="1">
                  <c:v>0</c:v>
                </c:pt>
                <c:pt idx="2">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4.5019336750016535E-2"/>
          <c:y val="1.3868913649085908E-2"/>
        </c:manualLayout>
      </c:layout>
      <c:overlay val="0"/>
    </c:title>
    <c:autoTitleDeleted val="0"/>
    <c:plotArea>
      <c:layout>
        <c:manualLayout>
          <c:layoutTarget val="inner"/>
          <c:xMode val="edge"/>
          <c:yMode val="edge"/>
          <c:x val="0.16564878130227889"/>
          <c:y val="0.35431470639946622"/>
          <c:w val="0.58315899274469118"/>
          <c:h val="0.57552121611561824"/>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0"/>
              <c:layout>
                <c:manualLayout>
                  <c:x val="0.14457839162908998"/>
                  <c:y val="-0.12828690523382225"/>
                </c:manualLayout>
              </c:layout>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layout>
                    <c:manualLayout>
                      <c:w val="0.14461308610627135"/>
                      <c:h val="7.1737228860008065E-2"/>
                    </c:manualLayout>
                  </c15:layout>
                </c:ext>
                <c:ext xmlns:c16="http://schemas.microsoft.com/office/drawing/2014/chart" uri="{C3380CC4-5D6E-409C-BE32-E72D297353CC}">
                  <c16:uniqueId val="{00000003-BCDB-4504-ADDF-2645B1B6ACA4}"/>
                </c:ext>
              </c:extLst>
            </c:dLbl>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6.1962167841038578E-2"/>
                  <c:y val="-0.13175467966631613"/>
                </c:manualLayout>
              </c:layout>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DB-4504-ADDF-2645B1B6ACA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'5.4'!$A$22:$A$28</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'5.4'!$E$22:$E$28</c:f>
              <c:numCache>
                <c:formatCode>0%</c:formatCode>
                <c:ptCount val="7"/>
                <c:pt idx="0">
                  <c:v>3.354147362783165E-2</c:v>
                </c:pt>
                <c:pt idx="1">
                  <c:v>0.18498352136670343</c:v>
                </c:pt>
                <c:pt idx="2">
                  <c:v>0</c:v>
                </c:pt>
                <c:pt idx="3">
                  <c:v>0</c:v>
                </c:pt>
                <c:pt idx="4">
                  <c:v>6.8203012545848702E-5</c:v>
                </c:pt>
                <c:pt idx="5">
                  <c:v>0.75135482178858615</c:v>
                </c:pt>
                <c:pt idx="6">
                  <c:v>3.0051980204332921E-2</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'5.4'!$A$22</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cat>
            <c:strRef>
              <c:f>'5.4'!$B$19:$D$19</c:f>
              <c:strCache>
                <c:ptCount val="3"/>
                <c:pt idx="0">
                  <c:v>Červenec</c:v>
                </c:pt>
                <c:pt idx="1">
                  <c:v>Srpen</c:v>
                </c:pt>
                <c:pt idx="2">
                  <c:v>Září</c:v>
                </c:pt>
              </c:strCache>
            </c:strRef>
          </c:cat>
          <c:val>
            <c:numRef>
              <c:f>'5.4'!$B$22:$D$22</c:f>
              <c:numCache>
                <c:formatCode>#,##0.0</c:formatCode>
                <c:ptCount val="3"/>
                <c:pt idx="0">
                  <c:v>6543.3939999999993</c:v>
                </c:pt>
                <c:pt idx="1">
                  <c:v>10553.681999999999</c:v>
                </c:pt>
                <c:pt idx="2">
                  <c:v>17739.762999999999</c:v>
                </c:pt>
              </c:numCache>
            </c:numRef>
          </c:val>
          <c:extLst>
            <c:ext xmlns:c16="http://schemas.microsoft.com/office/drawing/2014/chart" uri="{C3380CC4-5D6E-409C-BE32-E72D297353CC}">
              <c16:uniqueId val="{00000006-C6A9-4A0A-9229-85C442BD0CF3}"/>
            </c:ext>
          </c:extLst>
        </c:ser>
        <c:ser>
          <c:idx val="1"/>
          <c:order val="1"/>
          <c:tx>
            <c:strRef>
              <c:f>'5.4'!$A$23</c:f>
              <c:strCache>
                <c:ptCount val="1"/>
                <c:pt idx="0">
                  <c:v>Celulózové výluhy</c:v>
                </c:pt>
              </c:strCache>
            </c:strRef>
          </c:tx>
          <c:invertIfNegative val="0"/>
          <c:cat>
            <c:strRef>
              <c:f>'5.4'!$B$19:$D$19</c:f>
              <c:strCache>
                <c:ptCount val="3"/>
                <c:pt idx="0">
                  <c:v>Červenec</c:v>
                </c:pt>
                <c:pt idx="1">
                  <c:v>Srpen</c:v>
                </c:pt>
                <c:pt idx="2">
                  <c:v>Září</c:v>
                </c:pt>
              </c:strCache>
            </c:strRef>
          </c:cat>
          <c:val>
            <c:numRef>
              <c:f>'5.4'!$B$23:$D$23</c:f>
              <c:numCache>
                <c:formatCode>#,##0.0</c:formatCode>
                <c:ptCount val="3"/>
                <c:pt idx="0">
                  <c:v>64496.41</c:v>
                </c:pt>
                <c:pt idx="1">
                  <c:v>63596.92</c:v>
                </c:pt>
                <c:pt idx="2">
                  <c:v>64034.22</c:v>
                </c:pt>
              </c:numCache>
            </c:numRef>
          </c:val>
          <c:extLst>
            <c:ext xmlns:c16="http://schemas.microsoft.com/office/drawing/2014/chart" uri="{C3380CC4-5D6E-409C-BE32-E72D297353CC}">
              <c16:uniqueId val="{00000007-C6A9-4A0A-9229-85C442BD0CF3}"/>
            </c:ext>
          </c:extLst>
        </c:ser>
        <c:ser>
          <c:idx val="2"/>
          <c:order val="2"/>
          <c:tx>
            <c:strRef>
              <c:f>'5.4'!$A$24</c:f>
              <c:strCache>
                <c:ptCount val="1"/>
                <c:pt idx="0">
                  <c:v>Kapalná biopaliva</c:v>
                </c:pt>
              </c:strCache>
            </c:strRef>
          </c:tx>
          <c:invertIfNegative val="0"/>
          <c:cat>
            <c:strRef>
              <c:f>'5.4'!$B$19:$D$19</c:f>
              <c:strCache>
                <c:ptCount val="3"/>
                <c:pt idx="0">
                  <c:v>Červenec</c:v>
                </c:pt>
                <c:pt idx="1">
                  <c:v>Srpen</c:v>
                </c:pt>
                <c:pt idx="2">
                  <c:v>Září</c:v>
                </c:pt>
              </c:strCache>
            </c:strRef>
          </c:cat>
          <c:val>
            <c:numRef>
              <c:f>'5.4'!$B$24:$D$24</c:f>
              <c:numCache>
                <c:formatCode>#,##0.0</c:formatCode>
                <c:ptCount val="3"/>
                <c:pt idx="0">
                  <c:v>0</c:v>
                </c:pt>
                <c:pt idx="1">
                  <c:v>0</c:v>
                </c:pt>
                <c:pt idx="2">
                  <c:v>0</c:v>
                </c:pt>
              </c:numCache>
            </c:numRef>
          </c:val>
          <c:extLst>
            <c:ext xmlns:c16="http://schemas.microsoft.com/office/drawing/2014/chart" uri="{C3380CC4-5D6E-409C-BE32-E72D297353CC}">
              <c16:uniqueId val="{00000008-C6A9-4A0A-9229-85C442BD0CF3}"/>
            </c:ext>
          </c:extLst>
        </c:ser>
        <c:ser>
          <c:idx val="3"/>
          <c:order val="3"/>
          <c:tx>
            <c:strRef>
              <c:f>'5.4'!$A$25</c:f>
              <c:strCache>
                <c:ptCount val="1"/>
                <c:pt idx="0">
                  <c:v>Ostatní biomasa</c:v>
                </c:pt>
              </c:strCache>
            </c:strRef>
          </c:tx>
          <c:invertIfNegative val="0"/>
          <c:cat>
            <c:strRef>
              <c:f>'5.4'!$B$19:$D$19</c:f>
              <c:strCache>
                <c:ptCount val="3"/>
                <c:pt idx="0">
                  <c:v>Červenec</c:v>
                </c:pt>
                <c:pt idx="1">
                  <c:v>Srpen</c:v>
                </c:pt>
                <c:pt idx="2">
                  <c:v>Září</c:v>
                </c:pt>
              </c:strCache>
            </c:strRef>
          </c:cat>
          <c:val>
            <c:numRef>
              <c:f>'5.4'!$B$25:$D$25</c:f>
              <c:numCache>
                <c:formatCode>#,##0.0</c:formatCode>
                <c:ptCount val="3"/>
                <c:pt idx="0">
                  <c:v>0</c:v>
                </c:pt>
                <c:pt idx="1">
                  <c:v>0</c:v>
                </c:pt>
                <c:pt idx="2">
                  <c:v>0</c:v>
                </c:pt>
              </c:numCache>
            </c:numRef>
          </c:val>
          <c:extLst>
            <c:ext xmlns:c16="http://schemas.microsoft.com/office/drawing/2014/chart" uri="{C3380CC4-5D6E-409C-BE32-E72D297353CC}">
              <c16:uniqueId val="{00000009-C6A9-4A0A-9229-85C442BD0CF3}"/>
            </c:ext>
          </c:extLst>
        </c:ser>
        <c:ser>
          <c:idx val="4"/>
          <c:order val="4"/>
          <c:tx>
            <c:strRef>
              <c:f>'5.4'!$A$26</c:f>
              <c:strCache>
                <c:ptCount val="1"/>
                <c:pt idx="0">
                  <c:v>Palivové dříví</c:v>
                </c:pt>
              </c:strCache>
            </c:strRef>
          </c:tx>
          <c:invertIfNegative val="0"/>
          <c:cat>
            <c:strRef>
              <c:f>'5.4'!$B$19:$D$19</c:f>
              <c:strCache>
                <c:ptCount val="3"/>
                <c:pt idx="0">
                  <c:v>Červenec</c:v>
                </c:pt>
                <c:pt idx="1">
                  <c:v>Srpen</c:v>
                </c:pt>
                <c:pt idx="2">
                  <c:v>Září</c:v>
                </c:pt>
              </c:strCache>
            </c:strRef>
          </c:cat>
          <c:val>
            <c:numRef>
              <c:f>'5.4'!$B$26:$D$26</c:f>
              <c:numCache>
                <c:formatCode>#,##0.0</c:formatCode>
                <c:ptCount val="3"/>
                <c:pt idx="0">
                  <c:v>70.837000000000003</c:v>
                </c:pt>
                <c:pt idx="1">
                  <c:v>0</c:v>
                </c:pt>
                <c:pt idx="2">
                  <c:v>0</c:v>
                </c:pt>
              </c:numCache>
            </c:numRef>
          </c:val>
          <c:extLst>
            <c:ext xmlns:c16="http://schemas.microsoft.com/office/drawing/2014/chart" uri="{C3380CC4-5D6E-409C-BE32-E72D297353CC}">
              <c16:uniqueId val="{0000000A-C6A9-4A0A-9229-85C442BD0CF3}"/>
            </c:ext>
          </c:extLst>
        </c:ser>
        <c:ser>
          <c:idx val="5"/>
          <c:order val="5"/>
          <c:tx>
            <c:strRef>
              <c:f>'5.4'!$A$27</c:f>
              <c:strCache>
                <c:ptCount val="1"/>
                <c:pt idx="0">
                  <c:v>Piliny, kůra, štěpky, dřevní odpad</c:v>
                </c:pt>
              </c:strCache>
            </c:strRef>
          </c:tx>
          <c:spPr>
            <a:solidFill>
              <a:schemeClr val="accent6"/>
            </a:solidFill>
          </c:spPr>
          <c:invertIfNegative val="0"/>
          <c:cat>
            <c:strRef>
              <c:f>'5.4'!$B$19:$D$19</c:f>
              <c:strCache>
                <c:ptCount val="3"/>
                <c:pt idx="0">
                  <c:v>Červenec</c:v>
                </c:pt>
                <c:pt idx="1">
                  <c:v>Srpen</c:v>
                </c:pt>
                <c:pt idx="2">
                  <c:v>Září</c:v>
                </c:pt>
              </c:strCache>
            </c:strRef>
          </c:cat>
          <c:val>
            <c:numRef>
              <c:f>'5.4'!$B$27:$D$27</c:f>
              <c:numCache>
                <c:formatCode>#,##0.0</c:formatCode>
                <c:ptCount val="3"/>
                <c:pt idx="0">
                  <c:v>236440.68300000008</c:v>
                </c:pt>
                <c:pt idx="1">
                  <c:v>207298.296</c:v>
                </c:pt>
                <c:pt idx="2">
                  <c:v>336633.02399999998</c:v>
                </c:pt>
              </c:numCache>
            </c:numRef>
          </c:val>
          <c:extLst>
            <c:ext xmlns:c16="http://schemas.microsoft.com/office/drawing/2014/chart" uri="{C3380CC4-5D6E-409C-BE32-E72D297353CC}">
              <c16:uniqueId val="{0000000B-C6A9-4A0A-9229-85C442BD0CF3}"/>
            </c:ext>
          </c:extLst>
        </c:ser>
        <c:ser>
          <c:idx val="6"/>
          <c:order val="6"/>
          <c:tx>
            <c:strRef>
              <c:f>'5.4'!$A$28</c:f>
              <c:strCache>
                <c:ptCount val="1"/>
                <c:pt idx="0">
                  <c:v>Rostlinné materiály neaglomerované</c:v>
                </c:pt>
              </c:strCache>
            </c:strRef>
          </c:tx>
          <c:spPr>
            <a:solidFill>
              <a:srgbClr val="F0948F"/>
            </a:solidFill>
          </c:spPr>
          <c:invertIfNegative val="0"/>
          <c:cat>
            <c:strRef>
              <c:f>'5.4'!$B$19:$D$19</c:f>
              <c:strCache>
                <c:ptCount val="3"/>
                <c:pt idx="0">
                  <c:v>Červenec</c:v>
                </c:pt>
                <c:pt idx="1">
                  <c:v>Srpen</c:v>
                </c:pt>
                <c:pt idx="2">
                  <c:v>Září</c:v>
                </c:pt>
              </c:strCache>
            </c:strRef>
          </c:cat>
          <c:val>
            <c:numRef>
              <c:f>'5.4'!$B$28:$D$28</c:f>
              <c:numCache>
                <c:formatCode>#,##0.0</c:formatCode>
                <c:ptCount val="3"/>
                <c:pt idx="0">
                  <c:v>9284.2880000000005</c:v>
                </c:pt>
                <c:pt idx="1">
                  <c:v>8118.134</c:v>
                </c:pt>
                <c:pt idx="2">
                  <c:v>13810.16</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majorUnit val="2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15505077382568558"/>
          <c:y val="0.36383960117915298"/>
          <c:w val="0.470966603312517"/>
          <c:h val="0.54235345322472317"/>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'5.4'!$A$36:$A$38</c:f>
              <c:strCache>
                <c:ptCount val="3"/>
                <c:pt idx="0">
                  <c:v>Skládkový plyn</c:v>
                </c:pt>
                <c:pt idx="1">
                  <c:v>Kalový plyn (ČOV)</c:v>
                </c:pt>
                <c:pt idx="2">
                  <c:v>Ostatní bioplyn</c:v>
                </c:pt>
              </c:strCache>
            </c:strRef>
          </c:cat>
          <c:val>
            <c:numRef>
              <c:f>'5.4'!$E$36:$E$38</c:f>
              <c:numCache>
                <c:formatCode>0%</c:formatCode>
                <c:ptCount val="3"/>
                <c:pt idx="0">
                  <c:v>8.2457910352961669E-2</c:v>
                </c:pt>
                <c:pt idx="1">
                  <c:v>2.0044446652731151E-2</c:v>
                </c:pt>
                <c:pt idx="2">
                  <c:v>0.89749764299430712</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'5.4'!$A$36</c:f>
              <c:strCache>
                <c:ptCount val="1"/>
                <c:pt idx="0">
                  <c:v>Skládkový plyn</c:v>
                </c:pt>
              </c:strCache>
            </c:strRef>
          </c:tx>
          <c:invertIfNegative val="0"/>
          <c:cat>
            <c:strRef>
              <c:f>'5.4'!$B$33:$D$33</c:f>
              <c:strCache>
                <c:ptCount val="3"/>
                <c:pt idx="0">
                  <c:v>Červenec</c:v>
                </c:pt>
                <c:pt idx="1">
                  <c:v>Srpen</c:v>
                </c:pt>
                <c:pt idx="2">
                  <c:v>Září</c:v>
                </c:pt>
              </c:strCache>
            </c:strRef>
          </c:cat>
          <c:val>
            <c:numRef>
              <c:f>'5.4'!$B$36:$D$36</c:f>
              <c:numCache>
                <c:formatCode>#,##0.0</c:formatCode>
                <c:ptCount val="3"/>
                <c:pt idx="0">
                  <c:v>2265</c:v>
                </c:pt>
                <c:pt idx="1">
                  <c:v>2658</c:v>
                </c:pt>
                <c:pt idx="2">
                  <c:v>2789</c:v>
                </c:pt>
              </c:numCache>
            </c:numRef>
          </c:val>
          <c:extLst>
            <c:ext xmlns:c16="http://schemas.microsoft.com/office/drawing/2014/chart" uri="{C3380CC4-5D6E-409C-BE32-E72D297353CC}">
              <c16:uniqueId val="{00000000-2866-4525-B39C-E4AC50293D06}"/>
            </c:ext>
          </c:extLst>
        </c:ser>
        <c:ser>
          <c:idx val="1"/>
          <c:order val="1"/>
          <c:tx>
            <c:strRef>
              <c:f>'5.4'!$A$37</c:f>
              <c:strCache>
                <c:ptCount val="1"/>
                <c:pt idx="0">
                  <c:v>Kalový plyn (ČOV)</c:v>
                </c:pt>
              </c:strCache>
            </c:strRef>
          </c:tx>
          <c:invertIfNegative val="0"/>
          <c:cat>
            <c:strRef>
              <c:f>'5.4'!$B$33:$D$33</c:f>
              <c:strCache>
                <c:ptCount val="3"/>
                <c:pt idx="0">
                  <c:v>Červenec</c:v>
                </c:pt>
                <c:pt idx="1">
                  <c:v>Srpen</c:v>
                </c:pt>
                <c:pt idx="2">
                  <c:v>Září</c:v>
                </c:pt>
              </c:strCache>
            </c:strRef>
          </c:cat>
          <c:val>
            <c:numRef>
              <c:f>'5.4'!$B$37:$D$37</c:f>
              <c:numCache>
                <c:formatCode>#,##0.0</c:formatCode>
                <c:ptCount val="3"/>
                <c:pt idx="0">
                  <c:v>593.899</c:v>
                </c:pt>
                <c:pt idx="1">
                  <c:v>662.40699999999993</c:v>
                </c:pt>
                <c:pt idx="2">
                  <c:v>618.38099999999997</c:v>
                </c:pt>
              </c:numCache>
            </c:numRef>
          </c:val>
          <c:extLst>
            <c:ext xmlns:c16="http://schemas.microsoft.com/office/drawing/2014/chart" uri="{C3380CC4-5D6E-409C-BE32-E72D297353CC}">
              <c16:uniqueId val="{00000001-2866-4525-B39C-E4AC50293D06}"/>
            </c:ext>
          </c:extLst>
        </c:ser>
        <c:ser>
          <c:idx val="2"/>
          <c:order val="2"/>
          <c:tx>
            <c:strRef>
              <c:f>'5.4'!$A$38</c:f>
              <c:strCache>
                <c:ptCount val="1"/>
                <c:pt idx="0">
                  <c:v>Ostatní bioplyn</c:v>
                </c:pt>
              </c:strCache>
            </c:strRef>
          </c:tx>
          <c:invertIfNegative val="0"/>
          <c:cat>
            <c:strRef>
              <c:f>'5.4'!$B$33:$D$33</c:f>
              <c:strCache>
                <c:ptCount val="3"/>
                <c:pt idx="0">
                  <c:v>Červenec</c:v>
                </c:pt>
                <c:pt idx="1">
                  <c:v>Srpen</c:v>
                </c:pt>
                <c:pt idx="2">
                  <c:v>Září</c:v>
                </c:pt>
              </c:strCache>
            </c:strRef>
          </c:cat>
          <c:val>
            <c:numRef>
              <c:f>'5.4'!$B$38:$D$38</c:f>
              <c:numCache>
                <c:formatCode>#,##0.0</c:formatCode>
                <c:ptCount val="3"/>
                <c:pt idx="0">
                  <c:v>25712.953000000001</c:v>
                </c:pt>
                <c:pt idx="1">
                  <c:v>25173.508999999995</c:v>
                </c:pt>
                <c:pt idx="2">
                  <c:v>33053.353999999999</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'5.4'!$G$22</c:f>
              <c:strCache>
                <c:ptCount val="1"/>
              </c:strCache>
            </c:strRef>
          </c:tx>
          <c:invertIfNegative val="0"/>
          <c:cat>
            <c:numRef>
              <c:f>'5.4'!$H$21</c:f>
              <c:numCache>
                <c:formatCode>General</c:formatCode>
                <c:ptCount val="1"/>
              </c:numCache>
            </c:numRef>
          </c:cat>
          <c:val>
            <c:numRef>
              <c:f>'5.4'!$H$22</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'5.4'!$G$23</c:f>
              <c:strCache>
                <c:ptCount val="1"/>
              </c:strCache>
            </c:strRef>
          </c:tx>
          <c:invertIfNegative val="0"/>
          <c:cat>
            <c:numRef>
              <c:f>'5.4'!$H$21</c:f>
              <c:numCache>
                <c:formatCode>General</c:formatCode>
                <c:ptCount val="1"/>
              </c:numCache>
            </c:numRef>
          </c:cat>
          <c:val>
            <c:numRef>
              <c:f>'5.4'!$H$23</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'5.4'!$G$24</c:f>
              <c:strCache>
                <c:ptCount val="1"/>
              </c:strCache>
            </c:strRef>
          </c:tx>
          <c:invertIfNegative val="0"/>
          <c:cat>
            <c:numRef>
              <c:f>'5.4'!$H$21</c:f>
              <c:numCache>
                <c:formatCode>General</c:formatCode>
                <c:ptCount val="1"/>
              </c:numCache>
            </c:numRef>
          </c:cat>
          <c:val>
            <c:numRef>
              <c:f>'5.4'!$H$24</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'5.4'!$G$25</c:f>
              <c:strCache>
                <c:ptCount val="1"/>
              </c:strCache>
            </c:strRef>
          </c:tx>
          <c:invertIfNegative val="0"/>
          <c:cat>
            <c:numRef>
              <c:f>'5.4'!$H$21</c:f>
              <c:numCache>
                <c:formatCode>General</c:formatCode>
                <c:ptCount val="1"/>
              </c:numCache>
            </c:numRef>
          </c:cat>
          <c:val>
            <c:numRef>
              <c:f>'5.4'!$H$25</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'5.4'!$G$26</c:f>
              <c:strCache>
                <c:ptCount val="1"/>
              </c:strCache>
            </c:strRef>
          </c:tx>
          <c:invertIfNegative val="0"/>
          <c:cat>
            <c:numRef>
              <c:f>'5.4'!$H$21</c:f>
              <c:numCache>
                <c:formatCode>General</c:formatCode>
                <c:ptCount val="1"/>
              </c:numCache>
            </c:numRef>
          </c:cat>
          <c:val>
            <c:numRef>
              <c:f>'5.4'!$H$26</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'5.4'!$G$27</c:f>
              <c:strCache>
                <c:ptCount val="1"/>
              </c:strCache>
            </c:strRef>
          </c:tx>
          <c:spPr>
            <a:solidFill>
              <a:schemeClr val="accent6"/>
            </a:solidFill>
          </c:spPr>
          <c:invertIfNegative val="0"/>
          <c:cat>
            <c:numRef>
              <c:f>'5.4'!$H$21</c:f>
              <c:numCache>
                <c:formatCode>General</c:formatCode>
                <c:ptCount val="1"/>
              </c:numCache>
            </c:numRef>
          </c:cat>
          <c:val>
            <c:numRef>
              <c:f>'5.4'!$H$27</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'5.4'!$G$28</c:f>
              <c:strCache>
                <c:ptCount val="1"/>
              </c:strCache>
            </c:strRef>
          </c:tx>
          <c:spPr>
            <a:solidFill>
              <a:srgbClr val="F0948F"/>
            </a:solidFill>
          </c:spPr>
          <c:invertIfNegative val="0"/>
          <c:cat>
            <c:numRef>
              <c:f>'5.4'!$H$21</c:f>
              <c:numCache>
                <c:formatCode>General</c:formatCode>
                <c:ptCount val="1"/>
              </c:numCache>
            </c:numRef>
          </c:cat>
          <c:val>
            <c:numRef>
              <c:f>'5.4'!$H$28</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'5.4'!$G$36</c:f>
              <c:strCache>
                <c:ptCount val="1"/>
              </c:strCache>
            </c:strRef>
          </c:tx>
          <c:invertIfNegative val="0"/>
          <c:cat>
            <c:numRef>
              <c:f>'5.4'!$H$35</c:f>
              <c:numCache>
                <c:formatCode>General</c:formatCode>
                <c:ptCount val="1"/>
              </c:numCache>
            </c:numRef>
          </c:cat>
          <c:val>
            <c:numRef>
              <c:f>'5.4'!$H$36</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'5.4'!$G$37</c:f>
              <c:strCache>
                <c:ptCount val="1"/>
              </c:strCache>
            </c:strRef>
          </c:tx>
          <c:invertIfNegative val="0"/>
          <c:cat>
            <c:numRef>
              <c:f>'5.4'!$H$35</c:f>
              <c:numCache>
                <c:formatCode>General</c:formatCode>
                <c:ptCount val="1"/>
              </c:numCache>
            </c:numRef>
          </c:cat>
          <c:val>
            <c:numRef>
              <c:f>'5.4'!$H$37</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'5.4'!$G$38</c:f>
              <c:strCache>
                <c:ptCount val="1"/>
              </c:strCache>
            </c:strRef>
          </c:tx>
          <c:invertIfNegative val="0"/>
          <c:cat>
            <c:numRef>
              <c:f>'5.4'!$H$35</c:f>
              <c:numCache>
                <c:formatCode>General</c:formatCode>
                <c:ptCount val="1"/>
              </c:numCache>
            </c:numRef>
          </c:cat>
          <c:val>
            <c:numRef>
              <c:f>'5.4'!$H$38</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'5.4'!$G$7</c:f>
              <c:strCache>
                <c:ptCount val="1"/>
              </c:strCache>
            </c:strRef>
          </c:tx>
          <c:spPr>
            <a:solidFill>
              <a:schemeClr val="tx2"/>
            </a:solidFill>
          </c:spPr>
          <c:invertIfNegative val="0"/>
          <c:cat>
            <c:numRef>
              <c:f>'5.4'!$H$6</c:f>
              <c:numCache>
                <c:formatCode>General</c:formatCode>
                <c:ptCount val="1"/>
              </c:numCache>
            </c:numRef>
          </c:cat>
          <c:val>
            <c:numRef>
              <c:f>'5.4'!$H$7</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'5.4'!$G$8</c:f>
              <c:strCache>
                <c:ptCount val="1"/>
              </c:strCache>
            </c:strRef>
          </c:tx>
          <c:spPr>
            <a:solidFill>
              <a:schemeClr val="accent2"/>
            </a:solidFill>
          </c:spPr>
          <c:invertIfNegative val="0"/>
          <c:cat>
            <c:numRef>
              <c:f>'5.4'!$H$6</c:f>
              <c:numCache>
                <c:formatCode>General</c:formatCode>
                <c:ptCount val="1"/>
              </c:numCache>
            </c:numRef>
          </c:cat>
          <c:val>
            <c:numRef>
              <c:f>'5.4'!$H$8</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'5.4'!$G$9</c:f>
              <c:strCache>
                <c:ptCount val="1"/>
              </c:strCache>
            </c:strRef>
          </c:tx>
          <c:spPr>
            <a:solidFill>
              <a:schemeClr val="accent3"/>
            </a:solidFill>
          </c:spPr>
          <c:invertIfNegative val="0"/>
          <c:cat>
            <c:numRef>
              <c:f>'5.4'!$H$6</c:f>
              <c:numCache>
                <c:formatCode>General</c:formatCode>
                <c:ptCount val="1"/>
              </c:numCache>
            </c:numRef>
          </c:cat>
          <c:val>
            <c:numRef>
              <c:f>'5.4'!$H$9</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'5.4'!$G$10</c:f>
              <c:strCache>
                <c:ptCount val="1"/>
              </c:strCache>
            </c:strRef>
          </c:tx>
          <c:spPr>
            <a:solidFill>
              <a:schemeClr val="accent4"/>
            </a:solidFill>
          </c:spPr>
          <c:invertIfNegative val="0"/>
          <c:cat>
            <c:numRef>
              <c:f>'5.4'!$H$6</c:f>
              <c:numCache>
                <c:formatCode>General</c:formatCode>
                <c:ptCount val="1"/>
              </c:numCache>
            </c:numRef>
          </c:cat>
          <c:val>
            <c:numRef>
              <c:f>'5.4'!$H$10</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'5.4'!$G$11</c:f>
              <c:strCache>
                <c:ptCount val="1"/>
              </c:strCache>
            </c:strRef>
          </c:tx>
          <c:spPr>
            <a:solidFill>
              <a:schemeClr val="accent5"/>
            </a:solidFill>
          </c:spPr>
          <c:invertIfNegative val="0"/>
          <c:cat>
            <c:numRef>
              <c:f>'5.4'!$H$6</c:f>
              <c:numCache>
                <c:formatCode>General</c:formatCode>
                <c:ptCount val="1"/>
              </c:numCache>
            </c:numRef>
          </c:cat>
          <c:val>
            <c:numRef>
              <c:f>'5.4'!$H$11</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'5.4'!$G$12</c:f>
              <c:strCache>
                <c:ptCount val="1"/>
              </c:strCache>
            </c:strRef>
          </c:tx>
          <c:spPr>
            <a:solidFill>
              <a:schemeClr val="accent6"/>
            </a:solidFill>
          </c:spPr>
          <c:invertIfNegative val="0"/>
          <c:cat>
            <c:numRef>
              <c:f>'5.4'!$H$6</c:f>
              <c:numCache>
                <c:formatCode>General</c:formatCode>
                <c:ptCount val="1"/>
              </c:numCache>
            </c:numRef>
          </c:cat>
          <c:val>
            <c:numRef>
              <c:f>'5.4'!$H$12</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'5.4'!$G$13</c:f>
              <c:strCache>
                <c:ptCount val="1"/>
              </c:strCache>
            </c:strRef>
          </c:tx>
          <c:spPr>
            <a:solidFill>
              <a:srgbClr val="F0948F"/>
            </a:solidFill>
          </c:spPr>
          <c:invertIfNegative val="0"/>
          <c:cat>
            <c:numRef>
              <c:f>'5.4'!$H$6</c:f>
              <c:numCache>
                <c:formatCode>General</c:formatCode>
                <c:ptCount val="1"/>
              </c:numCache>
            </c:numRef>
          </c:cat>
          <c:val>
            <c:numRef>
              <c:f>'5.4'!$H$13</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'5.4'!$G$14</c:f>
              <c:strCache>
                <c:ptCount val="1"/>
              </c:strCache>
            </c:strRef>
          </c:tx>
          <c:spPr>
            <a:solidFill>
              <a:srgbClr val="F7C9C7"/>
            </a:solidFill>
          </c:spPr>
          <c:invertIfNegative val="0"/>
          <c:cat>
            <c:numRef>
              <c:f>'5.4'!$H$6</c:f>
              <c:numCache>
                <c:formatCode>General</c:formatCode>
                <c:ptCount val="1"/>
              </c:numCache>
            </c:numRef>
          </c:cat>
          <c:val>
            <c:numRef>
              <c:f>'5.4'!$H$14</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9.5651118446039352E-2"/>
          <c:y val="0.15935589614594692"/>
          <c:w val="0.76778165406546883"/>
          <c:h val="0.7870965152295640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2078.9659999999994</c:v>
                </c:pt>
                <c:pt idx="1">
                  <c:v>2144.1290000000017</c:v>
                </c:pt>
                <c:pt idx="2">
                  <c:v>1748.8389999999986</c:v>
                </c:pt>
                <c:pt idx="3">
                  <c:v>2816.2980000000002</c:v>
                </c:pt>
                <c:pt idx="4">
                  <c:v>578.65800000000036</c:v>
                </c:pt>
                <c:pt idx="5">
                  <c:v>1055.2114999999999</c:v>
                </c:pt>
                <c:pt idx="6">
                  <c:v>444.49799999999988</c:v>
                </c:pt>
                <c:pt idx="7">
                  <c:v>6093.4989999999998</c:v>
                </c:pt>
                <c:pt idx="8">
                  <c:v>1349.0329999999999</c:v>
                </c:pt>
                <c:pt idx="9">
                  <c:v>3505.5259999999998</c:v>
                </c:pt>
                <c:pt idx="10">
                  <c:v>1069.971</c:v>
                </c:pt>
                <c:pt idx="11">
                  <c:v>4351.9529999999986</c:v>
                </c:pt>
                <c:pt idx="12">
                  <c:v>9909.3378599999996</c:v>
                </c:pt>
                <c:pt idx="13">
                  <c:v>1270.9549999999995</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2078.9659999999994</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2144.1290000000017</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1748.8389999999986</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2816.2980000000002</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578.65800000000036</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1055.2114999999999</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444.49799999999988</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6093.4989999999998</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1349.0329999999999</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3505.5259999999998</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1069.971</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4351.9529999999986</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9909.3378599999996</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1270.9549999999995</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#,##0.0</c:formatCode>
                <c:ptCount val="12"/>
                <c:pt idx="0">
                  <c:v>2324.5533459999992</c:v>
                </c:pt>
                <c:pt idx="1">
                  <c:v>2166.2037139999998</c:v>
                </c:pt>
                <c:pt idx="2">
                  <c:v>2306.5966080000007</c:v>
                </c:pt>
                <c:pt idx="3">
                  <c:v>2045.646692</c:v>
                </c:pt>
                <c:pt idx="4">
                  <c:v>1797.0423240000002</c:v>
                </c:pt>
                <c:pt idx="5">
                  <c:v>1573.1624120000001</c:v>
                </c:pt>
                <c:pt idx="6">
                  <c:v>1561.4252609999999</c:v>
                </c:pt>
                <c:pt idx="7">
                  <c:v>1544.587473</c:v>
                </c:pt>
                <c:pt idx="8">
                  <c:v>1675.8880970000007</c:v>
                </c:pt>
                <c:pt idx="9">
                  <c:v>0</c:v>
                </c:pt>
                <c:pt idx="10">
                  <c:v>0</c:v>
                </c:pt>
                <c:pt idx="11">
                  <c:v>0</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#,##0.0</c:formatCode>
                <c:ptCount val="12"/>
                <c:pt idx="0">
                  <c:v>419.36573799999996</c:v>
                </c:pt>
                <c:pt idx="1">
                  <c:v>366.47020600000002</c:v>
                </c:pt>
                <c:pt idx="2">
                  <c:v>395.99989200000016</c:v>
                </c:pt>
                <c:pt idx="3">
                  <c:v>368.35973899999976</c:v>
                </c:pt>
                <c:pt idx="4">
                  <c:v>324.48944699999993</c:v>
                </c:pt>
                <c:pt idx="5">
                  <c:v>288.52790899999997</c:v>
                </c:pt>
                <c:pt idx="6">
                  <c:v>291.59077899999994</c:v>
                </c:pt>
                <c:pt idx="7">
                  <c:v>290.86013999999977</c:v>
                </c:pt>
                <c:pt idx="8">
                  <c:v>312.90914300000009</c:v>
                </c:pt>
                <c:pt idx="9">
                  <c:v>0</c:v>
                </c:pt>
                <c:pt idx="10">
                  <c:v>0</c:v>
                </c:pt>
                <c:pt idx="11">
                  <c:v>0</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#,##0.0</c:formatCode>
                <c:ptCount val="12"/>
                <c:pt idx="0">
                  <c:v>2016.8260669999995</c:v>
                </c:pt>
                <c:pt idx="1">
                  <c:v>1450.2728900000002</c:v>
                </c:pt>
                <c:pt idx="2">
                  <c:v>1510.7488640000001</c:v>
                </c:pt>
                <c:pt idx="3">
                  <c:v>1162.7768349999999</c:v>
                </c:pt>
                <c:pt idx="4">
                  <c:v>611.21719299999995</c:v>
                </c:pt>
                <c:pt idx="5">
                  <c:v>415.24973799999998</c:v>
                </c:pt>
                <c:pt idx="6">
                  <c:v>456.67933699999998</c:v>
                </c:pt>
                <c:pt idx="7">
                  <c:v>451.127838</c:v>
                </c:pt>
                <c:pt idx="8">
                  <c:v>652.91471199999989</c:v>
                </c:pt>
                <c:pt idx="9">
                  <c:v>0</c:v>
                </c:pt>
                <c:pt idx="10">
                  <c:v>0</c:v>
                </c:pt>
                <c:pt idx="11">
                  <c:v>0</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#,##0.0</c:formatCode>
                <c:ptCount val="12"/>
                <c:pt idx="0">
                  <c:v>4.1042699999999996</c:v>
                </c:pt>
                <c:pt idx="1">
                  <c:v>4.5074400000000008</c:v>
                </c:pt>
                <c:pt idx="2">
                  <c:v>5.6810700000000001</c:v>
                </c:pt>
                <c:pt idx="3">
                  <c:v>4.7649399999999993</c:v>
                </c:pt>
                <c:pt idx="4">
                  <c:v>3.7690260000000002</c:v>
                </c:pt>
                <c:pt idx="5">
                  <c:v>3.4811519999999998</c:v>
                </c:pt>
                <c:pt idx="6">
                  <c:v>3.545229</c:v>
                </c:pt>
                <c:pt idx="7">
                  <c:v>3.7158230000000003</c:v>
                </c:pt>
                <c:pt idx="8">
                  <c:v>3.2781060000000002</c:v>
                </c:pt>
                <c:pt idx="9">
                  <c:v>0</c:v>
                </c:pt>
                <c:pt idx="10">
                  <c:v>0</c:v>
                </c:pt>
                <c:pt idx="11">
                  <c:v>0</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#,##0.0</c:formatCode>
                <c:ptCount val="12"/>
                <c:pt idx="0">
                  <c:v>1.5418399999999999</c:v>
                </c:pt>
                <c:pt idx="1">
                  <c:v>1.35433</c:v>
                </c:pt>
                <c:pt idx="2">
                  <c:v>1.4967699999999999</c:v>
                </c:pt>
                <c:pt idx="3">
                  <c:v>1.6977500000000001</c:v>
                </c:pt>
                <c:pt idx="4">
                  <c:v>1.63364</c:v>
                </c:pt>
                <c:pt idx="5">
                  <c:v>1.5027200000000001</c:v>
                </c:pt>
                <c:pt idx="6">
                  <c:v>1.19706</c:v>
                </c:pt>
                <c:pt idx="7">
                  <c:v>1.5430299999999999</c:v>
                </c:pt>
                <c:pt idx="8">
                  <c:v>1.68184</c:v>
                </c:pt>
                <c:pt idx="9">
                  <c:v>0</c:v>
                </c:pt>
                <c:pt idx="10">
                  <c:v>0</c:v>
                </c:pt>
                <c:pt idx="11">
                  <c:v>0</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9.0109999999999996E-2</c:v>
                </c:pt>
                <c:pt idx="7">
                  <c:v>7.0779999999999996E-2</c:v>
                </c:pt>
                <c:pt idx="8">
                  <c:v>4.5830000000000003E-2</c:v>
                </c:pt>
                <c:pt idx="9">
                  <c:v>0</c:v>
                </c:pt>
                <c:pt idx="10">
                  <c:v>0</c:v>
                </c:pt>
                <c:pt idx="11">
                  <c:v>0</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#,##0.0</c:formatCode>
                <c:ptCount val="12"/>
                <c:pt idx="0">
                  <c:v>8004.0066590000006</c:v>
                </c:pt>
                <c:pt idx="1">
                  <c:v>6501.9569280000005</c:v>
                </c:pt>
                <c:pt idx="2">
                  <c:v>6765.2773319999988</c:v>
                </c:pt>
                <c:pt idx="3">
                  <c:v>5471.1902839999993</c:v>
                </c:pt>
                <c:pt idx="4">
                  <c:v>3339.8895660000003</c:v>
                </c:pt>
                <c:pt idx="5">
                  <c:v>2804.1472720000002</c:v>
                </c:pt>
                <c:pt idx="6">
                  <c:v>2244.7505350000001</c:v>
                </c:pt>
                <c:pt idx="7">
                  <c:v>2330.6863160000003</c:v>
                </c:pt>
                <c:pt idx="8">
                  <c:v>3398.9327619999995</c:v>
                </c:pt>
                <c:pt idx="9">
                  <c:v>0</c:v>
                </c:pt>
                <c:pt idx="10">
                  <c:v>0</c:v>
                </c:pt>
                <c:pt idx="11">
                  <c:v>0</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#,##0.0</c:formatCode>
                <c:ptCount val="12"/>
                <c:pt idx="0">
                  <c:v>133.71199999999999</c:v>
                </c:pt>
                <c:pt idx="1">
                  <c:v>106.596</c:v>
                </c:pt>
                <c:pt idx="2">
                  <c:v>111.812</c:v>
                </c:pt>
                <c:pt idx="3">
                  <c:v>88.134</c:v>
                </c:pt>
                <c:pt idx="4">
                  <c:v>36.494999999999997</c:v>
                </c:pt>
                <c:pt idx="5">
                  <c:v>18.504999999999999</c:v>
                </c:pt>
                <c:pt idx="6">
                  <c:v>17.888000000000002</c:v>
                </c:pt>
                <c:pt idx="7">
                  <c:v>16.122</c:v>
                </c:pt>
                <c:pt idx="8">
                  <c:v>41.209000000000003</c:v>
                </c:pt>
                <c:pt idx="9">
                  <c:v>0</c:v>
                </c:pt>
                <c:pt idx="10">
                  <c:v>0</c:v>
                </c:pt>
                <c:pt idx="11">
                  <c:v>0</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#,##0.0</c:formatCode>
                <c:ptCount val="12"/>
                <c:pt idx="0">
                  <c:v>778.59543200000007</c:v>
                </c:pt>
                <c:pt idx="1">
                  <c:v>684.61303099999998</c:v>
                </c:pt>
                <c:pt idx="2">
                  <c:v>555.77029499999992</c:v>
                </c:pt>
                <c:pt idx="3">
                  <c:v>504.46035899999998</c:v>
                </c:pt>
                <c:pt idx="4">
                  <c:v>704.97971299999995</c:v>
                </c:pt>
                <c:pt idx="5">
                  <c:v>685.98217299999999</c:v>
                </c:pt>
                <c:pt idx="6">
                  <c:v>690.38266299999998</c:v>
                </c:pt>
                <c:pt idx="7">
                  <c:v>598.49580999999989</c:v>
                </c:pt>
                <c:pt idx="8">
                  <c:v>622.70233699999994</c:v>
                </c:pt>
                <c:pt idx="9">
                  <c:v>0</c:v>
                </c:pt>
                <c:pt idx="10">
                  <c:v>0</c:v>
                </c:pt>
                <c:pt idx="11">
                  <c:v>0</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#,##0.0</c:formatCode>
                <c:ptCount val="12"/>
                <c:pt idx="0">
                  <c:v>48.16986</c:v>
                </c:pt>
                <c:pt idx="1">
                  <c:v>31.518058</c:v>
                </c:pt>
                <c:pt idx="2">
                  <c:v>36.587154000000005</c:v>
                </c:pt>
                <c:pt idx="3">
                  <c:v>3.8417129999999999</c:v>
                </c:pt>
                <c:pt idx="4">
                  <c:v>3.107726</c:v>
                </c:pt>
                <c:pt idx="5">
                  <c:v>11.140400000000001</c:v>
                </c:pt>
                <c:pt idx="6">
                  <c:v>2.54</c:v>
                </c:pt>
                <c:pt idx="7">
                  <c:v>2.3384270000000003</c:v>
                </c:pt>
                <c:pt idx="8">
                  <c:v>28.616529</c:v>
                </c:pt>
                <c:pt idx="9">
                  <c:v>0</c:v>
                </c:pt>
                <c:pt idx="10">
                  <c:v>0</c:v>
                </c:pt>
                <c:pt idx="11">
                  <c:v>0</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#,##0.0</c:formatCode>
                <c:ptCount val="12"/>
                <c:pt idx="0">
                  <c:v>382.98554899999999</c:v>
                </c:pt>
                <c:pt idx="1">
                  <c:v>324.60856499999994</c:v>
                </c:pt>
                <c:pt idx="2">
                  <c:v>327.076528</c:v>
                </c:pt>
                <c:pt idx="3">
                  <c:v>297.20224200000001</c:v>
                </c:pt>
                <c:pt idx="4">
                  <c:v>362.43759208354044</c:v>
                </c:pt>
                <c:pt idx="5">
                  <c:v>289.41300759672038</c:v>
                </c:pt>
                <c:pt idx="6">
                  <c:v>354.04712668719844</c:v>
                </c:pt>
                <c:pt idx="7">
                  <c:v>324.08184</c:v>
                </c:pt>
                <c:pt idx="8">
                  <c:v>322.11155100000002</c:v>
                </c:pt>
                <c:pt idx="9">
                  <c:v>0</c:v>
                </c:pt>
                <c:pt idx="10">
                  <c:v>0</c:v>
                </c:pt>
                <c:pt idx="11">
                  <c:v>0</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#,##0.0</c:formatCode>
                <c:ptCount val="12"/>
                <c:pt idx="0">
                  <c:v>942.02920399999982</c:v>
                </c:pt>
                <c:pt idx="1">
                  <c:v>784.75839299999984</c:v>
                </c:pt>
                <c:pt idx="2">
                  <c:v>778.51861900000006</c:v>
                </c:pt>
                <c:pt idx="3">
                  <c:v>779.50199899999996</c:v>
                </c:pt>
                <c:pt idx="4">
                  <c:v>697.29847500000005</c:v>
                </c:pt>
                <c:pt idx="5">
                  <c:v>612.79766200000006</c:v>
                </c:pt>
                <c:pt idx="6">
                  <c:v>576.61254300000019</c:v>
                </c:pt>
                <c:pt idx="7">
                  <c:v>581.300344</c:v>
                </c:pt>
                <c:pt idx="8">
                  <c:v>601.17118400000004</c:v>
                </c:pt>
                <c:pt idx="9">
                  <c:v>0</c:v>
                </c:pt>
                <c:pt idx="10">
                  <c:v>0</c:v>
                </c:pt>
                <c:pt idx="11">
                  <c:v>0</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#,##0.0</c:formatCode>
                <c:ptCount val="12"/>
                <c:pt idx="0">
                  <c:v>147.87545800000004</c:v>
                </c:pt>
                <c:pt idx="1">
                  <c:v>103.64763599999998</c:v>
                </c:pt>
                <c:pt idx="2">
                  <c:v>94.163931999999974</c:v>
                </c:pt>
                <c:pt idx="3">
                  <c:v>60.148102999999999</c:v>
                </c:pt>
                <c:pt idx="4">
                  <c:v>10.471563</c:v>
                </c:pt>
                <c:pt idx="5">
                  <c:v>4.5854009999999992</c:v>
                </c:pt>
                <c:pt idx="6">
                  <c:v>55.667391000000002</c:v>
                </c:pt>
                <c:pt idx="7">
                  <c:v>12.664209000000001</c:v>
                </c:pt>
                <c:pt idx="8">
                  <c:v>46.055566999999996</c:v>
                </c:pt>
                <c:pt idx="9">
                  <c:v>0</c:v>
                </c:pt>
                <c:pt idx="10">
                  <c:v>0</c:v>
                </c:pt>
                <c:pt idx="11">
                  <c:v>0</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#,##0.0</c:formatCode>
                <c:ptCount val="12"/>
                <c:pt idx="0">
                  <c:v>4120.5236230879073</c:v>
                </c:pt>
                <c:pt idx="1">
                  <c:v>3263.2338326045133</c:v>
                </c:pt>
                <c:pt idx="2">
                  <c:v>3310.2449927815592</c:v>
                </c:pt>
                <c:pt idx="3">
                  <c:v>2640.0106733399352</c:v>
                </c:pt>
                <c:pt idx="4">
                  <c:v>1437.801665087813</c:v>
                </c:pt>
                <c:pt idx="5">
                  <c:v>1170.2467528134637</c:v>
                </c:pt>
                <c:pt idx="6">
                  <c:v>1234.7904066583656</c:v>
                </c:pt>
                <c:pt idx="7">
                  <c:v>1262.7300969651426</c:v>
                </c:pt>
                <c:pt idx="8">
                  <c:v>1522.341104457113</c:v>
                </c:pt>
                <c:pt idx="9">
                  <c:v>0</c:v>
                </c:pt>
                <c:pt idx="10">
                  <c:v>0</c:v>
                </c:pt>
                <c:pt idx="11">
                  <c:v>0</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#,##0.0</c:formatCode>
                <c:ptCount val="12"/>
                <c:pt idx="0">
                  <c:v>2081.302999999999</c:v>
                </c:pt>
                <c:pt idx="1">
                  <c:v>2080.9429999999993</c:v>
                </c:pt>
                <c:pt idx="2">
                  <c:v>2080.9429999999993</c:v>
                </c:pt>
                <c:pt idx="3">
                  <c:v>2081.5539999999992</c:v>
                </c:pt>
                <c:pt idx="4">
                  <c:v>2082.4719999999993</c:v>
                </c:pt>
                <c:pt idx="5">
                  <c:v>2082.4719999999993</c:v>
                </c:pt>
                <c:pt idx="6">
                  <c:v>2078.0479999999993</c:v>
                </c:pt>
                <c:pt idx="7">
                  <c:v>2078.9659999999994</c:v>
                </c:pt>
                <c:pt idx="8">
                  <c:v>2078.9659999999994</c:v>
                </c:pt>
                <c:pt idx="9">
                  <c:v>0</c:v>
                </c:pt>
                <c:pt idx="10">
                  <c:v>0</c:v>
                </c:pt>
                <c:pt idx="11">
                  <c:v>0</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#,##0.0</c:formatCode>
                <c:ptCount val="12"/>
                <c:pt idx="0">
                  <c:v>2155.4440000000013</c:v>
                </c:pt>
                <c:pt idx="1">
                  <c:v>2155.7490000000016</c:v>
                </c:pt>
                <c:pt idx="2">
                  <c:v>2155.8130000000015</c:v>
                </c:pt>
                <c:pt idx="3">
                  <c:v>2145.1950000000015</c:v>
                </c:pt>
                <c:pt idx="4">
                  <c:v>2145.1950000000015</c:v>
                </c:pt>
                <c:pt idx="5">
                  <c:v>2145.1950000000015</c:v>
                </c:pt>
                <c:pt idx="6">
                  <c:v>2144.8950000000013</c:v>
                </c:pt>
                <c:pt idx="7">
                  <c:v>2144.9320000000016</c:v>
                </c:pt>
                <c:pt idx="8">
                  <c:v>2144.1290000000017</c:v>
                </c:pt>
                <c:pt idx="9">
                  <c:v>0</c:v>
                </c:pt>
                <c:pt idx="10">
                  <c:v>0</c:v>
                </c:pt>
                <c:pt idx="11">
                  <c:v>0</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#,##0.0</c:formatCode>
                <c:ptCount val="12"/>
                <c:pt idx="0">
                  <c:v>1872.8349999999982</c:v>
                </c:pt>
                <c:pt idx="1">
                  <c:v>1872.1969999999983</c:v>
                </c:pt>
                <c:pt idx="2">
                  <c:v>1872.7169999999983</c:v>
                </c:pt>
                <c:pt idx="3">
                  <c:v>1754.5429999999983</c:v>
                </c:pt>
                <c:pt idx="4">
                  <c:v>1753.9849999999983</c:v>
                </c:pt>
                <c:pt idx="5">
                  <c:v>1753.9849999999983</c:v>
                </c:pt>
                <c:pt idx="6">
                  <c:v>1748.8389999999986</c:v>
                </c:pt>
                <c:pt idx="7">
                  <c:v>1730.8389999999986</c:v>
                </c:pt>
                <c:pt idx="8">
                  <c:v>1748.8389999999986</c:v>
                </c:pt>
                <c:pt idx="9">
                  <c:v>0</c:v>
                </c:pt>
                <c:pt idx="10">
                  <c:v>0</c:v>
                </c:pt>
                <c:pt idx="11">
                  <c:v>0</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#,##0.0</c:formatCode>
                <c:ptCount val="12"/>
                <c:pt idx="0">
                  <c:v>2825.5030000000002</c:v>
                </c:pt>
                <c:pt idx="1">
                  <c:v>2825.5030000000002</c:v>
                </c:pt>
                <c:pt idx="2">
                  <c:v>2825.5030000000002</c:v>
                </c:pt>
                <c:pt idx="3">
                  <c:v>2816.2980000000002</c:v>
                </c:pt>
                <c:pt idx="4">
                  <c:v>2816.2980000000002</c:v>
                </c:pt>
                <c:pt idx="5">
                  <c:v>2816.2980000000002</c:v>
                </c:pt>
                <c:pt idx="6">
                  <c:v>2816.2980000000002</c:v>
                </c:pt>
                <c:pt idx="7">
                  <c:v>2816.2980000000002</c:v>
                </c:pt>
                <c:pt idx="8">
                  <c:v>2816.2980000000002</c:v>
                </c:pt>
                <c:pt idx="9">
                  <c:v>0</c:v>
                </c:pt>
                <c:pt idx="10">
                  <c:v>0</c:v>
                </c:pt>
                <c:pt idx="11">
                  <c:v>0</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#,##0.0</c:formatCode>
                <c:ptCount val="12"/>
                <c:pt idx="0">
                  <c:v>580.81900000000041</c:v>
                </c:pt>
                <c:pt idx="1">
                  <c:v>580.82200000000034</c:v>
                </c:pt>
                <c:pt idx="2">
                  <c:v>580.82200000000034</c:v>
                </c:pt>
                <c:pt idx="3">
                  <c:v>583.23900000000026</c:v>
                </c:pt>
                <c:pt idx="4">
                  <c:v>583.23900000000026</c:v>
                </c:pt>
                <c:pt idx="5">
                  <c:v>578.66800000000035</c:v>
                </c:pt>
                <c:pt idx="6">
                  <c:v>578.65800000000036</c:v>
                </c:pt>
                <c:pt idx="7">
                  <c:v>578.65800000000036</c:v>
                </c:pt>
                <c:pt idx="8">
                  <c:v>578.65800000000036</c:v>
                </c:pt>
                <c:pt idx="9">
                  <c:v>0</c:v>
                </c:pt>
                <c:pt idx="10">
                  <c:v>0</c:v>
                </c:pt>
                <c:pt idx="11">
                  <c:v>0</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#,##0.0</c:formatCode>
                <c:ptCount val="12"/>
                <c:pt idx="0">
                  <c:v>1055.4714999999999</c:v>
                </c:pt>
                <c:pt idx="1">
                  <c:v>1055.4694999999997</c:v>
                </c:pt>
                <c:pt idx="2">
                  <c:v>1055.4694999999997</c:v>
                </c:pt>
                <c:pt idx="3">
                  <c:v>1055.4034999999999</c:v>
                </c:pt>
                <c:pt idx="4">
                  <c:v>1055.4034999999999</c:v>
                </c:pt>
                <c:pt idx="5">
                  <c:v>1055.4034999999999</c:v>
                </c:pt>
                <c:pt idx="6">
                  <c:v>1055.2114999999999</c:v>
                </c:pt>
                <c:pt idx="7">
                  <c:v>1055.2124999999999</c:v>
                </c:pt>
                <c:pt idx="8">
                  <c:v>1055.2114999999999</c:v>
                </c:pt>
                <c:pt idx="9">
                  <c:v>0</c:v>
                </c:pt>
                <c:pt idx="10">
                  <c:v>0</c:v>
                </c:pt>
                <c:pt idx="11">
                  <c:v>0</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#,##0.0</c:formatCode>
                <c:ptCount val="12"/>
                <c:pt idx="0">
                  <c:v>474.58100000000002</c:v>
                </c:pt>
                <c:pt idx="1">
                  <c:v>475.745</c:v>
                </c:pt>
                <c:pt idx="2">
                  <c:v>475.745</c:v>
                </c:pt>
                <c:pt idx="3">
                  <c:v>448.09399999999994</c:v>
                </c:pt>
                <c:pt idx="4">
                  <c:v>448.09599999999989</c:v>
                </c:pt>
                <c:pt idx="5">
                  <c:v>448.09599999999989</c:v>
                </c:pt>
                <c:pt idx="6">
                  <c:v>444.49799999999988</c:v>
                </c:pt>
                <c:pt idx="7">
                  <c:v>444.49799999999988</c:v>
                </c:pt>
                <c:pt idx="8">
                  <c:v>444.49799999999988</c:v>
                </c:pt>
                <c:pt idx="9">
                  <c:v>0</c:v>
                </c:pt>
                <c:pt idx="10">
                  <c:v>0</c:v>
                </c:pt>
                <c:pt idx="11">
                  <c:v>0</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#,##0.0</c:formatCode>
                <c:ptCount val="12"/>
                <c:pt idx="0">
                  <c:v>6105.7959999999994</c:v>
                </c:pt>
                <c:pt idx="1">
                  <c:v>6122.3709999999992</c:v>
                </c:pt>
                <c:pt idx="2">
                  <c:v>6122.3709999999992</c:v>
                </c:pt>
                <c:pt idx="3">
                  <c:v>6103.16</c:v>
                </c:pt>
                <c:pt idx="4">
                  <c:v>6104.16</c:v>
                </c:pt>
                <c:pt idx="5">
                  <c:v>6103.25</c:v>
                </c:pt>
                <c:pt idx="6">
                  <c:v>6094.0450000000001</c:v>
                </c:pt>
                <c:pt idx="7">
                  <c:v>6094.0450000000001</c:v>
                </c:pt>
                <c:pt idx="8">
                  <c:v>6093.4989999999998</c:v>
                </c:pt>
                <c:pt idx="9">
                  <c:v>0</c:v>
                </c:pt>
                <c:pt idx="10">
                  <c:v>0</c:v>
                </c:pt>
                <c:pt idx="11">
                  <c:v>0</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#,##0.0</c:formatCode>
                <c:ptCount val="12"/>
                <c:pt idx="0">
                  <c:v>1260.4569999999999</c:v>
                </c:pt>
                <c:pt idx="1">
                  <c:v>1278.9889999999996</c:v>
                </c:pt>
                <c:pt idx="2">
                  <c:v>1278.9889999999996</c:v>
                </c:pt>
                <c:pt idx="3">
                  <c:v>1350.7649999999996</c:v>
                </c:pt>
                <c:pt idx="4">
                  <c:v>1350.1939999999997</c:v>
                </c:pt>
                <c:pt idx="5">
                  <c:v>1350.1939999999997</c:v>
                </c:pt>
                <c:pt idx="6">
                  <c:v>1351.1939999999997</c:v>
                </c:pt>
                <c:pt idx="7">
                  <c:v>1351.1939999999997</c:v>
                </c:pt>
                <c:pt idx="8">
                  <c:v>1349.0329999999999</c:v>
                </c:pt>
                <c:pt idx="9">
                  <c:v>0</c:v>
                </c:pt>
                <c:pt idx="10">
                  <c:v>0</c:v>
                </c:pt>
                <c:pt idx="11">
                  <c:v>0</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#,##0.0</c:formatCode>
                <c:ptCount val="12"/>
                <c:pt idx="0">
                  <c:v>3717.6599999999989</c:v>
                </c:pt>
                <c:pt idx="1">
                  <c:v>3717.6589999999992</c:v>
                </c:pt>
                <c:pt idx="2">
                  <c:v>3717.6599999999989</c:v>
                </c:pt>
                <c:pt idx="3">
                  <c:v>3717.0279999999993</c:v>
                </c:pt>
                <c:pt idx="4">
                  <c:v>3717.0279999999993</c:v>
                </c:pt>
                <c:pt idx="5">
                  <c:v>3717.0179999999996</c:v>
                </c:pt>
                <c:pt idx="6">
                  <c:v>3505.5259999999998</c:v>
                </c:pt>
                <c:pt idx="7">
                  <c:v>3505.5259999999998</c:v>
                </c:pt>
                <c:pt idx="8">
                  <c:v>3505.5259999999998</c:v>
                </c:pt>
                <c:pt idx="9">
                  <c:v>0</c:v>
                </c:pt>
                <c:pt idx="10">
                  <c:v>0</c:v>
                </c:pt>
                <c:pt idx="11">
                  <c:v>0</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#,##0.0</c:formatCode>
                <c:ptCount val="12"/>
                <c:pt idx="0">
                  <c:v>1064.3390000000002</c:v>
                </c:pt>
                <c:pt idx="1">
                  <c:v>1064.3390000000002</c:v>
                </c:pt>
                <c:pt idx="2">
                  <c:v>1064.3390000000002</c:v>
                </c:pt>
                <c:pt idx="3">
                  <c:v>1064.3390000000002</c:v>
                </c:pt>
                <c:pt idx="4">
                  <c:v>1064.3390000000002</c:v>
                </c:pt>
                <c:pt idx="5">
                  <c:v>1064.3390000000002</c:v>
                </c:pt>
                <c:pt idx="6">
                  <c:v>1069.971</c:v>
                </c:pt>
                <c:pt idx="7">
                  <c:v>1069.971</c:v>
                </c:pt>
                <c:pt idx="8">
                  <c:v>1069.971</c:v>
                </c:pt>
                <c:pt idx="9">
                  <c:v>0</c:v>
                </c:pt>
                <c:pt idx="10">
                  <c:v>0</c:v>
                </c:pt>
                <c:pt idx="11">
                  <c:v>0</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#,##0.0</c:formatCode>
                <c:ptCount val="12"/>
                <c:pt idx="0">
                  <c:v>4351.3989999999985</c:v>
                </c:pt>
                <c:pt idx="1">
                  <c:v>4351.3989999999985</c:v>
                </c:pt>
                <c:pt idx="2">
                  <c:v>4351.3989999999985</c:v>
                </c:pt>
                <c:pt idx="3">
                  <c:v>4358.802999999999</c:v>
                </c:pt>
                <c:pt idx="4">
                  <c:v>4359.0399999999991</c:v>
                </c:pt>
                <c:pt idx="5">
                  <c:v>4359.0399999999991</c:v>
                </c:pt>
                <c:pt idx="6">
                  <c:v>4367.4090000000006</c:v>
                </c:pt>
                <c:pt idx="7">
                  <c:v>4352.503999999999</c:v>
                </c:pt>
                <c:pt idx="8">
                  <c:v>4351.9529999999986</c:v>
                </c:pt>
                <c:pt idx="9">
                  <c:v>0</c:v>
                </c:pt>
                <c:pt idx="10">
                  <c:v>0</c:v>
                </c:pt>
                <c:pt idx="11">
                  <c:v>0</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#,##0.0</c:formatCode>
                <c:ptCount val="12"/>
                <c:pt idx="0">
                  <c:v>9914.8148599999986</c:v>
                </c:pt>
                <c:pt idx="1">
                  <c:v>9914.8148599999986</c:v>
                </c:pt>
                <c:pt idx="2">
                  <c:v>9914.8148599999986</c:v>
                </c:pt>
                <c:pt idx="3">
                  <c:v>9911.306859999997</c:v>
                </c:pt>
                <c:pt idx="4">
                  <c:v>9911.306859999997</c:v>
                </c:pt>
                <c:pt idx="5">
                  <c:v>9911.306859999997</c:v>
                </c:pt>
                <c:pt idx="6">
                  <c:v>9910.0858599999992</c:v>
                </c:pt>
                <c:pt idx="7">
                  <c:v>9910.0858599999992</c:v>
                </c:pt>
                <c:pt idx="8">
                  <c:v>9909.3378599999996</c:v>
                </c:pt>
                <c:pt idx="9">
                  <c:v>0</c:v>
                </c:pt>
                <c:pt idx="10">
                  <c:v>0</c:v>
                </c:pt>
                <c:pt idx="11">
                  <c:v>0</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#,##0.0</c:formatCode>
                <c:ptCount val="12"/>
                <c:pt idx="0">
                  <c:v>1284.4899999999993</c:v>
                </c:pt>
                <c:pt idx="1">
                  <c:v>1284.4409999999996</c:v>
                </c:pt>
                <c:pt idx="2">
                  <c:v>1285.7349999999997</c:v>
                </c:pt>
                <c:pt idx="3">
                  <c:v>1276.8899999999996</c:v>
                </c:pt>
                <c:pt idx="4">
                  <c:v>1275.7429999999995</c:v>
                </c:pt>
                <c:pt idx="5">
                  <c:v>1274.4699999999996</c:v>
                </c:pt>
                <c:pt idx="6">
                  <c:v>1272.3579999999997</c:v>
                </c:pt>
                <c:pt idx="7">
                  <c:v>1272.9479999999994</c:v>
                </c:pt>
                <c:pt idx="8">
                  <c:v>1270.9549999999995</c:v>
                </c:pt>
                <c:pt idx="9">
                  <c:v>0</c:v>
                </c:pt>
                <c:pt idx="10">
                  <c:v>0</c:v>
                </c:pt>
                <c:pt idx="11">
                  <c:v>0</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#,##0.0</c:formatCode>
                <c:ptCount val="12"/>
                <c:pt idx="0">
                  <c:v>2531.5324054279431</c:v>
                </c:pt>
                <c:pt idx="1">
                  <c:v>2146.366868490652</c:v>
                </c:pt>
                <c:pt idx="2">
                  <c:v>2269.0879300000001</c:v>
                </c:pt>
                <c:pt idx="3">
                  <c:v>1869.1598670000001</c:v>
                </c:pt>
                <c:pt idx="4">
                  <c:v>1404.9413630000004</c:v>
                </c:pt>
                <c:pt idx="5">
                  <c:v>1178.9694749999999</c:v>
                </c:pt>
                <c:pt idx="6">
                  <c:v>1129.5993860000001</c:v>
                </c:pt>
                <c:pt idx="7">
                  <c:v>1126.5215250000003</c:v>
                </c:pt>
                <c:pt idx="8">
                  <c:v>1324.3638420000002</c:v>
                </c:pt>
                <c:pt idx="9">
                  <c:v>0</c:v>
                </c:pt>
                <c:pt idx="10">
                  <c:v>0</c:v>
                </c:pt>
                <c:pt idx="11">
                  <c:v>0</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#,##0.0</c:formatCode>
                <c:ptCount val="12"/>
                <c:pt idx="0">
                  <c:v>263.93761599999999</c:v>
                </c:pt>
                <c:pt idx="1">
                  <c:v>244.62605400000001</c:v>
                </c:pt>
                <c:pt idx="2">
                  <c:v>241.57758599999997</c:v>
                </c:pt>
                <c:pt idx="3">
                  <c:v>166.70259900000002</c:v>
                </c:pt>
                <c:pt idx="4">
                  <c:v>65.403346000000013</c:v>
                </c:pt>
                <c:pt idx="5">
                  <c:v>48.275135999999989</c:v>
                </c:pt>
                <c:pt idx="6">
                  <c:v>44.387198000000005</c:v>
                </c:pt>
                <c:pt idx="7">
                  <c:v>46.825394000000003</c:v>
                </c:pt>
                <c:pt idx="8">
                  <c:v>64.81517700000002</c:v>
                </c:pt>
                <c:pt idx="9">
                  <c:v>0</c:v>
                </c:pt>
                <c:pt idx="10">
                  <c:v>0</c:v>
                </c:pt>
                <c:pt idx="11">
                  <c:v>0</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#,##0.0</c:formatCode>
                <c:ptCount val="12"/>
                <c:pt idx="0">
                  <c:v>115.88645399999999</c:v>
                </c:pt>
                <c:pt idx="1">
                  <c:v>96.609393000000026</c:v>
                </c:pt>
                <c:pt idx="2">
                  <c:v>90.690401999999978</c:v>
                </c:pt>
                <c:pt idx="3">
                  <c:v>65.605285999999992</c:v>
                </c:pt>
                <c:pt idx="4">
                  <c:v>14.506164999999999</c:v>
                </c:pt>
                <c:pt idx="5">
                  <c:v>6.4438019999999989</c:v>
                </c:pt>
                <c:pt idx="6">
                  <c:v>5.2715950000000005</c:v>
                </c:pt>
                <c:pt idx="7">
                  <c:v>5.4492110000000018</c:v>
                </c:pt>
                <c:pt idx="8">
                  <c:v>15.720042000000003</c:v>
                </c:pt>
                <c:pt idx="9">
                  <c:v>0</c:v>
                </c:pt>
                <c:pt idx="10">
                  <c:v>0</c:v>
                </c:pt>
                <c:pt idx="11">
                  <c:v>0</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#,##0.0</c:formatCode>
                <c:ptCount val="12"/>
                <c:pt idx="0">
                  <c:v>37.318849000000007</c:v>
                </c:pt>
                <c:pt idx="1">
                  <c:v>30.362924</c:v>
                </c:pt>
                <c:pt idx="2">
                  <c:v>28.75788</c:v>
                </c:pt>
                <c:pt idx="3">
                  <c:v>23.064392999999995</c:v>
                </c:pt>
                <c:pt idx="4">
                  <c:v>7.7355840000000029</c:v>
                </c:pt>
                <c:pt idx="5">
                  <c:v>4.1486850000000004</c:v>
                </c:pt>
                <c:pt idx="6">
                  <c:v>1.9326400000000004</c:v>
                </c:pt>
                <c:pt idx="7">
                  <c:v>1.6848070000000002</c:v>
                </c:pt>
                <c:pt idx="8">
                  <c:v>5.8765509999999992</c:v>
                </c:pt>
                <c:pt idx="9">
                  <c:v>0</c:v>
                </c:pt>
                <c:pt idx="10">
                  <c:v>0</c:v>
                </c:pt>
                <c:pt idx="11">
                  <c:v>0</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#,##0.0</c:formatCode>
                <c:ptCount val="12"/>
                <c:pt idx="0">
                  <c:v>45.817778999999994</c:v>
                </c:pt>
                <c:pt idx="1">
                  <c:v>45.862244000000004</c:v>
                </c:pt>
                <c:pt idx="2">
                  <c:v>49.918587000000002</c:v>
                </c:pt>
                <c:pt idx="3">
                  <c:v>37.876573999999998</c:v>
                </c:pt>
                <c:pt idx="4">
                  <c:v>20.719594000000001</c:v>
                </c:pt>
                <c:pt idx="5">
                  <c:v>13.802954999999999</c:v>
                </c:pt>
                <c:pt idx="6">
                  <c:v>12.688574000000001</c:v>
                </c:pt>
                <c:pt idx="7">
                  <c:v>11.868486999999998</c:v>
                </c:pt>
                <c:pt idx="8">
                  <c:v>24.099646999999997</c:v>
                </c:pt>
                <c:pt idx="9">
                  <c:v>0</c:v>
                </c:pt>
                <c:pt idx="10">
                  <c:v>0</c:v>
                </c:pt>
                <c:pt idx="11">
                  <c:v>0</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#,##0.0</c:formatCode>
                <c:ptCount val="12"/>
                <c:pt idx="0">
                  <c:v>4997.198643316211</c:v>
                </c:pt>
                <c:pt idx="1">
                  <c:v>3935.3116774561427</c:v>
                </c:pt>
                <c:pt idx="2">
                  <c:v>3933.1837841951992</c:v>
                </c:pt>
                <c:pt idx="3">
                  <c:v>3081.5484071166525</c:v>
                </c:pt>
                <c:pt idx="4">
                  <c:v>1252.0188248947172</c:v>
                </c:pt>
                <c:pt idx="5">
                  <c:v>851.70157154199637</c:v>
                </c:pt>
                <c:pt idx="6">
                  <c:v>798.31201860681233</c:v>
                </c:pt>
                <c:pt idx="7">
                  <c:v>827.08437507560529</c:v>
                </c:pt>
                <c:pt idx="8">
                  <c:v>1483.1809427782491</c:v>
                </c:pt>
                <c:pt idx="9">
                  <c:v>0</c:v>
                </c:pt>
                <c:pt idx="10">
                  <c:v>0</c:v>
                </c:pt>
                <c:pt idx="11">
                  <c:v>0</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#,##0.0</c:formatCode>
                <c:ptCount val="12"/>
                <c:pt idx="0">
                  <c:v>2795.6611629999979</c:v>
                </c:pt>
                <c:pt idx="1">
                  <c:v>2268.0960790000017</c:v>
                </c:pt>
                <c:pt idx="2">
                  <c:v>2250.5438000000004</c:v>
                </c:pt>
                <c:pt idx="3">
                  <c:v>1707.9114570000004</c:v>
                </c:pt>
                <c:pt idx="4">
                  <c:v>632.75567699999942</c:v>
                </c:pt>
                <c:pt idx="5">
                  <c:v>373.40525600000018</c:v>
                </c:pt>
                <c:pt idx="6">
                  <c:v>347.0602760000001</c:v>
                </c:pt>
                <c:pt idx="7">
                  <c:v>344.37838499999987</c:v>
                </c:pt>
                <c:pt idx="8">
                  <c:v>657.63433699999996</c:v>
                </c:pt>
                <c:pt idx="9">
                  <c:v>0</c:v>
                </c:pt>
                <c:pt idx="10">
                  <c:v>0</c:v>
                </c:pt>
                <c:pt idx="11">
                  <c:v>0</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#,##0.0</c:formatCode>
                <c:ptCount val="12"/>
                <c:pt idx="0">
                  <c:v>414.67887800000017</c:v>
                </c:pt>
                <c:pt idx="1">
                  <c:v>320.39193499999993</c:v>
                </c:pt>
                <c:pt idx="2">
                  <c:v>321.3332400000001</c:v>
                </c:pt>
                <c:pt idx="3">
                  <c:v>159.83975499999994</c:v>
                </c:pt>
                <c:pt idx="4">
                  <c:v>55.272142000000002</c:v>
                </c:pt>
                <c:pt idx="5">
                  <c:v>50.608686999999982</c:v>
                </c:pt>
                <c:pt idx="6">
                  <c:v>30.322712999999997</c:v>
                </c:pt>
                <c:pt idx="7">
                  <c:v>30.016826999999989</c:v>
                </c:pt>
                <c:pt idx="8">
                  <c:v>66.396314000000004</c:v>
                </c:pt>
                <c:pt idx="9">
                  <c:v>0</c:v>
                </c:pt>
                <c:pt idx="10">
                  <c:v>0</c:v>
                </c:pt>
                <c:pt idx="11">
                  <c:v>0</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31.946673000000001</c:v>
                </c:pt>
                <c:pt idx="1">
                  <c:v>143.22015400000001</c:v>
                </c:pt>
                <c:pt idx="2">
                  <c:v>48.920324999999998</c:v>
                </c:pt>
                <c:pt idx="3">
                  <c:v>18.551608999999999</c:v>
                </c:pt>
                <c:pt idx="4">
                  <c:v>30.017041999999996</c:v>
                </c:pt>
                <c:pt idx="5">
                  <c:v>122.07573300000003</c:v>
                </c:pt>
                <c:pt idx="6">
                  <c:v>16.101917</c:v>
                </c:pt>
                <c:pt idx="7">
                  <c:v>716.53712599999994</c:v>
                </c:pt>
                <c:pt idx="8">
                  <c:v>79.80411500000001</c:v>
                </c:pt>
                <c:pt idx="9">
                  <c:v>29.099915000000006</c:v>
                </c:pt>
                <c:pt idx="10">
                  <c:v>131.11348599999999</c:v>
                </c:pt>
                <c:pt idx="11">
                  <c:v>1153.8288450000002</c:v>
                </c:pt>
                <c:pt idx="12">
                  <c:v>749.05882199999996</c:v>
                </c:pt>
                <c:pt idx="13">
                  <c:v>310.20899099999997</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1.0670149999999998</c:v>
                </c:pt>
                <c:pt idx="1">
                  <c:v>2.527768</c:v>
                </c:pt>
                <c:pt idx="2">
                  <c:v>0.7019200000000001</c:v>
                </c:pt>
                <c:pt idx="3">
                  <c:v>11.117699999999999</c:v>
                </c:pt>
                <c:pt idx="4">
                  <c:v>4.3782500000000004</c:v>
                </c:pt>
                <c:pt idx="5">
                  <c:v>0.69136000000000009</c:v>
                </c:pt>
                <c:pt idx="6">
                  <c:v>0.55700000000000005</c:v>
                </c:pt>
                <c:pt idx="7">
                  <c:v>92.385903999999996</c:v>
                </c:pt>
                <c:pt idx="8">
                  <c:v>1.0336939999999999</c:v>
                </c:pt>
                <c:pt idx="9">
                  <c:v>2.8969</c:v>
                </c:pt>
                <c:pt idx="10">
                  <c:v>0.80143000000000009</c:v>
                </c:pt>
                <c:pt idx="11">
                  <c:v>0.36145300000000002</c:v>
                </c:pt>
                <c:pt idx="12">
                  <c:v>36.038122999999999</c:v>
                </c:pt>
                <c:pt idx="13">
                  <c:v>1.469252</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10.501609</c:v>
                </c:pt>
                <c:pt idx="1">
                  <c:v>1.244005</c:v>
                </c:pt>
                <c:pt idx="2">
                  <c:v>0.04</c:v>
                </c:pt>
                <c:pt idx="3">
                  <c:v>1.497285</c:v>
                </c:pt>
                <c:pt idx="4">
                  <c:v>0.14692000000000002</c:v>
                </c:pt>
                <c:pt idx="5">
                  <c:v>0.52379999999999993</c:v>
                </c:pt>
                <c:pt idx="6">
                  <c:v>0.13800000000000001</c:v>
                </c:pt>
                <c:pt idx="7">
                  <c:v>1.7090730000000001</c:v>
                </c:pt>
                <c:pt idx="8">
                  <c:v>2.1990000000000003E-2</c:v>
                </c:pt>
                <c:pt idx="9">
                  <c:v>2.6239599999999998</c:v>
                </c:pt>
                <c:pt idx="10">
                  <c:v>0.31756000000000001</c:v>
                </c:pt>
                <c:pt idx="11">
                  <c:v>1.3420159999999999</c:v>
                </c:pt>
                <c:pt idx="12">
                  <c:v>5.800110000000001</c:v>
                </c:pt>
                <c:pt idx="13">
                  <c:v>0.53452</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1.5533920000000001</c:v>
                </c:pt>
                <c:pt idx="1">
                  <c:v>0.49880000000000002</c:v>
                </c:pt>
                <c:pt idx="2">
                  <c:v>0</c:v>
                </c:pt>
                <c:pt idx="3">
                  <c:v>1.1635930000000001</c:v>
                </c:pt>
                <c:pt idx="4">
                  <c:v>0.11534999999999999</c:v>
                </c:pt>
                <c:pt idx="5">
                  <c:v>0.26600000000000001</c:v>
                </c:pt>
                <c:pt idx="6">
                  <c:v>2.4E-2</c:v>
                </c:pt>
                <c:pt idx="7">
                  <c:v>3.5968079999999998</c:v>
                </c:pt>
                <c:pt idx="8">
                  <c:v>0.314577</c:v>
                </c:pt>
                <c:pt idx="9">
                  <c:v>0.990344</c:v>
                </c:pt>
                <c:pt idx="10">
                  <c:v>0.10427800000000001</c:v>
                </c:pt>
                <c:pt idx="11">
                  <c:v>4.9500000000000002E-2</c:v>
                </c:pt>
                <c:pt idx="12">
                  <c:v>0.46901600000000004</c:v>
                </c:pt>
                <c:pt idx="13">
                  <c:v>0.34834000000000004</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0.26772099999999999</c:v>
                </c:pt>
                <c:pt idx="1">
                  <c:v>2.2930209999999995</c:v>
                </c:pt>
                <c:pt idx="2">
                  <c:v>10.023594999999998</c:v>
                </c:pt>
                <c:pt idx="3">
                  <c:v>0.88919999999999999</c:v>
                </c:pt>
                <c:pt idx="4">
                  <c:v>5.2624639999999996</c:v>
                </c:pt>
                <c:pt idx="5">
                  <c:v>4.4999999999999998E-2</c:v>
                </c:pt>
                <c:pt idx="6">
                  <c:v>1.77999</c:v>
                </c:pt>
                <c:pt idx="7">
                  <c:v>3.9823560000000002</c:v>
                </c:pt>
                <c:pt idx="8">
                  <c:v>1.7187520000000001</c:v>
                </c:pt>
                <c:pt idx="9">
                  <c:v>5.7162499999999996</c:v>
                </c:pt>
                <c:pt idx="10">
                  <c:v>3.6093459999999995</c:v>
                </c:pt>
                <c:pt idx="11">
                  <c:v>3.9560229999999996</c:v>
                </c:pt>
                <c:pt idx="12">
                  <c:v>7.210259999999999</c:v>
                </c:pt>
                <c:pt idx="13">
                  <c:v>1.9027300000000003</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608.9087649999999</c:v>
                </c:pt>
                <c:pt idx="1">
                  <c:v>188.09064499999997</c:v>
                </c:pt>
                <c:pt idx="2">
                  <c:v>262.17512300100003</c:v>
                </c:pt>
                <c:pt idx="3">
                  <c:v>162.33499699999999</c:v>
                </c:pt>
                <c:pt idx="4">
                  <c:v>78.115323000000004</c:v>
                </c:pt>
                <c:pt idx="5">
                  <c:v>134.25075899999999</c:v>
                </c:pt>
                <c:pt idx="6">
                  <c:v>95.801406</c:v>
                </c:pt>
                <c:pt idx="7">
                  <c:v>459.70314499999995</c:v>
                </c:pt>
                <c:pt idx="8">
                  <c:v>146.16016700000003</c:v>
                </c:pt>
                <c:pt idx="9">
                  <c:v>109.84515945966632</c:v>
                </c:pt>
                <c:pt idx="10">
                  <c:v>158.55321199999997</c:v>
                </c:pt>
                <c:pt idx="11">
                  <c:v>235.955915</c:v>
                </c:pt>
                <c:pt idx="12">
                  <c:v>362.94729400000006</c:v>
                </c:pt>
                <c:pt idx="13">
                  <c:v>105.73542599999999</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251.04840099999998</c:v>
                </c:pt>
                <c:pt idx="1">
                  <c:v>188.27694499999993</c:v>
                </c:pt>
                <c:pt idx="2">
                  <c:v>55.655908000000004</c:v>
                </c:pt>
                <c:pt idx="3">
                  <c:v>65.377233000000018</c:v>
                </c:pt>
                <c:pt idx="4">
                  <c:v>23.177779999999995</c:v>
                </c:pt>
                <c:pt idx="5">
                  <c:v>70.318882000000002</c:v>
                </c:pt>
                <c:pt idx="6">
                  <c:v>44.178556000000015</c:v>
                </c:pt>
                <c:pt idx="7">
                  <c:v>189.16052399999992</c:v>
                </c:pt>
                <c:pt idx="8">
                  <c:v>101.54763600000005</c:v>
                </c:pt>
                <c:pt idx="9">
                  <c:v>48.561299000000012</c:v>
                </c:pt>
                <c:pt idx="10">
                  <c:v>73.596876999999992</c:v>
                </c:pt>
                <c:pt idx="11">
                  <c:v>76.387530999999981</c:v>
                </c:pt>
                <c:pt idx="12">
                  <c:v>129.58362500000001</c:v>
                </c:pt>
                <c:pt idx="13">
                  <c:v>32.201800999999996</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3.7512590000000001</c:v>
                </c:pt>
                <c:pt idx="1">
                  <c:v>16.010044000000001</c:v>
                </c:pt>
                <c:pt idx="2">
                  <c:v>44.973853000000005</c:v>
                </c:pt>
                <c:pt idx="3">
                  <c:v>14.575173999999999</c:v>
                </c:pt>
                <c:pt idx="4">
                  <c:v>2.8589700000000002</c:v>
                </c:pt>
                <c:pt idx="5">
                  <c:v>8.1203850000000006</c:v>
                </c:pt>
                <c:pt idx="6">
                  <c:v>0.18271899999999999</c:v>
                </c:pt>
                <c:pt idx="7">
                  <c:v>4.8166400000000014</c:v>
                </c:pt>
                <c:pt idx="8">
                  <c:v>1.3260800000000001</c:v>
                </c:pt>
                <c:pt idx="9">
                  <c:v>10.741474</c:v>
                </c:pt>
                <c:pt idx="10">
                  <c:v>4.7836000000000007</c:v>
                </c:pt>
                <c:pt idx="11">
                  <c:v>1.1496050000000002</c:v>
                </c:pt>
                <c:pt idx="12">
                  <c:v>13.391883999999999</c:v>
                </c:pt>
                <c:pt idx="13">
                  <c:v>5.4167E-2</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6683574638433285"/>
                  <c:y val="-5.0615403158720533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8094685200372729"/>
                  <c:y val="1.2674739184398515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17326161337514112"/>
                  <c:y val="-0.10242680805287135"/>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0.15577645287785966"/>
                  <c:y val="9.4082458914080111E-2"/>
                </c:manualLayout>
              </c:layout>
              <c:numFmt formatCode="0%" sourceLinked="0"/>
              <c:spPr>
                <a:noFill/>
                <a:ln>
                  <a:noFill/>
                </a:ln>
                <a:effectLst/>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3580.4847530000002</c:v>
                </c:pt>
                <c:pt idx="1">
                  <c:v>156.02776900000001</c:v>
                </c:pt>
                <c:pt idx="2">
                  <c:v>26.440847999999999</c:v>
                </c:pt>
                <c:pt idx="3">
                  <c:v>9.4939980000000013</c:v>
                </c:pt>
                <c:pt idx="4">
                  <c:v>48.656707999999995</c:v>
                </c:pt>
                <c:pt idx="5">
                  <c:v>3108.5773364606662</c:v>
                </c:pt>
                <c:pt idx="6">
                  <c:v>1349.0729979999999</c:v>
                </c:pt>
                <c:pt idx="7">
                  <c:v>126.73585400000003</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13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(GJ)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cat>
            <c:strRef>
              <c:f>'8.1'!$C$38:$E$38</c:f>
              <c:strCache>
                <c:ptCount val="3"/>
                <c:pt idx="0">
                  <c:v>Červenec</c:v>
                </c:pt>
                <c:pt idx="1">
                  <c:v>Srpen</c:v>
                </c:pt>
                <c:pt idx="2">
                  <c:v>Září</c:v>
                </c:pt>
              </c:strCache>
            </c:strRef>
          </c:cat>
          <c:val>
            <c:numRef>
              <c:f>('8.1'!$B$28,'8.1'!$D$28,'8.1'!$F$28)</c:f>
              <c:numCache>
                <c:formatCode>#,##0.0</c:formatCode>
                <c:ptCount val="3"/>
                <c:pt idx="0">
                  <c:v>7070.933</c:v>
                </c:pt>
                <c:pt idx="1">
                  <c:v>7977.78</c:v>
                </c:pt>
                <c:pt idx="2">
                  <c:v>16897.96</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cat>
            <c:strRef>
              <c:f>'8.1'!$C$38:$E$38</c:f>
              <c:strCache>
                <c:ptCount val="3"/>
                <c:pt idx="0">
                  <c:v>Červenec</c:v>
                </c:pt>
                <c:pt idx="1">
                  <c:v>Srpen</c:v>
                </c:pt>
                <c:pt idx="2">
                  <c:v>Září</c:v>
                </c:pt>
              </c:strCache>
            </c:strRef>
          </c:cat>
          <c:val>
            <c:numRef>
              <c:f>('8.1'!$B$29,'8.1'!$D$29,'8.1'!$F$29)</c:f>
              <c:numCache>
                <c:formatCode>#,##0.0</c:formatCode>
                <c:ptCount val="3"/>
                <c:pt idx="0">
                  <c:v>292.23599999999999</c:v>
                </c:pt>
                <c:pt idx="1">
                  <c:v>225.54</c:v>
                </c:pt>
                <c:pt idx="2">
                  <c:v>549.23900000000003</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cat>
            <c:strRef>
              <c:f>'8.1'!$C$38:$E$38</c:f>
              <c:strCache>
                <c:ptCount val="3"/>
                <c:pt idx="0">
                  <c:v>Červenec</c:v>
                </c:pt>
                <c:pt idx="1">
                  <c:v>Srpen</c:v>
                </c:pt>
                <c:pt idx="2">
                  <c:v>Září</c:v>
                </c:pt>
              </c:strCache>
            </c:strRef>
          </c:cat>
          <c:val>
            <c:numRef>
              <c:f>('8.1'!$B$30,'8.1'!$D$30,'8.1'!$F$30)</c:f>
              <c:numCache>
                <c:formatCode>#,##0.0</c:formatCode>
                <c:ptCount val="3"/>
                <c:pt idx="0">
                  <c:v>1980.557</c:v>
                </c:pt>
                <c:pt idx="1">
                  <c:v>2200.277</c:v>
                </c:pt>
                <c:pt idx="2">
                  <c:v>6320.7749999999996</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cat>
            <c:strRef>
              <c:f>'8.1'!$C$38:$E$38</c:f>
              <c:strCache>
                <c:ptCount val="3"/>
                <c:pt idx="0">
                  <c:v>Červenec</c:v>
                </c:pt>
                <c:pt idx="1">
                  <c:v>Srpen</c:v>
                </c:pt>
                <c:pt idx="2">
                  <c:v>Září</c:v>
                </c:pt>
              </c:strCache>
            </c:strRef>
          </c:cat>
          <c:val>
            <c:numRef>
              <c:f>('8.1'!$B$31,'8.1'!$D$31,'8.1'!$F$31)</c:f>
              <c:numCache>
                <c:formatCode>#,##0.0</c:formatCode>
                <c:ptCount val="3"/>
                <c:pt idx="0">
                  <c:v>400.08799999999997</c:v>
                </c:pt>
                <c:pt idx="1">
                  <c:v>384.90499999999997</c:v>
                </c:pt>
                <c:pt idx="2">
                  <c:v>768.399</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cat>
            <c:strRef>
              <c:f>'8.1'!$C$38:$E$38</c:f>
              <c:strCache>
                <c:ptCount val="3"/>
                <c:pt idx="0">
                  <c:v>Červenec</c:v>
                </c:pt>
                <c:pt idx="1">
                  <c:v>Srpen</c:v>
                </c:pt>
                <c:pt idx="2">
                  <c:v>Září</c:v>
                </c:pt>
              </c:strCache>
            </c:strRef>
          </c:cat>
          <c:val>
            <c:numRef>
              <c:f>('8.1'!$B$32,'8.1'!$D$32,'8.1'!$F$32)</c:f>
              <c:numCache>
                <c:formatCode>#,##0.0</c:formatCode>
                <c:ptCount val="3"/>
                <c:pt idx="0">
                  <c:v>48</c:v>
                </c:pt>
                <c:pt idx="1">
                  <c:v>56</c:v>
                </c:pt>
                <c:pt idx="2">
                  <c:v>163.721</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cat>
            <c:strRef>
              <c:f>'8.1'!$C$38:$E$38</c:f>
              <c:strCache>
                <c:ptCount val="3"/>
                <c:pt idx="0">
                  <c:v>Červenec</c:v>
                </c:pt>
                <c:pt idx="1">
                  <c:v>Srpen</c:v>
                </c:pt>
                <c:pt idx="2">
                  <c:v>Září</c:v>
                </c:pt>
              </c:strCache>
            </c:strRef>
          </c:cat>
          <c:val>
            <c:numRef>
              <c:f>('8.1'!$B$33,'8.1'!$D$33,'8.1'!$F$33)</c:f>
              <c:numCache>
                <c:formatCode>#,##0.0</c:formatCode>
                <c:ptCount val="3"/>
                <c:pt idx="0">
                  <c:v>151404.65499999997</c:v>
                </c:pt>
                <c:pt idx="1">
                  <c:v>179163.96099999992</c:v>
                </c:pt>
                <c:pt idx="2">
                  <c:v>278340.14900000003</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cat>
            <c:strRef>
              <c:f>'8.1'!$C$38:$E$38</c:f>
              <c:strCache>
                <c:ptCount val="3"/>
                <c:pt idx="0">
                  <c:v>Červenec</c:v>
                </c:pt>
                <c:pt idx="1">
                  <c:v>Srpen</c:v>
                </c:pt>
                <c:pt idx="2">
                  <c:v>Září</c:v>
                </c:pt>
              </c:strCache>
            </c:strRef>
          </c:cat>
          <c:val>
            <c:numRef>
              <c:f>('8.1'!$B$34,'8.1'!$D$34,'8.1'!$F$34)</c:f>
              <c:numCache>
                <c:formatCode>#,##0.0</c:formatCode>
                <c:ptCount val="3"/>
                <c:pt idx="0">
                  <c:v>62845.590999999986</c:v>
                </c:pt>
                <c:pt idx="1">
                  <c:v>60632.539999999986</c:v>
                </c:pt>
                <c:pt idx="2">
                  <c:v>127570.26999999999</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cat>
            <c:strRef>
              <c:f>'8.1'!$C$38:$E$38</c:f>
              <c:strCache>
                <c:ptCount val="3"/>
                <c:pt idx="0">
                  <c:v>Červenec</c:v>
                </c:pt>
                <c:pt idx="1">
                  <c:v>Srpen</c:v>
                </c:pt>
                <c:pt idx="2">
                  <c:v>Září</c:v>
                </c:pt>
              </c:strCache>
            </c:strRef>
          </c:cat>
          <c:val>
            <c:numRef>
              <c:f>('8.1'!$B$35,'8.1'!$D$35,'8.1'!$F$35)</c:f>
              <c:numCache>
                <c:formatCode>#,##0.0</c:formatCode>
                <c:ptCount val="3"/>
                <c:pt idx="0">
                  <c:v>723.17200000000003</c:v>
                </c:pt>
                <c:pt idx="1">
                  <c:v>692.36200000000008</c:v>
                </c:pt>
                <c:pt idx="2">
                  <c:v>2335.7249999999999</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1000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'8.1'!$A$38</c:f>
              <c:strCache>
                <c:ptCount val="1"/>
                <c:pt idx="0">
                  <c:v>Instalovaný výkon</c:v>
                </c:pt>
              </c:strCache>
            </c:strRef>
          </c:tx>
          <c:invertIfNegative val="0"/>
          <c:val>
            <c:numRef>
              <c:f>'8.1'!$B$38</c:f>
              <c:numCache>
                <c:formatCode>0.0%</c:formatCode>
                <c:ptCount val="1"/>
                <c:pt idx="0">
                  <c:v>5.4115959057945584E-2</c:v>
                </c:pt>
              </c:numCache>
            </c:numRef>
          </c:val>
          <c:extLst>
            <c:ext xmlns:c16="http://schemas.microsoft.com/office/drawing/2014/chart" uri="{C3380CC4-5D6E-409C-BE32-E72D297353CC}">
              <c16:uniqueId val="{00000000-92D8-4483-98D6-699F0B52D202}"/>
            </c:ext>
          </c:extLst>
        </c:ser>
        <c:ser>
          <c:idx val="1"/>
          <c:order val="1"/>
          <c:tx>
            <c:strRef>
              <c:f>'8.1'!$A$39</c:f>
              <c:strCache>
                <c:ptCount val="1"/>
                <c:pt idx="0">
                  <c:v>Výroba tepla brutto</c:v>
                </c:pt>
              </c:strCache>
            </c:strRef>
          </c:tx>
          <c:invertIfNegative val="0"/>
          <c:val>
            <c:numRef>
              <c:f>'8.1'!$B$39</c:f>
              <c:numCache>
                <c:formatCode>0.0%</c:formatCode>
                <c:ptCount val="1"/>
                <c:pt idx="0">
                  <c:v>3.0203119763030188E-2</c:v>
                </c:pt>
              </c:numCache>
            </c:numRef>
          </c:val>
          <c:extLst>
            <c:ext xmlns:c16="http://schemas.microsoft.com/office/drawing/2014/chart" uri="{C3380CC4-5D6E-409C-BE32-E72D297353CC}">
              <c16:uniqueId val="{00000001-92D8-4483-98D6-699F0B52D202}"/>
            </c:ext>
          </c:extLst>
        </c:ser>
        <c:ser>
          <c:idx val="2"/>
          <c:order val="2"/>
          <c:tx>
            <c:strRef>
              <c:f>'8.1'!$A$40</c:f>
              <c:strCache>
                <c:ptCount val="1"/>
                <c:pt idx="0">
                  <c:v>Dodávky tepla</c:v>
                </c:pt>
              </c:strCache>
            </c:strRef>
          </c:tx>
          <c:invertIfNegative val="0"/>
          <c:val>
            <c:numRef>
              <c:f>'8.1'!$B$40</c:f>
              <c:numCache>
                <c:formatCode>0.0%</c:formatCode>
                <c:ptCount val="1"/>
                <c:pt idx="0">
                  <c:v>5.1336069560603576E-2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cat>
            <c:strRef>
              <c:f>'8.1'!$C$38:$E$38</c:f>
              <c:strCache>
                <c:ptCount val="3"/>
                <c:pt idx="0">
                  <c:v>Červenec</c:v>
                </c:pt>
                <c:pt idx="1">
                  <c:v>Srpen</c:v>
                </c:pt>
                <c:pt idx="2">
                  <c:v>Září</c:v>
                </c:pt>
              </c:strCache>
            </c:strRef>
          </c:cat>
          <c:val>
            <c:numRef>
              <c:f>('8.1'!$B$10,'8.1'!$D$10,'8.1'!$F$10)</c:f>
              <c:numCache>
                <c:formatCode>#,##0.0</c:formatCode>
                <c:ptCount val="3"/>
                <c:pt idx="0">
                  <c:v>0</c:v>
                </c:pt>
                <c:pt idx="1">
                  <c:v>0</c:v>
                </c:pt>
                <c:pt idx="2">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cat>
            <c:strRef>
              <c:f>'8.1'!$C$38:$E$38</c:f>
              <c:strCache>
                <c:ptCount val="3"/>
                <c:pt idx="0">
                  <c:v>Červenec</c:v>
                </c:pt>
                <c:pt idx="1">
                  <c:v>Srpen</c:v>
                </c:pt>
                <c:pt idx="2">
                  <c:v>Září</c:v>
                </c:pt>
              </c:strCache>
            </c:strRef>
          </c:cat>
          <c:val>
            <c:numRef>
              <c:f>('8.1'!$B$11,'8.1'!$D$11,'8.1'!$F$11)</c:f>
              <c:numCache>
                <c:formatCode>#,##0.0</c:formatCode>
                <c:ptCount val="3"/>
                <c:pt idx="0">
                  <c:v>2221</c:v>
                </c:pt>
                <c:pt idx="1">
                  <c:v>2376</c:v>
                </c:pt>
                <c:pt idx="2">
                  <c:v>2616</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cat>
            <c:strRef>
              <c:f>'8.1'!$C$38:$E$38</c:f>
              <c:strCache>
                <c:ptCount val="3"/>
                <c:pt idx="0">
                  <c:v>Červenec</c:v>
                </c:pt>
                <c:pt idx="1">
                  <c:v>Srpen</c:v>
                </c:pt>
                <c:pt idx="2">
                  <c:v>Září</c:v>
                </c:pt>
              </c:strCache>
            </c:strRef>
          </c:cat>
          <c:val>
            <c:numRef>
              <c:f>('8.1'!$B$12,'8.1'!$D$12,'8.1'!$F$12)</c:f>
              <c:numCache>
                <c:formatCode>#,##0.0</c:formatCode>
                <c:ptCount val="3"/>
                <c:pt idx="0">
                  <c:v>0</c:v>
                </c:pt>
                <c:pt idx="1">
                  <c:v>0</c:v>
                </c:pt>
                <c:pt idx="2">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cat>
            <c:strRef>
              <c:f>'8.1'!$C$38:$E$38</c:f>
              <c:strCache>
                <c:ptCount val="3"/>
                <c:pt idx="0">
                  <c:v>Červenec</c:v>
                </c:pt>
                <c:pt idx="1">
                  <c:v>Srpen</c:v>
                </c:pt>
                <c:pt idx="2">
                  <c:v>Září</c:v>
                </c:pt>
              </c:strCache>
            </c:strRef>
          </c:cat>
          <c:val>
            <c:numRef>
              <c:f>('8.1'!$B$13,'8.1'!$D$13,'8.1'!$F$13)</c:f>
              <c:numCache>
                <c:formatCode>#,##0.0</c:formatCode>
                <c:ptCount val="3"/>
                <c:pt idx="0">
                  <c:v>969</c:v>
                </c:pt>
                <c:pt idx="1">
                  <c:v>1118</c:v>
                </c:pt>
                <c:pt idx="2">
                  <c:v>225</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cat>
            <c:strRef>
              <c:f>'8.1'!$C$38:$E$38</c:f>
              <c:strCache>
                <c:ptCount val="3"/>
                <c:pt idx="0">
                  <c:v>Červenec</c:v>
                </c:pt>
                <c:pt idx="1">
                  <c:v>Srpen</c:v>
                </c:pt>
                <c:pt idx="2">
                  <c:v>Září</c:v>
                </c:pt>
              </c:strCache>
            </c:strRef>
          </c:cat>
          <c:val>
            <c:numRef>
              <c:f>('8.1'!$B$14,'8.1'!$D$14,'8.1'!$F$14)</c:f>
              <c:numCache>
                <c:formatCode>#,##0.0</c:formatCode>
                <c:ptCount val="3"/>
                <c:pt idx="0">
                  <c:v>467</c:v>
                </c:pt>
                <c:pt idx="1">
                  <c:v>706</c:v>
                </c:pt>
                <c:pt idx="2">
                  <c:v>964</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cat>
            <c:strRef>
              <c:f>'8.1'!$C$38:$E$38</c:f>
              <c:strCache>
                <c:ptCount val="3"/>
                <c:pt idx="0">
                  <c:v>Červenec</c:v>
                </c:pt>
                <c:pt idx="1">
                  <c:v>Srpen</c:v>
                </c:pt>
                <c:pt idx="2">
                  <c:v>Září</c:v>
                </c:pt>
              </c:strCache>
            </c:strRef>
          </c:cat>
          <c:val>
            <c:numRef>
              <c:f>('8.1'!$B$15,'8.1'!$D$15,'8.1'!$F$15)</c:f>
              <c:numCache>
                <c:formatCode>#,##0.0</c:formatCode>
                <c:ptCount val="3"/>
                <c:pt idx="0">
                  <c:v>0</c:v>
                </c:pt>
                <c:pt idx="1">
                  <c:v>0</c:v>
                </c:pt>
                <c:pt idx="2">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cat>
            <c:strRef>
              <c:f>'8.1'!$C$38:$E$38</c:f>
              <c:strCache>
                <c:ptCount val="3"/>
                <c:pt idx="0">
                  <c:v>Červenec</c:v>
                </c:pt>
                <c:pt idx="1">
                  <c:v>Srpen</c:v>
                </c:pt>
                <c:pt idx="2">
                  <c:v>Září</c:v>
                </c:pt>
              </c:strCache>
            </c:strRef>
          </c:cat>
          <c:val>
            <c:numRef>
              <c:f>('8.1'!$B$16,'8.1'!$D$16,'8.1'!$F$16)</c:f>
              <c:numCache>
                <c:formatCode>#,##0.0</c:formatCode>
                <c:ptCount val="3"/>
                <c:pt idx="0">
                  <c:v>0</c:v>
                </c:pt>
                <c:pt idx="1">
                  <c:v>0</c:v>
                </c:pt>
                <c:pt idx="2">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cat>
            <c:strRef>
              <c:f>'8.1'!$C$38:$E$38</c:f>
              <c:strCache>
                <c:ptCount val="3"/>
                <c:pt idx="0">
                  <c:v>Červenec</c:v>
                </c:pt>
                <c:pt idx="1">
                  <c:v>Srpen</c:v>
                </c:pt>
                <c:pt idx="2">
                  <c:v>Září</c:v>
                </c:pt>
              </c:strCache>
            </c:strRef>
          </c:cat>
          <c:val>
            <c:numRef>
              <c:f>('8.1'!$B$17,'8.1'!$D$17,'8.1'!$F$17)</c:f>
              <c:numCache>
                <c:formatCode>#,##0.0</c:formatCode>
                <c:ptCount val="3"/>
                <c:pt idx="0">
                  <c:v>0</c:v>
                </c:pt>
                <c:pt idx="1">
                  <c:v>0</c:v>
                </c:pt>
                <c:pt idx="2">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cat>
            <c:strRef>
              <c:f>'8.1'!$C$38:$E$38</c:f>
              <c:strCache>
                <c:ptCount val="3"/>
                <c:pt idx="0">
                  <c:v>Červenec</c:v>
                </c:pt>
                <c:pt idx="1">
                  <c:v>Srpen</c:v>
                </c:pt>
                <c:pt idx="2">
                  <c:v>Září</c:v>
                </c:pt>
              </c:strCache>
            </c:strRef>
          </c:cat>
          <c:val>
            <c:numRef>
              <c:f>('8.1'!$B$18,'8.1'!$D$18,'8.1'!$F$18)</c:f>
              <c:numCache>
                <c:formatCode>#,##0.0</c:formatCode>
                <c:ptCount val="3"/>
                <c:pt idx="0">
                  <c:v>0</c:v>
                </c:pt>
                <c:pt idx="1">
                  <c:v>0</c:v>
                </c:pt>
                <c:pt idx="2">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cat>
            <c:strRef>
              <c:f>'8.1'!$C$38:$E$38</c:f>
              <c:strCache>
                <c:ptCount val="3"/>
                <c:pt idx="0">
                  <c:v>Červenec</c:v>
                </c:pt>
                <c:pt idx="1">
                  <c:v>Srpen</c:v>
                </c:pt>
                <c:pt idx="2">
                  <c:v>Září</c:v>
                </c:pt>
              </c:strCache>
            </c:strRef>
          </c:cat>
          <c:val>
            <c:numRef>
              <c:f>('8.1'!$B$19,'8.1'!$D$19,'8.1'!$F$19)</c:f>
              <c:numCache>
                <c:formatCode>#,##0.0</c:formatCode>
                <c:ptCount val="3"/>
                <c:pt idx="0">
                  <c:v>0</c:v>
                </c:pt>
                <c:pt idx="1">
                  <c:v>0</c:v>
                </c:pt>
                <c:pt idx="2">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cat>
            <c:strRef>
              <c:f>'8.1'!$C$38:$E$38</c:f>
              <c:strCache>
                <c:ptCount val="3"/>
                <c:pt idx="0">
                  <c:v>Červenec</c:v>
                </c:pt>
                <c:pt idx="1">
                  <c:v>Srpen</c:v>
                </c:pt>
                <c:pt idx="2">
                  <c:v>Září</c:v>
                </c:pt>
              </c:strCache>
            </c:strRef>
          </c:cat>
          <c:val>
            <c:numRef>
              <c:f>('8.1'!$B$20,'8.1'!$D$20,'8.1'!$F$20)</c:f>
              <c:numCache>
                <c:formatCode>#,##0.0</c:formatCode>
                <c:ptCount val="3"/>
                <c:pt idx="0">
                  <c:v>0</c:v>
                </c:pt>
                <c:pt idx="1">
                  <c:v>0</c:v>
                </c:pt>
                <c:pt idx="2">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cat>
            <c:strRef>
              <c:f>'8.1'!$C$38:$E$38</c:f>
              <c:strCache>
                <c:ptCount val="3"/>
                <c:pt idx="0">
                  <c:v>Červenec</c:v>
                </c:pt>
                <c:pt idx="1">
                  <c:v>Srpen</c:v>
                </c:pt>
                <c:pt idx="2">
                  <c:v>Září</c:v>
                </c:pt>
              </c:strCache>
            </c:strRef>
          </c:cat>
          <c:val>
            <c:numRef>
              <c:f>('8.1'!$B$21,'8.1'!$D$21,'8.1'!$F$21)</c:f>
              <c:numCache>
                <c:formatCode>#,##0.0</c:formatCode>
                <c:ptCount val="3"/>
                <c:pt idx="0">
                  <c:v>56215</c:v>
                </c:pt>
                <c:pt idx="1">
                  <c:v>55616</c:v>
                </c:pt>
                <c:pt idx="2">
                  <c:v>36466</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cat>
            <c:strRef>
              <c:f>'8.1'!$C$38:$E$38</c:f>
              <c:strCache>
                <c:ptCount val="3"/>
                <c:pt idx="0">
                  <c:v>Červenec</c:v>
                </c:pt>
                <c:pt idx="1">
                  <c:v>Srpen</c:v>
                </c:pt>
                <c:pt idx="2">
                  <c:v>Září</c:v>
                </c:pt>
              </c:strCache>
            </c:strRef>
          </c:cat>
          <c:val>
            <c:numRef>
              <c:f>('8.1'!$B$22,'8.1'!$D$22,'8.1'!$F$22)</c:f>
              <c:numCache>
                <c:formatCode>#,##0.0</c:formatCode>
                <c:ptCount val="3"/>
                <c:pt idx="0">
                  <c:v>0</c:v>
                </c:pt>
                <c:pt idx="1">
                  <c:v>0</c:v>
                </c:pt>
                <c:pt idx="2">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cat>
            <c:strRef>
              <c:f>'8.1'!$C$38:$E$38</c:f>
              <c:strCache>
                <c:ptCount val="3"/>
                <c:pt idx="0">
                  <c:v>Červenec</c:v>
                </c:pt>
                <c:pt idx="1">
                  <c:v>Srpen</c:v>
                </c:pt>
                <c:pt idx="2">
                  <c:v>Září</c:v>
                </c:pt>
              </c:strCache>
            </c:strRef>
          </c:cat>
          <c:val>
            <c:numRef>
              <c:f>('8.1'!$B$23,'8.1'!$D$23,'8.1'!$F$23)</c:f>
              <c:numCache>
                <c:formatCode>#,##0.0</c:formatCode>
                <c:ptCount val="3"/>
                <c:pt idx="0">
                  <c:v>0</c:v>
                </c:pt>
                <c:pt idx="1">
                  <c:v>0</c:v>
                </c:pt>
                <c:pt idx="2">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cat>
            <c:strRef>
              <c:f>'8.1'!$C$38:$E$38</c:f>
              <c:strCache>
                <c:ptCount val="3"/>
                <c:pt idx="0">
                  <c:v>Červenec</c:v>
                </c:pt>
                <c:pt idx="1">
                  <c:v>Srpen</c:v>
                </c:pt>
                <c:pt idx="2">
                  <c:v>Září</c:v>
                </c:pt>
              </c:strCache>
            </c:strRef>
          </c:cat>
          <c:val>
            <c:numRef>
              <c:f>('8.1'!$B$24,'8.1'!$D$24,'8.1'!$F$24)</c:f>
              <c:numCache>
                <c:formatCode>#,##0.0</c:formatCode>
                <c:ptCount val="3"/>
                <c:pt idx="0">
                  <c:v>84</c:v>
                </c:pt>
                <c:pt idx="1">
                  <c:v>0</c:v>
                </c:pt>
                <c:pt idx="2">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cat>
            <c:strRef>
              <c:f>'8.1'!$C$38:$E$38</c:f>
              <c:strCache>
                <c:ptCount val="3"/>
                <c:pt idx="0">
                  <c:v>Červenec</c:v>
                </c:pt>
                <c:pt idx="1">
                  <c:v>Srpen</c:v>
                </c:pt>
                <c:pt idx="2">
                  <c:v>Září</c:v>
                </c:pt>
              </c:strCache>
            </c:strRef>
          </c:cat>
          <c:val>
            <c:numRef>
              <c:f>('8.1'!$B$25,'8.1'!$D$25,'8.1'!$F$25)</c:f>
              <c:numCache>
                <c:formatCode>#,##0.0</c:formatCode>
                <c:ptCount val="3"/>
                <c:pt idx="0">
                  <c:v>109683.386</c:v>
                </c:pt>
                <c:pt idx="1">
                  <c:v>109219.658</c:v>
                </c:pt>
                <c:pt idx="2">
                  <c:v>127332.682</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'8.1'!$O$28:$O$35</c:f>
              <c:numCache>
                <c:formatCode>#,##0.0</c:formatCode>
                <c:ptCount val="8"/>
              </c:numCache>
            </c:numRef>
          </c:cat>
          <c:val>
            <c:numRef>
              <c:f>'8.1'!$J$28:$J$35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cat>
            <c:strRef>
              <c:f>'8.2'!$C$38:$E$38</c:f>
              <c:strCache>
                <c:ptCount val="3"/>
                <c:pt idx="0">
                  <c:v>Červenec</c:v>
                </c:pt>
                <c:pt idx="1">
                  <c:v>Srpen</c:v>
                </c:pt>
                <c:pt idx="2">
                  <c:v>Září</c:v>
                </c:pt>
              </c:strCache>
            </c:strRef>
          </c:cat>
          <c:val>
            <c:numRef>
              <c:f>('8.2'!$B$27,'8.2'!$D$27,'8.2'!$F$27)</c:f>
              <c:numCache>
                <c:formatCode>#,##0.0</c:formatCode>
                <c:ptCount val="3"/>
                <c:pt idx="0">
                  <c:v>44480.240999999995</c:v>
                </c:pt>
                <c:pt idx="1">
                  <c:v>44508.397000000004</c:v>
                </c:pt>
                <c:pt idx="2">
                  <c:v>54231.516000000003</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cat>
            <c:strRef>
              <c:f>'8.2'!$C$38:$E$38</c:f>
              <c:strCache>
                <c:ptCount val="3"/>
                <c:pt idx="0">
                  <c:v>Červenec</c:v>
                </c:pt>
                <c:pt idx="1">
                  <c:v>Srpen</c:v>
                </c:pt>
                <c:pt idx="2">
                  <c:v>Září</c:v>
                </c:pt>
              </c:strCache>
            </c:strRef>
          </c:cat>
          <c:val>
            <c:numRef>
              <c:f>('8.2'!$B$28,'8.2'!$D$28,'8.2'!$F$28)</c:f>
              <c:numCache>
                <c:formatCode>#,##0.0</c:formatCode>
                <c:ptCount val="3"/>
                <c:pt idx="0">
                  <c:v>622</c:v>
                </c:pt>
                <c:pt idx="1">
                  <c:v>634.61</c:v>
                </c:pt>
                <c:pt idx="2">
                  <c:v>1271.1579999999999</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cat>
            <c:strRef>
              <c:f>'8.2'!$C$38:$E$38</c:f>
              <c:strCache>
                <c:ptCount val="3"/>
                <c:pt idx="0">
                  <c:v>Červenec</c:v>
                </c:pt>
                <c:pt idx="1">
                  <c:v>Srpen</c:v>
                </c:pt>
                <c:pt idx="2">
                  <c:v>Září</c:v>
                </c:pt>
              </c:strCache>
            </c:strRef>
          </c:cat>
          <c:val>
            <c:numRef>
              <c:f>('8.2'!$B$29,'8.2'!$D$29,'8.2'!$F$29)</c:f>
              <c:numCache>
                <c:formatCode>#,##0.0</c:formatCode>
                <c:ptCount val="3"/>
                <c:pt idx="0">
                  <c:v>199.53300000000002</c:v>
                </c:pt>
                <c:pt idx="1">
                  <c:v>216.124</c:v>
                </c:pt>
                <c:pt idx="2">
                  <c:v>828.34800000000007</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cat>
            <c:strRef>
              <c:f>'8.2'!$C$38:$E$38</c:f>
              <c:strCache>
                <c:ptCount val="3"/>
                <c:pt idx="0">
                  <c:v>Červenec</c:v>
                </c:pt>
                <c:pt idx="1">
                  <c:v>Srpen</c:v>
                </c:pt>
                <c:pt idx="2">
                  <c:v>Září</c:v>
                </c:pt>
              </c:strCache>
            </c:strRef>
          </c:cat>
          <c:val>
            <c:numRef>
              <c:f>('8.2'!$B$30,'8.2'!$D$30,'8.2'!$F$30)</c:f>
              <c:numCache>
                <c:formatCode>#,##0.0</c:formatCode>
                <c:ptCount val="3"/>
                <c:pt idx="0">
                  <c:v>127.96299999999999</c:v>
                </c:pt>
                <c:pt idx="1">
                  <c:v>120.72699999999999</c:v>
                </c:pt>
                <c:pt idx="2">
                  <c:v>250.11</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cat>
            <c:strRef>
              <c:f>'8.2'!$C$38:$E$38</c:f>
              <c:strCache>
                <c:ptCount val="3"/>
                <c:pt idx="0">
                  <c:v>Červenec</c:v>
                </c:pt>
                <c:pt idx="1">
                  <c:v>Srpen</c:v>
                </c:pt>
                <c:pt idx="2">
                  <c:v>Září</c:v>
                </c:pt>
              </c:strCache>
            </c:strRef>
          </c:cat>
          <c:val>
            <c:numRef>
              <c:f>('8.2'!$B$31,'8.2'!$D$31,'8.2'!$F$31)</c:f>
              <c:numCache>
                <c:formatCode>#,##0.0</c:formatCode>
                <c:ptCount val="3"/>
                <c:pt idx="0">
                  <c:v>626.63499999999999</c:v>
                </c:pt>
                <c:pt idx="1">
                  <c:v>542.94600000000003</c:v>
                </c:pt>
                <c:pt idx="2">
                  <c:v>1123.44</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cat>
            <c:strRef>
              <c:f>'8.2'!$C$38:$E$38</c:f>
              <c:strCache>
                <c:ptCount val="3"/>
                <c:pt idx="0">
                  <c:v>Červenec</c:v>
                </c:pt>
                <c:pt idx="1">
                  <c:v>Srpen</c:v>
                </c:pt>
                <c:pt idx="2">
                  <c:v>Září</c:v>
                </c:pt>
              </c:strCache>
            </c:strRef>
          </c:cat>
          <c:val>
            <c:numRef>
              <c:f>('8.2'!$B$32,'8.2'!$D$32,'8.2'!$F$32)</c:f>
              <c:numCache>
                <c:formatCode>#,##0.0</c:formatCode>
                <c:ptCount val="3"/>
                <c:pt idx="0">
                  <c:v>49215.055000000008</c:v>
                </c:pt>
                <c:pt idx="1">
                  <c:v>47054.18099999999</c:v>
                </c:pt>
                <c:pt idx="2">
                  <c:v>91821.408999999985</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cat>
            <c:strRef>
              <c:f>'8.2'!$C$38:$E$38</c:f>
              <c:strCache>
                <c:ptCount val="3"/>
                <c:pt idx="0">
                  <c:v>Červenec</c:v>
                </c:pt>
                <c:pt idx="1">
                  <c:v>Srpen</c:v>
                </c:pt>
                <c:pt idx="2">
                  <c:v>Září</c:v>
                </c:pt>
              </c:strCache>
            </c:strRef>
          </c:cat>
          <c:val>
            <c:numRef>
              <c:f>('8.2'!$B$33,'8.2'!$D$33,'8.2'!$F$33)</c:f>
              <c:numCache>
                <c:formatCode>#,##0.0</c:formatCode>
                <c:ptCount val="3"/>
                <c:pt idx="0">
                  <c:v>55861.425000000003</c:v>
                </c:pt>
                <c:pt idx="1">
                  <c:v>57611.679999999993</c:v>
                </c:pt>
                <c:pt idx="2">
                  <c:v>74803.840000000011</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cat>
            <c:strRef>
              <c:f>'8.2'!$C$38:$E$38</c:f>
              <c:strCache>
                <c:ptCount val="3"/>
                <c:pt idx="0">
                  <c:v>Červenec</c:v>
                </c:pt>
                <c:pt idx="1">
                  <c:v>Srpen</c:v>
                </c:pt>
                <c:pt idx="2">
                  <c:v>Září</c:v>
                </c:pt>
              </c:strCache>
            </c:strRef>
          </c:cat>
          <c:val>
            <c:numRef>
              <c:f>('8.2'!$B$34,'8.2'!$D$34,'8.2'!$F$34)</c:f>
              <c:numCache>
                <c:formatCode>#,##0.0</c:formatCode>
                <c:ptCount val="3"/>
                <c:pt idx="0">
                  <c:v>4361.6679999999997</c:v>
                </c:pt>
                <c:pt idx="1">
                  <c:v>3168.4740000000002</c:v>
                </c:pt>
                <c:pt idx="2">
                  <c:v>8479.902</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max val="3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'8.2'!$A$38</c:f>
              <c:strCache>
                <c:ptCount val="1"/>
                <c:pt idx="0">
                  <c:v>Instalovaný výkon</c:v>
                </c:pt>
              </c:strCache>
            </c:strRef>
          </c:tx>
          <c:invertIfNegative val="0"/>
          <c:val>
            <c:numRef>
              <c:f>'8.2'!$B$38</c:f>
              <c:numCache>
                <c:formatCode>0.0%</c:formatCode>
                <c:ptCount val="1"/>
                <c:pt idx="0">
                  <c:v>5.5812166807419614E-2</c:v>
                </c:pt>
              </c:numCache>
            </c:numRef>
          </c:val>
          <c:extLst>
            <c:ext xmlns:c16="http://schemas.microsoft.com/office/drawing/2014/chart" uri="{C3380CC4-5D6E-409C-BE32-E72D297353CC}">
              <c16:uniqueId val="{00000000-FC7F-469A-B30A-EE5A1B230C15}"/>
            </c:ext>
          </c:extLst>
        </c:ser>
        <c:ser>
          <c:idx val="1"/>
          <c:order val="1"/>
          <c:tx>
            <c:strRef>
              <c:f>'8.2'!$A$39</c:f>
              <c:strCache>
                <c:ptCount val="1"/>
                <c:pt idx="0">
                  <c:v>Výroba tepla brutto</c:v>
                </c:pt>
              </c:strCache>
            </c:strRef>
          </c:tx>
          <c:invertIfNegative val="0"/>
          <c:val>
            <c:numRef>
              <c:f>'8.2'!$B$39</c:f>
              <c:numCache>
                <c:formatCode>0.0%</c:formatCode>
                <c:ptCount val="1"/>
                <c:pt idx="0">
                  <c:v>4.5796963076515658E-2</c:v>
                </c:pt>
              </c:numCache>
            </c:numRef>
          </c:val>
          <c:extLst>
            <c:ext xmlns:c16="http://schemas.microsoft.com/office/drawing/2014/chart" uri="{C3380CC4-5D6E-409C-BE32-E72D297353CC}">
              <c16:uniqueId val="{00000001-FC7F-469A-B30A-EE5A1B230C15}"/>
            </c:ext>
          </c:extLst>
        </c:ser>
        <c:ser>
          <c:idx val="2"/>
          <c:order val="2"/>
          <c:tx>
            <c:strRef>
              <c:f>'8.2'!$A$40</c:f>
              <c:strCache>
                <c:ptCount val="1"/>
                <c:pt idx="0">
                  <c:v>Dodávky tepla</c:v>
                </c:pt>
              </c:strCache>
            </c:strRef>
          </c:tx>
          <c:invertIfNegative val="0"/>
          <c:val>
            <c:numRef>
              <c:f>'8.2'!$B$40</c:f>
              <c:numCache>
                <c:formatCode>0.0%</c:formatCode>
                <c:ptCount val="1"/>
                <c:pt idx="0">
                  <c:v>5.9178184056057334E-2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4071404916193386E-2"/>
          <c:y val="0.68323709536307975"/>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'8.2'!$O$27:$O$34</c:f>
              <c:numCache>
                <c:formatCode>#,##0.0</c:formatCode>
                <c:ptCount val="8"/>
              </c:numCache>
            </c:numRef>
          </c:cat>
          <c:val>
            <c:numRef>
              <c:f>'8.2'!$J$27:$J$34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'8.2'!$A$10</c:f>
              <c:strCache>
                <c:ptCount val="1"/>
                <c:pt idx="0">
                  <c:v>Biomasa</c:v>
                </c:pt>
              </c:strCache>
            </c:strRef>
          </c:tx>
          <c:spPr>
            <a:solidFill>
              <a:schemeClr val="accent1"/>
            </a:solidFill>
          </c:spPr>
          <c:invertIfNegative val="0"/>
          <c:cat>
            <c:strRef>
              <c:f>'8.2'!$C$38:$E$38</c:f>
              <c:strCache>
                <c:ptCount val="3"/>
                <c:pt idx="0">
                  <c:v>Červenec</c:v>
                </c:pt>
                <c:pt idx="1">
                  <c:v>Srpen</c:v>
                </c:pt>
                <c:pt idx="2">
                  <c:v>Září</c:v>
                </c:pt>
              </c:strCache>
            </c:strRef>
          </c:cat>
          <c:val>
            <c:numRef>
              <c:f>('8.2'!$B$10,'8.2'!$D$10,'8.2'!$F$10)</c:f>
              <c:numCache>
                <c:formatCode>#,##0.0</c:formatCode>
                <c:ptCount val="3"/>
                <c:pt idx="0">
                  <c:v>72858.312000000005</c:v>
                </c:pt>
                <c:pt idx="1">
                  <c:v>71032.891000000003</c:v>
                </c:pt>
                <c:pt idx="2">
                  <c:v>93162.66</c:v>
                </c:pt>
              </c:numCache>
            </c:numRef>
          </c:val>
          <c:extLst>
            <c:ext xmlns:c16="http://schemas.microsoft.com/office/drawing/2014/chart" uri="{C3380CC4-5D6E-409C-BE32-E72D297353CC}">
              <c16:uniqueId val="{00000000-31DC-4155-BD8C-161C194FEB34}"/>
            </c:ext>
          </c:extLst>
        </c:ser>
        <c:ser>
          <c:idx val="1"/>
          <c:order val="1"/>
          <c:tx>
            <c:strRef>
              <c:f>'8.2'!$A$11</c:f>
              <c:strCache>
                <c:ptCount val="1"/>
                <c:pt idx="0">
                  <c:v>Bioplyn</c:v>
                </c:pt>
              </c:strCache>
            </c:strRef>
          </c:tx>
          <c:spPr>
            <a:solidFill>
              <a:schemeClr val="accent2"/>
            </a:solidFill>
          </c:spPr>
          <c:invertIfNegative val="0"/>
          <c:cat>
            <c:strRef>
              <c:f>'8.2'!$C$38:$E$38</c:f>
              <c:strCache>
                <c:ptCount val="3"/>
                <c:pt idx="0">
                  <c:v>Červenec</c:v>
                </c:pt>
                <c:pt idx="1">
                  <c:v>Srpen</c:v>
                </c:pt>
                <c:pt idx="2">
                  <c:v>Září</c:v>
                </c:pt>
              </c:strCache>
            </c:strRef>
          </c:cat>
          <c:val>
            <c:numRef>
              <c:f>('8.2'!$B$11,'8.2'!$D$11,'8.2'!$F$11)</c:f>
              <c:numCache>
                <c:formatCode>#,##0.0</c:formatCode>
                <c:ptCount val="3"/>
                <c:pt idx="0">
                  <c:v>6697.6079999999993</c:v>
                </c:pt>
                <c:pt idx="1">
                  <c:v>6799.6390000000001</c:v>
                </c:pt>
                <c:pt idx="2">
                  <c:v>7862.982</c:v>
                </c:pt>
              </c:numCache>
            </c:numRef>
          </c:val>
          <c:extLst>
            <c:ext xmlns:c16="http://schemas.microsoft.com/office/drawing/2014/chart" uri="{C3380CC4-5D6E-409C-BE32-E72D297353CC}">
              <c16:uniqueId val="{00000001-31DC-4155-BD8C-161C194FEB34}"/>
            </c:ext>
          </c:extLst>
        </c:ser>
        <c:ser>
          <c:idx val="2"/>
          <c:order val="2"/>
          <c:tx>
            <c:strRef>
              <c:f>'8.2'!$A$12</c:f>
              <c:strCache>
                <c:ptCount val="1"/>
                <c:pt idx="0">
                  <c:v>Černé uhlí</c:v>
                </c:pt>
              </c:strCache>
            </c:strRef>
          </c:tx>
          <c:spPr>
            <a:solidFill>
              <a:schemeClr val="accent3"/>
            </a:solidFill>
          </c:spPr>
          <c:invertIfNegative val="0"/>
          <c:cat>
            <c:strRef>
              <c:f>'8.2'!$C$38:$E$38</c:f>
              <c:strCache>
                <c:ptCount val="3"/>
                <c:pt idx="0">
                  <c:v>Červenec</c:v>
                </c:pt>
                <c:pt idx="1">
                  <c:v>Srpen</c:v>
                </c:pt>
                <c:pt idx="2">
                  <c:v>Září</c:v>
                </c:pt>
              </c:strCache>
            </c:strRef>
          </c:cat>
          <c:val>
            <c:numRef>
              <c:f>('8.2'!$B$12,'8.2'!$D$12,'8.2'!$F$12)</c:f>
              <c:numCache>
                <c:formatCode>#,##0.0</c:formatCode>
                <c:ptCount val="3"/>
                <c:pt idx="0">
                  <c:v>0</c:v>
                </c:pt>
                <c:pt idx="1">
                  <c:v>0</c:v>
                </c:pt>
                <c:pt idx="2">
                  <c:v>0</c:v>
                </c:pt>
              </c:numCache>
            </c:numRef>
          </c:val>
          <c:extLst>
            <c:ext xmlns:c16="http://schemas.microsoft.com/office/drawing/2014/chart" uri="{C3380CC4-5D6E-409C-BE32-E72D297353CC}">
              <c16:uniqueId val="{00000002-31DC-4155-BD8C-161C194FEB34}"/>
            </c:ext>
          </c:extLst>
        </c:ser>
        <c:ser>
          <c:idx val="3"/>
          <c:order val="3"/>
          <c:tx>
            <c:strRef>
              <c:f>'8.2'!$A$13</c:f>
              <c:strCache>
                <c:ptCount val="1"/>
                <c:pt idx="0">
                  <c:v>Elektrická energie</c:v>
                </c:pt>
              </c:strCache>
            </c:strRef>
          </c:tx>
          <c:spPr>
            <a:solidFill>
              <a:schemeClr val="accent4"/>
            </a:solidFill>
          </c:spPr>
          <c:invertIfNegative val="0"/>
          <c:cat>
            <c:strRef>
              <c:f>'8.2'!$C$38:$E$38</c:f>
              <c:strCache>
                <c:ptCount val="3"/>
                <c:pt idx="0">
                  <c:v>Červenec</c:v>
                </c:pt>
                <c:pt idx="1">
                  <c:v>Srpen</c:v>
                </c:pt>
                <c:pt idx="2">
                  <c:v>Září</c:v>
                </c:pt>
              </c:strCache>
            </c:strRef>
          </c:cat>
          <c:val>
            <c:numRef>
              <c:f>('8.2'!$B$13,'8.2'!$D$13,'8.2'!$F$13)</c:f>
              <c:numCache>
                <c:formatCode>#,##0.0</c:formatCode>
                <c:ptCount val="3"/>
                <c:pt idx="0">
                  <c:v>0</c:v>
                </c:pt>
                <c:pt idx="1">
                  <c:v>0</c:v>
                </c:pt>
                <c:pt idx="2">
                  <c:v>0</c:v>
                </c:pt>
              </c:numCache>
            </c:numRef>
          </c:val>
          <c:extLst>
            <c:ext xmlns:c16="http://schemas.microsoft.com/office/drawing/2014/chart" uri="{C3380CC4-5D6E-409C-BE32-E72D297353CC}">
              <c16:uniqueId val="{00000003-31DC-4155-BD8C-161C194FEB34}"/>
            </c:ext>
          </c:extLst>
        </c:ser>
        <c:ser>
          <c:idx val="4"/>
          <c:order val="4"/>
          <c:tx>
            <c:strRef>
              <c:f>'8.2'!$A$14</c:f>
              <c:strCache>
                <c:ptCount val="1"/>
                <c:pt idx="0">
                  <c:v>Energie prostředí (tepelné čerpadlo)</c:v>
                </c:pt>
              </c:strCache>
            </c:strRef>
          </c:tx>
          <c:spPr>
            <a:solidFill>
              <a:schemeClr val="accent5"/>
            </a:solidFill>
          </c:spPr>
          <c:invertIfNegative val="0"/>
          <c:cat>
            <c:strRef>
              <c:f>'8.2'!$C$38:$E$38</c:f>
              <c:strCache>
                <c:ptCount val="3"/>
                <c:pt idx="0">
                  <c:v>Červenec</c:v>
                </c:pt>
                <c:pt idx="1">
                  <c:v>Srpen</c:v>
                </c:pt>
                <c:pt idx="2">
                  <c:v>Září</c:v>
                </c:pt>
              </c:strCache>
            </c:strRef>
          </c:cat>
          <c:val>
            <c:numRef>
              <c:f>('8.2'!$B$14,'8.2'!$D$14,'8.2'!$F$14)</c:f>
              <c:numCache>
                <c:formatCode>#,##0.0</c:formatCode>
                <c:ptCount val="3"/>
                <c:pt idx="0">
                  <c:v>0</c:v>
                </c:pt>
                <c:pt idx="1">
                  <c:v>0</c:v>
                </c:pt>
                <c:pt idx="2">
                  <c:v>0</c:v>
                </c:pt>
              </c:numCache>
            </c:numRef>
          </c:val>
          <c:extLst>
            <c:ext xmlns:c16="http://schemas.microsoft.com/office/drawing/2014/chart" uri="{C3380CC4-5D6E-409C-BE32-E72D297353CC}">
              <c16:uniqueId val="{00000004-31DC-4155-BD8C-161C194FEB34}"/>
            </c:ext>
          </c:extLst>
        </c:ser>
        <c:ser>
          <c:idx val="5"/>
          <c:order val="5"/>
          <c:tx>
            <c:strRef>
              <c:f>'8.2'!$A$15</c:f>
              <c:strCache>
                <c:ptCount val="1"/>
                <c:pt idx="0">
                  <c:v>Energie Slunce (solární kolektor)</c:v>
                </c:pt>
              </c:strCache>
            </c:strRef>
          </c:tx>
          <c:spPr>
            <a:solidFill>
              <a:schemeClr val="accent6"/>
            </a:solidFill>
          </c:spPr>
          <c:invertIfNegative val="0"/>
          <c:cat>
            <c:strRef>
              <c:f>'8.2'!$C$38:$E$38</c:f>
              <c:strCache>
                <c:ptCount val="3"/>
                <c:pt idx="0">
                  <c:v>Červenec</c:v>
                </c:pt>
                <c:pt idx="1">
                  <c:v>Srpen</c:v>
                </c:pt>
                <c:pt idx="2">
                  <c:v>Září</c:v>
                </c:pt>
              </c:strCache>
            </c:strRef>
          </c:cat>
          <c:val>
            <c:numRef>
              <c:f>('8.2'!$B$15,'8.2'!$D$15,'8.2'!$F$15)</c:f>
              <c:numCache>
                <c:formatCode>#,##0.0</c:formatCode>
                <c:ptCount val="3"/>
                <c:pt idx="0">
                  <c:v>0</c:v>
                </c:pt>
                <c:pt idx="1">
                  <c:v>0</c:v>
                </c:pt>
                <c:pt idx="2">
                  <c:v>0</c:v>
                </c:pt>
              </c:numCache>
            </c:numRef>
          </c:val>
          <c:extLst>
            <c:ext xmlns:c16="http://schemas.microsoft.com/office/drawing/2014/chart" uri="{C3380CC4-5D6E-409C-BE32-E72D297353CC}">
              <c16:uniqueId val="{00000005-31DC-4155-BD8C-161C194FEB34}"/>
            </c:ext>
          </c:extLst>
        </c:ser>
        <c:ser>
          <c:idx val="6"/>
          <c:order val="6"/>
          <c:tx>
            <c:strRef>
              <c:f>'8.2'!$A$16</c:f>
              <c:strCache>
                <c:ptCount val="1"/>
                <c:pt idx="0">
                  <c:v>Hnědé uhlí</c:v>
                </c:pt>
              </c:strCache>
            </c:strRef>
          </c:tx>
          <c:spPr>
            <a:solidFill>
              <a:srgbClr val="F0948F"/>
            </a:solidFill>
          </c:spPr>
          <c:invertIfNegative val="0"/>
          <c:cat>
            <c:strRef>
              <c:f>'8.2'!$C$38:$E$38</c:f>
              <c:strCache>
                <c:ptCount val="3"/>
                <c:pt idx="0">
                  <c:v>Červenec</c:v>
                </c:pt>
                <c:pt idx="1">
                  <c:v>Srpen</c:v>
                </c:pt>
                <c:pt idx="2">
                  <c:v>Září</c:v>
                </c:pt>
              </c:strCache>
            </c:strRef>
          </c:cat>
          <c:val>
            <c:numRef>
              <c:f>('8.2'!$B$16,'8.2'!$D$16,'8.2'!$F$16)</c:f>
              <c:numCache>
                <c:formatCode>#,##0.0</c:formatCode>
                <c:ptCount val="3"/>
                <c:pt idx="0">
                  <c:v>58498.156999999992</c:v>
                </c:pt>
                <c:pt idx="1">
                  <c:v>58228.743000000002</c:v>
                </c:pt>
                <c:pt idx="2">
                  <c:v>101312.323</c:v>
                </c:pt>
              </c:numCache>
            </c:numRef>
          </c:val>
          <c:extLst>
            <c:ext xmlns:c16="http://schemas.microsoft.com/office/drawing/2014/chart" uri="{C3380CC4-5D6E-409C-BE32-E72D297353CC}">
              <c16:uniqueId val="{00000006-31DC-4155-BD8C-161C194FEB34}"/>
            </c:ext>
          </c:extLst>
        </c:ser>
        <c:ser>
          <c:idx val="7"/>
          <c:order val="7"/>
          <c:tx>
            <c:strRef>
              <c:f>'8.2'!$A$17</c:f>
              <c:strCache>
                <c:ptCount val="1"/>
                <c:pt idx="0">
                  <c:v>Jaderné palivo</c:v>
                </c:pt>
              </c:strCache>
            </c:strRef>
          </c:tx>
          <c:spPr>
            <a:solidFill>
              <a:srgbClr val="F7C9C7"/>
            </a:solidFill>
          </c:spPr>
          <c:invertIfNegative val="0"/>
          <c:cat>
            <c:strRef>
              <c:f>'8.2'!$C$38:$E$38</c:f>
              <c:strCache>
                <c:ptCount val="3"/>
                <c:pt idx="0">
                  <c:v>Červenec</c:v>
                </c:pt>
                <c:pt idx="1">
                  <c:v>Srpen</c:v>
                </c:pt>
                <c:pt idx="2">
                  <c:v>Září</c:v>
                </c:pt>
              </c:strCache>
            </c:strRef>
          </c:cat>
          <c:val>
            <c:numRef>
              <c:f>('8.2'!$B$17,'8.2'!$D$17,'8.2'!$F$17)</c:f>
              <c:numCache>
                <c:formatCode>#,##0.0</c:formatCode>
                <c:ptCount val="3"/>
                <c:pt idx="0">
                  <c:v>5464.26</c:v>
                </c:pt>
                <c:pt idx="1">
                  <c:v>5567.98</c:v>
                </c:pt>
                <c:pt idx="2">
                  <c:v>10103.73</c:v>
                </c:pt>
              </c:numCache>
            </c:numRef>
          </c:val>
          <c:extLst>
            <c:ext xmlns:c16="http://schemas.microsoft.com/office/drawing/2014/chart" uri="{C3380CC4-5D6E-409C-BE32-E72D297353CC}">
              <c16:uniqueId val="{00000007-31DC-4155-BD8C-161C194FEB34}"/>
            </c:ext>
          </c:extLst>
        </c:ser>
        <c:ser>
          <c:idx val="8"/>
          <c:order val="8"/>
          <c:tx>
            <c:strRef>
              <c:f>'8.2'!$A$18</c:f>
              <c:strCache>
                <c:ptCount val="1"/>
                <c:pt idx="0">
                  <c:v>Koks</c:v>
                </c:pt>
              </c:strCache>
            </c:strRef>
          </c:tx>
          <c:spPr>
            <a:solidFill>
              <a:schemeClr val="tx1"/>
            </a:solidFill>
          </c:spPr>
          <c:invertIfNegative val="0"/>
          <c:cat>
            <c:strRef>
              <c:f>'8.2'!$C$38:$E$38</c:f>
              <c:strCache>
                <c:ptCount val="3"/>
                <c:pt idx="0">
                  <c:v>Červenec</c:v>
                </c:pt>
                <c:pt idx="1">
                  <c:v>Srpen</c:v>
                </c:pt>
                <c:pt idx="2">
                  <c:v>Září</c:v>
                </c:pt>
              </c:strCache>
            </c:strRef>
          </c:cat>
          <c:val>
            <c:numRef>
              <c:f>('8.2'!$B$18,'8.2'!$D$18,'8.2'!$F$18)</c:f>
              <c:numCache>
                <c:formatCode>#,##0.0</c:formatCode>
                <c:ptCount val="3"/>
                <c:pt idx="0">
                  <c:v>0</c:v>
                </c:pt>
                <c:pt idx="1">
                  <c:v>0</c:v>
                </c:pt>
                <c:pt idx="2">
                  <c:v>0</c:v>
                </c:pt>
              </c:numCache>
            </c:numRef>
          </c:val>
          <c:extLst>
            <c:ext xmlns:c16="http://schemas.microsoft.com/office/drawing/2014/chart" uri="{C3380CC4-5D6E-409C-BE32-E72D297353CC}">
              <c16:uniqueId val="{00000008-31DC-4155-BD8C-161C194FEB34}"/>
            </c:ext>
          </c:extLst>
        </c:ser>
        <c:ser>
          <c:idx val="9"/>
          <c:order val="9"/>
          <c:tx>
            <c:strRef>
              <c:f>'8.2'!$A$19</c:f>
              <c:strCache>
                <c:ptCount val="1"/>
                <c:pt idx="0">
                  <c:v>Odpadní teplo</c:v>
                </c:pt>
              </c:strCache>
            </c:strRef>
          </c:tx>
          <c:spPr>
            <a:solidFill>
              <a:srgbClr val="646363"/>
            </a:solidFill>
          </c:spPr>
          <c:invertIfNegative val="0"/>
          <c:cat>
            <c:strRef>
              <c:f>'8.2'!$C$38:$E$38</c:f>
              <c:strCache>
                <c:ptCount val="3"/>
                <c:pt idx="0">
                  <c:v>Červenec</c:v>
                </c:pt>
                <c:pt idx="1">
                  <c:v>Srpen</c:v>
                </c:pt>
                <c:pt idx="2">
                  <c:v>Září</c:v>
                </c:pt>
              </c:strCache>
            </c:strRef>
          </c:cat>
          <c:val>
            <c:numRef>
              <c:f>('8.2'!$B$19,'8.2'!$D$19,'8.2'!$F$19)</c:f>
              <c:numCache>
                <c:formatCode>#,##0.0</c:formatCode>
                <c:ptCount val="3"/>
                <c:pt idx="0">
                  <c:v>0</c:v>
                </c:pt>
                <c:pt idx="1">
                  <c:v>0</c:v>
                </c:pt>
                <c:pt idx="2">
                  <c:v>0</c:v>
                </c:pt>
              </c:numCache>
            </c:numRef>
          </c:val>
          <c:extLst>
            <c:ext xmlns:c16="http://schemas.microsoft.com/office/drawing/2014/chart" uri="{C3380CC4-5D6E-409C-BE32-E72D297353CC}">
              <c16:uniqueId val="{00000009-31DC-4155-BD8C-161C194FEB34}"/>
            </c:ext>
          </c:extLst>
        </c:ser>
        <c:ser>
          <c:idx val="10"/>
          <c:order val="10"/>
          <c:tx>
            <c:strRef>
              <c:f>'8.2'!$A$20</c:f>
              <c:strCache>
                <c:ptCount val="1"/>
                <c:pt idx="0">
                  <c:v>Ostatní kapalná paliva</c:v>
                </c:pt>
              </c:strCache>
            </c:strRef>
          </c:tx>
          <c:spPr>
            <a:solidFill>
              <a:srgbClr val="9D9D9C"/>
            </a:solidFill>
          </c:spPr>
          <c:invertIfNegative val="0"/>
          <c:cat>
            <c:strRef>
              <c:f>'8.2'!$C$38:$E$38</c:f>
              <c:strCache>
                <c:ptCount val="3"/>
                <c:pt idx="0">
                  <c:v>Červenec</c:v>
                </c:pt>
                <c:pt idx="1">
                  <c:v>Srpen</c:v>
                </c:pt>
                <c:pt idx="2">
                  <c:v>Září</c:v>
                </c:pt>
              </c:strCache>
            </c:strRef>
          </c:cat>
          <c:val>
            <c:numRef>
              <c:f>('8.2'!$B$20,'8.2'!$D$20,'8.2'!$F$20)</c:f>
              <c:numCache>
                <c:formatCode>#,##0.0</c:formatCode>
                <c:ptCount val="3"/>
                <c:pt idx="0">
                  <c:v>0</c:v>
                </c:pt>
                <c:pt idx="1">
                  <c:v>0</c:v>
                </c:pt>
                <c:pt idx="2">
                  <c:v>0</c:v>
                </c:pt>
              </c:numCache>
            </c:numRef>
          </c:val>
          <c:extLst>
            <c:ext xmlns:c16="http://schemas.microsoft.com/office/drawing/2014/chart" uri="{C3380CC4-5D6E-409C-BE32-E72D297353CC}">
              <c16:uniqueId val="{0000000A-31DC-4155-BD8C-161C194FEB34}"/>
            </c:ext>
          </c:extLst>
        </c:ser>
        <c:ser>
          <c:idx val="11"/>
          <c:order val="11"/>
          <c:tx>
            <c:strRef>
              <c:f>'8.2'!$A$21</c:f>
              <c:strCache>
                <c:ptCount val="1"/>
                <c:pt idx="0">
                  <c:v>Ostatní pevná paliva</c:v>
                </c:pt>
              </c:strCache>
            </c:strRef>
          </c:tx>
          <c:spPr>
            <a:solidFill>
              <a:srgbClr val="D0D0D0"/>
            </a:solidFill>
          </c:spPr>
          <c:invertIfNegative val="0"/>
          <c:cat>
            <c:strRef>
              <c:f>'8.2'!$C$38:$E$38</c:f>
              <c:strCache>
                <c:ptCount val="3"/>
                <c:pt idx="0">
                  <c:v>Červenec</c:v>
                </c:pt>
                <c:pt idx="1">
                  <c:v>Srpen</c:v>
                </c:pt>
                <c:pt idx="2">
                  <c:v>Září</c:v>
                </c:pt>
              </c:strCache>
            </c:strRef>
          </c:cat>
          <c:val>
            <c:numRef>
              <c:f>('8.2'!$B$21,'8.2'!$D$21,'8.2'!$F$21)</c:f>
              <c:numCache>
                <c:formatCode>#,##0.0</c:formatCode>
                <c:ptCount val="3"/>
                <c:pt idx="0">
                  <c:v>560.73800000000006</c:v>
                </c:pt>
                <c:pt idx="1">
                  <c:v>432.16500000000002</c:v>
                </c:pt>
                <c:pt idx="2">
                  <c:v>714.44200000000001</c:v>
                </c:pt>
              </c:numCache>
            </c:numRef>
          </c:val>
          <c:extLst>
            <c:ext xmlns:c16="http://schemas.microsoft.com/office/drawing/2014/chart" uri="{C3380CC4-5D6E-409C-BE32-E72D297353CC}">
              <c16:uniqueId val="{0000000B-31DC-4155-BD8C-161C194FEB34}"/>
            </c:ext>
          </c:extLst>
        </c:ser>
        <c:ser>
          <c:idx val="12"/>
          <c:order val="12"/>
          <c:tx>
            <c:strRef>
              <c:f>'8.2'!$A$22</c:f>
              <c:strCache>
                <c:ptCount val="1"/>
                <c:pt idx="0">
                  <c:v>Ostatní plyny</c:v>
                </c:pt>
              </c:strCache>
            </c:strRef>
          </c:tx>
          <c:spPr>
            <a:pattFill prst="ltUpDiag">
              <a:fgClr>
                <a:schemeClr val="tx2"/>
              </a:fgClr>
              <a:bgClr>
                <a:schemeClr val="bg1"/>
              </a:bgClr>
            </a:pattFill>
          </c:spPr>
          <c:invertIfNegative val="0"/>
          <c:cat>
            <c:strRef>
              <c:f>'8.2'!$C$38:$E$38</c:f>
              <c:strCache>
                <c:ptCount val="3"/>
                <c:pt idx="0">
                  <c:v>Červenec</c:v>
                </c:pt>
                <c:pt idx="1">
                  <c:v>Srpen</c:v>
                </c:pt>
                <c:pt idx="2">
                  <c:v>Září</c:v>
                </c:pt>
              </c:strCache>
            </c:strRef>
          </c:cat>
          <c:val>
            <c:numRef>
              <c:f>('8.2'!$B$22,'8.2'!$D$22,'8.2'!$F$22)</c:f>
              <c:numCache>
                <c:formatCode>#,##0.0</c:formatCode>
                <c:ptCount val="3"/>
                <c:pt idx="0">
                  <c:v>18.265999999999998</c:v>
                </c:pt>
                <c:pt idx="1">
                  <c:v>17.466000000000001</c:v>
                </c:pt>
                <c:pt idx="2">
                  <c:v>31.036999999999999</c:v>
                </c:pt>
              </c:numCache>
            </c:numRef>
          </c:val>
          <c:extLst>
            <c:ext xmlns:c16="http://schemas.microsoft.com/office/drawing/2014/chart" uri="{C3380CC4-5D6E-409C-BE32-E72D297353CC}">
              <c16:uniqueId val="{0000000C-31DC-4155-BD8C-161C194FEB34}"/>
            </c:ext>
          </c:extLst>
        </c:ser>
        <c:ser>
          <c:idx val="13"/>
          <c:order val="13"/>
          <c:tx>
            <c:strRef>
              <c:f>'8.2'!$A$23</c:f>
              <c:strCache>
                <c:ptCount val="1"/>
                <c:pt idx="0">
                  <c:v>Ostatní</c:v>
                </c:pt>
              </c:strCache>
            </c:strRef>
          </c:tx>
          <c:spPr>
            <a:pattFill prst="ltUpDiag">
              <a:fgClr>
                <a:schemeClr val="accent5"/>
              </a:fgClr>
              <a:bgClr>
                <a:schemeClr val="bg1"/>
              </a:bgClr>
            </a:pattFill>
          </c:spPr>
          <c:invertIfNegative val="0"/>
          <c:cat>
            <c:strRef>
              <c:f>'8.2'!$C$38:$E$38</c:f>
              <c:strCache>
                <c:ptCount val="3"/>
                <c:pt idx="0">
                  <c:v>Červenec</c:v>
                </c:pt>
                <c:pt idx="1">
                  <c:v>Srpen</c:v>
                </c:pt>
                <c:pt idx="2">
                  <c:v>Září</c:v>
                </c:pt>
              </c:strCache>
            </c:strRef>
          </c:cat>
          <c:val>
            <c:numRef>
              <c:f>('8.2'!$B$23,'8.2'!$D$23,'8.2'!$F$23)</c:f>
              <c:numCache>
                <c:formatCode>#,##0.0</c:formatCode>
                <c:ptCount val="3"/>
                <c:pt idx="0">
                  <c:v>0</c:v>
                </c:pt>
                <c:pt idx="1">
                  <c:v>0</c:v>
                </c:pt>
                <c:pt idx="2">
                  <c:v>0</c:v>
                </c:pt>
              </c:numCache>
            </c:numRef>
          </c:val>
          <c:extLst>
            <c:ext xmlns:c16="http://schemas.microsoft.com/office/drawing/2014/chart" uri="{C3380CC4-5D6E-409C-BE32-E72D297353CC}">
              <c16:uniqueId val="{0000000D-31DC-4155-BD8C-161C194FEB34}"/>
            </c:ext>
          </c:extLst>
        </c:ser>
        <c:ser>
          <c:idx val="14"/>
          <c:order val="14"/>
          <c:tx>
            <c:strRef>
              <c:f>'8.2'!$A$24</c:f>
              <c:strCache>
                <c:ptCount val="1"/>
                <c:pt idx="0">
                  <c:v>Topné oleje</c:v>
                </c:pt>
              </c:strCache>
            </c:strRef>
          </c:tx>
          <c:spPr>
            <a:pattFill prst="ltUpDiag">
              <a:fgClr>
                <a:schemeClr val="accent2"/>
              </a:fgClr>
              <a:bgClr>
                <a:schemeClr val="bg1"/>
              </a:bgClr>
            </a:pattFill>
          </c:spPr>
          <c:invertIfNegative val="0"/>
          <c:cat>
            <c:strRef>
              <c:f>'8.2'!$C$38:$E$38</c:f>
              <c:strCache>
                <c:ptCount val="3"/>
                <c:pt idx="0">
                  <c:v>Červenec</c:v>
                </c:pt>
                <c:pt idx="1">
                  <c:v>Srpen</c:v>
                </c:pt>
                <c:pt idx="2">
                  <c:v>Září</c:v>
                </c:pt>
              </c:strCache>
            </c:strRef>
          </c:cat>
          <c:val>
            <c:numRef>
              <c:f>('8.2'!$B$24,'8.2'!$D$24,'8.2'!$F$24)</c:f>
              <c:numCache>
                <c:formatCode>#,##0.0</c:formatCode>
                <c:ptCount val="3"/>
                <c:pt idx="0">
                  <c:v>3701.7840000000001</c:v>
                </c:pt>
                <c:pt idx="1">
                  <c:v>2904.0889999999999</c:v>
                </c:pt>
                <c:pt idx="2">
                  <c:v>7563.7839999999997</c:v>
                </c:pt>
              </c:numCache>
            </c:numRef>
          </c:val>
          <c:extLst>
            <c:ext xmlns:c16="http://schemas.microsoft.com/office/drawing/2014/chart" uri="{C3380CC4-5D6E-409C-BE32-E72D297353CC}">
              <c16:uniqueId val="{0000000E-31DC-4155-BD8C-161C194FEB34}"/>
            </c:ext>
          </c:extLst>
        </c:ser>
        <c:ser>
          <c:idx val="15"/>
          <c:order val="15"/>
          <c:tx>
            <c:strRef>
              <c:f>'8.2'!$A$25</c:f>
              <c:strCache>
                <c:ptCount val="1"/>
                <c:pt idx="0">
                  <c:v>Zemní plyn</c:v>
                </c:pt>
              </c:strCache>
            </c:strRef>
          </c:tx>
          <c:spPr>
            <a:pattFill prst="ltUpDiag">
              <a:fgClr>
                <a:schemeClr val="accent6"/>
              </a:fgClr>
              <a:bgClr>
                <a:schemeClr val="bg1"/>
              </a:bgClr>
            </a:pattFill>
          </c:spPr>
          <c:invertIfNegative val="0"/>
          <c:cat>
            <c:strRef>
              <c:f>'8.2'!$C$38:$E$38</c:f>
              <c:strCache>
                <c:ptCount val="3"/>
                <c:pt idx="0">
                  <c:v>Červenec</c:v>
                </c:pt>
                <c:pt idx="1">
                  <c:v>Srpen</c:v>
                </c:pt>
                <c:pt idx="2">
                  <c:v>Září</c:v>
                </c:pt>
              </c:strCache>
            </c:strRef>
          </c:cat>
          <c:val>
            <c:numRef>
              <c:f>('8.2'!$B$25,'8.2'!$D$25,'8.2'!$F$25)</c:f>
              <c:numCache>
                <c:formatCode>#,##0.0</c:formatCode>
                <c:ptCount val="3"/>
                <c:pt idx="0">
                  <c:v>20460.477000000003</c:v>
                </c:pt>
                <c:pt idx="1">
                  <c:v>21674.283999999996</c:v>
                </c:pt>
                <c:pt idx="2">
                  <c:v>27950.21</c:v>
                </c:pt>
              </c:numCache>
            </c:numRef>
          </c:val>
          <c:extLst>
            <c:ext xmlns:c16="http://schemas.microsoft.com/office/drawing/2014/chart" uri="{C3380CC4-5D6E-409C-BE32-E72D297353CC}">
              <c16:uniqueId val="{0000000F-31DC-4155-BD8C-161C194FEB34}"/>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0.12201905319802483"/>
          <c:y val="0.11730394890440396"/>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delete val="1"/>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8102565456855546"/>
                  <c:y val="0.12622158774062578"/>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6169103067755344"/>
                  <c:y val="8.7064456886232003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6119513429348903"/>
                  <c:y val="-0.14550972913088414"/>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4781.9008310000008</c:v>
                </c:pt>
                <c:pt idx="1">
                  <c:v>895.36006199999974</c:v>
                </c:pt>
                <c:pt idx="2">
                  <c:v>1560.7218869999997</c:v>
                </c:pt>
                <c:pt idx="3">
                  <c:v>10.539158</c:v>
                </c:pt>
                <c:pt idx="4">
                  <c:v>4.4219299999999997</c:v>
                </c:pt>
                <c:pt idx="5">
                  <c:v>0.20671999999999999</c:v>
                </c:pt>
                <c:pt idx="6">
                  <c:v>7974.3696129999998</c:v>
                </c:pt>
                <c:pt idx="7">
                  <c:v>75.219000000000008</c:v>
                </c:pt>
                <c:pt idx="8">
                  <c:v>0</c:v>
                </c:pt>
                <c:pt idx="9">
                  <c:v>1911.5808099999997</c:v>
                </c:pt>
                <c:pt idx="10">
                  <c:v>33.494956000000002</c:v>
                </c:pt>
                <c:pt idx="11">
                  <c:v>1000.2405176871985</c:v>
                </c:pt>
                <c:pt idx="12">
                  <c:v>1759.0840710000002</c:v>
                </c:pt>
                <c:pt idx="13">
                  <c:v>0</c:v>
                </c:pt>
                <c:pt idx="14">
                  <c:v>114.38716700000001</c:v>
                </c:pt>
                <c:pt idx="15">
                  <c:v>4019.8616080806214</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rgbClr val="D0D0D0"/>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729.14524299999994</c:v>
                </c:pt>
                <c:pt idx="1">
                  <c:v>1105.6022699999999</c:v>
                </c:pt>
                <c:pt idx="2">
                  <c:v>938.58917700000029</c:v>
                </c:pt>
                <c:pt idx="3">
                  <c:v>1105.2166069999998</c:v>
                </c:pt>
                <c:pt idx="4">
                  <c:v>551.03044191338938</c:v>
                </c:pt>
                <c:pt idx="5">
                  <c:v>665.22174799999993</c:v>
                </c:pt>
                <c:pt idx="6">
                  <c:v>339.99373099999991</c:v>
                </c:pt>
                <c:pt idx="7">
                  <c:v>5103.5412599999981</c:v>
                </c:pt>
                <c:pt idx="8">
                  <c:v>996.58025999999961</c:v>
                </c:pt>
                <c:pt idx="9">
                  <c:v>774.44131020181487</c:v>
                </c:pt>
                <c:pt idx="10">
                  <c:v>713.6398326526139</c:v>
                </c:pt>
                <c:pt idx="11">
                  <c:v>4011.1933480000007</c:v>
                </c:pt>
                <c:pt idx="12">
                  <c:v>6047.4274349999996</c:v>
                </c:pt>
                <c:pt idx="13">
                  <c:v>1059.7656669999999</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685.68585900000005</c:v>
                </c:pt>
                <c:pt idx="1">
                  <c:v>563.04899799999987</c:v>
                </c:pt>
                <c:pt idx="2">
                  <c:v>565.45731500000022</c:v>
                </c:pt>
                <c:pt idx="3">
                  <c:v>451.64602800000006</c:v>
                </c:pt>
                <c:pt idx="4">
                  <c:v>246.675172</c:v>
                </c:pt>
                <c:pt idx="5">
                  <c:v>205.58718100000004</c:v>
                </c:pt>
                <c:pt idx="6">
                  <c:v>240.38244300000002</c:v>
                </c:pt>
                <c:pt idx="7">
                  <c:v>234.99999999999997</c:v>
                </c:pt>
                <c:pt idx="8">
                  <c:v>253.76279999999997</c:v>
                </c:pt>
                <c:pt idx="9">
                  <c:v>0</c:v>
                </c:pt>
                <c:pt idx="10">
                  <c:v>0</c:v>
                </c:pt>
                <c:pt idx="11">
                  <c:v>0</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#,##0.0</c:formatCode>
                <c:ptCount val="12"/>
                <c:pt idx="0">
                  <c:v>957.16605600000014</c:v>
                </c:pt>
                <c:pt idx="1">
                  <c:v>785.94108700000038</c:v>
                </c:pt>
                <c:pt idx="2">
                  <c:v>827.88881399999968</c:v>
                </c:pt>
                <c:pt idx="3">
                  <c:v>677.82520899999963</c:v>
                </c:pt>
                <c:pt idx="4">
                  <c:v>411.90845800000005</c:v>
                </c:pt>
                <c:pt idx="5">
                  <c:v>292.62725700000004</c:v>
                </c:pt>
                <c:pt idx="6">
                  <c:v>339.30434800000006</c:v>
                </c:pt>
                <c:pt idx="7">
                  <c:v>337.27292999999975</c:v>
                </c:pt>
                <c:pt idx="8">
                  <c:v>429.02499200000005</c:v>
                </c:pt>
                <c:pt idx="9">
                  <c:v>0</c:v>
                </c:pt>
                <c:pt idx="10">
                  <c:v>0</c:v>
                </c:pt>
                <c:pt idx="11">
                  <c:v>0</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#,##0.0</c:formatCode>
                <c:ptCount val="12"/>
                <c:pt idx="0">
                  <c:v>1054.758149</c:v>
                </c:pt>
                <c:pt idx="1">
                  <c:v>830.44210999999996</c:v>
                </c:pt>
                <c:pt idx="2">
                  <c:v>853.5081909999999</c:v>
                </c:pt>
                <c:pt idx="3">
                  <c:v>628.7453660000001</c:v>
                </c:pt>
                <c:pt idx="4">
                  <c:v>347.32436199999984</c:v>
                </c:pt>
                <c:pt idx="5">
                  <c:v>282.65505199999996</c:v>
                </c:pt>
                <c:pt idx="6">
                  <c:v>271.34258399999999</c:v>
                </c:pt>
                <c:pt idx="7">
                  <c:v>271.61288500000012</c:v>
                </c:pt>
                <c:pt idx="8">
                  <c:v>395.63370800000024</c:v>
                </c:pt>
                <c:pt idx="9">
                  <c:v>0</c:v>
                </c:pt>
                <c:pt idx="10">
                  <c:v>0</c:v>
                </c:pt>
                <c:pt idx="11">
                  <c:v>0</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#,##0.0</c:formatCode>
                <c:ptCount val="12"/>
                <c:pt idx="0">
                  <c:v>1099.1723939999999</c:v>
                </c:pt>
                <c:pt idx="1">
                  <c:v>1011.0654139999998</c:v>
                </c:pt>
                <c:pt idx="2">
                  <c:v>1069.6539819999996</c:v>
                </c:pt>
                <c:pt idx="3">
                  <c:v>968.97024400000009</c:v>
                </c:pt>
                <c:pt idx="4">
                  <c:v>760.67680400000017</c:v>
                </c:pt>
                <c:pt idx="5">
                  <c:v>619.2976819999999</c:v>
                </c:pt>
                <c:pt idx="6">
                  <c:v>314.73781799999995</c:v>
                </c:pt>
                <c:pt idx="7">
                  <c:v>344.69736799999998</c:v>
                </c:pt>
                <c:pt idx="8">
                  <c:v>445.78142100000002</c:v>
                </c:pt>
                <c:pt idx="9">
                  <c:v>0</c:v>
                </c:pt>
                <c:pt idx="10">
                  <c:v>0</c:v>
                </c:pt>
                <c:pt idx="11">
                  <c:v>0</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#,##0.0</c:formatCode>
                <c:ptCount val="12"/>
                <c:pt idx="0">
                  <c:v>470.08759664179757</c:v>
                </c:pt>
                <c:pt idx="1">
                  <c:v>399.46872217595683</c:v>
                </c:pt>
                <c:pt idx="2">
                  <c:v>414.61191047496254</c:v>
                </c:pt>
                <c:pt idx="3">
                  <c:v>296.05359709181596</c:v>
                </c:pt>
                <c:pt idx="4">
                  <c:v>193.65276579163921</c:v>
                </c:pt>
                <c:pt idx="5">
                  <c:v>179.449754504818</c:v>
                </c:pt>
                <c:pt idx="6">
                  <c:v>146.19631148709718</c:v>
                </c:pt>
                <c:pt idx="7">
                  <c:v>174.86972754597943</c:v>
                </c:pt>
                <c:pt idx="8">
                  <c:v>229.96440288031275</c:v>
                </c:pt>
                <c:pt idx="9">
                  <c:v>0</c:v>
                </c:pt>
                <c:pt idx="10">
                  <c:v>0</c:v>
                </c:pt>
                <c:pt idx="11">
                  <c:v>0</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#,##0.0</c:formatCode>
                <c:ptCount val="12"/>
                <c:pt idx="0">
                  <c:v>614.57520442794237</c:v>
                </c:pt>
                <c:pt idx="1">
                  <c:v>437.15222549065186</c:v>
                </c:pt>
                <c:pt idx="2">
                  <c:v>443.49601899999999</c:v>
                </c:pt>
                <c:pt idx="3">
                  <c:v>371.14123099999989</c:v>
                </c:pt>
                <c:pt idx="4">
                  <c:v>239.86219299999999</c:v>
                </c:pt>
                <c:pt idx="5">
                  <c:v>201.98755100000002</c:v>
                </c:pt>
                <c:pt idx="6">
                  <c:v>175.25170099999997</c:v>
                </c:pt>
                <c:pt idx="7">
                  <c:v>183.76656000000003</c:v>
                </c:pt>
                <c:pt idx="8">
                  <c:v>306.203487</c:v>
                </c:pt>
                <c:pt idx="9">
                  <c:v>0</c:v>
                </c:pt>
                <c:pt idx="10">
                  <c:v>0</c:v>
                </c:pt>
                <c:pt idx="11">
                  <c:v>0</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#,##0.0</c:formatCode>
                <c:ptCount val="12"/>
                <c:pt idx="0">
                  <c:v>334.99903499999994</c:v>
                </c:pt>
                <c:pt idx="1">
                  <c:v>280.09290400000003</c:v>
                </c:pt>
                <c:pt idx="2">
                  <c:v>271.17602999999997</c:v>
                </c:pt>
                <c:pt idx="3">
                  <c:v>217.28056599999996</c:v>
                </c:pt>
                <c:pt idx="4">
                  <c:v>124.608535</c:v>
                </c:pt>
                <c:pt idx="5">
                  <c:v>72.422674999999998</c:v>
                </c:pt>
                <c:pt idx="6">
                  <c:v>104.84053499999999</c:v>
                </c:pt>
                <c:pt idx="7">
                  <c:v>102.99778399999998</c:v>
                </c:pt>
                <c:pt idx="8">
                  <c:v>132.15541199999998</c:v>
                </c:pt>
                <c:pt idx="9">
                  <c:v>0</c:v>
                </c:pt>
                <c:pt idx="10">
                  <c:v>0</c:v>
                </c:pt>
                <c:pt idx="11">
                  <c:v>0</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#,##0.0</c:formatCode>
                <c:ptCount val="12"/>
                <c:pt idx="0">
                  <c:v>3741.2785640000029</c:v>
                </c:pt>
                <c:pt idx="1">
                  <c:v>2995.5558029999984</c:v>
                </c:pt>
                <c:pt idx="2">
                  <c:v>3200.6756300000002</c:v>
                </c:pt>
                <c:pt idx="3">
                  <c:v>2754.6695540000001</c:v>
                </c:pt>
                <c:pt idx="4">
                  <c:v>1982.7327490000005</c:v>
                </c:pt>
                <c:pt idx="5">
                  <c:v>1726.7492079999995</c:v>
                </c:pt>
                <c:pt idx="6">
                  <c:v>1665.7491989999985</c:v>
                </c:pt>
                <c:pt idx="7">
                  <c:v>1584.2983089999998</c:v>
                </c:pt>
                <c:pt idx="8">
                  <c:v>1853.4937520000001</c:v>
                </c:pt>
                <c:pt idx="9">
                  <c:v>0</c:v>
                </c:pt>
                <c:pt idx="10">
                  <c:v>0</c:v>
                </c:pt>
                <c:pt idx="11">
                  <c:v>0</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#,##0.0</c:formatCode>
                <c:ptCount val="12"/>
                <c:pt idx="0">
                  <c:v>889.82469200000003</c:v>
                </c:pt>
                <c:pt idx="1">
                  <c:v>652.70693100000005</c:v>
                </c:pt>
                <c:pt idx="2">
                  <c:v>666.46068800000012</c:v>
                </c:pt>
                <c:pt idx="3">
                  <c:v>539.02753499999983</c:v>
                </c:pt>
                <c:pt idx="4">
                  <c:v>365.83234999999996</c:v>
                </c:pt>
                <c:pt idx="5">
                  <c:v>314.42734599999994</c:v>
                </c:pt>
                <c:pt idx="6">
                  <c:v>309.91971299999983</c:v>
                </c:pt>
                <c:pt idx="7">
                  <c:v>285.95644499999986</c:v>
                </c:pt>
                <c:pt idx="8">
                  <c:v>400.70410199999992</c:v>
                </c:pt>
                <c:pt idx="9">
                  <c:v>0</c:v>
                </c:pt>
                <c:pt idx="10">
                  <c:v>0</c:v>
                </c:pt>
                <c:pt idx="11">
                  <c:v>0</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#,##0.0</c:formatCode>
                <c:ptCount val="12"/>
                <c:pt idx="0">
                  <c:v>933.32962751696618</c:v>
                </c:pt>
                <c:pt idx="1">
                  <c:v>755.23049579771964</c:v>
                </c:pt>
                <c:pt idx="2">
                  <c:v>768.39075336547023</c:v>
                </c:pt>
                <c:pt idx="3">
                  <c:v>611.20987290645701</c:v>
                </c:pt>
                <c:pt idx="4">
                  <c:v>308.16277643572619</c:v>
                </c:pt>
                <c:pt idx="5">
                  <c:v>247.29135217421683</c:v>
                </c:pt>
                <c:pt idx="6">
                  <c:v>223.83982337783905</c:v>
                </c:pt>
                <c:pt idx="7">
                  <c:v>205.8965587804922</c:v>
                </c:pt>
                <c:pt idx="8">
                  <c:v>344.70492804348362</c:v>
                </c:pt>
                <c:pt idx="9">
                  <c:v>0</c:v>
                </c:pt>
                <c:pt idx="10">
                  <c:v>0</c:v>
                </c:pt>
                <c:pt idx="11">
                  <c:v>0</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#,##0.0</c:formatCode>
                <c:ptCount val="12"/>
                <c:pt idx="0">
                  <c:v>793.85737750119927</c:v>
                </c:pt>
                <c:pt idx="1">
                  <c:v>651.15673348857774</c:v>
                </c:pt>
                <c:pt idx="2">
                  <c:v>669.98945181942941</c:v>
                </c:pt>
                <c:pt idx="3">
                  <c:v>530.47906834165974</c:v>
                </c:pt>
                <c:pt idx="4">
                  <c:v>280.9458719439865</c:v>
                </c:pt>
                <c:pt idx="5">
                  <c:v>229.93350273114959</c:v>
                </c:pt>
                <c:pt idx="6">
                  <c:v>222.12889648062776</c:v>
                </c:pt>
                <c:pt idx="7">
                  <c:v>196.22905063867003</c:v>
                </c:pt>
                <c:pt idx="8">
                  <c:v>295.28188553331609</c:v>
                </c:pt>
                <c:pt idx="9">
                  <c:v>0</c:v>
                </c:pt>
                <c:pt idx="10">
                  <c:v>0</c:v>
                </c:pt>
                <c:pt idx="11">
                  <c:v>0</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#,##0.0</c:formatCode>
                <c:ptCount val="12"/>
                <c:pt idx="0">
                  <c:v>3453.3394149999995</c:v>
                </c:pt>
                <c:pt idx="1">
                  <c:v>2755.9194036516064</c:v>
                </c:pt>
                <c:pt idx="2">
                  <c:v>2588.6387841216974</c:v>
                </c:pt>
                <c:pt idx="3">
                  <c:v>2108.4757459999992</c:v>
                </c:pt>
                <c:pt idx="4">
                  <c:v>1487.0180110000003</c:v>
                </c:pt>
                <c:pt idx="5">
                  <c:v>1277.7668340000002</c:v>
                </c:pt>
                <c:pt idx="6">
                  <c:v>1210.849841</c:v>
                </c:pt>
                <c:pt idx="7">
                  <c:v>1200.9873440000006</c:v>
                </c:pt>
                <c:pt idx="8">
                  <c:v>1599.3561630000006</c:v>
                </c:pt>
                <c:pt idx="9">
                  <c:v>0</c:v>
                </c:pt>
                <c:pt idx="10">
                  <c:v>0</c:v>
                </c:pt>
                <c:pt idx="11">
                  <c:v>0</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#,##0.0</c:formatCode>
                <c:ptCount val="12"/>
                <c:pt idx="0">
                  <c:v>3406.2016220000005</c:v>
                </c:pt>
                <c:pt idx="1">
                  <c:v>2943.5065019999988</c:v>
                </c:pt>
                <c:pt idx="2">
                  <c:v>3076.9218300000007</c:v>
                </c:pt>
                <c:pt idx="3">
                  <c:v>2680.4380919999994</c:v>
                </c:pt>
                <c:pt idx="4">
                  <c:v>2174.9490840000008</c:v>
                </c:pt>
                <c:pt idx="5">
                  <c:v>1858.1875050000006</c:v>
                </c:pt>
                <c:pt idx="6">
                  <c:v>1955.9108799999999</c:v>
                </c:pt>
                <c:pt idx="7">
                  <c:v>1951.167931</c:v>
                </c:pt>
                <c:pt idx="8">
                  <c:v>2140.3486239999997</c:v>
                </c:pt>
                <c:pt idx="9">
                  <c:v>0</c:v>
                </c:pt>
                <c:pt idx="10">
                  <c:v>0</c:v>
                </c:pt>
                <c:pt idx="11">
                  <c:v>0</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#,##0.0</c:formatCode>
                <c:ptCount val="12"/>
                <c:pt idx="0">
                  <c:v>890.02930400000025</c:v>
                </c:pt>
                <c:pt idx="1">
                  <c:v>728.48050400000022</c:v>
                </c:pt>
                <c:pt idx="2">
                  <c:v>783.18039800000031</c:v>
                </c:pt>
                <c:pt idx="3">
                  <c:v>591.84303</c:v>
                </c:pt>
                <c:pt idx="4">
                  <c:v>406.37007800000009</c:v>
                </c:pt>
                <c:pt idx="5">
                  <c:v>370.45748900000001</c:v>
                </c:pt>
                <c:pt idx="6">
                  <c:v>310.75234800000015</c:v>
                </c:pt>
                <c:pt idx="7">
                  <c:v>345.57123399999983</c:v>
                </c:pt>
                <c:pt idx="8">
                  <c:v>403.44208499999996</c:v>
                </c:pt>
                <c:pt idx="9">
                  <c:v>0</c:v>
                </c:pt>
                <c:pt idx="10">
                  <c:v>0</c:v>
                </c:pt>
                <c:pt idx="11">
                  <c:v>0</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333.49517500000007</c:v>
                </c:pt>
                <c:pt idx="2">
                  <c:v>58.769309999999997</c:v>
                </c:pt>
                <c:pt idx="3">
                  <c:v>57.11098100000001</c:v>
                </c:pt>
                <c:pt idx="4">
                  <c:v>236.70466999999999</c:v>
                </c:pt>
                <c:pt idx="5">
                  <c:v>48.226429999999993</c:v>
                </c:pt>
                <c:pt idx="6">
                  <c:v>0</c:v>
                </c:pt>
                <c:pt idx="7">
                  <c:v>1451.1774620000001</c:v>
                </c:pt>
                <c:pt idx="8">
                  <c:v>20.571808000000001</c:v>
                </c:pt>
                <c:pt idx="9">
                  <c:v>2.957217</c:v>
                </c:pt>
                <c:pt idx="10">
                  <c:v>201.73388099999997</c:v>
                </c:pt>
                <c:pt idx="11">
                  <c:v>157.84414900000002</c:v>
                </c:pt>
                <c:pt idx="12">
                  <c:v>2182.0948339999995</c:v>
                </c:pt>
                <c:pt idx="13">
                  <c:v>31.214913999999997</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36.802999999999997</c:v>
                </c:pt>
                <c:pt idx="1">
                  <c:v>86.927853000000027</c:v>
                </c:pt>
                <c:pt idx="2">
                  <c:v>66.921191999999991</c:v>
                </c:pt>
                <c:pt idx="3">
                  <c:v>15.285105999999999</c:v>
                </c:pt>
                <c:pt idx="4">
                  <c:v>139.17146800000003</c:v>
                </c:pt>
                <c:pt idx="5">
                  <c:v>85.061932999999996</c:v>
                </c:pt>
                <c:pt idx="6">
                  <c:v>8.720597999999999</c:v>
                </c:pt>
                <c:pt idx="7">
                  <c:v>81.570392999999981</c:v>
                </c:pt>
                <c:pt idx="8">
                  <c:v>62.152170999999989</c:v>
                </c:pt>
                <c:pt idx="9">
                  <c:v>84.533107000000015</c:v>
                </c:pt>
                <c:pt idx="10">
                  <c:v>79.741101000000043</c:v>
                </c:pt>
                <c:pt idx="11">
                  <c:v>96.062590999999998</c:v>
                </c:pt>
                <c:pt idx="12">
                  <c:v>22.044691000000004</c:v>
                </c:pt>
                <c:pt idx="13">
                  <c:v>30.364858000000002</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8.0927500000000006</c:v>
                </c:pt>
                <c:pt idx="6">
                  <c:v>0</c:v>
                </c:pt>
                <c:pt idx="7">
                  <c:v>1551.069616</c:v>
                </c:pt>
                <c:pt idx="8">
                  <c:v>0.79753099999999999</c:v>
                </c:pt>
                <c:pt idx="9">
                  <c:v>0</c:v>
                </c:pt>
                <c:pt idx="10">
                  <c:v>0</c:v>
                </c:pt>
                <c:pt idx="11">
                  <c:v>0</c:v>
                </c:pt>
                <c:pt idx="12">
                  <c:v>0.76199000000000006</c:v>
                </c:pt>
                <c:pt idx="13">
                  <c:v>0</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2.3119999999999998</c:v>
                </c:pt>
                <c:pt idx="1">
                  <c:v>0</c:v>
                </c:pt>
                <c:pt idx="2">
                  <c:v>1.0620000000000001</c:v>
                </c:pt>
                <c:pt idx="3">
                  <c:v>0</c:v>
                </c:pt>
                <c:pt idx="4">
                  <c:v>1.2E-2</c:v>
                </c:pt>
                <c:pt idx="5">
                  <c:v>0</c:v>
                </c:pt>
                <c:pt idx="6">
                  <c:v>0</c:v>
                </c:pt>
                <c:pt idx="7">
                  <c:v>6.3147999999999996E-2</c:v>
                </c:pt>
                <c:pt idx="8">
                  <c:v>0</c:v>
                </c:pt>
                <c:pt idx="9">
                  <c:v>5.7346700000000004</c:v>
                </c:pt>
                <c:pt idx="10">
                  <c:v>1.2688400000000002</c:v>
                </c:pt>
                <c:pt idx="11">
                  <c:v>0</c:v>
                </c:pt>
                <c:pt idx="12">
                  <c:v>0</c:v>
                </c:pt>
                <c:pt idx="13">
                  <c:v>8.6499999999999994E-2</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2.996</c:v>
                </c:pt>
                <c:pt idx="1">
                  <c:v>0</c:v>
                </c:pt>
                <c:pt idx="2">
                  <c:v>4.9000000000000002E-2</c:v>
                </c:pt>
                <c:pt idx="3">
                  <c:v>1.0389299999999999</c:v>
                </c:pt>
                <c:pt idx="4">
                  <c:v>0</c:v>
                </c:pt>
                <c:pt idx="5">
                  <c:v>0</c:v>
                </c:pt>
                <c:pt idx="6">
                  <c:v>0</c:v>
                </c:pt>
                <c:pt idx="7">
                  <c:v>0</c:v>
                </c:pt>
                <c:pt idx="8">
                  <c:v>0</c:v>
                </c:pt>
                <c:pt idx="9">
                  <c:v>0</c:v>
                </c:pt>
                <c:pt idx="10">
                  <c:v>0</c:v>
                </c:pt>
                <c:pt idx="11">
                  <c:v>0</c:v>
                </c:pt>
                <c:pt idx="12">
                  <c:v>0.33800000000000002</c:v>
                </c:pt>
                <c:pt idx="13">
                  <c:v>0</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8.5000000000000006E-2</c:v>
                </c:pt>
                <c:pt idx="3">
                  <c:v>5.3719999999999997E-2</c:v>
                </c:pt>
                <c:pt idx="4">
                  <c:v>5.5E-2</c:v>
                </c:pt>
                <c:pt idx="5">
                  <c:v>1E-3</c:v>
                </c:pt>
                <c:pt idx="6">
                  <c:v>0</c:v>
                </c:pt>
                <c:pt idx="7">
                  <c:v>0</c:v>
                </c:pt>
                <c:pt idx="8">
                  <c:v>0</c:v>
                </c:pt>
                <c:pt idx="9">
                  <c:v>0</c:v>
                </c:pt>
                <c:pt idx="10">
                  <c:v>0</c:v>
                </c:pt>
                <c:pt idx="11">
                  <c:v>0</c:v>
                </c:pt>
                <c:pt idx="12">
                  <c:v>1.2E-2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531.65395199999978</c:v>
                </c:pt>
                <c:pt idx="2">
                  <c:v>0.48</c:v>
                </c:pt>
                <c:pt idx="3">
                  <c:v>894.50642699999992</c:v>
                </c:pt>
                <c:pt idx="4">
                  <c:v>15.808617</c:v>
                </c:pt>
                <c:pt idx="5">
                  <c:v>296.57181999999995</c:v>
                </c:pt>
                <c:pt idx="6">
                  <c:v>12.710183000000001</c:v>
                </c:pt>
                <c:pt idx="7">
                  <c:v>253.67434499999993</c:v>
                </c:pt>
                <c:pt idx="8">
                  <c:v>313.27969599999994</c:v>
                </c:pt>
                <c:pt idx="9">
                  <c:v>592.67607200000009</c:v>
                </c:pt>
                <c:pt idx="10">
                  <c:v>294.53111799999999</c:v>
                </c:pt>
                <c:pt idx="11">
                  <c:v>1129.9937940000002</c:v>
                </c:pt>
                <c:pt idx="12">
                  <c:v>3128.4807470000001</c:v>
                </c:pt>
                <c:pt idx="13">
                  <c:v>510.00284199999999</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39.581000000000003</c:v>
                </c:pt>
                <c:pt idx="2">
                  <c:v>0</c:v>
                </c:pt>
                <c:pt idx="3">
                  <c:v>0</c:v>
                </c:pt>
                <c:pt idx="4">
                  <c:v>35.637999999999998</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9.84023</c:v>
                </c:pt>
                <c:pt idx="3">
                  <c:v>1.6713</c:v>
                </c:pt>
                <c:pt idx="4">
                  <c:v>5.9020000000000001</c:v>
                </c:pt>
                <c:pt idx="5">
                  <c:v>0</c:v>
                </c:pt>
                <c:pt idx="6">
                  <c:v>0.442</c:v>
                </c:pt>
                <c:pt idx="7">
                  <c:v>343.94105999999999</c:v>
                </c:pt>
                <c:pt idx="8">
                  <c:v>143.56922</c:v>
                </c:pt>
                <c:pt idx="9">
                  <c:v>25.736000000000001</c:v>
                </c:pt>
                <c:pt idx="10">
                  <c:v>0</c:v>
                </c:pt>
                <c:pt idx="11">
                  <c:v>1007.0309999999999</c:v>
                </c:pt>
                <c:pt idx="12">
                  <c:v>369.61</c:v>
                </c:pt>
                <c:pt idx="13">
                  <c:v>3.8380000000000001</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0</c:v>
                </c:pt>
                <c:pt idx="2">
                  <c:v>0</c:v>
                </c:pt>
                <c:pt idx="3">
                  <c:v>0</c:v>
                </c:pt>
                <c:pt idx="4">
                  <c:v>0</c:v>
                </c:pt>
                <c:pt idx="5">
                  <c:v>0</c:v>
                </c:pt>
                <c:pt idx="6">
                  <c:v>0</c:v>
                </c:pt>
                <c:pt idx="7">
                  <c:v>0</c:v>
                </c:pt>
                <c:pt idx="8">
                  <c:v>0</c:v>
                </c:pt>
                <c:pt idx="9">
                  <c:v>0</c:v>
                </c:pt>
                <c:pt idx="10">
                  <c:v>0</c:v>
                </c:pt>
                <c:pt idx="11">
                  <c:v>7.1289560000000005</c:v>
                </c:pt>
                <c:pt idx="12">
                  <c:v>0</c:v>
                </c:pt>
                <c:pt idx="13">
                  <c:v>26.366</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243.79321000000002</c:v>
                </c:pt>
                <c:pt idx="1">
                  <c:v>1.7073450000000001</c:v>
                </c:pt>
                <c:pt idx="2">
                  <c:v>456.87400000000002</c:v>
                </c:pt>
                <c:pt idx="3">
                  <c:v>0</c:v>
                </c:pt>
                <c:pt idx="4">
                  <c:v>2.8336100000000002</c:v>
                </c:pt>
                <c:pt idx="5">
                  <c:v>0</c:v>
                </c:pt>
                <c:pt idx="6">
                  <c:v>204.92699999999999</c:v>
                </c:pt>
                <c:pt idx="7">
                  <c:v>39.026346999999994</c:v>
                </c:pt>
                <c:pt idx="8">
                  <c:v>0</c:v>
                </c:pt>
                <c:pt idx="9">
                  <c:v>0</c:v>
                </c:pt>
                <c:pt idx="10">
                  <c:v>5.359</c:v>
                </c:pt>
                <c:pt idx="11">
                  <c:v>22.333985687198538</c:v>
                </c:pt>
                <c:pt idx="12">
                  <c:v>9.9898199999999999</c:v>
                </c:pt>
                <c:pt idx="13">
                  <c:v>13.3962</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0.114228</c:v>
                </c:pt>
                <c:pt idx="2">
                  <c:v>0</c:v>
                </c:pt>
                <c:pt idx="3">
                  <c:v>0</c:v>
                </c:pt>
                <c:pt idx="4">
                  <c:v>0</c:v>
                </c:pt>
                <c:pt idx="5">
                  <c:v>0</c:v>
                </c:pt>
                <c:pt idx="6">
                  <c:v>0</c:v>
                </c:pt>
                <c:pt idx="7">
                  <c:v>1098.937203</c:v>
                </c:pt>
                <c:pt idx="8">
                  <c:v>0</c:v>
                </c:pt>
                <c:pt idx="9">
                  <c:v>0</c:v>
                </c:pt>
                <c:pt idx="10">
                  <c:v>0</c:v>
                </c:pt>
                <c:pt idx="11">
                  <c:v>234.25464000000002</c:v>
                </c:pt>
                <c:pt idx="12">
                  <c:v>191.958</c:v>
                </c:pt>
                <c:pt idx="13">
                  <c:v>233.82</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8.4000000000000005E-2</c:v>
                </c:pt>
                <c:pt idx="1">
                  <c:v>22.860422</c:v>
                </c:pt>
                <c:pt idx="2">
                  <c:v>2.087253</c:v>
                </c:pt>
                <c:pt idx="3">
                  <c:v>10.580046999999999</c:v>
                </c:pt>
                <c:pt idx="4">
                  <c:v>0.39568400000000004</c:v>
                </c:pt>
                <c:pt idx="5">
                  <c:v>0.82274099999999994</c:v>
                </c:pt>
                <c:pt idx="6">
                  <c:v>0</c:v>
                </c:pt>
                <c:pt idx="7">
                  <c:v>0.72047499999999998</c:v>
                </c:pt>
                <c:pt idx="8">
                  <c:v>66.63610899999999</c:v>
                </c:pt>
                <c:pt idx="9">
                  <c:v>0.64378300000000011</c:v>
                </c:pt>
                <c:pt idx="10">
                  <c:v>0</c:v>
                </c:pt>
                <c:pt idx="11">
                  <c:v>5.8971439999999991</c:v>
                </c:pt>
                <c:pt idx="12">
                  <c:v>3.2640219999999989</c:v>
                </c:pt>
                <c:pt idx="13">
                  <c:v>0.39548699999999998</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443.15703300000001</c:v>
                </c:pt>
                <c:pt idx="1">
                  <c:v>89.262295000000009</c:v>
                </c:pt>
                <c:pt idx="2">
                  <c:v>342.42119199999996</c:v>
                </c:pt>
                <c:pt idx="3">
                  <c:v>124.97009599999998</c:v>
                </c:pt>
                <c:pt idx="4">
                  <c:v>114.50939291338938</c:v>
                </c:pt>
                <c:pt idx="5">
                  <c:v>226.44507400000006</c:v>
                </c:pt>
                <c:pt idx="6">
                  <c:v>113.19395000000002</c:v>
                </c:pt>
                <c:pt idx="7">
                  <c:v>283.36121099999997</c:v>
                </c:pt>
                <c:pt idx="8">
                  <c:v>389.57372499999991</c:v>
                </c:pt>
                <c:pt idx="9">
                  <c:v>62.160461201814826</c:v>
                </c:pt>
                <c:pt idx="10">
                  <c:v>131.00589265261416</c:v>
                </c:pt>
                <c:pt idx="11">
                  <c:v>1350.6470883128022</c:v>
                </c:pt>
                <c:pt idx="12">
                  <c:v>138.87333100000001</c:v>
                </c:pt>
                <c:pt idx="13">
                  <c:v>210.28086599999995</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ax val="7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5.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7.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8.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9.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10.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1.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3.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2.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4.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6.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5.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8.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7.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20.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9.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2.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1.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3.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4.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5.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6.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7.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6.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1.xml"/><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45.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135708</xdr:rowOff>
    </xdr:from>
    <xdr:to>
      <xdr:col>2</xdr:col>
      <xdr:colOff>985</xdr:colOff>
      <xdr:row>1</xdr:row>
      <xdr:rowOff>4871807</xdr:rowOff>
    </xdr:to>
    <xdr:pic>
      <xdr:nvPicPr>
        <xdr:cNvPr id="3" name="Grafický objekt 14">
          <a:extLst>
            <a:ext uri="{FF2B5EF4-FFF2-40B4-BE49-F238E27FC236}">
              <a16:creationId xmlns:a16="http://schemas.microsoft.com/office/drawing/2014/main" id="{360490B8-8EB1-46D9-A668-C5591BE81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5212533"/>
          <a:ext cx="6135085" cy="4736099"/>
        </a:xfrm>
        <a:prstGeom prst="rect">
          <a:avLst/>
        </a:prstGeom>
      </xdr:spPr>
    </xdr:pic>
    <xdr:clientData/>
  </xdr:twoCellAnchor>
  <xdr:twoCellAnchor editAs="oneCell">
    <xdr:from>
      <xdr:col>1</xdr:col>
      <xdr:colOff>1583663</xdr:colOff>
      <xdr:row>1</xdr:row>
      <xdr:rowOff>3951396</xdr:rowOff>
    </xdr:from>
    <xdr:to>
      <xdr:col>2</xdr:col>
      <xdr:colOff>59620</xdr:colOff>
      <xdr:row>2</xdr:row>
      <xdr:rowOff>146914</xdr:rowOff>
    </xdr:to>
    <xdr:pic>
      <xdr:nvPicPr>
        <xdr:cNvPr id="5" name="Obrázek 4">
          <a:extLst>
            <a:ext uri="{FF2B5EF4-FFF2-40B4-BE49-F238E27FC236}">
              <a16:creationId xmlns:a16="http://schemas.microsoft.com/office/drawing/2014/main" id="{40D98EAA-0F99-44DB-92F2-F97706F67F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8337" y="9028635"/>
          <a:ext cx="1838696" cy="1272757"/>
        </a:xfrm>
        <a:prstGeom prst="rect">
          <a:avLst/>
        </a:prstGeom>
      </xdr:spPr>
    </xdr:pic>
    <xdr:clientData/>
  </xdr:twoCellAnchor>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D83AFF5B-F571-4662-92CD-374AA5A8A8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131082</xdr:colOff>
      <xdr:row>20</xdr:row>
      <xdr:rowOff>82096</xdr:rowOff>
    </xdr:from>
    <xdr:to>
      <xdr:col>12</xdr:col>
      <xdr:colOff>628317</xdr:colOff>
      <xdr:row>44</xdr:row>
      <xdr:rowOff>9071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124732</xdr:colOff>
      <xdr:row>20</xdr:row>
      <xdr:rowOff>82096</xdr:rowOff>
    </xdr:from>
    <xdr:to>
      <xdr:col>7</xdr:col>
      <xdr:colOff>131081</xdr:colOff>
      <xdr:row>34</xdr:row>
      <xdr:rowOff>37193</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124732</xdr:colOff>
      <xdr:row>30</xdr:row>
      <xdr:rowOff>140607</xdr:rowOff>
    </xdr:from>
    <xdr:to>
      <xdr:col>7</xdr:col>
      <xdr:colOff>236309</xdr:colOff>
      <xdr:row>45</xdr:row>
      <xdr:rowOff>45356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609600</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18</xdr:row>
      <xdr:rowOff>130629</xdr:rowOff>
    </xdr:from>
    <xdr:to>
      <xdr:col>9</xdr:col>
      <xdr:colOff>911679</xdr:colOff>
      <xdr:row>43</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6804</xdr:rowOff>
    </xdr:from>
    <xdr:to>
      <xdr:col>9</xdr:col>
      <xdr:colOff>906531</xdr:colOff>
      <xdr:row>42</xdr:row>
      <xdr:rowOff>44241</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266514</xdr:colOff>
      <xdr:row>36</xdr:row>
      <xdr:rowOff>2489</xdr:rowOff>
    </xdr:from>
    <xdr:to>
      <xdr:col>8</xdr:col>
      <xdr:colOff>594284</xdr:colOff>
      <xdr:row>44</xdr:row>
      <xdr:rowOff>131979</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331134</xdr:colOff>
      <xdr:row>36</xdr:row>
      <xdr:rowOff>2489</xdr:rowOff>
    </xdr:from>
    <xdr:to>
      <xdr:col>8</xdr:col>
      <xdr:colOff>876238</xdr:colOff>
      <xdr:row>44</xdr:row>
      <xdr:rowOff>63501</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61008</xdr:colOff>
      <xdr:row>36</xdr:row>
      <xdr:rowOff>2489</xdr:rowOff>
    </xdr:from>
    <xdr:to>
      <xdr:col>2</xdr:col>
      <xdr:colOff>281327</xdr:colOff>
      <xdr:row>44</xdr:row>
      <xdr:rowOff>75951</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6</xdr:row>
      <xdr:rowOff>2222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362"/>
          <a:ext cx="1082828" cy="63776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571504</xdr:colOff>
      <xdr:row>35</xdr:row>
      <xdr:rowOff>19050</xdr:rowOff>
    </xdr:from>
    <xdr:to>
      <xdr:col>8</xdr:col>
      <xdr:colOff>50347</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643889</xdr:colOff>
      <xdr:row>35</xdr:row>
      <xdr:rowOff>47625</xdr:rowOff>
    </xdr:from>
    <xdr:to>
      <xdr:col>8</xdr:col>
      <xdr:colOff>866774</xdr:colOff>
      <xdr:row>45</xdr:row>
      <xdr:rowOff>9525</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35</xdr:row>
      <xdr:rowOff>19050</xdr:rowOff>
    </xdr:from>
    <xdr:to>
      <xdr:col>2</xdr:col>
      <xdr:colOff>600075</xdr:colOff>
      <xdr:row>45</xdr:row>
      <xdr:rowOff>38100</xdr:rowOff>
    </xdr:to>
    <xdr:graphicFrame macro="">
      <xdr:nvGraphicFramePr>
        <xdr:cNvPr id="10" name="Graf 9">
          <a:extLst>
            <a:ext uri="{FF2B5EF4-FFF2-40B4-BE49-F238E27FC236}">
              <a16:creationId xmlns:a16="http://schemas.microsoft.com/office/drawing/2014/main" id="{3C1E1CDE-38B5-417B-8608-45C630C81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436792</xdr:colOff>
      <xdr:row>35</xdr:row>
      <xdr:rowOff>9526</xdr:rowOff>
    </xdr:from>
    <xdr:to>
      <xdr:col>7</xdr:col>
      <xdr:colOff>610961</xdr:colOff>
      <xdr:row>45</xdr:row>
      <xdr:rowOff>19051</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579664</xdr:colOff>
      <xdr:row>34</xdr:row>
      <xdr:rowOff>142876</xdr:rowOff>
    </xdr:from>
    <xdr:to>
      <xdr:col>8</xdr:col>
      <xdr:colOff>866775</xdr:colOff>
      <xdr:row>45</xdr:row>
      <xdr:rowOff>123825</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9526</xdr:rowOff>
    </xdr:from>
    <xdr:to>
      <xdr:col>2</xdr:col>
      <xdr:colOff>457200</xdr:colOff>
      <xdr:row>45</xdr:row>
      <xdr:rowOff>43545</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511631</xdr:colOff>
      <xdr:row>35</xdr:row>
      <xdr:rowOff>9525</xdr:rowOff>
    </xdr:from>
    <xdr:to>
      <xdr:col>7</xdr:col>
      <xdr:colOff>666751</xdr:colOff>
      <xdr:row>45</xdr:row>
      <xdr:rowOff>80282</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704850</xdr:colOff>
      <xdr:row>35</xdr:row>
      <xdr:rowOff>9524</xdr:rowOff>
    </xdr:from>
    <xdr:to>
      <xdr:col>8</xdr:col>
      <xdr:colOff>876299</xdr:colOff>
      <xdr:row>45</xdr:row>
      <xdr:rowOff>76199</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66676</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23</xdr:row>
      <xdr:rowOff>28575</xdr:rowOff>
    </xdr:from>
    <xdr:to>
      <xdr:col>7</xdr:col>
      <xdr:colOff>276225</xdr:colOff>
      <xdr:row>45</xdr:row>
      <xdr:rowOff>57150</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361950</xdr:colOff>
      <xdr:row>23</xdr:row>
      <xdr:rowOff>28575</xdr:rowOff>
    </xdr:from>
    <xdr:to>
      <xdr:col>13</xdr:col>
      <xdr:colOff>681717</xdr:colOff>
      <xdr:row>45</xdr:row>
      <xdr:rowOff>47625</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492580</xdr:colOff>
      <xdr:row>34</xdr:row>
      <xdr:rowOff>133350</xdr:rowOff>
    </xdr:from>
    <xdr:to>
      <xdr:col>8</xdr:col>
      <xdr:colOff>121103</xdr:colOff>
      <xdr:row>45</xdr:row>
      <xdr:rowOff>66675</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683080</xdr:colOff>
      <xdr:row>34</xdr:row>
      <xdr:rowOff>133350</xdr:rowOff>
    </xdr:from>
    <xdr:to>
      <xdr:col>8</xdr:col>
      <xdr:colOff>866776</xdr:colOff>
      <xdr:row>44</xdr:row>
      <xdr:rowOff>76199</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133350</xdr:rowOff>
    </xdr:from>
    <xdr:to>
      <xdr:col>2</xdr:col>
      <xdr:colOff>514349</xdr:colOff>
      <xdr:row>45</xdr:row>
      <xdr:rowOff>47625</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542928</xdr:colOff>
      <xdr:row>36</xdr:row>
      <xdr:rowOff>9525</xdr:rowOff>
    </xdr:from>
    <xdr:to>
      <xdr:col>8</xdr:col>
      <xdr:colOff>295275</xdr:colOff>
      <xdr:row>45</xdr:row>
      <xdr:rowOff>76200</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666748</xdr:colOff>
      <xdr:row>36</xdr:row>
      <xdr:rowOff>9525</xdr:rowOff>
    </xdr:from>
    <xdr:to>
      <xdr:col>8</xdr:col>
      <xdr:colOff>857250</xdr:colOff>
      <xdr:row>45</xdr:row>
      <xdr:rowOff>66675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36</xdr:row>
      <xdr:rowOff>9525</xdr:rowOff>
    </xdr:from>
    <xdr:to>
      <xdr:col>2</xdr:col>
      <xdr:colOff>533399</xdr:colOff>
      <xdr:row>45</xdr:row>
      <xdr:rowOff>76200</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526597</xdr:colOff>
      <xdr:row>34</xdr:row>
      <xdr:rowOff>152399</xdr:rowOff>
    </xdr:from>
    <xdr:to>
      <xdr:col>7</xdr:col>
      <xdr:colOff>809625</xdr:colOff>
      <xdr:row>45</xdr:row>
      <xdr:rowOff>66674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800100</xdr:colOff>
      <xdr:row>34</xdr:row>
      <xdr:rowOff>152399</xdr:rowOff>
    </xdr:from>
    <xdr:to>
      <xdr:col>8</xdr:col>
      <xdr:colOff>847725</xdr:colOff>
      <xdr:row>45</xdr:row>
      <xdr:rowOff>76199</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152399</xdr:rowOff>
    </xdr:from>
    <xdr:to>
      <xdr:col>2</xdr:col>
      <xdr:colOff>514349</xdr:colOff>
      <xdr:row>45</xdr:row>
      <xdr:rowOff>76199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2</xdr:col>
      <xdr:colOff>534762</xdr:colOff>
      <xdr:row>35</xdr:row>
      <xdr:rowOff>9525</xdr:rowOff>
    </xdr:from>
    <xdr:to>
      <xdr:col>7</xdr:col>
      <xdr:colOff>845003</xdr:colOff>
      <xdr:row>45</xdr:row>
      <xdr:rowOff>57150</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790575</xdr:colOff>
      <xdr:row>35</xdr:row>
      <xdr:rowOff>9525</xdr:rowOff>
    </xdr:from>
    <xdr:to>
      <xdr:col>8</xdr:col>
      <xdr:colOff>819150</xdr:colOff>
      <xdr:row>45</xdr:row>
      <xdr:rowOff>47625</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35</xdr:row>
      <xdr:rowOff>9525</xdr:rowOff>
    </xdr:from>
    <xdr:to>
      <xdr:col>2</xdr:col>
      <xdr:colOff>542924</xdr:colOff>
      <xdr:row>45</xdr:row>
      <xdr:rowOff>85725</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530681</xdr:colOff>
      <xdr:row>35</xdr:row>
      <xdr:rowOff>38100</xdr:rowOff>
    </xdr:from>
    <xdr:to>
      <xdr:col>8</xdr:col>
      <xdr:colOff>257175</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790576</xdr:colOff>
      <xdr:row>35</xdr:row>
      <xdr:rowOff>38100</xdr:rowOff>
    </xdr:from>
    <xdr:to>
      <xdr:col>8</xdr:col>
      <xdr:colOff>847726</xdr:colOff>
      <xdr:row>45</xdr:row>
      <xdr:rowOff>65315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38100</xdr:rowOff>
    </xdr:from>
    <xdr:to>
      <xdr:col>2</xdr:col>
      <xdr:colOff>533399</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576945</xdr:colOff>
      <xdr:row>36</xdr:row>
      <xdr:rowOff>19050</xdr:rowOff>
    </xdr:from>
    <xdr:to>
      <xdr:col>8</xdr:col>
      <xdr:colOff>205468</xdr:colOff>
      <xdr:row>45</xdr:row>
      <xdr:rowOff>104775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36</xdr:row>
      <xdr:rowOff>19050</xdr:rowOff>
    </xdr:from>
    <xdr:to>
      <xdr:col>8</xdr:col>
      <xdr:colOff>857250</xdr:colOff>
      <xdr:row>45</xdr:row>
      <xdr:rowOff>76200</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36</xdr:row>
      <xdr:rowOff>19050</xdr:rowOff>
    </xdr:from>
    <xdr:to>
      <xdr:col>2</xdr:col>
      <xdr:colOff>523874</xdr:colOff>
      <xdr:row>45</xdr:row>
      <xdr:rowOff>95923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503466</xdr:colOff>
      <xdr:row>34</xdr:row>
      <xdr:rowOff>145598</xdr:rowOff>
    </xdr:from>
    <xdr:to>
      <xdr:col>8</xdr:col>
      <xdr:colOff>352425</xdr:colOff>
      <xdr:row>45</xdr:row>
      <xdr:rowOff>9527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681720</xdr:colOff>
      <xdr:row>34</xdr:row>
      <xdr:rowOff>145598</xdr:rowOff>
    </xdr:from>
    <xdr:to>
      <xdr:col>8</xdr:col>
      <xdr:colOff>828676</xdr:colOff>
      <xdr:row>45</xdr:row>
      <xdr:rowOff>38100</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145598</xdr:rowOff>
    </xdr:from>
    <xdr:to>
      <xdr:col>2</xdr:col>
      <xdr:colOff>523874</xdr:colOff>
      <xdr:row>45</xdr:row>
      <xdr:rowOff>35083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2</xdr:col>
      <xdr:colOff>538845</xdr:colOff>
      <xdr:row>35</xdr:row>
      <xdr:rowOff>134471</xdr:rowOff>
    </xdr:from>
    <xdr:to>
      <xdr:col>8</xdr:col>
      <xdr:colOff>496661</xdr:colOff>
      <xdr:row>45</xdr:row>
      <xdr:rowOff>85725</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744311</xdr:colOff>
      <xdr:row>35</xdr:row>
      <xdr:rowOff>134471</xdr:rowOff>
    </xdr:from>
    <xdr:to>
      <xdr:col>8</xdr:col>
      <xdr:colOff>857250</xdr:colOff>
      <xdr:row>45</xdr:row>
      <xdr:rowOff>66676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134471</xdr:rowOff>
    </xdr:from>
    <xdr:to>
      <xdr:col>2</xdr:col>
      <xdr:colOff>523874</xdr:colOff>
      <xdr:row>45</xdr:row>
      <xdr:rowOff>66811</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5</xdr:row>
      <xdr:rowOff>119727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27</xdr:row>
      <xdr:rowOff>30480</xdr:rowOff>
    </xdr:from>
    <xdr:to>
      <xdr:col>0</xdr:col>
      <xdr:colOff>123825</xdr:colOff>
      <xdr:row>34</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515712</xdr:colOff>
      <xdr:row>34</xdr:row>
      <xdr:rowOff>133350</xdr:rowOff>
    </xdr:from>
    <xdr:to>
      <xdr:col>8</xdr:col>
      <xdr:colOff>664028</xdr:colOff>
      <xdr:row>45</xdr:row>
      <xdr:rowOff>28576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34</xdr:row>
      <xdr:rowOff>133350</xdr:rowOff>
    </xdr:from>
    <xdr:to>
      <xdr:col>8</xdr:col>
      <xdr:colOff>838201</xdr:colOff>
      <xdr:row>45</xdr:row>
      <xdr:rowOff>21498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133350</xdr:rowOff>
    </xdr:from>
    <xdr:to>
      <xdr:col>2</xdr:col>
      <xdr:colOff>523874</xdr:colOff>
      <xdr:row>45</xdr:row>
      <xdr:rowOff>68969</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2</xdr:col>
      <xdr:colOff>521156</xdr:colOff>
      <xdr:row>35</xdr:row>
      <xdr:rowOff>9525</xdr:rowOff>
    </xdr:from>
    <xdr:to>
      <xdr:col>8</xdr:col>
      <xdr:colOff>329293</xdr:colOff>
      <xdr:row>45</xdr:row>
      <xdr:rowOff>57150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733425</xdr:colOff>
      <xdr:row>35</xdr:row>
      <xdr:rowOff>9525</xdr:rowOff>
    </xdr:from>
    <xdr:to>
      <xdr:col>8</xdr:col>
      <xdr:colOff>838200</xdr:colOff>
      <xdr:row>44</xdr:row>
      <xdr:rowOff>97729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43544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542925</xdr:colOff>
      <xdr:row>20</xdr:row>
      <xdr:rowOff>28705</xdr:rowOff>
    </xdr:from>
    <xdr:to>
      <xdr:col>13</xdr:col>
      <xdr:colOff>684560</xdr:colOff>
      <xdr:row>45</xdr:row>
      <xdr:rowOff>42181</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47626</xdr:colOff>
      <xdr:row>20</xdr:row>
      <xdr:rowOff>28575</xdr:rowOff>
    </xdr:from>
    <xdr:to>
      <xdr:col>7</xdr:col>
      <xdr:colOff>581026</xdr:colOff>
      <xdr:row>45</xdr:row>
      <xdr:rowOff>47624</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104776</xdr:colOff>
      <xdr:row>21</xdr:row>
      <xdr:rowOff>100965</xdr:rowOff>
    </xdr:from>
    <xdr:to>
      <xdr:col>6</xdr:col>
      <xdr:colOff>247650</xdr:colOff>
      <xdr:row>42</xdr:row>
      <xdr:rowOff>34018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21</xdr:row>
      <xdr:rowOff>100965</xdr:rowOff>
    </xdr:from>
    <xdr:to>
      <xdr:col>14</xdr:col>
      <xdr:colOff>590550</xdr:colOff>
      <xdr:row>42</xdr:row>
      <xdr:rowOff>3356</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23</xdr:row>
      <xdr:rowOff>2198</xdr:rowOff>
    </xdr:from>
    <xdr:to>
      <xdr:col>4</xdr:col>
      <xdr:colOff>161925</xdr:colOff>
      <xdr:row>37</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23</xdr:row>
      <xdr:rowOff>2198</xdr:rowOff>
    </xdr:from>
    <xdr:to>
      <xdr:col>11</xdr:col>
      <xdr:colOff>361950</xdr:colOff>
      <xdr:row>37</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2</xdr:col>
      <xdr:colOff>19050</xdr:colOff>
      <xdr:row>32</xdr:row>
      <xdr:rowOff>32657</xdr:rowOff>
    </xdr:from>
    <xdr:to>
      <xdr:col>10</xdr:col>
      <xdr:colOff>34017</xdr:colOff>
      <xdr:row>44</xdr:row>
      <xdr:rowOff>48986</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40902</xdr:colOff>
      <xdr:row>19</xdr:row>
      <xdr:rowOff>99731</xdr:rowOff>
    </xdr:from>
    <xdr:to>
      <xdr:col>5</xdr:col>
      <xdr:colOff>298637</xdr:colOff>
      <xdr:row>32</xdr:row>
      <xdr:rowOff>21771</xdr:rowOff>
    </xdr:to>
    <xdr:graphicFrame macro="">
      <xdr:nvGraphicFramePr>
        <xdr:cNvPr id="4" name="Graf 3">
          <a:extLst>
            <a:ext uri="{FF2B5EF4-FFF2-40B4-BE49-F238E27FC236}">
              <a16:creationId xmlns:a16="http://schemas.microsoft.com/office/drawing/2014/main" id="{F07A03DE-5E96-4C53-B088-FF5116C79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405092</xdr:colOff>
      <xdr:row>19</xdr:row>
      <xdr:rowOff>70597</xdr:rowOff>
    </xdr:from>
    <xdr:to>
      <xdr:col>13</xdr:col>
      <xdr:colOff>225798</xdr:colOff>
      <xdr:row>32</xdr:row>
      <xdr:rowOff>21771</xdr:rowOff>
    </xdr:to>
    <xdr:graphicFrame macro="">
      <xdr:nvGraphicFramePr>
        <xdr:cNvPr id="5" name="Graf 4">
          <a:extLst>
            <a:ext uri="{FF2B5EF4-FFF2-40B4-BE49-F238E27FC236}">
              <a16:creationId xmlns:a16="http://schemas.microsoft.com/office/drawing/2014/main" id="{54D24689-812E-4502-BE4D-3CF418281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11206</xdr:colOff>
      <xdr:row>1</xdr:row>
      <xdr:rowOff>445</xdr:rowOff>
    </xdr:from>
    <xdr:to>
      <xdr:col>11</xdr:col>
      <xdr:colOff>541244</xdr:colOff>
      <xdr:row>12</xdr:row>
      <xdr:rowOff>134471</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13</xdr:row>
      <xdr:rowOff>44822</xdr:rowOff>
    </xdr:from>
    <xdr:to>
      <xdr:col>11</xdr:col>
      <xdr:colOff>541244</xdr:colOff>
      <xdr:row>24</xdr:row>
      <xdr:rowOff>89200</xdr:rowOff>
    </xdr:to>
    <xdr:graphicFrame macro="">
      <xdr:nvGraphicFramePr>
        <xdr:cNvPr id="5" name="Graf 4">
          <a:extLst>
            <a:ext uri="{FF2B5EF4-FFF2-40B4-BE49-F238E27FC236}">
              <a16:creationId xmlns:a16="http://schemas.microsoft.com/office/drawing/2014/main" id="{77039F21-A2DD-43F6-90C0-806B2E3447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11206</xdr:colOff>
      <xdr:row>25</xdr:row>
      <xdr:rowOff>11204</xdr:rowOff>
    </xdr:from>
    <xdr:to>
      <xdr:col>11</xdr:col>
      <xdr:colOff>605118</xdr:colOff>
      <xdr:row>36</xdr:row>
      <xdr:rowOff>55582</xdr:rowOff>
    </xdr:to>
    <xdr:graphicFrame macro="">
      <xdr:nvGraphicFramePr>
        <xdr:cNvPr id="6" name="Graf 5">
          <a:extLst>
            <a:ext uri="{FF2B5EF4-FFF2-40B4-BE49-F238E27FC236}">
              <a16:creationId xmlns:a16="http://schemas.microsoft.com/office/drawing/2014/main" id="{549FDC03-BAAB-4FCC-A6FC-ED1EC6269D3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6</xdr:col>
      <xdr:colOff>6209</xdr:colOff>
      <xdr:row>56</xdr:row>
      <xdr:rowOff>39549</xdr:rowOff>
    </xdr:from>
    <xdr:to>
      <xdr:col>8</xdr:col>
      <xdr:colOff>22720</xdr:colOff>
      <xdr:row>57</xdr:row>
      <xdr:rowOff>146525</xdr:rowOff>
    </xdr:to>
    <xdr:pic>
      <xdr:nvPicPr>
        <xdr:cNvPr id="2" name="Obrázek 1">
          <a:extLst>
            <a:ext uri="{FF2B5EF4-FFF2-40B4-BE49-F238E27FC236}">
              <a16:creationId xmlns:a16="http://schemas.microsoft.com/office/drawing/2014/main" id="{F09937CC-1291-44B4-8F2A-9FECC5C7BF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0138" y="9237978"/>
          <a:ext cx="1241153" cy="270261"/>
        </a:xfrm>
        <a:prstGeom prst="rect">
          <a:avLst/>
        </a:prstGeom>
      </xdr:spPr>
    </xdr:pic>
    <xdr:clientData/>
  </xdr:twoCellAnchor>
  <xdr:twoCellAnchor editAs="oneCell">
    <xdr:from>
      <xdr:col>0</xdr:col>
      <xdr:colOff>0</xdr:colOff>
      <xdr:row>52</xdr:row>
      <xdr:rowOff>27215</xdr:rowOff>
    </xdr:from>
    <xdr:to>
      <xdr:col>5</xdr:col>
      <xdr:colOff>397880</xdr:colOff>
      <xdr:row>57</xdr:row>
      <xdr:rowOff>146525</xdr:rowOff>
    </xdr:to>
    <xdr:pic>
      <xdr:nvPicPr>
        <xdr:cNvPr id="5" name="Obrázek 4">
          <a:extLst>
            <a:ext uri="{FF2B5EF4-FFF2-40B4-BE49-F238E27FC236}">
              <a16:creationId xmlns:a16="http://schemas.microsoft.com/office/drawing/2014/main" id="{0F47BB5C-5837-459F-A59F-78751D40D4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572501"/>
          <a:ext cx="3459487" cy="9357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100853</xdr:rowOff>
    </xdr:from>
    <xdr:to>
      <xdr:col>15</xdr:col>
      <xdr:colOff>523875</xdr:colOff>
      <xdr:row>44</xdr:row>
      <xdr:rowOff>9253</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23</xdr:row>
      <xdr:rowOff>19050</xdr:rowOff>
    </xdr:from>
    <xdr:to>
      <xdr:col>7</xdr:col>
      <xdr:colOff>158175</xdr:colOff>
      <xdr:row>41</xdr:row>
      <xdr:rowOff>92076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506413</xdr:colOff>
      <xdr:row>23</xdr:row>
      <xdr:rowOff>19050</xdr:rowOff>
    </xdr:from>
    <xdr:to>
      <xdr:col>13</xdr:col>
      <xdr:colOff>640897</xdr:colOff>
      <xdr:row>41</xdr:row>
      <xdr:rowOff>123825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238125</xdr:colOff>
      <xdr:row>20</xdr:row>
      <xdr:rowOff>19050</xdr:rowOff>
    </xdr:from>
    <xdr:to>
      <xdr:col>13</xdr:col>
      <xdr:colOff>691244</xdr:colOff>
      <xdr:row>44</xdr:row>
      <xdr:rowOff>110218</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20</xdr:row>
      <xdr:rowOff>19050</xdr:rowOff>
    </xdr:from>
    <xdr:to>
      <xdr:col>8</xdr:col>
      <xdr:colOff>236220</xdr:colOff>
      <xdr:row>43</xdr:row>
      <xdr:rowOff>19050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79375</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19050</xdr:rowOff>
    </xdr:from>
    <xdr:to>
      <xdr:col>0</xdr:col>
      <xdr:colOff>123825</xdr:colOff>
      <xdr:row>19</xdr:row>
      <xdr:rowOff>145540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508000</xdr:colOff>
      <xdr:row>1</xdr:row>
      <xdr:rowOff>6892</xdr:rowOff>
    </xdr:from>
    <xdr:to>
      <xdr:col>11</xdr:col>
      <xdr:colOff>508000</xdr:colOff>
      <xdr:row>14</xdr:row>
      <xdr:rowOff>111125</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111125</xdr:colOff>
      <xdr:row>1</xdr:row>
      <xdr:rowOff>6892</xdr:rowOff>
    </xdr:from>
    <xdr:to>
      <xdr:col>8</xdr:col>
      <xdr:colOff>498750</xdr:colOff>
      <xdr:row>16</xdr:row>
      <xdr:rowOff>32021</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508000</xdr:colOff>
      <xdr:row>16</xdr:row>
      <xdr:rowOff>86266</xdr:rowOff>
    </xdr:from>
    <xdr:to>
      <xdr:col>11</xdr:col>
      <xdr:colOff>523874</xdr:colOff>
      <xdr:row>28</xdr:row>
      <xdr:rowOff>79375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111125</xdr:colOff>
      <xdr:row>16</xdr:row>
      <xdr:rowOff>86266</xdr:rowOff>
    </xdr:from>
    <xdr:to>
      <xdr:col>8</xdr:col>
      <xdr:colOff>484189</xdr:colOff>
      <xdr:row>28</xdr:row>
      <xdr:rowOff>149766</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508000</xdr:colOff>
      <xdr:row>30</xdr:row>
      <xdr:rowOff>38641</xdr:rowOff>
    </xdr:from>
    <xdr:to>
      <xdr:col>11</xdr:col>
      <xdr:colOff>539750</xdr:colOff>
      <xdr:row>40</xdr:row>
      <xdr:rowOff>50255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111125</xdr:colOff>
      <xdr:row>30</xdr:row>
      <xdr:rowOff>38641</xdr:rowOff>
    </xdr:from>
    <xdr:to>
      <xdr:col>8</xdr:col>
      <xdr:colOff>571500</xdr:colOff>
      <xdr:row>39</xdr:row>
      <xdr:rowOff>116112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21</xdr:row>
      <xdr:rowOff>14287</xdr:rowOff>
    </xdr:from>
    <xdr:to>
      <xdr:col>0</xdr:col>
      <xdr:colOff>152400</xdr:colOff>
      <xdr:row>27</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35</xdr:row>
      <xdr:rowOff>14286</xdr:rowOff>
    </xdr:from>
    <xdr:to>
      <xdr:col>0</xdr:col>
      <xdr:colOff>114300</xdr:colOff>
      <xdr:row>38</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50.bin"/><Relationship Id="rId1" Type="http://schemas.openxmlformats.org/officeDocument/2006/relationships/hyperlink" Target="mailto:teplo.statistika@eru.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C69A-B170-4D1D-B463-105E4FC93B65}">
  <dimension ref="A1:K50"/>
  <sheetViews>
    <sheetView showGridLines="0" tabSelected="1" showWhiteSpace="0" view="pageBreakPreview" zoomScale="70" zoomScaleNormal="58" zoomScaleSheetLayoutView="70" zoomScalePageLayoutView="70" workbookViewId="0">
      <selection activeCell="K1" sqref="K1"/>
    </sheetView>
  </sheetViews>
  <sheetFormatPr defaultColWidth="9.140625" defaultRowHeight="12.75" x14ac:dyDescent="0.2"/>
  <cols>
    <col min="1" max="1" width="41.5703125" style="255" customWidth="1"/>
    <col min="2" max="2" width="50.42578125" style="255" customWidth="1"/>
    <col min="3" max="9" width="9.85546875" style="255" customWidth="1"/>
    <col min="10" max="10" width="10.28515625" style="255" customWidth="1"/>
    <col min="11" max="16384" width="9.140625" style="255"/>
  </cols>
  <sheetData>
    <row r="1" spans="1:11" ht="399.75" customHeight="1" x14ac:dyDescent="0.2">
      <c r="A1" s="356" t="s">
        <v>316</v>
      </c>
      <c r="B1" s="357"/>
    </row>
    <row r="2" spans="1:11" ht="400.15" customHeight="1" x14ac:dyDescent="0.2">
      <c r="A2" s="270"/>
      <c r="B2" s="269"/>
      <c r="C2" s="268"/>
      <c r="D2" s="268"/>
      <c r="E2" s="268"/>
      <c r="F2" s="268"/>
      <c r="G2" s="268"/>
      <c r="H2" s="268"/>
      <c r="I2" s="268"/>
      <c r="J2" s="268"/>
      <c r="K2" s="255" t="s">
        <v>207</v>
      </c>
    </row>
    <row r="3" spans="1:11" x14ac:dyDescent="0.2">
      <c r="B3" s="267"/>
      <c r="D3" s="266"/>
      <c r="E3" s="265"/>
      <c r="F3" s="265"/>
      <c r="G3" s="265"/>
      <c r="J3" s="259"/>
    </row>
    <row r="9" spans="1:11" x14ac:dyDescent="0.2">
      <c r="B9" s="264"/>
      <c r="I9" s="263"/>
    </row>
    <row r="10" spans="1:11" x14ac:dyDescent="0.2">
      <c r="B10" s="258"/>
      <c r="C10" s="257"/>
    </row>
    <row r="11" spans="1:11" x14ac:dyDescent="0.2">
      <c r="B11" s="258"/>
      <c r="C11" s="257"/>
    </row>
    <row r="12" spans="1:11" x14ac:dyDescent="0.2">
      <c r="B12" s="258"/>
      <c r="C12" s="257"/>
    </row>
    <row r="13" spans="1:11" x14ac:dyDescent="0.2">
      <c r="A13" s="260"/>
      <c r="B13" s="262"/>
      <c r="C13" s="261"/>
      <c r="D13" s="260"/>
      <c r="E13" s="260"/>
      <c r="F13" s="260"/>
      <c r="G13" s="260"/>
      <c r="H13" s="260"/>
      <c r="I13" s="260"/>
      <c r="J13" s="260"/>
    </row>
    <row r="14" spans="1:11" x14ac:dyDescent="0.2">
      <c r="A14" s="260"/>
      <c r="B14" s="262"/>
      <c r="C14" s="261"/>
      <c r="D14" s="260"/>
      <c r="E14" s="260"/>
      <c r="F14" s="260"/>
      <c r="G14" s="260"/>
      <c r="H14" s="260"/>
      <c r="I14" s="260"/>
      <c r="J14" s="260"/>
    </row>
    <row r="15" spans="1:11" x14ac:dyDescent="0.2">
      <c r="A15" s="260"/>
      <c r="B15" s="262"/>
      <c r="C15" s="261"/>
      <c r="D15" s="260"/>
      <c r="E15" s="260"/>
      <c r="F15" s="260"/>
      <c r="G15" s="260"/>
      <c r="H15" s="260"/>
      <c r="I15" s="260"/>
      <c r="J15" s="260"/>
    </row>
    <row r="16" spans="1:11" x14ac:dyDescent="0.2">
      <c r="A16" s="260"/>
      <c r="B16" s="262"/>
      <c r="C16" s="261"/>
      <c r="D16" s="260"/>
      <c r="E16" s="260"/>
      <c r="F16" s="260"/>
      <c r="G16" s="260"/>
      <c r="H16" s="260"/>
      <c r="I16" s="260"/>
      <c r="J16" s="260"/>
    </row>
    <row r="17" spans="1:10" x14ac:dyDescent="0.2">
      <c r="A17" s="260"/>
      <c r="B17" s="262"/>
      <c r="C17" s="261"/>
      <c r="D17" s="260"/>
      <c r="E17" s="260"/>
      <c r="F17" s="260"/>
      <c r="G17" s="260"/>
      <c r="H17" s="260"/>
      <c r="I17" s="260"/>
      <c r="J17" s="260"/>
    </row>
    <row r="18" spans="1:10" x14ac:dyDescent="0.2">
      <c r="A18" s="260"/>
      <c r="B18" s="262"/>
      <c r="C18" s="261"/>
      <c r="D18" s="260"/>
      <c r="E18" s="260"/>
      <c r="F18" s="260"/>
      <c r="G18" s="260"/>
      <c r="H18" s="260"/>
      <c r="I18" s="260"/>
      <c r="J18" s="260"/>
    </row>
    <row r="19" spans="1:10" x14ac:dyDescent="0.2">
      <c r="A19" s="260"/>
      <c r="B19" s="262"/>
      <c r="C19" s="261"/>
      <c r="D19" s="260"/>
      <c r="E19" s="260"/>
      <c r="F19" s="260"/>
      <c r="G19" s="260"/>
      <c r="H19" s="260"/>
      <c r="I19" s="260"/>
      <c r="J19" s="260"/>
    </row>
    <row r="21" spans="1:10" x14ac:dyDescent="0.2">
      <c r="A21" s="260"/>
      <c r="B21" s="262"/>
      <c r="C21" s="261"/>
      <c r="D21" s="260"/>
      <c r="E21" s="260"/>
      <c r="F21" s="260"/>
      <c r="G21" s="260"/>
      <c r="H21" s="260"/>
      <c r="I21" s="260"/>
      <c r="J21" s="260"/>
    </row>
    <row r="22" spans="1:10" x14ac:dyDescent="0.2">
      <c r="A22" s="260"/>
      <c r="B22" s="262"/>
      <c r="C22" s="261"/>
      <c r="D22" s="260"/>
      <c r="E22" s="260"/>
      <c r="F22" s="260"/>
      <c r="G22" s="260"/>
      <c r="H22" s="260"/>
      <c r="I22" s="260"/>
      <c r="J22" s="260"/>
    </row>
    <row r="23" spans="1:10" x14ac:dyDescent="0.2">
      <c r="A23" s="260"/>
      <c r="B23" s="262"/>
      <c r="C23" s="261"/>
      <c r="D23" s="260"/>
      <c r="E23" s="260"/>
      <c r="F23" s="260"/>
      <c r="G23" s="260"/>
      <c r="H23" s="260"/>
      <c r="I23" s="260"/>
      <c r="J23" s="260"/>
    </row>
    <row r="25" spans="1:10" x14ac:dyDescent="0.2">
      <c r="A25" s="260"/>
      <c r="C25" s="261"/>
      <c r="D25" s="260"/>
      <c r="E25" s="260"/>
      <c r="F25" s="260"/>
      <c r="G25" s="260"/>
      <c r="H25" s="260"/>
      <c r="I25" s="260"/>
      <c r="J25" s="260"/>
    </row>
    <row r="26" spans="1:10" x14ac:dyDescent="0.2">
      <c r="A26" s="260"/>
      <c r="C26" s="261"/>
      <c r="D26" s="260"/>
      <c r="E26" s="260"/>
      <c r="F26" s="260"/>
      <c r="G26" s="260"/>
      <c r="H26" s="260"/>
      <c r="I26" s="260"/>
      <c r="J26" s="260"/>
    </row>
    <row r="27" spans="1:10" x14ac:dyDescent="0.2">
      <c r="A27" s="260"/>
      <c r="C27" s="261"/>
      <c r="D27" s="260"/>
      <c r="E27" s="260"/>
      <c r="F27" s="260"/>
      <c r="G27" s="260"/>
      <c r="H27" s="260"/>
      <c r="I27" s="260"/>
      <c r="J27" s="260"/>
    </row>
    <row r="28" spans="1:10" x14ac:dyDescent="0.2">
      <c r="A28" s="358"/>
      <c r="B28" s="358"/>
      <c r="C28" s="358"/>
      <c r="D28" s="358"/>
      <c r="E28" s="358"/>
      <c r="F28" s="358"/>
      <c r="G28" s="358"/>
      <c r="H28" s="358"/>
      <c r="I28" s="358"/>
      <c r="J28" s="358"/>
    </row>
    <row r="29" spans="1:10" x14ac:dyDescent="0.2">
      <c r="A29" s="260"/>
      <c r="B29" s="262"/>
      <c r="C29" s="261"/>
      <c r="D29" s="260"/>
      <c r="E29" s="260"/>
      <c r="F29" s="260"/>
      <c r="G29" s="260"/>
      <c r="H29" s="260"/>
      <c r="I29" s="260"/>
      <c r="J29" s="260"/>
    </row>
    <row r="31" spans="1:10" x14ac:dyDescent="0.2">
      <c r="A31" s="260"/>
      <c r="B31" s="262"/>
      <c r="C31" s="261"/>
      <c r="D31" s="260"/>
      <c r="E31" s="260"/>
      <c r="F31" s="260"/>
      <c r="G31" s="260"/>
      <c r="H31" s="260"/>
      <c r="I31" s="260"/>
      <c r="J31" s="260"/>
    </row>
    <row r="32" spans="1:10" x14ac:dyDescent="0.2">
      <c r="A32" s="260"/>
      <c r="B32" s="262"/>
      <c r="C32" s="261"/>
      <c r="D32" s="260"/>
      <c r="E32" s="260"/>
      <c r="F32" s="260"/>
      <c r="G32" s="260"/>
      <c r="H32" s="260"/>
      <c r="I32" s="260"/>
      <c r="J32" s="260"/>
    </row>
    <row r="33" spans="1:10" x14ac:dyDescent="0.2">
      <c r="A33" s="359"/>
      <c r="B33" s="359"/>
      <c r="C33" s="359"/>
      <c r="D33" s="359"/>
      <c r="E33" s="359"/>
      <c r="F33" s="359"/>
      <c r="G33" s="359"/>
      <c r="H33" s="359"/>
      <c r="I33" s="359"/>
      <c r="J33" s="359"/>
    </row>
    <row r="34" spans="1:10" x14ac:dyDescent="0.2">
      <c r="B34" s="259"/>
      <c r="C34" s="259"/>
      <c r="D34" s="259"/>
      <c r="E34" s="259"/>
      <c r="F34" s="259"/>
      <c r="G34" s="259"/>
      <c r="H34" s="259"/>
      <c r="I34" s="259"/>
      <c r="J34" s="259"/>
    </row>
    <row r="37" spans="1:10" x14ac:dyDescent="0.2">
      <c r="B37" s="258"/>
      <c r="C37" s="257"/>
    </row>
    <row r="39" spans="1:10" x14ac:dyDescent="0.2">
      <c r="B39" s="256"/>
      <c r="C39" s="256"/>
      <c r="D39" s="256"/>
      <c r="E39" s="256"/>
      <c r="F39" s="256"/>
      <c r="G39" s="256"/>
      <c r="H39" s="256"/>
      <c r="I39" s="256"/>
    </row>
    <row r="50" spans="1:10" x14ac:dyDescent="0.2">
      <c r="A50" s="360"/>
      <c r="B50" s="360"/>
      <c r="C50" s="360"/>
      <c r="D50" s="360"/>
      <c r="E50" s="360"/>
      <c r="F50" s="360"/>
      <c r="G50" s="360"/>
      <c r="H50" s="360"/>
      <c r="I50" s="360"/>
      <c r="J50" s="360"/>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view="pageBreakPreview" zoomScaleNormal="70" zoomScaleSheetLayoutView="100" workbookViewId="0">
      <selection activeCell="Q28" sqref="Q28"/>
    </sheetView>
  </sheetViews>
  <sheetFormatPr defaultColWidth="9.140625"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22" ht="20.25" x14ac:dyDescent="0.3">
      <c r="A1" s="178" t="s">
        <v>248</v>
      </c>
      <c r="N1" s="245" t="str">
        <f>'3'!N1</f>
        <v>III. čtvrtletí 2022</v>
      </c>
    </row>
    <row r="2" spans="1:22" s="66" customFormat="1" ht="18" x14ac:dyDescent="0.25">
      <c r="A2" s="241" t="s">
        <v>249</v>
      </c>
      <c r="B2" s="23"/>
      <c r="C2" s="23"/>
      <c r="D2" s="23"/>
      <c r="E2" s="23"/>
      <c r="F2" s="23"/>
      <c r="G2" s="23"/>
      <c r="H2" s="23"/>
      <c r="I2" s="23"/>
      <c r="J2" s="23"/>
      <c r="K2" s="23"/>
      <c r="L2" s="23"/>
      <c r="M2" s="23"/>
    </row>
    <row r="3" spans="1:22" s="7" customFormat="1" ht="6" customHeight="1" x14ac:dyDescent="0.2"/>
    <row r="4" spans="1:22" s="7" customFormat="1" ht="12" x14ac:dyDescent="0.2">
      <c r="A4" s="369">
        <v>2022</v>
      </c>
      <c r="B4" s="370" t="s">
        <v>42</v>
      </c>
      <c r="C4" s="371"/>
      <c r="D4" s="372"/>
      <c r="E4" s="371" t="s">
        <v>43</v>
      </c>
      <c r="F4" s="371"/>
      <c r="G4" s="371"/>
      <c r="H4" s="370" t="s">
        <v>44</v>
      </c>
      <c r="I4" s="371"/>
      <c r="J4" s="372"/>
      <c r="K4" s="370" t="s">
        <v>45</v>
      </c>
      <c r="L4" s="371"/>
      <c r="M4" s="372"/>
      <c r="N4" s="212" t="s">
        <v>7</v>
      </c>
    </row>
    <row r="5" spans="1:22" s="7" customFormat="1" ht="12" customHeight="1" x14ac:dyDescent="0.2">
      <c r="A5" s="369"/>
      <c r="B5" s="283" t="s">
        <v>8</v>
      </c>
      <c r="C5" s="273" t="s">
        <v>9</v>
      </c>
      <c r="D5" s="284" t="s">
        <v>10</v>
      </c>
      <c r="E5" s="196" t="s">
        <v>11</v>
      </c>
      <c r="F5" s="196" t="s">
        <v>12</v>
      </c>
      <c r="G5" s="196" t="s">
        <v>13</v>
      </c>
      <c r="H5" s="283" t="s">
        <v>14</v>
      </c>
      <c r="I5" s="273" t="s">
        <v>15</v>
      </c>
      <c r="J5" s="284" t="s">
        <v>16</v>
      </c>
      <c r="K5" s="283" t="s">
        <v>17</v>
      </c>
      <c r="L5" s="273" t="s">
        <v>18</v>
      </c>
      <c r="M5" s="284" t="s">
        <v>19</v>
      </c>
      <c r="N5" s="197"/>
    </row>
    <row r="6" spans="1:22" s="7" customFormat="1" ht="12" customHeight="1" x14ac:dyDescent="0.2">
      <c r="A6" s="377" t="s">
        <v>116</v>
      </c>
      <c r="B6" s="378">
        <f>SUM(B7:D7)</f>
        <v>31804.336536908315</v>
      </c>
      <c r="C6" s="379"/>
      <c r="D6" s="380"/>
      <c r="E6" s="379">
        <f>SUM(E7:G7)</f>
        <v>14702.999815934929</v>
      </c>
      <c r="F6" s="379"/>
      <c r="G6" s="379"/>
      <c r="H6" s="378">
        <f>SUM(H7:J7)</f>
        <v>9862.0469064606659</v>
      </c>
      <c r="I6" s="379"/>
      <c r="J6" s="380"/>
      <c r="K6" s="381">
        <f>SUM(K7:M7)</f>
        <v>0</v>
      </c>
      <c r="L6" s="382"/>
      <c r="M6" s="383"/>
      <c r="N6" s="364">
        <f>SUM(B7:M7)</f>
        <v>56369.383259303911</v>
      </c>
    </row>
    <row r="7" spans="1:22" s="64" customFormat="1" ht="12" customHeight="1" x14ac:dyDescent="0.2">
      <c r="A7" s="377"/>
      <c r="B7" s="287">
        <f>SUM(B8:B23)</f>
        <v>12076.742777410544</v>
      </c>
      <c r="C7" s="271">
        <f t="shared" ref="C7:M7" si="0">SUM(C8:C23)</f>
        <v>9805.5601428109894</v>
      </c>
      <c r="D7" s="288">
        <f t="shared" si="0"/>
        <v>9922.0336166867819</v>
      </c>
      <c r="E7" s="353">
        <f t="shared" si="0"/>
        <v>7753.0499528433302</v>
      </c>
      <c r="F7" s="353">
        <f t="shared" si="0"/>
        <v>3957.0354496005698</v>
      </c>
      <c r="G7" s="353">
        <f t="shared" si="0"/>
        <v>2992.9144134910293</v>
      </c>
      <c r="H7" s="303">
        <f t="shared" si="0"/>
        <v>2826.8118496068118</v>
      </c>
      <c r="I7" s="354">
        <f t="shared" si="0"/>
        <v>2843.9103370756047</v>
      </c>
      <c r="J7" s="288">
        <f t="shared" si="0"/>
        <v>4191.3247197782493</v>
      </c>
      <c r="K7" s="322">
        <f t="shared" si="0"/>
        <v>0</v>
      </c>
      <c r="L7" s="321">
        <f t="shared" si="0"/>
        <v>0</v>
      </c>
      <c r="M7" s="323">
        <f t="shared" si="0"/>
        <v>0</v>
      </c>
      <c r="N7" s="364"/>
      <c r="P7" s="134"/>
      <c r="Q7" s="134"/>
      <c r="R7" s="134"/>
      <c r="S7" s="134"/>
      <c r="T7" s="134"/>
    </row>
    <row r="8" spans="1:22" s="7" customFormat="1" ht="12" customHeight="1" x14ac:dyDescent="0.2">
      <c r="A8" s="169" t="s">
        <v>40</v>
      </c>
      <c r="B8" s="285">
        <v>963.05874100000005</v>
      </c>
      <c r="C8" s="272">
        <v>882.40242000000023</v>
      </c>
      <c r="D8" s="286">
        <v>890.82884399999989</v>
      </c>
      <c r="E8" s="299">
        <v>760.86113499999954</v>
      </c>
      <c r="F8" s="299">
        <v>479.51224800000006</v>
      </c>
      <c r="G8" s="299">
        <v>337.85864699999996</v>
      </c>
      <c r="H8" s="301">
        <v>316.83561200000003</v>
      </c>
      <c r="I8" s="299">
        <v>289.56703199999993</v>
      </c>
      <c r="J8" s="286">
        <v>432.21716699999985</v>
      </c>
      <c r="K8" s="318">
        <v>0</v>
      </c>
      <c r="L8" s="319">
        <v>0</v>
      </c>
      <c r="M8" s="320">
        <v>0</v>
      </c>
      <c r="N8" s="192">
        <f>SUM(B8:M8)</f>
        <v>5353.1418459999986</v>
      </c>
      <c r="P8" s="8"/>
      <c r="Q8" s="128"/>
      <c r="R8" s="128"/>
      <c r="S8" s="128"/>
      <c r="T8" s="128"/>
      <c r="U8" s="41"/>
    </row>
    <row r="9" spans="1:22" s="7" customFormat="1" ht="12" customHeight="1" x14ac:dyDescent="0.2">
      <c r="A9" s="169" t="s">
        <v>39</v>
      </c>
      <c r="B9" s="285">
        <v>66.054242000000002</v>
      </c>
      <c r="C9" s="272">
        <v>55.840565000000012</v>
      </c>
      <c r="D9" s="286">
        <v>60.35848900000002</v>
      </c>
      <c r="E9" s="299">
        <v>53.725656999999998</v>
      </c>
      <c r="F9" s="299">
        <v>38.976360000000007</v>
      </c>
      <c r="G9" s="299">
        <v>31.593351999999999</v>
      </c>
      <c r="H9" s="301">
        <v>28.571852000000003</v>
      </c>
      <c r="I9" s="299">
        <v>28.493915999999999</v>
      </c>
      <c r="J9" s="286">
        <v>36.460735</v>
      </c>
      <c r="K9" s="318">
        <v>0</v>
      </c>
      <c r="L9" s="319">
        <v>0</v>
      </c>
      <c r="M9" s="320">
        <v>0</v>
      </c>
      <c r="N9" s="192">
        <f>SUM(B9:M9)</f>
        <v>400.07516800000002</v>
      </c>
      <c r="P9" s="8"/>
      <c r="Q9" s="128"/>
      <c r="R9" s="128"/>
      <c r="S9" s="128"/>
      <c r="T9" s="128"/>
      <c r="U9" s="41"/>
    </row>
    <row r="10" spans="1:22" s="7" customFormat="1" ht="12" customHeight="1" x14ac:dyDescent="0.2">
      <c r="A10" s="169" t="s">
        <v>38</v>
      </c>
      <c r="B10" s="285">
        <v>1458.0229449999999</v>
      </c>
      <c r="C10" s="272">
        <v>1075.556284</v>
      </c>
      <c r="D10" s="286">
        <v>1113.4044820000001</v>
      </c>
      <c r="E10" s="299">
        <v>774.86625400000014</v>
      </c>
      <c r="F10" s="299">
        <v>296.40556900000001</v>
      </c>
      <c r="G10" s="299">
        <v>205.42004300000002</v>
      </c>
      <c r="H10" s="301">
        <v>218.45059899999998</v>
      </c>
      <c r="I10" s="299">
        <v>216.74579399999999</v>
      </c>
      <c r="J10" s="286">
        <v>346.02634499999999</v>
      </c>
      <c r="K10" s="318">
        <v>0</v>
      </c>
      <c r="L10" s="319">
        <v>0</v>
      </c>
      <c r="M10" s="320">
        <v>0</v>
      </c>
      <c r="N10" s="192">
        <f>SUM(B10:M10)</f>
        <v>5704.8983150000004</v>
      </c>
      <c r="P10" s="8"/>
      <c r="Q10" s="128"/>
      <c r="R10" s="128"/>
      <c r="S10" s="128"/>
      <c r="T10" s="128"/>
      <c r="U10" s="41"/>
    </row>
    <row r="11" spans="1:22" s="7" customFormat="1" ht="12" customHeight="1" x14ac:dyDescent="0.2">
      <c r="A11" s="169" t="s">
        <v>60</v>
      </c>
      <c r="B11" s="285">
        <v>3.85473</v>
      </c>
      <c r="C11" s="272">
        <v>4.3682499999999997</v>
      </c>
      <c r="D11" s="286">
        <v>5.0499799999999997</v>
      </c>
      <c r="E11" s="299">
        <v>4.5624799999999999</v>
      </c>
      <c r="F11" s="299">
        <v>2.9732660000000002</v>
      </c>
      <c r="G11" s="299">
        <v>2.7665119999999996</v>
      </c>
      <c r="H11" s="301">
        <v>3.197209</v>
      </c>
      <c r="I11" s="299">
        <v>3.3501129999999999</v>
      </c>
      <c r="J11" s="286">
        <v>2.7514559999999997</v>
      </c>
      <c r="K11" s="318">
        <v>0</v>
      </c>
      <c r="L11" s="319">
        <v>0</v>
      </c>
      <c r="M11" s="320">
        <v>0</v>
      </c>
      <c r="N11" s="192">
        <f t="shared" ref="N11:N21" si="1">SUM(B11:M11)</f>
        <v>32.873995999999998</v>
      </c>
      <c r="P11" s="8"/>
      <c r="Q11" s="128"/>
      <c r="R11" s="128"/>
      <c r="S11" s="128"/>
      <c r="T11" s="128"/>
      <c r="U11" s="41"/>
    </row>
    <row r="12" spans="1:22" s="7" customFormat="1" ht="12" customHeight="1" x14ac:dyDescent="0.2">
      <c r="A12" s="169" t="s">
        <v>61</v>
      </c>
      <c r="B12" s="285">
        <v>1.25284</v>
      </c>
      <c r="C12" s="272">
        <v>1.0353299999999999</v>
      </c>
      <c r="D12" s="286">
        <v>0.94023800000000002</v>
      </c>
      <c r="E12" s="299">
        <v>1.1333739999999999</v>
      </c>
      <c r="F12" s="299">
        <v>1.2271700000000001</v>
      </c>
      <c r="G12" s="299">
        <v>1.1207199999999999</v>
      </c>
      <c r="H12" s="301">
        <v>0.91805999999999999</v>
      </c>
      <c r="I12" s="299">
        <v>1.17503</v>
      </c>
      <c r="J12" s="286">
        <v>1.4188399999999999</v>
      </c>
      <c r="K12" s="318">
        <v>0</v>
      </c>
      <c r="L12" s="319">
        <v>0</v>
      </c>
      <c r="M12" s="320">
        <v>0</v>
      </c>
      <c r="N12" s="192">
        <f t="shared" si="1"/>
        <v>10.221601999999999</v>
      </c>
      <c r="P12" s="8"/>
      <c r="Q12" s="128"/>
      <c r="R12" s="128"/>
      <c r="S12" s="128"/>
      <c r="T12" s="128"/>
      <c r="U12" s="41"/>
    </row>
    <row r="13" spans="1:22" s="7" customFormat="1" ht="12" customHeight="1" x14ac:dyDescent="0.2">
      <c r="A13" s="169" t="s">
        <v>62</v>
      </c>
      <c r="B13" s="285">
        <v>1.585E-2</v>
      </c>
      <c r="C13" s="272">
        <v>2.6810000000000004E-2</v>
      </c>
      <c r="D13" s="286">
        <v>7.5740000000000002E-2</v>
      </c>
      <c r="E13" s="299">
        <v>6.9809999999999983E-2</v>
      </c>
      <c r="F13" s="299">
        <v>8.6279999999999996E-2</v>
      </c>
      <c r="G13" s="299">
        <v>9.8789999999999989E-2</v>
      </c>
      <c r="H13" s="301">
        <v>9.0109999999999996E-2</v>
      </c>
      <c r="I13" s="299">
        <v>7.0779999999999996E-2</v>
      </c>
      <c r="J13" s="286">
        <v>4.5830000000000003E-2</v>
      </c>
      <c r="K13" s="318">
        <v>0</v>
      </c>
      <c r="L13" s="319">
        <v>0</v>
      </c>
      <c r="M13" s="320">
        <v>0</v>
      </c>
      <c r="N13" s="192">
        <f t="shared" si="1"/>
        <v>0.57999999999999996</v>
      </c>
      <c r="P13" s="8"/>
      <c r="Q13" s="128"/>
      <c r="R13" s="128"/>
      <c r="S13" s="128"/>
      <c r="T13" s="128"/>
      <c r="U13" s="41"/>
      <c r="V13" s="131"/>
    </row>
    <row r="14" spans="1:22" s="7" customFormat="1" ht="12" customHeight="1" x14ac:dyDescent="0.2">
      <c r="A14" s="169" t="s">
        <v>37</v>
      </c>
      <c r="B14" s="285">
        <v>5465.3145810000005</v>
      </c>
      <c r="C14" s="272">
        <v>4432.1945669999996</v>
      </c>
      <c r="D14" s="286">
        <v>4545.8975560000017</v>
      </c>
      <c r="E14" s="299">
        <v>3448.1656399999997</v>
      </c>
      <c r="F14" s="299">
        <v>1572.4500600000001</v>
      </c>
      <c r="G14" s="299">
        <v>1196.3590580000002</v>
      </c>
      <c r="H14" s="301">
        <v>937.72596400000009</v>
      </c>
      <c r="I14" s="299">
        <v>1015.215025</v>
      </c>
      <c r="J14" s="286">
        <v>1851.5545170000005</v>
      </c>
      <c r="K14" s="318">
        <v>0</v>
      </c>
      <c r="L14" s="319">
        <v>0</v>
      </c>
      <c r="M14" s="320">
        <v>0</v>
      </c>
      <c r="N14" s="192">
        <f t="shared" si="1"/>
        <v>24464.876968000008</v>
      </c>
      <c r="P14" s="8"/>
      <c r="Q14" s="128"/>
      <c r="R14" s="128"/>
      <c r="S14" s="128"/>
      <c r="T14" s="128"/>
      <c r="U14" s="41"/>
      <c r="V14" s="131"/>
    </row>
    <row r="15" spans="1:22" s="7" customFormat="1" ht="12" customHeight="1" x14ac:dyDescent="0.2">
      <c r="A15" s="169" t="s">
        <v>72</v>
      </c>
      <c r="B15" s="285">
        <v>35.590720000000005</v>
      </c>
      <c r="C15" s="272">
        <v>28.72907</v>
      </c>
      <c r="D15" s="286">
        <v>27.837010000000003</v>
      </c>
      <c r="E15" s="299">
        <v>23.030720000000002</v>
      </c>
      <c r="F15" s="299">
        <v>10.26187</v>
      </c>
      <c r="G15" s="299">
        <v>7.2140999999999993</v>
      </c>
      <c r="H15" s="301">
        <v>6.8383600000000007</v>
      </c>
      <c r="I15" s="299">
        <v>6.9420799999999998</v>
      </c>
      <c r="J15" s="286">
        <v>11.733779999999999</v>
      </c>
      <c r="K15" s="318">
        <v>0</v>
      </c>
      <c r="L15" s="319">
        <v>0</v>
      </c>
      <c r="M15" s="320">
        <v>0</v>
      </c>
      <c r="N15" s="192">
        <f t="shared" si="1"/>
        <v>158.17771000000002</v>
      </c>
      <c r="P15" s="8"/>
      <c r="Q15" s="128"/>
      <c r="R15" s="128"/>
      <c r="S15" s="128"/>
      <c r="T15" s="128"/>
      <c r="U15" s="41"/>
      <c r="V15" s="131"/>
    </row>
    <row r="16" spans="1:22" s="7" customFormat="1" ht="12" customHeight="1" x14ac:dyDescent="0.2">
      <c r="A16" s="169" t="s">
        <v>36</v>
      </c>
      <c r="B16" s="285">
        <v>0</v>
      </c>
      <c r="C16" s="272">
        <v>0</v>
      </c>
      <c r="D16" s="286">
        <v>0</v>
      </c>
      <c r="E16" s="299">
        <v>0</v>
      </c>
      <c r="F16" s="299">
        <v>0</v>
      </c>
      <c r="G16" s="299">
        <v>0</v>
      </c>
      <c r="H16" s="301">
        <v>0</v>
      </c>
      <c r="I16" s="299">
        <v>0</v>
      </c>
      <c r="J16" s="286">
        <v>0</v>
      </c>
      <c r="K16" s="318">
        <v>0</v>
      </c>
      <c r="L16" s="319">
        <v>0</v>
      </c>
      <c r="M16" s="320">
        <v>0</v>
      </c>
      <c r="N16" s="192">
        <f t="shared" si="1"/>
        <v>0</v>
      </c>
      <c r="P16" s="8"/>
      <c r="Q16" s="128"/>
      <c r="R16" s="128"/>
      <c r="S16" s="128"/>
      <c r="T16" s="128"/>
      <c r="U16" s="41"/>
      <c r="V16" s="131"/>
    </row>
    <row r="17" spans="1:22" s="7" customFormat="1" ht="12" customHeight="1" x14ac:dyDescent="0.2">
      <c r="A17" s="169" t="s">
        <v>35</v>
      </c>
      <c r="B17" s="285">
        <v>88.372906</v>
      </c>
      <c r="C17" s="272">
        <v>74.129374999999996</v>
      </c>
      <c r="D17" s="286">
        <v>75.107746000000006</v>
      </c>
      <c r="E17" s="299">
        <v>71.183259000000007</v>
      </c>
      <c r="F17" s="299">
        <v>73.453815000000006</v>
      </c>
      <c r="G17" s="299">
        <v>78.674445000000006</v>
      </c>
      <c r="H17" s="301">
        <v>58.781027999999999</v>
      </c>
      <c r="I17" s="299">
        <v>53.362217999999999</v>
      </c>
      <c r="J17" s="286">
        <v>62.342957000000006</v>
      </c>
      <c r="K17" s="318">
        <v>0</v>
      </c>
      <c r="L17" s="319">
        <v>0</v>
      </c>
      <c r="M17" s="320">
        <v>0</v>
      </c>
      <c r="N17" s="192">
        <f t="shared" si="1"/>
        <v>635.40774899999997</v>
      </c>
      <c r="P17" s="8"/>
      <c r="Q17" s="128"/>
      <c r="R17" s="128"/>
      <c r="S17" s="128"/>
      <c r="T17" s="128"/>
      <c r="U17" s="41"/>
      <c r="V17" s="131"/>
    </row>
    <row r="18" spans="1:22" s="7" customFormat="1" ht="12" customHeight="1" x14ac:dyDescent="0.2">
      <c r="A18" s="169" t="s">
        <v>34</v>
      </c>
      <c r="B18" s="285">
        <v>9.4794429999999998</v>
      </c>
      <c r="C18" s="272">
        <v>7.7133140000000004</v>
      </c>
      <c r="D18" s="286">
        <v>7.00929</v>
      </c>
      <c r="E18" s="299">
        <v>2.2263660000000001</v>
      </c>
      <c r="F18" s="299">
        <v>1.492721</v>
      </c>
      <c r="G18" s="299">
        <v>3.8055190000000003</v>
      </c>
      <c r="H18" s="301">
        <v>0.98899999999999999</v>
      </c>
      <c r="I18" s="299">
        <v>0.93585499999999999</v>
      </c>
      <c r="J18" s="286">
        <v>3.8968229999999999</v>
      </c>
      <c r="K18" s="318">
        <v>0</v>
      </c>
      <c r="L18" s="319">
        <v>0</v>
      </c>
      <c r="M18" s="320">
        <v>0</v>
      </c>
      <c r="N18" s="192">
        <f t="shared" si="1"/>
        <v>37.54833099999999</v>
      </c>
      <c r="P18" s="8"/>
      <c r="Q18" s="128"/>
      <c r="R18" s="128"/>
      <c r="S18" s="128"/>
      <c r="T18" s="128"/>
      <c r="U18" s="41"/>
      <c r="V18" s="131"/>
    </row>
    <row r="19" spans="1:22" s="7" customFormat="1" ht="12" customHeight="1" x14ac:dyDescent="0.2">
      <c r="A19" s="169" t="s">
        <v>33</v>
      </c>
      <c r="B19" s="285">
        <v>251.64431497379283</v>
      </c>
      <c r="C19" s="272">
        <v>204.60690208053475</v>
      </c>
      <c r="D19" s="286">
        <v>193.5333572446674</v>
      </c>
      <c r="E19" s="299">
        <v>185.29757701724077</v>
      </c>
      <c r="F19" s="299">
        <v>216.12284293388731</v>
      </c>
      <c r="G19" s="299">
        <v>178.87370461084177</v>
      </c>
      <c r="H19" s="301">
        <v>202.42144116436452</v>
      </c>
      <c r="I19" s="299">
        <v>197.095133</v>
      </c>
      <c r="J19" s="286">
        <v>185.60697600000003</v>
      </c>
      <c r="K19" s="318">
        <v>0</v>
      </c>
      <c r="L19" s="319">
        <v>0</v>
      </c>
      <c r="M19" s="320">
        <v>0</v>
      </c>
      <c r="N19" s="192">
        <f t="shared" si="1"/>
        <v>1815.2022490253294</v>
      </c>
      <c r="P19" s="8"/>
      <c r="Q19" s="128"/>
      <c r="R19" s="128"/>
      <c r="S19" s="128"/>
      <c r="T19" s="128"/>
      <c r="U19" s="41"/>
      <c r="V19" s="131"/>
    </row>
    <row r="20" spans="1:22" s="7" customFormat="1" ht="12" customHeight="1" x14ac:dyDescent="0.2">
      <c r="A20" s="169" t="s">
        <v>32</v>
      </c>
      <c r="B20" s="285">
        <v>459.81048399999986</v>
      </c>
      <c r="C20" s="272">
        <v>359.75172299999991</v>
      </c>
      <c r="D20" s="286">
        <v>337.16382199999998</v>
      </c>
      <c r="E20" s="299">
        <v>323.44603199999995</v>
      </c>
      <c r="F20" s="299">
        <v>232.04660099999998</v>
      </c>
      <c r="G20" s="299">
        <v>189.97985500000001</v>
      </c>
      <c r="H20" s="301">
        <v>175.11755800000003</v>
      </c>
      <c r="I20" s="299">
        <v>184.54881599999999</v>
      </c>
      <c r="J20" s="286">
        <v>209.77624199999997</v>
      </c>
      <c r="K20" s="318">
        <v>0</v>
      </c>
      <c r="L20" s="319">
        <v>0</v>
      </c>
      <c r="M20" s="320">
        <v>0</v>
      </c>
      <c r="N20" s="192">
        <f t="shared" si="1"/>
        <v>2471.6411329999996</v>
      </c>
      <c r="P20" s="8"/>
      <c r="Q20" s="128"/>
      <c r="R20" s="128"/>
      <c r="S20" s="128"/>
      <c r="T20" s="128"/>
      <c r="U20" s="41"/>
      <c r="V20" s="131"/>
    </row>
    <row r="21" spans="1:22" s="7" customFormat="1" ht="12" customHeight="1" x14ac:dyDescent="0.2">
      <c r="A21" s="169" t="s">
        <v>3</v>
      </c>
      <c r="B21" s="285">
        <v>0</v>
      </c>
      <c r="C21" s="272">
        <v>0</v>
      </c>
      <c r="D21" s="286">
        <v>0</v>
      </c>
      <c r="E21" s="299">
        <v>0</v>
      </c>
      <c r="F21" s="299">
        <v>0</v>
      </c>
      <c r="G21" s="299">
        <v>0</v>
      </c>
      <c r="H21" s="301">
        <v>0</v>
      </c>
      <c r="I21" s="299">
        <v>0</v>
      </c>
      <c r="J21" s="286">
        <v>0</v>
      </c>
      <c r="K21" s="318">
        <v>0</v>
      </c>
      <c r="L21" s="319">
        <v>0</v>
      </c>
      <c r="M21" s="320">
        <v>0</v>
      </c>
      <c r="N21" s="192">
        <f t="shared" si="1"/>
        <v>0</v>
      </c>
      <c r="P21" s="8"/>
      <c r="Q21" s="128"/>
      <c r="R21" s="128"/>
      <c r="S21" s="128"/>
      <c r="T21" s="128"/>
      <c r="U21" s="41"/>
      <c r="V21" s="131"/>
    </row>
    <row r="22" spans="1:22" s="7" customFormat="1" ht="12" customHeight="1" x14ac:dyDescent="0.2">
      <c r="A22" s="169" t="s">
        <v>31</v>
      </c>
      <c r="B22" s="285">
        <v>128.67754700000003</v>
      </c>
      <c r="C22" s="272">
        <v>90.631960000000021</v>
      </c>
      <c r="D22" s="286">
        <v>79.134535</v>
      </c>
      <c r="E22" s="299">
        <v>50.609259000000009</v>
      </c>
      <c r="F22" s="299">
        <v>6.4182959999999998</v>
      </c>
      <c r="G22" s="299">
        <v>2.5125010000000003</v>
      </c>
      <c r="H22" s="301">
        <v>36.937408000000012</v>
      </c>
      <c r="I22" s="299">
        <v>7.9158990000000005</v>
      </c>
      <c r="J22" s="286">
        <v>16.554526000000003</v>
      </c>
      <c r="K22" s="318">
        <v>0</v>
      </c>
      <c r="L22" s="319">
        <v>0</v>
      </c>
      <c r="M22" s="320">
        <v>0</v>
      </c>
      <c r="N22" s="192">
        <f>SUM(B22:M22)</f>
        <v>419.39193100000011</v>
      </c>
      <c r="P22" s="8"/>
      <c r="Q22" s="128"/>
      <c r="R22" s="128"/>
      <c r="S22" s="128"/>
      <c r="T22" s="128"/>
      <c r="U22" s="41"/>
      <c r="V22" s="131"/>
    </row>
    <row r="23" spans="1:22" s="7" customFormat="1" ht="12" customHeight="1" x14ac:dyDescent="0.2">
      <c r="A23" s="169" t="s">
        <v>30</v>
      </c>
      <c r="B23" s="285">
        <v>3145.5934334367516</v>
      </c>
      <c r="C23" s="272">
        <v>2588.5735727304555</v>
      </c>
      <c r="D23" s="286">
        <v>2585.6925274421128</v>
      </c>
      <c r="E23" s="299">
        <v>2053.8723898260901</v>
      </c>
      <c r="F23" s="299">
        <v>1025.6083506666828</v>
      </c>
      <c r="G23" s="299">
        <v>756.63716688018735</v>
      </c>
      <c r="H23" s="301">
        <v>839.93764844244743</v>
      </c>
      <c r="I23" s="299">
        <v>838.49264607560485</v>
      </c>
      <c r="J23" s="286">
        <v>1030.938525778249</v>
      </c>
      <c r="K23" s="318">
        <v>0</v>
      </c>
      <c r="L23" s="319">
        <v>0</v>
      </c>
      <c r="M23" s="320">
        <v>0</v>
      </c>
      <c r="N23" s="192">
        <f>SUM(B23:M23)</f>
        <v>14865.346261278582</v>
      </c>
      <c r="P23" s="8"/>
      <c r="Q23" s="128"/>
      <c r="R23" s="128"/>
      <c r="S23" s="128"/>
      <c r="T23" s="128"/>
      <c r="U23" s="41"/>
      <c r="V23" s="131"/>
    </row>
    <row r="24" spans="1:22" s="4" customFormat="1" ht="11.25" x14ac:dyDescent="0.2">
      <c r="A24" s="202"/>
      <c r="N24" s="3"/>
      <c r="P24" s="139"/>
      <c r="Q24" s="139"/>
      <c r="R24" s="139"/>
      <c r="S24" s="139"/>
      <c r="T24" s="139"/>
      <c r="U24" s="140"/>
    </row>
    <row r="25" spans="1:22" s="7" customFormat="1" x14ac:dyDescent="0.2">
      <c r="A25" s="2"/>
      <c r="B25" s="355"/>
      <c r="C25" s="355"/>
      <c r="D25" s="68"/>
      <c r="E25" s="68"/>
      <c r="F25" s="68"/>
      <c r="G25" s="68"/>
      <c r="H25" s="68"/>
      <c r="I25" s="68"/>
      <c r="J25" s="68"/>
      <c r="K25" s="68"/>
      <c r="L25" s="68"/>
      <c r="M25" s="68"/>
      <c r="N25" s="67"/>
      <c r="S25" s="131"/>
      <c r="T25" s="131"/>
      <c r="U25" s="131"/>
      <c r="V25" s="131"/>
    </row>
    <row r="26" spans="1:22" s="7" customFormat="1" x14ac:dyDescent="0.2">
      <c r="A26" s="119" t="s">
        <v>40</v>
      </c>
      <c r="B26" s="25">
        <v>1038.6198109999998</v>
      </c>
      <c r="C26" s="355"/>
      <c r="D26" s="68"/>
      <c r="E26" s="68"/>
      <c r="F26" s="68"/>
      <c r="G26" s="68"/>
      <c r="H26" s="68"/>
      <c r="I26" s="68"/>
      <c r="J26" s="68"/>
      <c r="K26" s="68"/>
      <c r="L26" s="68"/>
      <c r="M26" s="68"/>
      <c r="N26" s="68"/>
      <c r="S26" s="131"/>
      <c r="T26" s="131"/>
      <c r="U26" s="131"/>
      <c r="V26" s="131"/>
    </row>
    <row r="27" spans="1:22" s="7" customFormat="1" x14ac:dyDescent="0.2">
      <c r="A27" s="119" t="s">
        <v>39</v>
      </c>
      <c r="B27" s="25">
        <v>93.526503000000005</v>
      </c>
      <c r="C27" s="355"/>
      <c r="D27" s="68"/>
      <c r="E27" s="68"/>
      <c r="F27" s="68"/>
      <c r="G27" s="68"/>
      <c r="H27" s="68"/>
      <c r="I27" s="68"/>
      <c r="J27" s="68"/>
      <c r="K27" s="68"/>
      <c r="L27" s="68"/>
      <c r="M27" s="68"/>
      <c r="N27" s="68"/>
      <c r="O27" s="69"/>
      <c r="S27" s="131"/>
      <c r="T27" s="131"/>
      <c r="U27" s="131"/>
      <c r="V27" s="131"/>
    </row>
    <row r="28" spans="1:22" s="7" customFormat="1" x14ac:dyDescent="0.2">
      <c r="A28" s="119" t="s">
        <v>38</v>
      </c>
      <c r="B28" s="25">
        <v>781.22273799999994</v>
      </c>
      <c r="C28" s="355"/>
      <c r="D28" s="68"/>
      <c r="E28" s="68"/>
      <c r="F28" s="68"/>
      <c r="G28" s="68"/>
      <c r="H28" s="68"/>
      <c r="I28" s="68"/>
      <c r="J28" s="68"/>
      <c r="K28" s="68"/>
      <c r="L28" s="68"/>
      <c r="M28" s="68"/>
      <c r="N28" s="68"/>
      <c r="O28" s="69"/>
      <c r="S28" s="131"/>
      <c r="T28" s="131"/>
      <c r="U28" s="131"/>
      <c r="V28" s="131"/>
    </row>
    <row r="29" spans="1:22" s="7" customFormat="1" x14ac:dyDescent="0.2">
      <c r="A29" s="119" t="s">
        <v>60</v>
      </c>
      <c r="B29" s="25">
        <v>9.2987779999999987</v>
      </c>
      <c r="C29" s="355"/>
      <c r="D29" s="68"/>
      <c r="E29" s="68"/>
      <c r="F29" s="68"/>
      <c r="G29" s="68"/>
      <c r="H29" s="68"/>
      <c r="I29" s="68"/>
      <c r="J29" s="68"/>
      <c r="K29" s="68"/>
      <c r="L29" s="68"/>
      <c r="M29" s="68"/>
      <c r="N29" s="68"/>
      <c r="Q29" s="8"/>
      <c r="S29" s="131"/>
      <c r="T29" s="131"/>
      <c r="U29" s="131"/>
      <c r="V29" s="131"/>
    </row>
    <row r="30" spans="1:22" s="7" customFormat="1" x14ac:dyDescent="0.2">
      <c r="A30" s="119" t="s">
        <v>61</v>
      </c>
      <c r="B30" s="25">
        <v>3.51193</v>
      </c>
      <c r="C30" s="355"/>
      <c r="D30" s="68"/>
      <c r="E30" s="68"/>
      <c r="F30" s="68"/>
      <c r="G30" s="68"/>
      <c r="H30" s="68"/>
      <c r="I30" s="68"/>
      <c r="J30" s="68"/>
      <c r="K30" s="68"/>
      <c r="L30" s="68"/>
      <c r="M30" s="68"/>
      <c r="N30" s="68"/>
      <c r="S30" s="131"/>
      <c r="T30" s="131"/>
      <c r="U30" s="131"/>
      <c r="V30" s="131"/>
    </row>
    <row r="31" spans="1:22" s="7" customFormat="1" x14ac:dyDescent="0.2">
      <c r="A31" s="119" t="s">
        <v>62</v>
      </c>
      <c r="B31" s="25">
        <v>0.20671999999999999</v>
      </c>
      <c r="C31" s="355"/>
      <c r="D31" s="68"/>
      <c r="E31" s="68"/>
      <c r="F31" s="68"/>
      <c r="G31" s="68"/>
      <c r="H31" s="68"/>
      <c r="I31" s="68"/>
      <c r="J31" s="68"/>
      <c r="K31" s="68"/>
      <c r="L31" s="68"/>
      <c r="M31" s="68"/>
      <c r="N31" s="68"/>
      <c r="S31" s="131"/>
      <c r="T31" s="131"/>
      <c r="U31" s="131"/>
      <c r="V31" s="131"/>
    </row>
    <row r="32" spans="1:22" s="7" customFormat="1" x14ac:dyDescent="0.2">
      <c r="A32" s="119" t="s">
        <v>37</v>
      </c>
      <c r="B32" s="25">
        <v>3804.4955060000007</v>
      </c>
      <c r="C32" s="355"/>
      <c r="D32" s="68"/>
      <c r="E32" s="68"/>
      <c r="F32" s="68"/>
      <c r="G32" s="68"/>
      <c r="H32" s="68"/>
      <c r="I32" s="68"/>
      <c r="J32" s="68"/>
      <c r="K32" s="68"/>
      <c r="L32" s="68"/>
      <c r="M32" s="68"/>
      <c r="N32" s="68"/>
    </row>
    <row r="33" spans="1:14" s="7" customFormat="1" x14ac:dyDescent="0.2">
      <c r="A33" s="119" t="s">
        <v>72</v>
      </c>
      <c r="B33" s="25">
        <v>25.514220000000002</v>
      </c>
      <c r="C33" s="355"/>
      <c r="D33" s="68"/>
      <c r="E33" s="68"/>
      <c r="F33" s="68"/>
      <c r="G33" s="68"/>
      <c r="H33" s="68"/>
      <c r="I33" s="68"/>
      <c r="J33" s="68"/>
      <c r="K33" s="68"/>
      <c r="L33" s="68"/>
      <c r="M33" s="68"/>
      <c r="N33" s="68"/>
    </row>
    <row r="34" spans="1:14" s="7" customFormat="1" x14ac:dyDescent="0.2">
      <c r="A34" s="119" t="s">
        <v>36</v>
      </c>
      <c r="B34" s="25">
        <v>0</v>
      </c>
      <c r="C34" s="355"/>
      <c r="D34" s="68"/>
      <c r="E34" s="68"/>
      <c r="F34" s="68"/>
      <c r="G34" s="68"/>
      <c r="H34" s="68"/>
      <c r="I34" s="68"/>
      <c r="J34" s="68"/>
      <c r="K34" s="68"/>
      <c r="L34" s="68"/>
      <c r="M34" s="68"/>
      <c r="N34" s="68"/>
    </row>
    <row r="35" spans="1:14" s="7" customFormat="1" x14ac:dyDescent="0.2">
      <c r="A35" s="119" t="s">
        <v>35</v>
      </c>
      <c r="B35" s="25">
        <v>174.48620300000002</v>
      </c>
      <c r="C35" s="355"/>
      <c r="D35" s="68"/>
      <c r="E35" s="68"/>
      <c r="F35" s="68"/>
      <c r="G35" s="68"/>
      <c r="H35" s="68"/>
      <c r="I35" s="68"/>
      <c r="J35" s="68"/>
      <c r="K35" s="68"/>
      <c r="L35" s="68"/>
      <c r="M35" s="68"/>
      <c r="N35" s="68"/>
    </row>
    <row r="36" spans="1:14" s="7" customFormat="1" x14ac:dyDescent="0.2">
      <c r="A36" s="119" t="s">
        <v>34</v>
      </c>
      <c r="B36" s="25">
        <v>5.8216780000000004</v>
      </c>
      <c r="C36" s="355"/>
      <c r="D36" s="68"/>
      <c r="E36" s="68"/>
      <c r="F36" s="68"/>
      <c r="G36" s="68"/>
      <c r="H36" s="68"/>
      <c r="I36" s="68"/>
      <c r="J36" s="68"/>
      <c r="K36" s="68"/>
      <c r="L36" s="68"/>
      <c r="M36" s="68"/>
      <c r="N36" s="68"/>
    </row>
    <row r="37" spans="1:14" s="7" customFormat="1" x14ac:dyDescent="0.2">
      <c r="A37" s="119" t="s">
        <v>33</v>
      </c>
      <c r="B37" s="25">
        <v>585.12355016436459</v>
      </c>
      <c r="C37" s="355"/>
      <c r="D37" s="68"/>
      <c r="E37" s="68"/>
      <c r="F37" s="68"/>
      <c r="G37" s="68"/>
      <c r="H37" s="68"/>
      <c r="I37" s="68"/>
      <c r="J37" s="68"/>
      <c r="K37" s="68"/>
      <c r="L37" s="68"/>
      <c r="M37" s="68"/>
      <c r="N37" s="68"/>
    </row>
    <row r="38" spans="1:14" s="7" customFormat="1" x14ac:dyDescent="0.2">
      <c r="A38" s="119" t="s">
        <v>32</v>
      </c>
      <c r="B38" s="25">
        <v>569.44261600000004</v>
      </c>
      <c r="C38" s="355"/>
      <c r="D38" s="68"/>
      <c r="E38" s="68"/>
      <c r="F38" s="68"/>
      <c r="G38" s="68"/>
      <c r="H38" s="68"/>
      <c r="I38" s="68"/>
      <c r="J38" s="68"/>
      <c r="K38" s="68"/>
      <c r="L38" s="68"/>
      <c r="M38" s="68"/>
      <c r="N38" s="68"/>
    </row>
    <row r="39" spans="1:14" s="7" customFormat="1" x14ac:dyDescent="0.2">
      <c r="A39" s="119" t="s">
        <v>3</v>
      </c>
      <c r="B39" s="25">
        <v>0</v>
      </c>
      <c r="C39" s="355"/>
      <c r="D39" s="68"/>
      <c r="E39" s="68"/>
      <c r="F39" s="68"/>
      <c r="G39" s="68"/>
      <c r="H39" s="68"/>
      <c r="I39" s="68"/>
      <c r="J39" s="68"/>
      <c r="K39" s="68"/>
      <c r="L39" s="68"/>
      <c r="M39" s="68"/>
      <c r="N39" s="68"/>
    </row>
    <row r="40" spans="1:14" s="7" customFormat="1" x14ac:dyDescent="0.2">
      <c r="A40" s="119" t="s">
        <v>31</v>
      </c>
      <c r="B40" s="25">
        <v>61.407833000000018</v>
      </c>
      <c r="C40" s="355"/>
      <c r="D40" s="68"/>
      <c r="E40" s="68"/>
      <c r="F40" s="68"/>
      <c r="G40" s="68"/>
      <c r="H40" s="68"/>
      <c r="I40" s="68"/>
      <c r="J40" s="68"/>
      <c r="K40" s="68"/>
      <c r="L40" s="68"/>
      <c r="M40" s="68"/>
      <c r="N40" s="68"/>
    </row>
    <row r="41" spans="1:14" s="7" customFormat="1" x14ac:dyDescent="0.2">
      <c r="A41" s="119" t="s">
        <v>30</v>
      </c>
      <c r="B41" s="25">
        <v>2709.3688202963012</v>
      </c>
      <c r="C41" s="355"/>
      <c r="D41" s="68"/>
      <c r="E41" s="68"/>
      <c r="F41" s="68"/>
      <c r="G41" s="68"/>
      <c r="H41" s="68"/>
      <c r="I41" s="68"/>
      <c r="J41" s="68"/>
      <c r="K41" s="68"/>
      <c r="L41" s="68"/>
      <c r="M41" s="68"/>
      <c r="N41" s="68"/>
    </row>
    <row r="42" spans="1:14" s="7" customFormat="1" x14ac:dyDescent="0.2">
      <c r="A42" s="67"/>
      <c r="B42" s="68"/>
      <c r="C42" s="68"/>
      <c r="D42" s="68"/>
      <c r="E42" s="68"/>
      <c r="F42" s="68"/>
      <c r="G42" s="68"/>
      <c r="H42" s="68"/>
      <c r="I42" s="68"/>
      <c r="J42" s="68"/>
      <c r="K42" s="68"/>
      <c r="L42" s="68"/>
      <c r="M42" s="68"/>
      <c r="N42" s="68"/>
    </row>
    <row r="43" spans="1:14" s="7" customFormat="1" x14ac:dyDescent="0.2">
      <c r="A43" s="67"/>
      <c r="B43" s="68"/>
      <c r="C43" s="68"/>
      <c r="D43" s="68"/>
      <c r="E43" s="68"/>
      <c r="F43" s="68"/>
      <c r="G43" s="68"/>
      <c r="H43" s="68"/>
      <c r="I43" s="68"/>
      <c r="J43" s="68"/>
      <c r="K43" s="68"/>
      <c r="L43" s="68"/>
      <c r="M43" s="68"/>
      <c r="N43" s="68"/>
    </row>
    <row r="44" spans="1:14" s="7" customFormat="1" x14ac:dyDescent="0.2">
      <c r="A44" s="67"/>
      <c r="B44" s="68"/>
      <c r="C44" s="68"/>
      <c r="D44" s="68"/>
      <c r="E44" s="68"/>
      <c r="F44" s="68"/>
      <c r="G44" s="68"/>
      <c r="H44" s="68"/>
      <c r="I44" s="68"/>
      <c r="J44" s="68"/>
      <c r="K44" s="68"/>
      <c r="L44" s="68"/>
      <c r="M44" s="68"/>
      <c r="N44" s="68"/>
    </row>
    <row r="45" spans="1:14" s="7" customFormat="1" x14ac:dyDescent="0.2">
      <c r="A45" s="2"/>
      <c r="B45" s="2"/>
      <c r="C45" s="2"/>
      <c r="D45" s="2"/>
      <c r="E45" s="2"/>
      <c r="F45" s="2"/>
      <c r="G45" s="2"/>
      <c r="H45" s="2"/>
      <c r="I45" s="2"/>
      <c r="J45" s="2"/>
      <c r="K45" s="2"/>
      <c r="L45" s="2"/>
      <c r="M45" s="2"/>
      <c r="N45" s="2"/>
    </row>
    <row r="47" spans="1:14" x14ac:dyDescent="0.2">
      <c r="B47" s="70"/>
    </row>
    <row r="48" spans="1:14" x14ac:dyDescent="0.2">
      <c r="B48" s="70"/>
    </row>
    <row r="49" spans="2:2" x14ac:dyDescent="0.2">
      <c r="B49" s="70"/>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35"/>
  <sheetViews>
    <sheetView showGridLines="0" view="pageBreakPreview" zoomScaleNormal="70" zoomScaleSheetLayoutView="100" workbookViewId="0">
      <selection activeCell="R24" sqref="R24"/>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41" t="s">
        <v>250</v>
      </c>
      <c r="N1" s="245" t="str">
        <f>'3'!N1</f>
        <v>III. čtvrtletí 2022</v>
      </c>
    </row>
    <row r="2" spans="1:21" ht="6" customHeight="1" x14ac:dyDescent="0.2"/>
    <row r="3" spans="1:21" x14ac:dyDescent="0.2">
      <c r="A3" s="369">
        <v>2022</v>
      </c>
      <c r="B3" s="370" t="s">
        <v>42</v>
      </c>
      <c r="C3" s="371"/>
      <c r="D3" s="372"/>
      <c r="E3" s="370" t="s">
        <v>43</v>
      </c>
      <c r="F3" s="371"/>
      <c r="G3" s="372"/>
      <c r="H3" s="370" t="s">
        <v>44</v>
      </c>
      <c r="I3" s="371"/>
      <c r="J3" s="372"/>
      <c r="K3" s="370" t="s">
        <v>45</v>
      </c>
      <c r="L3" s="371"/>
      <c r="M3" s="372"/>
      <c r="N3" s="212" t="s">
        <v>7</v>
      </c>
    </row>
    <row r="4" spans="1:21" x14ac:dyDescent="0.2">
      <c r="A4" s="369"/>
      <c r="B4" s="283" t="s">
        <v>8</v>
      </c>
      <c r="C4" s="273" t="s">
        <v>9</v>
      </c>
      <c r="D4" s="284" t="s">
        <v>10</v>
      </c>
      <c r="E4" s="283" t="s">
        <v>11</v>
      </c>
      <c r="F4" s="273" t="s">
        <v>12</v>
      </c>
      <c r="G4" s="284" t="s">
        <v>13</v>
      </c>
      <c r="H4" s="283" t="s">
        <v>14</v>
      </c>
      <c r="I4" s="273" t="s">
        <v>15</v>
      </c>
      <c r="J4" s="284" t="s">
        <v>16</v>
      </c>
      <c r="K4" s="283" t="s">
        <v>17</v>
      </c>
      <c r="L4" s="273" t="s">
        <v>18</v>
      </c>
      <c r="M4" s="284" t="s">
        <v>19</v>
      </c>
      <c r="N4" s="197"/>
    </row>
    <row r="5" spans="1:21" x14ac:dyDescent="0.2">
      <c r="A5" s="377" t="s">
        <v>116</v>
      </c>
      <c r="B5" s="378">
        <f>SUM(B6:D6)</f>
        <v>31804.336536908326</v>
      </c>
      <c r="C5" s="379"/>
      <c r="D5" s="380"/>
      <c r="E5" s="378">
        <f t="shared" ref="E5" si="0">SUM(E6:G6)</f>
        <v>14702.999815934931</v>
      </c>
      <c r="F5" s="379"/>
      <c r="G5" s="380"/>
      <c r="H5" s="378">
        <f t="shared" ref="H5" si="1">SUM(H6:J6)</f>
        <v>9862.0469064606659</v>
      </c>
      <c r="I5" s="379"/>
      <c r="J5" s="380"/>
      <c r="K5" s="381">
        <f t="shared" ref="K5" si="2">SUM(K6:M6)</f>
        <v>0</v>
      </c>
      <c r="L5" s="382"/>
      <c r="M5" s="383"/>
      <c r="N5" s="364">
        <f>SUM(N7:N20)</f>
        <v>56369.383259303911</v>
      </c>
    </row>
    <row r="6" spans="1:21" x14ac:dyDescent="0.2">
      <c r="A6" s="377"/>
      <c r="B6" s="289">
        <f>SUM(B7:B20)</f>
        <v>12076.742777410551</v>
      </c>
      <c r="C6" s="198">
        <f t="shared" ref="C6:M6" si="3">SUM(C7:C20)</f>
        <v>9805.5601428109912</v>
      </c>
      <c r="D6" s="290">
        <f t="shared" si="3"/>
        <v>9922.0336166867837</v>
      </c>
      <c r="E6" s="289">
        <f t="shared" si="3"/>
        <v>7753.0499528433311</v>
      </c>
      <c r="F6" s="198">
        <f t="shared" si="3"/>
        <v>3957.0354496005698</v>
      </c>
      <c r="G6" s="290">
        <f t="shared" si="3"/>
        <v>2992.9144134910298</v>
      </c>
      <c r="H6" s="289">
        <f t="shared" si="3"/>
        <v>2826.8118496068114</v>
      </c>
      <c r="I6" s="198">
        <f t="shared" si="3"/>
        <v>2843.9103370756052</v>
      </c>
      <c r="J6" s="290">
        <f t="shared" si="3"/>
        <v>4191.3247197782493</v>
      </c>
      <c r="K6" s="324">
        <f t="shared" si="3"/>
        <v>0</v>
      </c>
      <c r="L6" s="325">
        <f t="shared" si="3"/>
        <v>0</v>
      </c>
      <c r="M6" s="326">
        <f t="shared" si="3"/>
        <v>0</v>
      </c>
      <c r="N6" s="364"/>
      <c r="P6" s="134"/>
      <c r="Q6" s="134"/>
      <c r="R6" s="134"/>
      <c r="S6" s="134"/>
      <c r="T6" s="134"/>
      <c r="U6" s="41"/>
    </row>
    <row r="7" spans="1:21" x14ac:dyDescent="0.2">
      <c r="A7" s="169" t="s">
        <v>129</v>
      </c>
      <c r="B7" s="291">
        <v>537.61529899999994</v>
      </c>
      <c r="C7" s="199">
        <v>443.28908800000005</v>
      </c>
      <c r="D7" s="292">
        <v>432.06052199999999</v>
      </c>
      <c r="E7" s="291">
        <v>354.74978900000008</v>
      </c>
      <c r="F7" s="199">
        <v>168.32587200000003</v>
      </c>
      <c r="G7" s="292">
        <v>132.31649800000002</v>
      </c>
      <c r="H7" s="291">
        <v>169.63938600000003</v>
      </c>
      <c r="I7" s="199">
        <v>169.03565799999998</v>
      </c>
      <c r="J7" s="292">
        <v>167.60368199999996</v>
      </c>
      <c r="K7" s="327">
        <v>0</v>
      </c>
      <c r="L7" s="328">
        <v>0</v>
      </c>
      <c r="M7" s="329">
        <v>0</v>
      </c>
      <c r="N7" s="224">
        <f t="shared" ref="N7:N20" si="4">SUM(B7:M7)</f>
        <v>2574.6357939999998</v>
      </c>
      <c r="P7" s="8"/>
      <c r="Q7" s="128"/>
      <c r="R7" s="128"/>
      <c r="S7" s="128"/>
      <c r="T7" s="128"/>
      <c r="U7" s="41"/>
    </row>
    <row r="8" spans="1:21" x14ac:dyDescent="0.2">
      <c r="A8" s="169" t="s">
        <v>99</v>
      </c>
      <c r="B8" s="291">
        <v>673.41937399999995</v>
      </c>
      <c r="C8" s="199">
        <v>547.040888</v>
      </c>
      <c r="D8" s="292">
        <v>566.53426599999989</v>
      </c>
      <c r="E8" s="291">
        <v>440.61228399999993</v>
      </c>
      <c r="F8" s="199">
        <v>220.53920000000005</v>
      </c>
      <c r="G8" s="292">
        <v>154.28268299999996</v>
      </c>
      <c r="H8" s="291">
        <v>168.25960199999997</v>
      </c>
      <c r="I8" s="199">
        <v>166.65725700000002</v>
      </c>
      <c r="J8" s="292">
        <v>248.70116800000002</v>
      </c>
      <c r="K8" s="327">
        <v>0</v>
      </c>
      <c r="L8" s="328">
        <v>0</v>
      </c>
      <c r="M8" s="329">
        <v>0</v>
      </c>
      <c r="N8" s="224">
        <f t="shared" si="4"/>
        <v>3186.046722</v>
      </c>
      <c r="P8" s="8"/>
      <c r="Q8" s="128"/>
      <c r="R8" s="128"/>
      <c r="S8" s="128"/>
      <c r="T8" s="128"/>
      <c r="U8" s="41"/>
    </row>
    <row r="9" spans="1:21" x14ac:dyDescent="0.2">
      <c r="A9" s="169" t="s">
        <v>100</v>
      </c>
      <c r="B9" s="291">
        <v>820.83809199999996</v>
      </c>
      <c r="C9" s="199">
        <v>629.41187000000025</v>
      </c>
      <c r="D9" s="292">
        <v>628.28666600100019</v>
      </c>
      <c r="E9" s="291">
        <v>454.97795399999995</v>
      </c>
      <c r="F9" s="199">
        <v>230.142430999</v>
      </c>
      <c r="G9" s="292">
        <v>189.562918</v>
      </c>
      <c r="H9" s="291">
        <v>175.93192700000003</v>
      </c>
      <c r="I9" s="199">
        <v>176.66373899999996</v>
      </c>
      <c r="J9" s="292">
        <v>243.07221500099996</v>
      </c>
      <c r="K9" s="327">
        <v>0</v>
      </c>
      <c r="L9" s="328">
        <v>0</v>
      </c>
      <c r="M9" s="329">
        <v>0</v>
      </c>
      <c r="N9" s="224">
        <f t="shared" si="4"/>
        <v>3548.8878120010004</v>
      </c>
      <c r="P9" s="8"/>
      <c r="Q9" s="128"/>
      <c r="R9" s="128"/>
      <c r="S9" s="128"/>
      <c r="T9" s="128"/>
      <c r="U9" s="41"/>
    </row>
    <row r="10" spans="1:21" x14ac:dyDescent="0.2">
      <c r="A10" s="169" t="s">
        <v>101</v>
      </c>
      <c r="B10" s="291">
        <v>457.26958599999995</v>
      </c>
      <c r="C10" s="199">
        <v>386.79990899999996</v>
      </c>
      <c r="D10" s="292">
        <v>385.14665300000007</v>
      </c>
      <c r="E10" s="291">
        <v>311.35791599999999</v>
      </c>
      <c r="F10" s="199">
        <v>156.76572200000001</v>
      </c>
      <c r="G10" s="292">
        <v>103.46048400000002</v>
      </c>
      <c r="H10" s="291">
        <v>96.782905000000028</v>
      </c>
      <c r="I10" s="199">
        <v>93.106223999999969</v>
      </c>
      <c r="J10" s="292">
        <v>170.78851900000001</v>
      </c>
      <c r="K10" s="327">
        <v>0</v>
      </c>
      <c r="L10" s="328">
        <v>0</v>
      </c>
      <c r="M10" s="329">
        <v>0</v>
      </c>
      <c r="N10" s="224">
        <f t="shared" si="4"/>
        <v>2161.477918</v>
      </c>
      <c r="P10" s="8"/>
      <c r="Q10" s="128"/>
      <c r="R10" s="128"/>
      <c r="S10" s="128"/>
      <c r="T10" s="128"/>
      <c r="U10" s="41"/>
    </row>
    <row r="11" spans="1:21" x14ac:dyDescent="0.2">
      <c r="A11" s="169" t="s">
        <v>128</v>
      </c>
      <c r="B11" s="291">
        <v>243.59155586746698</v>
      </c>
      <c r="C11" s="199">
        <v>199.29233599999992</v>
      </c>
      <c r="D11" s="292">
        <v>199.95871099999999</v>
      </c>
      <c r="E11" s="291">
        <v>151.22385200000002</v>
      </c>
      <c r="F11" s="199">
        <v>68.097871000000012</v>
      </c>
      <c r="G11" s="292">
        <v>48.077253000000006</v>
      </c>
      <c r="H11" s="291">
        <v>45.581868999999998</v>
      </c>
      <c r="I11" s="199">
        <v>44.125547000000012</v>
      </c>
      <c r="J11" s="292">
        <v>76.666115999999988</v>
      </c>
      <c r="K11" s="327">
        <v>0</v>
      </c>
      <c r="L11" s="328">
        <v>0</v>
      </c>
      <c r="M11" s="329">
        <v>0</v>
      </c>
      <c r="N11" s="224">
        <f t="shared" si="4"/>
        <v>1076.6151108674671</v>
      </c>
      <c r="P11" s="8"/>
      <c r="Q11" s="128"/>
      <c r="R11" s="128"/>
      <c r="S11" s="128"/>
      <c r="T11" s="128"/>
      <c r="U11" s="41"/>
    </row>
    <row r="12" spans="1:21" x14ac:dyDescent="0.2">
      <c r="A12" s="169" t="s">
        <v>102</v>
      </c>
      <c r="B12" s="291">
        <v>403.46081342794264</v>
      </c>
      <c r="C12" s="199">
        <v>333.897959490652</v>
      </c>
      <c r="D12" s="292">
        <v>330.57534499999997</v>
      </c>
      <c r="E12" s="291">
        <v>272.89527499999997</v>
      </c>
      <c r="F12" s="199">
        <v>154.33104900000001</v>
      </c>
      <c r="G12" s="292">
        <v>123.25696600000001</v>
      </c>
      <c r="H12" s="291">
        <v>102.95486</v>
      </c>
      <c r="I12" s="199">
        <v>110.488866</v>
      </c>
      <c r="J12" s="292">
        <v>159.86941400000001</v>
      </c>
      <c r="K12" s="327">
        <v>0</v>
      </c>
      <c r="L12" s="328">
        <v>0</v>
      </c>
      <c r="M12" s="329">
        <v>0</v>
      </c>
      <c r="N12" s="224">
        <f t="shared" si="4"/>
        <v>1991.7305479185945</v>
      </c>
      <c r="P12" s="8"/>
      <c r="Q12" s="128"/>
      <c r="R12" s="128"/>
      <c r="S12" s="128"/>
      <c r="T12" s="128"/>
      <c r="U12" s="41"/>
    </row>
    <row r="13" spans="1:21" x14ac:dyDescent="0.2">
      <c r="A13" s="169" t="s">
        <v>103</v>
      </c>
      <c r="B13" s="291">
        <v>300.16453513259842</v>
      </c>
      <c r="C13" s="199">
        <v>249.32407036949726</v>
      </c>
      <c r="D13" s="292">
        <v>238.47249006905028</v>
      </c>
      <c r="E13" s="291">
        <v>186.92794400000005</v>
      </c>
      <c r="F13" s="199">
        <v>82.676640999999989</v>
      </c>
      <c r="G13" s="292">
        <v>45.262339000000004</v>
      </c>
      <c r="H13" s="291">
        <v>58.434449999999998</v>
      </c>
      <c r="I13" s="199">
        <v>57.667331000000004</v>
      </c>
      <c r="J13" s="292">
        <v>96.686798000000024</v>
      </c>
      <c r="K13" s="327">
        <v>0</v>
      </c>
      <c r="L13" s="328">
        <v>0</v>
      </c>
      <c r="M13" s="329">
        <v>0</v>
      </c>
      <c r="N13" s="224">
        <f t="shared" si="4"/>
        <v>1315.6165985711461</v>
      </c>
      <c r="P13" s="8"/>
      <c r="Q13" s="128"/>
      <c r="R13" s="128"/>
      <c r="S13" s="128"/>
      <c r="T13" s="128"/>
      <c r="U13" s="41"/>
    </row>
    <row r="14" spans="1:21" x14ac:dyDescent="0.2">
      <c r="A14" s="169" t="s">
        <v>104</v>
      </c>
      <c r="B14" s="291">
        <v>2137.4575779999991</v>
      </c>
      <c r="C14" s="199">
        <v>1676.616642</v>
      </c>
      <c r="D14" s="292">
        <v>1783.0556200000003</v>
      </c>
      <c r="E14" s="291">
        <v>1385.2493820000002</v>
      </c>
      <c r="F14" s="199">
        <v>636.00089200000014</v>
      </c>
      <c r="G14" s="292">
        <v>472.746758</v>
      </c>
      <c r="H14" s="291">
        <v>444.62969800000002</v>
      </c>
      <c r="I14" s="199">
        <v>455.3905870000001</v>
      </c>
      <c r="J14" s="292">
        <v>663.39229200000023</v>
      </c>
      <c r="K14" s="327">
        <v>0</v>
      </c>
      <c r="L14" s="328">
        <v>0</v>
      </c>
      <c r="M14" s="329">
        <v>0</v>
      </c>
      <c r="N14" s="224">
        <f t="shared" si="4"/>
        <v>9654.5394489999999</v>
      </c>
      <c r="P14" s="8"/>
      <c r="Q14" s="128"/>
      <c r="R14" s="128"/>
      <c r="S14" s="128"/>
      <c r="T14" s="128"/>
      <c r="U14" s="41"/>
    </row>
    <row r="15" spans="1:21" x14ac:dyDescent="0.2">
      <c r="A15" s="169" t="s">
        <v>105</v>
      </c>
      <c r="B15" s="291">
        <v>504.50709299999988</v>
      </c>
      <c r="C15" s="199">
        <v>391.55088699999993</v>
      </c>
      <c r="D15" s="292">
        <v>392.17901800000004</v>
      </c>
      <c r="E15" s="291">
        <v>286.99948899999993</v>
      </c>
      <c r="F15" s="199">
        <v>134.94654400000002</v>
      </c>
      <c r="G15" s="292">
        <v>101.42968600000002</v>
      </c>
      <c r="H15" s="291">
        <v>100.23140100000002</v>
      </c>
      <c r="I15" s="199">
        <v>95.297007000000008</v>
      </c>
      <c r="J15" s="292">
        <v>158.24106299999997</v>
      </c>
      <c r="K15" s="327">
        <v>0</v>
      </c>
      <c r="L15" s="328">
        <v>0</v>
      </c>
      <c r="M15" s="329">
        <v>0</v>
      </c>
      <c r="N15" s="224">
        <f t="shared" si="4"/>
        <v>2165.3821879999996</v>
      </c>
      <c r="P15" s="8"/>
      <c r="Q15" s="128"/>
      <c r="R15" s="128"/>
      <c r="S15" s="128"/>
      <c r="T15" s="128"/>
      <c r="U15" s="41"/>
    </row>
    <row r="16" spans="1:21" x14ac:dyDescent="0.2">
      <c r="A16" s="169" t="s">
        <v>106</v>
      </c>
      <c r="B16" s="291">
        <v>655.43283444874373</v>
      </c>
      <c r="C16" s="199">
        <v>512.71761645614458</v>
      </c>
      <c r="D16" s="292">
        <v>504.55134919419913</v>
      </c>
      <c r="E16" s="291">
        <v>377.08430311664944</v>
      </c>
      <c r="F16" s="199">
        <v>127.98553589571794</v>
      </c>
      <c r="G16" s="292">
        <v>84.571758541997085</v>
      </c>
      <c r="H16" s="291">
        <v>75.433243606811772</v>
      </c>
      <c r="I16" s="199">
        <v>74.16519207560539</v>
      </c>
      <c r="J16" s="292">
        <v>165.61402577724914</v>
      </c>
      <c r="K16" s="327">
        <v>0</v>
      </c>
      <c r="L16" s="328">
        <v>0</v>
      </c>
      <c r="M16" s="329">
        <v>0</v>
      </c>
      <c r="N16" s="224">
        <f t="shared" si="4"/>
        <v>2577.555859113118</v>
      </c>
      <c r="P16" s="8"/>
      <c r="Q16" s="128"/>
      <c r="R16" s="128"/>
      <c r="S16" s="128"/>
      <c r="T16" s="128"/>
      <c r="U16" s="41"/>
    </row>
    <row r="17" spans="1:21" x14ac:dyDescent="0.2">
      <c r="A17" s="169" t="s">
        <v>107</v>
      </c>
      <c r="B17" s="291">
        <v>591.763554</v>
      </c>
      <c r="C17" s="199">
        <v>494.81907399999989</v>
      </c>
      <c r="D17" s="292">
        <v>506.72026800000003</v>
      </c>
      <c r="E17" s="291">
        <v>375.55982699999993</v>
      </c>
      <c r="F17" s="199">
        <v>168.37431099999998</v>
      </c>
      <c r="G17" s="292">
        <v>113.28577300000001</v>
      </c>
      <c r="H17" s="291">
        <v>104.95247600000002</v>
      </c>
      <c r="I17" s="199">
        <v>98.377757999999986</v>
      </c>
      <c r="J17" s="292">
        <v>171.444264</v>
      </c>
      <c r="K17" s="327">
        <v>0</v>
      </c>
      <c r="L17" s="328">
        <v>0</v>
      </c>
      <c r="M17" s="329">
        <v>0</v>
      </c>
      <c r="N17" s="224">
        <f t="shared" si="4"/>
        <v>2625.2973050000001</v>
      </c>
      <c r="P17" s="8"/>
      <c r="Q17" s="128"/>
      <c r="R17" s="128"/>
      <c r="S17" s="128"/>
      <c r="T17" s="128"/>
      <c r="U17" s="41"/>
    </row>
    <row r="18" spans="1:21" x14ac:dyDescent="0.2">
      <c r="A18" s="169" t="s">
        <v>108</v>
      </c>
      <c r="B18" s="291">
        <v>2687.2567690000019</v>
      </c>
      <c r="C18" s="199">
        <v>2220.0285439999998</v>
      </c>
      <c r="D18" s="292">
        <v>2180.5619920000008</v>
      </c>
      <c r="E18" s="291">
        <v>1761.5651190000003</v>
      </c>
      <c r="F18" s="199">
        <v>987.88020800000015</v>
      </c>
      <c r="G18" s="292">
        <v>769.91885300000001</v>
      </c>
      <c r="H18" s="291">
        <v>674.25424299999997</v>
      </c>
      <c r="I18" s="199">
        <v>688.45097999999973</v>
      </c>
      <c r="J18" s="292">
        <v>1011.245991</v>
      </c>
      <c r="K18" s="327">
        <v>0</v>
      </c>
      <c r="L18" s="328">
        <v>0</v>
      </c>
      <c r="M18" s="329">
        <v>0</v>
      </c>
      <c r="N18" s="224">
        <f t="shared" si="4"/>
        <v>12981.162699000002</v>
      </c>
      <c r="P18" s="8"/>
      <c r="Q18" s="128"/>
      <c r="R18" s="128"/>
      <c r="S18" s="128"/>
      <c r="T18" s="128"/>
      <c r="U18" s="41"/>
    </row>
    <row r="19" spans="1:21" x14ac:dyDescent="0.2">
      <c r="A19" s="169" t="s">
        <v>109</v>
      </c>
      <c r="B19" s="291">
        <v>1528.8750480000003</v>
      </c>
      <c r="C19" s="199">
        <v>1284.7001749999995</v>
      </c>
      <c r="D19" s="292">
        <v>1317.1912330000005</v>
      </c>
      <c r="E19" s="291">
        <v>1055.6131870000004</v>
      </c>
      <c r="F19" s="199">
        <v>632.21960499999989</v>
      </c>
      <c r="G19" s="292">
        <v>495.62764400000003</v>
      </c>
      <c r="H19" s="291">
        <v>486.15762100000001</v>
      </c>
      <c r="I19" s="199">
        <v>462.27980499999995</v>
      </c>
      <c r="J19" s="292">
        <v>662.96050099999991</v>
      </c>
      <c r="K19" s="327">
        <v>0</v>
      </c>
      <c r="L19" s="328">
        <v>0</v>
      </c>
      <c r="M19" s="329">
        <v>0</v>
      </c>
      <c r="N19" s="224">
        <f t="shared" si="4"/>
        <v>7925.6248190000006</v>
      </c>
      <c r="P19" s="8"/>
      <c r="Q19" s="128"/>
      <c r="R19" s="128"/>
      <c r="S19" s="128"/>
      <c r="T19" s="128"/>
      <c r="U19" s="41"/>
    </row>
    <row r="20" spans="1:21" x14ac:dyDescent="0.2">
      <c r="A20" s="169" t="s">
        <v>110</v>
      </c>
      <c r="B20" s="291">
        <v>535.09064553379642</v>
      </c>
      <c r="C20" s="199">
        <v>436.07108349469763</v>
      </c>
      <c r="D20" s="292">
        <v>456.7394834225318</v>
      </c>
      <c r="E20" s="291">
        <v>338.23363172668093</v>
      </c>
      <c r="F20" s="199">
        <v>188.74956770585203</v>
      </c>
      <c r="G20" s="292">
        <v>159.11479994903229</v>
      </c>
      <c r="H20" s="291">
        <v>123.568168</v>
      </c>
      <c r="I20" s="199">
        <v>152.204386</v>
      </c>
      <c r="J20" s="292">
        <v>195.03867099999997</v>
      </c>
      <c r="K20" s="327">
        <v>0</v>
      </c>
      <c r="L20" s="328">
        <v>0</v>
      </c>
      <c r="M20" s="329">
        <v>0</v>
      </c>
      <c r="N20" s="224">
        <f t="shared" si="4"/>
        <v>2584.8104368325908</v>
      </c>
      <c r="P20" s="8"/>
      <c r="Q20" s="128"/>
      <c r="R20" s="128"/>
      <c r="S20" s="128"/>
      <c r="T20" s="128"/>
      <c r="U20" s="41"/>
    </row>
    <row r="21" spans="1:21" x14ac:dyDescent="0.2">
      <c r="A21" s="4"/>
      <c r="N21" s="3"/>
      <c r="P21" s="1"/>
      <c r="Q21" s="1"/>
      <c r="R21" s="1"/>
      <c r="S21" s="1"/>
      <c r="T21" s="1"/>
      <c r="U21" s="144"/>
    </row>
    <row r="22" spans="1:21" x14ac:dyDescent="0.2">
      <c r="A22" s="10" t="s">
        <v>129</v>
      </c>
      <c r="B22" s="25">
        <v>506.27872600000001</v>
      </c>
      <c r="C22" s="131"/>
      <c r="P22" s="8"/>
      <c r="U22" s="140"/>
    </row>
    <row r="23" spans="1:21" x14ac:dyDescent="0.2">
      <c r="A23" s="10" t="s">
        <v>99</v>
      </c>
      <c r="B23" s="25">
        <v>583.61802699999998</v>
      </c>
      <c r="C23" s="131"/>
    </row>
    <row r="24" spans="1:21" x14ac:dyDescent="0.2">
      <c r="A24" s="10" t="s">
        <v>100</v>
      </c>
      <c r="B24" s="25">
        <v>595.66788100099996</v>
      </c>
      <c r="C24" s="131"/>
    </row>
    <row r="25" spans="1:21" x14ac:dyDescent="0.2">
      <c r="A25" s="10" t="s">
        <v>101</v>
      </c>
      <c r="B25" s="25">
        <v>360.67764799999998</v>
      </c>
      <c r="C25" s="131"/>
    </row>
    <row r="26" spans="1:21" x14ac:dyDescent="0.2">
      <c r="A26" s="10" t="s">
        <v>128</v>
      </c>
      <c r="B26" s="25">
        <v>166.37353200000001</v>
      </c>
      <c r="C26" s="131"/>
    </row>
    <row r="27" spans="1:21" x14ac:dyDescent="0.2">
      <c r="A27" s="10" t="s">
        <v>102</v>
      </c>
      <c r="B27" s="25">
        <v>373.31313999999998</v>
      </c>
      <c r="C27" s="131"/>
    </row>
    <row r="28" spans="1:21" x14ac:dyDescent="0.2">
      <c r="A28" s="10" t="s">
        <v>103</v>
      </c>
      <c r="B28" s="25">
        <v>212.78857900000003</v>
      </c>
      <c r="C28" s="131"/>
    </row>
    <row r="29" spans="1:21" x14ac:dyDescent="0.2">
      <c r="A29" s="10" t="s">
        <v>104</v>
      </c>
      <c r="B29" s="25">
        <v>1563.4125770000003</v>
      </c>
      <c r="C29" s="131"/>
    </row>
    <row r="30" spans="1:21" x14ac:dyDescent="0.2">
      <c r="A30" s="10" t="s">
        <v>105</v>
      </c>
      <c r="B30" s="25">
        <v>353.76947099999995</v>
      </c>
      <c r="C30" s="131"/>
    </row>
    <row r="31" spans="1:21" x14ac:dyDescent="0.2">
      <c r="A31" s="10" t="s">
        <v>106</v>
      </c>
      <c r="B31" s="25">
        <v>315.21246145966632</v>
      </c>
      <c r="C31" s="131"/>
    </row>
    <row r="32" spans="1:21" x14ac:dyDescent="0.2">
      <c r="A32" s="10" t="s">
        <v>107</v>
      </c>
      <c r="B32" s="25">
        <v>374.77449799999999</v>
      </c>
      <c r="C32" s="131"/>
    </row>
    <row r="33" spans="1:3" x14ac:dyDescent="0.2">
      <c r="A33" s="10" t="s">
        <v>108</v>
      </c>
      <c r="B33" s="25">
        <v>2373.9512139999997</v>
      </c>
      <c r="C33" s="131"/>
    </row>
    <row r="34" spans="1:3" x14ac:dyDescent="0.2">
      <c r="A34" s="10" t="s">
        <v>109</v>
      </c>
      <c r="B34" s="25">
        <v>1611.397927</v>
      </c>
      <c r="C34" s="131"/>
    </row>
    <row r="35" spans="1:3" x14ac:dyDescent="0.2">
      <c r="A35" s="10" t="s">
        <v>110</v>
      </c>
      <c r="B35" s="25">
        <v>470.81122499999998</v>
      </c>
      <c r="C35" s="131"/>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view="pageBreakPreview" zoomScaleNormal="70" zoomScaleSheetLayoutView="100" workbookViewId="0">
      <selection activeCell="X23" sqref="X23"/>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0" s="66" customFormat="1" ht="18" x14ac:dyDescent="0.25">
      <c r="A1" s="241" t="s">
        <v>323</v>
      </c>
      <c r="B1" s="23"/>
      <c r="C1" s="23"/>
      <c r="D1" s="23"/>
      <c r="E1" s="23"/>
      <c r="G1" s="23"/>
      <c r="H1" s="23"/>
      <c r="I1" s="23"/>
      <c r="J1" s="23"/>
      <c r="K1" s="23"/>
      <c r="L1" s="23"/>
      <c r="M1" s="23"/>
      <c r="N1" s="23"/>
      <c r="P1" s="245" t="str">
        <f>'3'!N1</f>
        <v>III. čtvrtletí 2022</v>
      </c>
    </row>
    <row r="2" spans="1:20" s="7" customFormat="1" ht="6" customHeight="1" x14ac:dyDescent="0.2">
      <c r="B2" s="115"/>
      <c r="C2" s="115"/>
      <c r="D2" s="115"/>
      <c r="E2" s="115"/>
      <c r="F2" s="115"/>
      <c r="G2" s="115"/>
      <c r="H2" s="115"/>
      <c r="I2" s="115"/>
      <c r="J2" s="115"/>
      <c r="K2" s="115"/>
      <c r="L2" s="115"/>
      <c r="M2" s="115"/>
      <c r="N2" s="115"/>
      <c r="O2" s="115"/>
    </row>
    <row r="3" spans="1:20" s="7" customFormat="1" ht="12" customHeight="1" x14ac:dyDescent="0.2">
      <c r="A3" s="168"/>
      <c r="B3" s="200" t="s">
        <v>85</v>
      </c>
      <c r="C3" s="200" t="s">
        <v>76</v>
      </c>
      <c r="D3" s="200" t="s">
        <v>77</v>
      </c>
      <c r="E3" s="200" t="s">
        <v>78</v>
      </c>
      <c r="F3" s="200" t="s">
        <v>88</v>
      </c>
      <c r="G3" s="200" t="s">
        <v>79</v>
      </c>
      <c r="H3" s="200" t="s">
        <v>80</v>
      </c>
      <c r="I3" s="200" t="s">
        <v>81</v>
      </c>
      <c r="J3" s="200" t="s">
        <v>82</v>
      </c>
      <c r="K3" s="200" t="s">
        <v>83</v>
      </c>
      <c r="L3" s="200" t="s">
        <v>84</v>
      </c>
      <c r="M3" s="200" t="s">
        <v>86</v>
      </c>
      <c r="N3" s="200" t="s">
        <v>87</v>
      </c>
      <c r="O3" s="200" t="s">
        <v>89</v>
      </c>
      <c r="P3" s="200" t="s">
        <v>7</v>
      </c>
    </row>
    <row r="4" spans="1:20" s="110" customFormat="1" ht="12" customHeight="1" x14ac:dyDescent="0.2">
      <c r="A4" s="170" t="s">
        <v>116</v>
      </c>
      <c r="B4" s="280">
        <f>SUM(B5:B20)</f>
        <v>506.27872599999989</v>
      </c>
      <c r="C4" s="280">
        <f>SUM(C5:C20)</f>
        <v>583.61802699999987</v>
      </c>
      <c r="D4" s="280">
        <f t="shared" ref="D4:P4" si="0">SUM(D5:D20)</f>
        <v>595.66788100100007</v>
      </c>
      <c r="E4" s="280">
        <f t="shared" si="0"/>
        <v>360.67764800000003</v>
      </c>
      <c r="F4" s="280">
        <f>SUM(F5:F20)</f>
        <v>166.37353199999998</v>
      </c>
      <c r="G4" s="280">
        <f t="shared" si="0"/>
        <v>373.31314000000003</v>
      </c>
      <c r="H4" s="280">
        <f t="shared" si="0"/>
        <v>212.78857900000003</v>
      </c>
      <c r="I4" s="280">
        <f t="shared" si="0"/>
        <v>1563.4125769999996</v>
      </c>
      <c r="J4" s="280">
        <f t="shared" si="0"/>
        <v>353.76947099999995</v>
      </c>
      <c r="K4" s="280">
        <f t="shared" si="0"/>
        <v>315.21246145966637</v>
      </c>
      <c r="L4" s="280">
        <f t="shared" si="0"/>
        <v>374.77449800000005</v>
      </c>
      <c r="M4" s="280">
        <f t="shared" si="0"/>
        <v>2373.9512140000006</v>
      </c>
      <c r="N4" s="280">
        <f t="shared" si="0"/>
        <v>1611.397927</v>
      </c>
      <c r="O4" s="280">
        <f t="shared" si="0"/>
        <v>470.81122500000004</v>
      </c>
      <c r="P4" s="195">
        <f t="shared" si="0"/>
        <v>9862.0469064606696</v>
      </c>
    </row>
    <row r="5" spans="1:20" s="7" customFormat="1" ht="12" customHeight="1" x14ac:dyDescent="0.2">
      <c r="A5" s="169" t="s">
        <v>40</v>
      </c>
      <c r="B5" s="199">
        <v>0</v>
      </c>
      <c r="C5" s="199">
        <v>237.05386299999995</v>
      </c>
      <c r="D5" s="199">
        <v>54.968940000000003</v>
      </c>
      <c r="E5" s="199">
        <v>43.368670999999999</v>
      </c>
      <c r="F5" s="199">
        <v>53.959254000000001</v>
      </c>
      <c r="G5" s="199">
        <v>17.484860999999999</v>
      </c>
      <c r="H5" s="199">
        <v>0</v>
      </c>
      <c r="I5" s="199">
        <v>108.06948100000002</v>
      </c>
      <c r="J5" s="199">
        <v>16.331825000000002</v>
      </c>
      <c r="K5" s="199">
        <v>1.9898879999999999</v>
      </c>
      <c r="L5" s="199">
        <v>94.87917400000002</v>
      </c>
      <c r="M5" s="199">
        <v>98.387860000000018</v>
      </c>
      <c r="N5" s="199">
        <v>284.50536099999999</v>
      </c>
      <c r="O5" s="199">
        <v>27.620633000000002</v>
      </c>
      <c r="P5" s="192">
        <f>SUM(B5:O5)</f>
        <v>1038.619811</v>
      </c>
      <c r="T5" s="8"/>
    </row>
    <row r="6" spans="1:20" s="7" customFormat="1" ht="12" customHeight="1" x14ac:dyDescent="0.2">
      <c r="A6" s="169" t="s">
        <v>39</v>
      </c>
      <c r="B6" s="199">
        <v>7.2130000000000001</v>
      </c>
      <c r="C6" s="199">
        <v>21.360229</v>
      </c>
      <c r="D6" s="199">
        <v>15.992325999999997</v>
      </c>
      <c r="E6" s="199">
        <v>0.86299999999999999</v>
      </c>
      <c r="F6" s="199">
        <v>6.1488669999999992</v>
      </c>
      <c r="G6" s="199">
        <v>5.7809270000000001</v>
      </c>
      <c r="H6" s="199">
        <v>1.77999</v>
      </c>
      <c r="I6" s="199">
        <v>0.14552299999999999</v>
      </c>
      <c r="J6" s="199">
        <v>4.6106600000000002</v>
      </c>
      <c r="K6" s="199">
        <v>6.7721229999999997</v>
      </c>
      <c r="L6" s="199">
        <v>9.3065999999999978</v>
      </c>
      <c r="M6" s="199">
        <v>8.3991039999999995</v>
      </c>
      <c r="N6" s="199">
        <v>3.7143140000000003</v>
      </c>
      <c r="O6" s="199">
        <v>1.4398400000000002</v>
      </c>
      <c r="P6" s="192">
        <f t="shared" ref="P6:P20" si="1">SUM(B6:O6)</f>
        <v>93.526502999999991</v>
      </c>
      <c r="T6" s="8"/>
    </row>
    <row r="7" spans="1:20" s="7" customFormat="1" ht="12" customHeight="1" x14ac:dyDescent="0.2">
      <c r="A7" s="169" t="s">
        <v>38</v>
      </c>
      <c r="B7" s="199">
        <v>0</v>
      </c>
      <c r="C7" s="199">
        <v>0</v>
      </c>
      <c r="D7" s="199">
        <v>0</v>
      </c>
      <c r="E7" s="199">
        <v>0</v>
      </c>
      <c r="F7" s="199">
        <v>0</v>
      </c>
      <c r="G7" s="199">
        <v>8.0650300000000001</v>
      </c>
      <c r="H7" s="199">
        <v>0</v>
      </c>
      <c r="I7" s="199">
        <v>772.51305799999989</v>
      </c>
      <c r="J7" s="199">
        <v>0</v>
      </c>
      <c r="K7" s="199">
        <v>0</v>
      </c>
      <c r="L7" s="199">
        <v>0</v>
      </c>
      <c r="M7" s="199">
        <v>0</v>
      </c>
      <c r="N7" s="199">
        <v>0.64464999999999995</v>
      </c>
      <c r="O7" s="199">
        <v>0</v>
      </c>
      <c r="P7" s="192">
        <f t="shared" si="1"/>
        <v>781.22273799999982</v>
      </c>
      <c r="T7" s="8"/>
    </row>
    <row r="8" spans="1:20" s="7" customFormat="1" ht="12" customHeight="1" x14ac:dyDescent="0.2">
      <c r="A8" s="169" t="s">
        <v>60</v>
      </c>
      <c r="B8" s="281">
        <v>2.3119999999999998</v>
      </c>
      <c r="C8" s="281">
        <v>0</v>
      </c>
      <c r="D8" s="281">
        <v>1.0588</v>
      </c>
      <c r="E8" s="281">
        <v>0</v>
      </c>
      <c r="F8" s="281">
        <v>1.2E-2</v>
      </c>
      <c r="G8" s="281">
        <v>0</v>
      </c>
      <c r="H8" s="281">
        <v>0</v>
      </c>
      <c r="I8" s="281">
        <v>5.0147999999999998E-2</v>
      </c>
      <c r="J8" s="281">
        <v>0</v>
      </c>
      <c r="K8" s="281">
        <v>5.0579999999999998</v>
      </c>
      <c r="L8" s="281">
        <v>0.72132999999999992</v>
      </c>
      <c r="M8" s="281">
        <v>0</v>
      </c>
      <c r="N8" s="281">
        <v>0</v>
      </c>
      <c r="O8" s="199">
        <v>8.6499999999999994E-2</v>
      </c>
      <c r="P8" s="192">
        <f t="shared" si="1"/>
        <v>9.2987779999999987</v>
      </c>
      <c r="T8" s="8"/>
    </row>
    <row r="9" spans="1:20" s="7" customFormat="1" ht="12" customHeight="1" x14ac:dyDescent="0.2">
      <c r="A9" s="169" t="s">
        <v>61</v>
      </c>
      <c r="B9" s="281">
        <v>2.137</v>
      </c>
      <c r="C9" s="281">
        <v>0</v>
      </c>
      <c r="D9" s="281">
        <v>4.9000000000000002E-2</v>
      </c>
      <c r="E9" s="281">
        <v>0.98792999999999986</v>
      </c>
      <c r="F9" s="281">
        <v>0</v>
      </c>
      <c r="G9" s="281">
        <v>0</v>
      </c>
      <c r="H9" s="281">
        <v>0</v>
      </c>
      <c r="I9" s="281">
        <v>0</v>
      </c>
      <c r="J9" s="281">
        <v>0</v>
      </c>
      <c r="K9" s="281">
        <v>0</v>
      </c>
      <c r="L9" s="281">
        <v>0</v>
      </c>
      <c r="M9" s="281">
        <v>0</v>
      </c>
      <c r="N9" s="281">
        <v>0.33800000000000002</v>
      </c>
      <c r="O9" s="199">
        <v>0</v>
      </c>
      <c r="P9" s="192">
        <f t="shared" si="1"/>
        <v>3.51193</v>
      </c>
      <c r="T9" s="8"/>
    </row>
    <row r="10" spans="1:20" s="7" customFormat="1" ht="12" customHeight="1" x14ac:dyDescent="0.2">
      <c r="A10" s="169" t="s">
        <v>62</v>
      </c>
      <c r="B10" s="281">
        <v>0</v>
      </c>
      <c r="C10" s="281">
        <v>0</v>
      </c>
      <c r="D10" s="281">
        <v>8.5000000000000006E-2</v>
      </c>
      <c r="E10" s="281">
        <v>5.3719999999999997E-2</v>
      </c>
      <c r="F10" s="281">
        <v>5.5E-2</v>
      </c>
      <c r="G10" s="281">
        <v>1E-3</v>
      </c>
      <c r="H10" s="281">
        <v>0</v>
      </c>
      <c r="I10" s="281">
        <v>0</v>
      </c>
      <c r="J10" s="281">
        <v>0</v>
      </c>
      <c r="K10" s="281">
        <v>0</v>
      </c>
      <c r="L10" s="281">
        <v>0</v>
      </c>
      <c r="M10" s="281">
        <v>0</v>
      </c>
      <c r="N10" s="281">
        <v>1.2E-2</v>
      </c>
      <c r="O10" s="199">
        <v>0</v>
      </c>
      <c r="P10" s="192">
        <f t="shared" si="1"/>
        <v>0.20672000000000001</v>
      </c>
      <c r="T10" s="8"/>
    </row>
    <row r="11" spans="1:20" s="7" customFormat="1" ht="12" customHeight="1" x14ac:dyDescent="0.2">
      <c r="A11" s="169" t="s">
        <v>37</v>
      </c>
      <c r="B11" s="281">
        <v>0</v>
      </c>
      <c r="C11" s="281">
        <v>218.03922299999999</v>
      </c>
      <c r="D11" s="281">
        <v>0.442</v>
      </c>
      <c r="E11" s="281">
        <v>256.61292300000002</v>
      </c>
      <c r="F11" s="281">
        <v>10.257067999999999</v>
      </c>
      <c r="G11" s="281">
        <v>210.32677000000001</v>
      </c>
      <c r="H11" s="281">
        <v>11.970138</v>
      </c>
      <c r="I11" s="281">
        <v>43.512676000000006</v>
      </c>
      <c r="J11" s="281">
        <v>159.21214799999998</v>
      </c>
      <c r="K11" s="281">
        <v>259.72093100000001</v>
      </c>
      <c r="L11" s="281">
        <v>200.04810800000001</v>
      </c>
      <c r="M11" s="281">
        <v>946.12020900000005</v>
      </c>
      <c r="N11" s="281">
        <v>1169.6188670000001</v>
      </c>
      <c r="O11" s="199">
        <v>318.61444499999993</v>
      </c>
      <c r="P11" s="192">
        <f t="shared" si="1"/>
        <v>3804.4955060000002</v>
      </c>
      <c r="T11" s="8"/>
    </row>
    <row r="12" spans="1:20" s="7" customFormat="1" ht="12" customHeight="1" x14ac:dyDescent="0.2">
      <c r="A12" s="169" t="s">
        <v>72</v>
      </c>
      <c r="B12" s="281">
        <v>0</v>
      </c>
      <c r="C12" s="281">
        <v>21.13597</v>
      </c>
      <c r="D12" s="281">
        <v>0</v>
      </c>
      <c r="E12" s="281">
        <v>0</v>
      </c>
      <c r="F12" s="281">
        <v>4.3782500000000004</v>
      </c>
      <c r="G12" s="281">
        <v>0</v>
      </c>
      <c r="H12" s="281">
        <v>0</v>
      </c>
      <c r="I12" s="281">
        <v>0</v>
      </c>
      <c r="J12" s="281">
        <v>0</v>
      </c>
      <c r="K12" s="281">
        <v>0</v>
      </c>
      <c r="L12" s="281">
        <v>0</v>
      </c>
      <c r="M12" s="281">
        <v>0</v>
      </c>
      <c r="N12" s="281">
        <v>0</v>
      </c>
      <c r="O12" s="199">
        <v>0</v>
      </c>
      <c r="P12" s="192">
        <f t="shared" si="1"/>
        <v>25.514220000000002</v>
      </c>
      <c r="T12" s="8"/>
    </row>
    <row r="13" spans="1:20" s="7" customFormat="1" ht="12" customHeight="1" x14ac:dyDescent="0.2">
      <c r="A13" s="169" t="s">
        <v>36</v>
      </c>
      <c r="B13" s="281">
        <v>0</v>
      </c>
      <c r="C13" s="281">
        <v>0</v>
      </c>
      <c r="D13" s="281">
        <v>0</v>
      </c>
      <c r="E13" s="281">
        <v>0</v>
      </c>
      <c r="F13" s="281">
        <v>0</v>
      </c>
      <c r="G13" s="281">
        <v>0</v>
      </c>
      <c r="H13" s="281">
        <v>0</v>
      </c>
      <c r="I13" s="281">
        <v>0</v>
      </c>
      <c r="J13" s="281">
        <v>0</v>
      </c>
      <c r="K13" s="281">
        <v>0</v>
      </c>
      <c r="L13" s="281">
        <v>0</v>
      </c>
      <c r="M13" s="281">
        <v>0</v>
      </c>
      <c r="N13" s="281">
        <v>0</v>
      </c>
      <c r="O13" s="199">
        <v>0</v>
      </c>
      <c r="P13" s="192">
        <f t="shared" si="1"/>
        <v>0</v>
      </c>
      <c r="T13" s="8"/>
    </row>
    <row r="14" spans="1:20" s="7" customFormat="1" ht="12" customHeight="1" x14ac:dyDescent="0.2">
      <c r="A14" s="169" t="s">
        <v>35</v>
      </c>
      <c r="B14" s="281">
        <v>0</v>
      </c>
      <c r="C14" s="281">
        <v>0</v>
      </c>
      <c r="D14" s="281">
        <v>6.6448999999999998</v>
      </c>
      <c r="E14" s="281">
        <v>0.1162</v>
      </c>
      <c r="F14" s="281">
        <v>3.7808280000000001</v>
      </c>
      <c r="G14" s="281">
        <v>0</v>
      </c>
      <c r="H14" s="281">
        <v>0.442</v>
      </c>
      <c r="I14" s="281">
        <v>140.33260999999999</v>
      </c>
      <c r="J14" s="281">
        <v>0</v>
      </c>
      <c r="K14" s="281">
        <v>2.0049999999999999</v>
      </c>
      <c r="L14" s="281">
        <v>0</v>
      </c>
      <c r="M14" s="281">
        <v>20.709665000000001</v>
      </c>
      <c r="N14" s="281">
        <v>0.112</v>
      </c>
      <c r="O14" s="199">
        <v>0.34300000000000003</v>
      </c>
      <c r="P14" s="192">
        <f t="shared" si="1"/>
        <v>174.48620299999996</v>
      </c>
      <c r="T14" s="8"/>
    </row>
    <row r="15" spans="1:20" s="7" customFormat="1" ht="12" customHeight="1" x14ac:dyDescent="0.2">
      <c r="A15" s="169" t="s">
        <v>34</v>
      </c>
      <c r="B15" s="281">
        <v>0</v>
      </c>
      <c r="C15" s="281">
        <v>0</v>
      </c>
      <c r="D15" s="281">
        <v>0</v>
      </c>
      <c r="E15" s="281">
        <v>0</v>
      </c>
      <c r="F15" s="281">
        <v>0</v>
      </c>
      <c r="G15" s="281">
        <v>0</v>
      </c>
      <c r="H15" s="281">
        <v>0</v>
      </c>
      <c r="I15" s="281">
        <v>0</v>
      </c>
      <c r="J15" s="281">
        <v>0</v>
      </c>
      <c r="K15" s="281">
        <v>0</v>
      </c>
      <c r="L15" s="281">
        <v>0</v>
      </c>
      <c r="M15" s="281">
        <v>3.0456779999999997</v>
      </c>
      <c r="N15" s="281">
        <v>0</v>
      </c>
      <c r="O15" s="199">
        <v>2.7759999999999998</v>
      </c>
      <c r="P15" s="192">
        <f t="shared" si="1"/>
        <v>5.8216779999999995</v>
      </c>
      <c r="T15" s="8"/>
    </row>
    <row r="16" spans="1:20" s="7" customFormat="1" ht="12" customHeight="1" x14ac:dyDescent="0.2">
      <c r="A16" s="169" t="s">
        <v>33</v>
      </c>
      <c r="B16" s="281">
        <v>148.297</v>
      </c>
      <c r="C16" s="281">
        <v>1.7073450000000001</v>
      </c>
      <c r="D16" s="281">
        <v>286.69</v>
      </c>
      <c r="E16" s="281">
        <v>0</v>
      </c>
      <c r="F16" s="281">
        <v>0.82095799999999997</v>
      </c>
      <c r="G16" s="281">
        <v>0</v>
      </c>
      <c r="H16" s="281">
        <v>105.398</v>
      </c>
      <c r="I16" s="281">
        <v>7.3879999999999999</v>
      </c>
      <c r="J16" s="281">
        <v>0</v>
      </c>
      <c r="K16" s="281">
        <v>0</v>
      </c>
      <c r="L16" s="281">
        <v>5.1989999999999998</v>
      </c>
      <c r="M16" s="281">
        <v>17.963667164364512</v>
      </c>
      <c r="N16" s="281">
        <v>4.6643800000000004</v>
      </c>
      <c r="O16" s="199">
        <v>6.9951999999999996</v>
      </c>
      <c r="P16" s="192">
        <f t="shared" si="1"/>
        <v>585.12355016436459</v>
      </c>
      <c r="T16" s="8"/>
    </row>
    <row r="17" spans="1:20" s="7" customFormat="1" ht="12" customHeight="1" x14ac:dyDescent="0.2">
      <c r="A17" s="169" t="s">
        <v>32</v>
      </c>
      <c r="B17" s="281">
        <v>0</v>
      </c>
      <c r="C17" s="281">
        <v>6.6769000000000009E-2</v>
      </c>
      <c r="D17" s="281">
        <v>0</v>
      </c>
      <c r="E17" s="281">
        <v>0</v>
      </c>
      <c r="F17" s="281">
        <v>0</v>
      </c>
      <c r="G17" s="281">
        <v>0</v>
      </c>
      <c r="H17" s="281">
        <v>0</v>
      </c>
      <c r="I17" s="281">
        <v>335.48135699999995</v>
      </c>
      <c r="J17" s="281">
        <v>0</v>
      </c>
      <c r="K17" s="281">
        <v>0</v>
      </c>
      <c r="L17" s="281">
        <v>0</v>
      </c>
      <c r="M17" s="281">
        <v>181.77249</v>
      </c>
      <c r="N17" s="281">
        <v>30.913</v>
      </c>
      <c r="O17" s="199">
        <v>21.209</v>
      </c>
      <c r="P17" s="192">
        <f t="shared" si="1"/>
        <v>569.44261599999993</v>
      </c>
      <c r="T17" s="8"/>
    </row>
    <row r="18" spans="1:20" s="7" customFormat="1" ht="12" customHeight="1" x14ac:dyDescent="0.2">
      <c r="A18" s="169" t="s">
        <v>3</v>
      </c>
      <c r="B18" s="281">
        <v>0</v>
      </c>
      <c r="C18" s="281">
        <v>0</v>
      </c>
      <c r="D18" s="281">
        <v>0</v>
      </c>
      <c r="E18" s="281">
        <v>0</v>
      </c>
      <c r="F18" s="281">
        <v>0</v>
      </c>
      <c r="G18" s="281">
        <v>0</v>
      </c>
      <c r="H18" s="281">
        <v>0</v>
      </c>
      <c r="I18" s="281">
        <v>0</v>
      </c>
      <c r="J18" s="281">
        <v>0</v>
      </c>
      <c r="K18" s="281">
        <v>0</v>
      </c>
      <c r="L18" s="281">
        <v>0</v>
      </c>
      <c r="M18" s="281">
        <v>0</v>
      </c>
      <c r="N18" s="281">
        <v>0</v>
      </c>
      <c r="O18" s="199">
        <v>0</v>
      </c>
      <c r="P18" s="192">
        <f t="shared" si="1"/>
        <v>0</v>
      </c>
      <c r="T18" s="8"/>
    </row>
    <row r="19" spans="1:20" s="7" customFormat="1" ht="12" customHeight="1" x14ac:dyDescent="0.2">
      <c r="A19" s="169" t="s">
        <v>31</v>
      </c>
      <c r="B19" s="281">
        <v>8.4000000000000005E-2</v>
      </c>
      <c r="C19" s="281">
        <v>14.169657000000003</v>
      </c>
      <c r="D19" s="281">
        <v>1.9119399999999998</v>
      </c>
      <c r="E19" s="281">
        <v>8.4828639999999993</v>
      </c>
      <c r="F19" s="281">
        <v>3.2000000000000001E-2</v>
      </c>
      <c r="G19" s="281">
        <v>0.55044000000000004</v>
      </c>
      <c r="H19" s="281">
        <v>0</v>
      </c>
      <c r="I19" s="281">
        <v>0.42886599999999997</v>
      </c>
      <c r="J19" s="281">
        <v>27.911484000000002</v>
      </c>
      <c r="K19" s="281">
        <v>7.2495999999999991E-2</v>
      </c>
      <c r="L19" s="281">
        <v>0</v>
      </c>
      <c r="M19" s="281">
        <v>4.4702640000000002</v>
      </c>
      <c r="N19" s="281">
        <v>3.0354919999999992</v>
      </c>
      <c r="O19" s="199">
        <v>0.25833000000000006</v>
      </c>
      <c r="P19" s="192">
        <f t="shared" si="1"/>
        <v>61.407833000000004</v>
      </c>
      <c r="T19" s="8"/>
    </row>
    <row r="20" spans="1:20" s="7" customFormat="1" ht="12" customHeight="1" x14ac:dyDescent="0.2">
      <c r="A20" s="169" t="s">
        <v>30</v>
      </c>
      <c r="B20" s="281">
        <v>346.23572599999989</v>
      </c>
      <c r="C20" s="281">
        <v>70.084971000000024</v>
      </c>
      <c r="D20" s="281">
        <v>227.82497500100001</v>
      </c>
      <c r="E20" s="281">
        <v>50.192340000000009</v>
      </c>
      <c r="F20" s="281">
        <v>86.929306999999994</v>
      </c>
      <c r="G20" s="281">
        <v>131.10411200000001</v>
      </c>
      <c r="H20" s="281">
        <v>93.198451000000034</v>
      </c>
      <c r="I20" s="281">
        <v>155.49085799999992</v>
      </c>
      <c r="J20" s="281">
        <v>145.70335399999993</v>
      </c>
      <c r="K20" s="281">
        <v>39.594023459666332</v>
      </c>
      <c r="L20" s="281">
        <v>64.620286000000021</v>
      </c>
      <c r="M20" s="281">
        <v>1093.0822768356361</v>
      </c>
      <c r="N20" s="281">
        <v>113.83986300000001</v>
      </c>
      <c r="O20" s="199">
        <v>91.468277000000029</v>
      </c>
      <c r="P20" s="192">
        <f t="shared" si="1"/>
        <v>2709.3688202963021</v>
      </c>
      <c r="T20" s="8"/>
    </row>
    <row r="21" spans="1:20" s="4" customFormat="1" ht="11.25" x14ac:dyDescent="0.2">
      <c r="A21" s="202"/>
      <c r="P21" s="3"/>
    </row>
    <row r="22" spans="1:20" s="7" customFormat="1" x14ac:dyDescent="0.2">
      <c r="A22" s="67"/>
      <c r="B22" s="68"/>
      <c r="C22" s="68"/>
      <c r="D22" s="68"/>
      <c r="E22" s="68"/>
      <c r="F22" s="68"/>
      <c r="G22" s="68"/>
      <c r="H22" s="68"/>
      <c r="I22" s="68"/>
      <c r="J22" s="68"/>
      <c r="K22" s="68"/>
      <c r="L22" s="68"/>
      <c r="M22" s="68"/>
      <c r="N22" s="68"/>
      <c r="O22" s="68"/>
      <c r="P22" s="67"/>
    </row>
    <row r="23" spans="1:20" s="7" customFormat="1" x14ac:dyDescent="0.2">
      <c r="A23" s="67"/>
      <c r="B23" s="68"/>
      <c r="C23" s="68"/>
      <c r="D23" s="68"/>
      <c r="E23" s="68"/>
      <c r="F23" s="68"/>
      <c r="G23" s="68"/>
      <c r="H23" s="68"/>
      <c r="I23" s="68"/>
      <c r="J23" s="68"/>
      <c r="K23" s="68"/>
      <c r="L23" s="68"/>
      <c r="M23" s="68"/>
      <c r="N23" s="68"/>
      <c r="O23" s="68"/>
      <c r="P23" s="68"/>
    </row>
    <row r="24" spans="1:20" s="7" customFormat="1" x14ac:dyDescent="0.2">
      <c r="A24" s="67"/>
      <c r="B24" s="68"/>
      <c r="C24" s="68"/>
      <c r="D24" s="68"/>
      <c r="E24" s="68"/>
      <c r="F24" s="68"/>
      <c r="G24" s="68"/>
      <c r="H24" s="68"/>
      <c r="I24" s="68"/>
      <c r="J24" s="68"/>
      <c r="K24" s="68"/>
      <c r="L24" s="68"/>
      <c r="M24" s="68"/>
      <c r="N24" s="68"/>
      <c r="O24" s="68"/>
      <c r="P24" s="68"/>
      <c r="Q24" s="69"/>
    </row>
    <row r="25" spans="1:20" s="7" customFormat="1" x14ac:dyDescent="0.2">
      <c r="A25" s="67"/>
      <c r="B25" s="68"/>
      <c r="C25" s="68"/>
      <c r="D25" s="68"/>
      <c r="E25" s="68"/>
      <c r="F25" s="68"/>
      <c r="G25" s="68"/>
      <c r="H25" s="68"/>
      <c r="I25" s="68"/>
      <c r="J25" s="68"/>
      <c r="K25" s="68"/>
      <c r="L25" s="68"/>
      <c r="M25" s="68"/>
      <c r="N25" s="68"/>
      <c r="O25" s="68"/>
      <c r="P25" s="68"/>
      <c r="Q25" s="69"/>
    </row>
    <row r="26" spans="1:20" s="7" customFormat="1" x14ac:dyDescent="0.2">
      <c r="A26" s="67"/>
      <c r="B26" s="68"/>
      <c r="C26" s="68"/>
      <c r="D26" s="68"/>
      <c r="E26" s="68"/>
      <c r="F26" s="68"/>
      <c r="G26" s="68"/>
      <c r="H26" s="68"/>
      <c r="I26" s="68"/>
      <c r="J26" s="68"/>
      <c r="K26" s="68"/>
      <c r="L26" s="68"/>
      <c r="M26" s="68"/>
      <c r="N26" s="68"/>
      <c r="O26" s="68"/>
      <c r="P26" s="68"/>
      <c r="S26" s="8"/>
    </row>
    <row r="27" spans="1:20" s="7" customFormat="1" x14ac:dyDescent="0.2">
      <c r="A27" s="67"/>
      <c r="B27" s="68"/>
      <c r="C27" s="68"/>
      <c r="D27" s="68"/>
      <c r="E27" s="68"/>
      <c r="F27" s="68"/>
      <c r="G27" s="68"/>
      <c r="H27" s="68"/>
      <c r="I27" s="68"/>
      <c r="J27" s="68"/>
      <c r="K27" s="68"/>
      <c r="L27" s="68"/>
      <c r="M27" s="68"/>
      <c r="N27" s="68"/>
      <c r="O27" s="68"/>
      <c r="P27" s="68"/>
    </row>
    <row r="28" spans="1:20" s="7" customFormat="1" x14ac:dyDescent="0.2">
      <c r="A28" s="67"/>
      <c r="B28" s="68"/>
      <c r="C28" s="68"/>
      <c r="D28" s="68"/>
      <c r="E28" s="68"/>
      <c r="F28" s="68"/>
      <c r="G28" s="68"/>
      <c r="H28" s="68"/>
      <c r="I28" s="68"/>
      <c r="J28" s="68"/>
      <c r="K28" s="68"/>
      <c r="L28" s="68"/>
      <c r="M28" s="68"/>
      <c r="N28" s="68"/>
      <c r="O28" s="68"/>
      <c r="P28" s="68"/>
    </row>
    <row r="29" spans="1:20" s="7" customFormat="1" x14ac:dyDescent="0.2">
      <c r="A29" s="67"/>
      <c r="B29" s="68"/>
      <c r="C29" s="68"/>
      <c r="D29" s="68"/>
      <c r="E29" s="68"/>
      <c r="F29" s="68"/>
      <c r="G29" s="68"/>
      <c r="H29" s="68"/>
      <c r="I29" s="68"/>
      <c r="J29" s="68"/>
      <c r="K29" s="68"/>
      <c r="L29" s="68"/>
      <c r="M29" s="68"/>
      <c r="N29" s="68"/>
      <c r="O29" s="68"/>
      <c r="P29" s="68"/>
    </row>
    <row r="30" spans="1:20" s="7" customFormat="1" x14ac:dyDescent="0.2">
      <c r="A30" s="67"/>
      <c r="B30" s="68"/>
      <c r="C30" s="68"/>
      <c r="D30" s="68"/>
      <c r="E30" s="68"/>
      <c r="F30" s="68"/>
      <c r="G30" s="68"/>
      <c r="H30" s="68"/>
      <c r="I30" s="68"/>
      <c r="J30" s="68"/>
      <c r="K30" s="68"/>
      <c r="L30" s="68"/>
      <c r="M30" s="68"/>
      <c r="N30" s="68"/>
      <c r="O30" s="68"/>
      <c r="P30" s="68"/>
    </row>
    <row r="31" spans="1:20" s="7" customFormat="1" x14ac:dyDescent="0.2">
      <c r="A31" s="67"/>
      <c r="B31" s="68"/>
      <c r="C31" s="68"/>
      <c r="D31" s="68"/>
      <c r="E31" s="68"/>
      <c r="F31" s="68"/>
      <c r="G31" s="68"/>
      <c r="H31" s="68"/>
      <c r="I31" s="68"/>
      <c r="J31" s="68"/>
      <c r="K31" s="68"/>
      <c r="L31" s="68"/>
      <c r="M31" s="68"/>
      <c r="N31" s="68"/>
      <c r="O31" s="68"/>
      <c r="P31" s="68"/>
    </row>
    <row r="32" spans="1:20"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Q67"/>
  <sheetViews>
    <sheetView showGridLines="0" view="pageBreakPreview" zoomScaleNormal="70" zoomScaleSheetLayoutView="100" workbookViewId="0">
      <selection activeCell="O31" sqref="O31"/>
    </sheetView>
  </sheetViews>
  <sheetFormatPr defaultColWidth="9.140625" defaultRowHeight="12" x14ac:dyDescent="0.2"/>
  <cols>
    <col min="1" max="1" width="31.5703125" style="7" customWidth="1"/>
    <col min="2" max="4" width="10.28515625" style="7" bestFit="1" customWidth="1"/>
    <col min="5" max="5" width="10.28515625" style="131" customWidth="1"/>
    <col min="6" max="16384" width="9.140625" style="7"/>
  </cols>
  <sheetData>
    <row r="1" spans="1:11" ht="18" x14ac:dyDescent="0.25">
      <c r="A1" s="241" t="s">
        <v>261</v>
      </c>
      <c r="B1" s="73"/>
      <c r="C1" s="73"/>
      <c r="D1" s="73"/>
      <c r="E1" s="73"/>
    </row>
    <row r="2" spans="1:11" ht="6" customHeight="1" x14ac:dyDescent="0.2"/>
    <row r="3" spans="1:11" ht="12" customHeight="1" x14ac:dyDescent="0.2">
      <c r="A3" s="369">
        <v>2022</v>
      </c>
      <c r="B3" s="370" t="s">
        <v>333</v>
      </c>
      <c r="C3" s="371"/>
      <c r="D3" s="371"/>
      <c r="E3" s="330"/>
    </row>
    <row r="4" spans="1:11" x14ac:dyDescent="0.2">
      <c r="A4" s="369"/>
      <c r="B4" s="293" t="s">
        <v>14</v>
      </c>
      <c r="C4" s="181" t="s">
        <v>15</v>
      </c>
      <c r="D4" s="181" t="s">
        <v>16</v>
      </c>
      <c r="E4" s="331"/>
    </row>
    <row r="5" spans="1:11" s="131" customFormat="1" ht="12.75" customHeight="1" x14ac:dyDescent="0.2">
      <c r="A5" s="384" t="s">
        <v>73</v>
      </c>
      <c r="B5" s="378">
        <f>+B6+C6+D6</f>
        <v>4585718.2440000009</v>
      </c>
      <c r="C5" s="371"/>
      <c r="D5" s="371"/>
      <c r="E5" s="331"/>
    </row>
    <row r="6" spans="1:11" x14ac:dyDescent="0.2">
      <c r="A6" s="385"/>
      <c r="B6" s="300">
        <f>SUM(B7:B14)</f>
        <v>1156176.5630000001</v>
      </c>
      <c r="C6" s="297">
        <f t="shared" ref="C6:D6" si="0">SUM(C7:C14)</f>
        <v>1231960.8190000001</v>
      </c>
      <c r="D6" s="297">
        <f t="shared" si="0"/>
        <v>2197580.8620000007</v>
      </c>
      <c r="E6" s="332"/>
    </row>
    <row r="7" spans="1:11" x14ac:dyDescent="0.2">
      <c r="A7" s="172" t="s">
        <v>63</v>
      </c>
      <c r="B7" s="298">
        <v>0</v>
      </c>
      <c r="C7" s="299">
        <v>0</v>
      </c>
      <c r="D7" s="299">
        <v>978</v>
      </c>
      <c r="E7" s="337">
        <f>+SUM(B7:D7)/$B$5</f>
        <v>2.1327084394677428E-4</v>
      </c>
      <c r="F7" s="11"/>
      <c r="K7" s="127"/>
    </row>
    <row r="8" spans="1:11" x14ac:dyDescent="0.2">
      <c r="A8" s="172" t="s">
        <v>64</v>
      </c>
      <c r="B8" s="298">
        <v>216638.90899999999</v>
      </c>
      <c r="C8" s="299">
        <v>214256.894</v>
      </c>
      <c r="D8" s="299">
        <v>341842.81499999994</v>
      </c>
      <c r="E8" s="337">
        <f t="shared" ref="E8:E14" si="1">+SUM(B8:D8)/$B$5</f>
        <v>0.16850983354920654</v>
      </c>
      <c r="F8" s="11"/>
      <c r="K8" s="127"/>
    </row>
    <row r="9" spans="1:11" x14ac:dyDescent="0.2">
      <c r="A9" s="172" t="s">
        <v>65</v>
      </c>
      <c r="B9" s="298">
        <v>1811.69</v>
      </c>
      <c r="C9" s="299">
        <v>2488.9</v>
      </c>
      <c r="D9" s="299">
        <v>3205.53</v>
      </c>
      <c r="E9" s="337">
        <f t="shared" si="1"/>
        <v>1.636847185241065E-3</v>
      </c>
      <c r="F9" s="11"/>
      <c r="K9" s="127"/>
    </row>
    <row r="10" spans="1:11" x14ac:dyDescent="0.2">
      <c r="A10" s="172" t="s">
        <v>66</v>
      </c>
      <c r="B10" s="298">
        <v>70396.456999999995</v>
      </c>
      <c r="C10" s="299">
        <v>78981.3</v>
      </c>
      <c r="D10" s="299">
        <v>167640.53700000001</v>
      </c>
      <c r="E10" s="337">
        <f t="shared" si="1"/>
        <v>6.9131655529597755E-2</v>
      </c>
      <c r="F10" s="11"/>
      <c r="G10" s="74"/>
      <c r="H10" s="74"/>
      <c r="I10" s="74"/>
      <c r="J10" s="74"/>
      <c r="K10" s="127"/>
    </row>
    <row r="11" spans="1:11" x14ac:dyDescent="0.2">
      <c r="A11" s="169" t="s">
        <v>67</v>
      </c>
      <c r="B11" s="298">
        <v>867215.01700000011</v>
      </c>
      <c r="C11" s="299">
        <v>936233.72500000021</v>
      </c>
      <c r="D11" s="299">
        <v>1683870.9800000004</v>
      </c>
      <c r="E11" s="337">
        <f t="shared" si="1"/>
        <v>0.76047404930794527</v>
      </c>
      <c r="F11" s="11"/>
      <c r="G11" s="74"/>
      <c r="H11" s="74"/>
      <c r="I11" s="74"/>
      <c r="J11" s="74"/>
      <c r="K11" s="127"/>
    </row>
    <row r="12" spans="1:11" x14ac:dyDescent="0.2">
      <c r="A12" s="169" t="s">
        <v>68</v>
      </c>
      <c r="B12" s="298">
        <v>0</v>
      </c>
      <c r="C12" s="299">
        <v>0</v>
      </c>
      <c r="D12" s="299">
        <v>43</v>
      </c>
      <c r="E12" s="337">
        <f t="shared" si="1"/>
        <v>9.3769389465350652E-6</v>
      </c>
      <c r="F12" s="11"/>
      <c r="G12" s="74"/>
      <c r="H12" s="74"/>
      <c r="I12" s="74"/>
      <c r="J12" s="74"/>
      <c r="K12" s="127"/>
    </row>
    <row r="13" spans="1:11" x14ac:dyDescent="0.2">
      <c r="A13" s="169" t="s">
        <v>69</v>
      </c>
      <c r="B13" s="298">
        <v>0</v>
      </c>
      <c r="C13" s="299">
        <v>0</v>
      </c>
      <c r="D13" s="299">
        <v>0</v>
      </c>
      <c r="E13" s="337">
        <f t="shared" si="1"/>
        <v>0</v>
      </c>
      <c r="F13" s="11"/>
      <c r="G13" s="74"/>
      <c r="H13" s="74"/>
      <c r="I13" s="74"/>
      <c r="J13" s="74"/>
      <c r="K13" s="127"/>
    </row>
    <row r="14" spans="1:11" x14ac:dyDescent="0.2">
      <c r="A14" s="169" t="s">
        <v>70</v>
      </c>
      <c r="B14" s="298">
        <v>114.49</v>
      </c>
      <c r="C14" s="299">
        <v>0</v>
      </c>
      <c r="D14" s="299">
        <v>0</v>
      </c>
      <c r="E14" s="337">
        <f t="shared" si="1"/>
        <v>2.4966645116018596E-5</v>
      </c>
      <c r="F14" s="11"/>
      <c r="G14" s="74"/>
      <c r="H14" s="74"/>
      <c r="I14" s="74"/>
      <c r="J14" s="74"/>
      <c r="K14" s="127"/>
    </row>
    <row r="15" spans="1:11" s="131" customFormat="1" x14ac:dyDescent="0.2">
      <c r="A15" s="335"/>
      <c r="B15" s="336"/>
      <c r="C15" s="336"/>
      <c r="D15" s="336"/>
      <c r="E15" s="337"/>
      <c r="F15" s="11"/>
      <c r="G15" s="74"/>
      <c r="H15" s="74"/>
      <c r="I15" s="74"/>
      <c r="J15" s="74"/>
      <c r="K15" s="127"/>
    </row>
    <row r="16" spans="1:11" s="131" customFormat="1" x14ac:dyDescent="0.2">
      <c r="A16" s="341"/>
      <c r="B16" s="342"/>
      <c r="C16" s="342"/>
      <c r="D16" s="342"/>
      <c r="E16" s="337"/>
      <c r="F16" s="11"/>
      <c r="G16" s="74"/>
      <c r="H16" s="74"/>
      <c r="I16" s="74"/>
      <c r="J16" s="74"/>
      <c r="K16" s="127"/>
    </row>
    <row r="17" spans="1:17" s="131" customFormat="1" x14ac:dyDescent="0.2">
      <c r="A17" s="333"/>
      <c r="B17" s="334"/>
      <c r="C17" s="334"/>
      <c r="D17" s="334"/>
      <c r="E17" s="337"/>
      <c r="F17" s="11"/>
      <c r="G17" s="74"/>
      <c r="H17" s="74"/>
      <c r="I17" s="74"/>
      <c r="J17" s="74"/>
      <c r="K17" s="127"/>
    </row>
    <row r="18" spans="1:17" s="131" customFormat="1" x14ac:dyDescent="0.2">
      <c r="A18" s="369">
        <v>2022</v>
      </c>
      <c r="B18" s="370" t="s">
        <v>333</v>
      </c>
      <c r="C18" s="371"/>
      <c r="D18" s="371"/>
      <c r="E18" s="337"/>
      <c r="F18" s="11"/>
      <c r="G18" s="74"/>
      <c r="H18" s="74"/>
      <c r="I18" s="74"/>
      <c r="J18" s="74"/>
      <c r="K18" s="127"/>
    </row>
    <row r="19" spans="1:17" s="131" customFormat="1" x14ac:dyDescent="0.2">
      <c r="A19" s="369"/>
      <c r="B19" s="293" t="s">
        <v>14</v>
      </c>
      <c r="C19" s="181" t="s">
        <v>15</v>
      </c>
      <c r="D19" s="181" t="s">
        <v>16</v>
      </c>
      <c r="E19" s="338"/>
      <c r="F19" s="11"/>
      <c r="G19" s="74"/>
      <c r="H19" s="74"/>
      <c r="I19" s="74"/>
      <c r="J19" s="74"/>
      <c r="K19" s="127"/>
    </row>
    <row r="20" spans="1:17" s="131" customFormat="1" ht="12.75" customHeight="1" x14ac:dyDescent="0.2">
      <c r="A20" s="384" t="s">
        <v>75</v>
      </c>
      <c r="B20" s="378">
        <f>+B21+C21+D21</f>
        <v>1038619.811</v>
      </c>
      <c r="C20" s="371"/>
      <c r="D20" s="371"/>
      <c r="E20" s="338"/>
      <c r="F20" s="11"/>
      <c r="G20" s="74"/>
      <c r="H20" s="74"/>
      <c r="I20" s="74"/>
      <c r="J20" s="74"/>
      <c r="K20" s="127"/>
    </row>
    <row r="21" spans="1:17" x14ac:dyDescent="0.2">
      <c r="A21" s="385"/>
      <c r="B21" s="300">
        <f t="shared" ref="B21:D21" si="2">SUM(B22:B28)</f>
        <v>316835.61200000008</v>
      </c>
      <c r="C21" s="297">
        <f t="shared" si="2"/>
        <v>289567.03200000001</v>
      </c>
      <c r="D21" s="297">
        <f t="shared" si="2"/>
        <v>432217.16699999996</v>
      </c>
      <c r="E21" s="339"/>
    </row>
    <row r="22" spans="1:17" x14ac:dyDescent="0.2">
      <c r="A22" s="172" t="s">
        <v>20</v>
      </c>
      <c r="B22" s="298">
        <v>6543.3939999999993</v>
      </c>
      <c r="C22" s="299">
        <v>10553.681999999999</v>
      </c>
      <c r="D22" s="299">
        <v>17739.762999999999</v>
      </c>
      <c r="E22" s="337">
        <f>+SUM(B22:D22)/$B$20</f>
        <v>3.354147362783165E-2</v>
      </c>
      <c r="F22" s="11"/>
      <c r="K22" s="127"/>
      <c r="L22" s="74"/>
      <c r="M22" s="74"/>
      <c r="N22" s="74"/>
      <c r="O22" s="74"/>
      <c r="P22" s="74"/>
      <c r="Q22" s="74"/>
    </row>
    <row r="23" spans="1:17" x14ac:dyDescent="0.2">
      <c r="A23" s="172" t="s">
        <v>41</v>
      </c>
      <c r="B23" s="298">
        <v>64496.41</v>
      </c>
      <c r="C23" s="299">
        <v>63596.92</v>
      </c>
      <c r="D23" s="299">
        <v>64034.22</v>
      </c>
      <c r="E23" s="337">
        <f t="shared" ref="E23:E28" si="3">+SUM(B23:D23)/$B$20</f>
        <v>0.18498352136670343</v>
      </c>
      <c r="F23" s="11"/>
      <c r="K23" s="127"/>
      <c r="L23" s="74"/>
      <c r="M23" s="74"/>
      <c r="N23" s="74"/>
      <c r="O23" s="74"/>
      <c r="P23" s="74"/>
      <c r="Q23" s="74"/>
    </row>
    <row r="24" spans="1:17" x14ac:dyDescent="0.2">
      <c r="A24" s="172" t="s">
        <v>21</v>
      </c>
      <c r="B24" s="298">
        <v>0</v>
      </c>
      <c r="C24" s="299">
        <v>0</v>
      </c>
      <c r="D24" s="299">
        <v>0</v>
      </c>
      <c r="E24" s="337">
        <f t="shared" si="3"/>
        <v>0</v>
      </c>
      <c r="F24" s="11"/>
      <c r="K24" s="127"/>
      <c r="L24" s="74"/>
      <c r="M24" s="74"/>
      <c r="N24" s="74"/>
      <c r="O24" s="74"/>
      <c r="P24" s="74"/>
      <c r="Q24" s="74"/>
    </row>
    <row r="25" spans="1:17" x14ac:dyDescent="0.2">
      <c r="A25" s="172" t="s">
        <v>22</v>
      </c>
      <c r="B25" s="298">
        <v>0</v>
      </c>
      <c r="C25" s="299">
        <v>0</v>
      </c>
      <c r="D25" s="299">
        <v>0</v>
      </c>
      <c r="E25" s="337">
        <f t="shared" si="3"/>
        <v>0</v>
      </c>
      <c r="F25" s="11"/>
      <c r="K25" s="127"/>
      <c r="L25" s="74"/>
      <c r="M25" s="74"/>
      <c r="N25" s="74"/>
      <c r="O25" s="74"/>
      <c r="P25" s="74"/>
      <c r="Q25" s="74"/>
    </row>
    <row r="26" spans="1:17" x14ac:dyDescent="0.2">
      <c r="A26" s="172" t="s">
        <v>23</v>
      </c>
      <c r="B26" s="298">
        <v>70.837000000000003</v>
      </c>
      <c r="C26" s="299">
        <v>0</v>
      </c>
      <c r="D26" s="299">
        <v>0</v>
      </c>
      <c r="E26" s="337">
        <f t="shared" si="3"/>
        <v>6.8203012545848702E-5</v>
      </c>
      <c r="F26" s="11"/>
      <c r="K26" s="127"/>
    </row>
    <row r="27" spans="1:17" x14ac:dyDescent="0.2">
      <c r="A27" s="172" t="s">
        <v>24</v>
      </c>
      <c r="B27" s="298">
        <v>236440.68300000008</v>
      </c>
      <c r="C27" s="299">
        <v>207298.296</v>
      </c>
      <c r="D27" s="299">
        <v>336633.02399999998</v>
      </c>
      <c r="E27" s="337">
        <f t="shared" si="3"/>
        <v>0.75135482178858615</v>
      </c>
      <c r="F27" s="11"/>
      <c r="K27" s="127"/>
    </row>
    <row r="28" spans="1:17" x14ac:dyDescent="0.2">
      <c r="A28" s="169" t="s">
        <v>115</v>
      </c>
      <c r="B28" s="298">
        <v>9284.2880000000005</v>
      </c>
      <c r="C28" s="299">
        <v>8118.134</v>
      </c>
      <c r="D28" s="299">
        <v>13810.16</v>
      </c>
      <c r="E28" s="337">
        <f t="shared" si="3"/>
        <v>3.0051980204332921E-2</v>
      </c>
      <c r="F28" s="11"/>
      <c r="K28" s="127"/>
    </row>
    <row r="29" spans="1:17" s="131" customFormat="1" x14ac:dyDescent="0.2">
      <c r="A29" s="335"/>
      <c r="B29" s="336"/>
      <c r="C29" s="336"/>
      <c r="D29" s="336"/>
      <c r="E29" s="337"/>
      <c r="F29" s="11"/>
      <c r="K29" s="127"/>
    </row>
    <row r="30" spans="1:17" s="131" customFormat="1" x14ac:dyDescent="0.2">
      <c r="A30" s="341"/>
      <c r="B30" s="342"/>
      <c r="C30" s="342"/>
      <c r="D30" s="342"/>
      <c r="E30" s="337"/>
      <c r="F30" s="11"/>
      <c r="K30" s="127"/>
    </row>
    <row r="31" spans="1:17" s="131" customFormat="1" x14ac:dyDescent="0.2">
      <c r="A31" s="333"/>
      <c r="B31" s="334"/>
      <c r="C31" s="334"/>
      <c r="D31" s="334"/>
      <c r="E31" s="337"/>
      <c r="F31" s="11"/>
      <c r="K31" s="127"/>
    </row>
    <row r="32" spans="1:17" s="131" customFormat="1" x14ac:dyDescent="0.2">
      <c r="A32" s="369">
        <v>2022</v>
      </c>
      <c r="B32" s="370" t="s">
        <v>333</v>
      </c>
      <c r="C32" s="371"/>
      <c r="D32" s="371"/>
      <c r="E32" s="337"/>
      <c r="F32" s="11"/>
      <c r="K32" s="127"/>
    </row>
    <row r="33" spans="1:11" s="131" customFormat="1" x14ac:dyDescent="0.2">
      <c r="A33" s="369"/>
      <c r="B33" s="293" t="s">
        <v>14</v>
      </c>
      <c r="C33" s="181" t="s">
        <v>15</v>
      </c>
      <c r="D33" s="181" t="s">
        <v>16</v>
      </c>
      <c r="E33" s="337"/>
      <c r="F33" s="11"/>
      <c r="K33" s="127"/>
    </row>
    <row r="34" spans="1:11" s="131" customFormat="1" ht="12.75" customHeight="1" x14ac:dyDescent="0.2">
      <c r="A34" s="384" t="s">
        <v>74</v>
      </c>
      <c r="B34" s="378">
        <f>+B35+C35+D35</f>
        <v>93526.502999999997</v>
      </c>
      <c r="C34" s="371"/>
      <c r="D34" s="371"/>
      <c r="E34" s="337"/>
      <c r="F34" s="11"/>
      <c r="K34" s="127"/>
    </row>
    <row r="35" spans="1:11" x14ac:dyDescent="0.2">
      <c r="A35" s="385"/>
      <c r="B35" s="300">
        <f t="shared" ref="B35:D35" si="4">SUM(B36:B38)</f>
        <v>28571.852000000003</v>
      </c>
      <c r="C35" s="297">
        <f t="shared" si="4"/>
        <v>28493.915999999994</v>
      </c>
      <c r="D35" s="297">
        <f t="shared" si="4"/>
        <v>36460.735000000001</v>
      </c>
      <c r="E35" s="339"/>
      <c r="F35" s="74"/>
      <c r="G35" s="74"/>
      <c r="H35" s="74"/>
      <c r="I35" s="74"/>
      <c r="J35" s="74"/>
      <c r="K35" s="74"/>
    </row>
    <row r="36" spans="1:11" x14ac:dyDescent="0.2">
      <c r="A36" s="169" t="s">
        <v>27</v>
      </c>
      <c r="B36" s="298">
        <v>2265</v>
      </c>
      <c r="C36" s="299">
        <v>2658</v>
      </c>
      <c r="D36" s="299">
        <v>2789</v>
      </c>
      <c r="E36" s="337">
        <f>+SUM(B36:D36)/$B$34</f>
        <v>8.2457910352961669E-2</v>
      </c>
      <c r="F36" s="114"/>
      <c r="G36" s="74"/>
      <c r="H36" s="74"/>
      <c r="I36" s="74"/>
      <c r="J36" s="74"/>
      <c r="K36" s="127"/>
    </row>
    <row r="37" spans="1:11" x14ac:dyDescent="0.2">
      <c r="A37" s="169" t="s">
        <v>28</v>
      </c>
      <c r="B37" s="298">
        <v>593.899</v>
      </c>
      <c r="C37" s="299">
        <v>662.40699999999993</v>
      </c>
      <c r="D37" s="299">
        <v>618.38099999999997</v>
      </c>
      <c r="E37" s="337">
        <f>+SUM(B37:D37)/$B$34</f>
        <v>2.0044446652731151E-2</v>
      </c>
      <c r="F37" s="114"/>
      <c r="G37" s="74"/>
      <c r="H37" s="74"/>
      <c r="I37" s="74"/>
      <c r="J37" s="74"/>
      <c r="K37" s="127"/>
    </row>
    <row r="38" spans="1:11" x14ac:dyDescent="0.2">
      <c r="A38" s="169" t="s">
        <v>29</v>
      </c>
      <c r="B38" s="298">
        <v>25712.953000000001</v>
      </c>
      <c r="C38" s="299">
        <v>25173.508999999995</v>
      </c>
      <c r="D38" s="299">
        <v>33053.353999999999</v>
      </c>
      <c r="E38" s="337">
        <f>+SUM(B38:D38)/$B$34</f>
        <v>0.89749764299430712</v>
      </c>
      <c r="F38" s="114"/>
      <c r="G38" s="74"/>
      <c r="H38" s="74"/>
      <c r="I38" s="74"/>
      <c r="J38" s="74"/>
      <c r="K38" s="127"/>
    </row>
    <row r="39" spans="1:11" x14ac:dyDescent="0.2">
      <c r="A39" s="202"/>
      <c r="B39" s="4"/>
      <c r="C39" s="4"/>
      <c r="D39" s="4"/>
      <c r="E39" s="4"/>
      <c r="F39" s="75"/>
      <c r="G39" s="75"/>
      <c r="H39" s="75"/>
      <c r="I39" s="75"/>
      <c r="J39" s="75"/>
      <c r="K39" s="75"/>
    </row>
    <row r="40" spans="1:11" x14ac:dyDescent="0.2">
      <c r="A40" s="10"/>
      <c r="B40" s="10"/>
      <c r="C40" s="10"/>
      <c r="D40" s="10"/>
      <c r="E40" s="10"/>
    </row>
    <row r="41" spans="1:11" x14ac:dyDescent="0.2">
      <c r="A41" s="10"/>
      <c r="B41" s="10"/>
      <c r="C41" s="10"/>
      <c r="D41" s="10"/>
      <c r="E41" s="10"/>
    </row>
    <row r="42" spans="1:11" x14ac:dyDescent="0.2">
      <c r="A42" s="10"/>
      <c r="B42" s="10"/>
      <c r="C42" s="10"/>
      <c r="D42" s="10"/>
      <c r="E42" s="10"/>
    </row>
    <row r="43" spans="1:11" x14ac:dyDescent="0.2">
      <c r="A43" s="10"/>
      <c r="B43" s="10"/>
      <c r="C43" s="10"/>
      <c r="D43" s="10"/>
      <c r="E43" s="10"/>
    </row>
    <row r="44" spans="1:11" x14ac:dyDescent="0.2">
      <c r="A44" s="10"/>
      <c r="B44" s="10"/>
      <c r="C44" s="10"/>
      <c r="D44" s="10"/>
      <c r="E44" s="10"/>
    </row>
    <row r="45" spans="1:11" x14ac:dyDescent="0.2">
      <c r="A45" s="10"/>
      <c r="B45" s="10"/>
      <c r="C45" s="10"/>
      <c r="D45" s="10"/>
      <c r="E45" s="10"/>
    </row>
    <row r="46" spans="1:11" x14ac:dyDescent="0.2">
      <c r="A46" s="10"/>
      <c r="B46" s="10"/>
      <c r="C46" s="10"/>
      <c r="D46" s="10"/>
      <c r="E46" s="10"/>
    </row>
    <row r="47" spans="1:11" x14ac:dyDescent="0.2">
      <c r="A47" s="10"/>
      <c r="B47" s="10"/>
      <c r="C47" s="10"/>
      <c r="D47" s="10"/>
      <c r="E47" s="10"/>
    </row>
    <row r="48" spans="1:11" x14ac:dyDescent="0.2">
      <c r="A48" s="74"/>
      <c r="B48" s="74"/>
      <c r="C48" s="74"/>
      <c r="D48" s="74"/>
      <c r="E48" s="74"/>
    </row>
    <row r="63" spans="1:3" x14ac:dyDescent="0.2">
      <c r="A63" s="131"/>
      <c r="B63" s="131"/>
      <c r="C63" s="131"/>
    </row>
    <row r="64" spans="1:3" x14ac:dyDescent="0.2">
      <c r="A64" s="131"/>
      <c r="B64" s="131"/>
      <c r="C64" s="131"/>
    </row>
    <row r="65" spans="1:3" x14ac:dyDescent="0.2">
      <c r="A65" s="131"/>
      <c r="B65" s="131"/>
      <c r="C65" s="131"/>
    </row>
    <row r="66" spans="1:3" x14ac:dyDescent="0.2">
      <c r="A66" s="131"/>
      <c r="B66" s="131"/>
      <c r="C66" s="131"/>
    </row>
    <row r="67" spans="1:3" x14ac:dyDescent="0.2">
      <c r="A67" s="131"/>
      <c r="B67" s="131"/>
      <c r="C67" s="131"/>
    </row>
  </sheetData>
  <mergeCells count="12">
    <mergeCell ref="A3:A4"/>
    <mergeCell ref="B3:D3"/>
    <mergeCell ref="A32:A33"/>
    <mergeCell ref="B32:D32"/>
    <mergeCell ref="A34:A35"/>
    <mergeCell ref="B34:D34"/>
    <mergeCell ref="A5:A6"/>
    <mergeCell ref="B5:D5"/>
    <mergeCell ref="A18:A19"/>
    <mergeCell ref="B18:D18"/>
    <mergeCell ref="A20:A21"/>
    <mergeCell ref="B20:D20"/>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56"/>
  <sheetViews>
    <sheetView showGridLines="0" view="pageBreakPreview" zoomScaleNormal="70" zoomScaleSheetLayoutView="100" workbookViewId="0">
      <selection activeCell="P28" sqref="P28"/>
    </sheetView>
  </sheetViews>
  <sheetFormatPr defaultColWidth="9.140625" defaultRowHeight="12" x14ac:dyDescent="0.2"/>
  <cols>
    <col min="1" max="1" width="24" style="7" customWidth="1"/>
    <col min="2" max="13" width="10" style="7" customWidth="1"/>
    <col min="14" max="14" width="9.140625" style="7" customWidth="1"/>
    <col min="15" max="16384" width="9.140625" style="7"/>
  </cols>
  <sheetData>
    <row r="1" spans="1:20" ht="23.25" x14ac:dyDescent="0.4">
      <c r="A1" s="177" t="s">
        <v>262</v>
      </c>
      <c r="M1" s="245" t="str">
        <f>'3'!N1</f>
        <v>III. čtvrtletí 2022</v>
      </c>
    </row>
    <row r="2" spans="1:20" ht="6" customHeight="1" x14ac:dyDescent="0.2"/>
    <row r="3" spans="1:20" x14ac:dyDescent="0.2">
      <c r="A3" s="369">
        <v>2022</v>
      </c>
      <c r="B3" s="370" t="s">
        <v>42</v>
      </c>
      <c r="C3" s="371"/>
      <c r="D3" s="372"/>
      <c r="E3" s="370" t="s">
        <v>43</v>
      </c>
      <c r="F3" s="371"/>
      <c r="G3" s="372"/>
      <c r="H3" s="370" t="s">
        <v>44</v>
      </c>
      <c r="I3" s="371"/>
      <c r="J3" s="372"/>
      <c r="K3" s="371" t="s">
        <v>45</v>
      </c>
      <c r="L3" s="371"/>
      <c r="M3" s="371"/>
    </row>
    <row r="4" spans="1:20" x14ac:dyDescent="0.2">
      <c r="A4" s="369"/>
      <c r="B4" s="283" t="s">
        <v>8</v>
      </c>
      <c r="C4" s="273" t="s">
        <v>9</v>
      </c>
      <c r="D4" s="284" t="s">
        <v>10</v>
      </c>
      <c r="E4" s="283" t="s">
        <v>11</v>
      </c>
      <c r="F4" s="273" t="s">
        <v>12</v>
      </c>
      <c r="G4" s="284" t="s">
        <v>13</v>
      </c>
      <c r="H4" s="283" t="s">
        <v>14</v>
      </c>
      <c r="I4" s="273" t="s">
        <v>15</v>
      </c>
      <c r="J4" s="284" t="s">
        <v>16</v>
      </c>
      <c r="K4" s="196" t="s">
        <v>17</v>
      </c>
      <c r="L4" s="196" t="s">
        <v>18</v>
      </c>
      <c r="M4" s="196" t="s">
        <v>19</v>
      </c>
    </row>
    <row r="5" spans="1:20" x14ac:dyDescent="0.2">
      <c r="A5" s="369" t="s">
        <v>157</v>
      </c>
      <c r="B5" s="378">
        <f>D6</f>
        <v>38782.320359999998</v>
      </c>
      <c r="C5" s="379"/>
      <c r="D5" s="380"/>
      <c r="E5" s="378">
        <f>G6</f>
        <v>38659.735359999999</v>
      </c>
      <c r="F5" s="379"/>
      <c r="G5" s="380"/>
      <c r="H5" s="378">
        <f>J6</f>
        <v>38416.874360000002</v>
      </c>
      <c r="I5" s="379"/>
      <c r="J5" s="380"/>
      <c r="K5" s="382">
        <f>M6</f>
        <v>0</v>
      </c>
      <c r="L5" s="382"/>
      <c r="M5" s="382"/>
    </row>
    <row r="6" spans="1:20" x14ac:dyDescent="0.2">
      <c r="A6" s="369"/>
      <c r="B6" s="287">
        <f>SUM(B7:B20)</f>
        <v>38744.912359999995</v>
      </c>
      <c r="C6" s="271">
        <f t="shared" ref="C6:M6" si="0">SUM(C7:C20)</f>
        <v>38780.441359999997</v>
      </c>
      <c r="D6" s="288">
        <f t="shared" si="0"/>
        <v>38782.320359999998</v>
      </c>
      <c r="E6" s="303">
        <f t="shared" si="0"/>
        <v>38666.618359999993</v>
      </c>
      <c r="F6" s="353">
        <f t="shared" si="0"/>
        <v>38666.499359999994</v>
      </c>
      <c r="G6" s="288">
        <f t="shared" si="0"/>
        <v>38659.735359999999</v>
      </c>
      <c r="H6" s="303">
        <f t="shared" si="0"/>
        <v>38437.036360000006</v>
      </c>
      <c r="I6" s="354">
        <f t="shared" si="0"/>
        <v>38405.677359999994</v>
      </c>
      <c r="J6" s="288">
        <f t="shared" si="0"/>
        <v>38416.874360000002</v>
      </c>
      <c r="K6" s="321">
        <f t="shared" si="0"/>
        <v>0</v>
      </c>
      <c r="L6" s="321">
        <f t="shared" si="0"/>
        <v>0</v>
      </c>
      <c r="M6" s="321">
        <f t="shared" si="0"/>
        <v>0</v>
      </c>
    </row>
    <row r="7" spans="1:20" x14ac:dyDescent="0.2">
      <c r="A7" s="169" t="s">
        <v>126</v>
      </c>
      <c r="B7" s="285">
        <v>2081.302999999999</v>
      </c>
      <c r="C7" s="272">
        <v>2080.9429999999993</v>
      </c>
      <c r="D7" s="286">
        <v>2080.9429999999993</v>
      </c>
      <c r="E7" s="301">
        <v>2081.5539999999992</v>
      </c>
      <c r="F7" s="299">
        <v>2082.4719999999993</v>
      </c>
      <c r="G7" s="286">
        <v>2082.4719999999993</v>
      </c>
      <c r="H7" s="301">
        <v>2078.0479999999993</v>
      </c>
      <c r="I7" s="299">
        <v>2078.9659999999994</v>
      </c>
      <c r="J7" s="286">
        <v>2078.9659999999994</v>
      </c>
      <c r="K7" s="319">
        <v>0</v>
      </c>
      <c r="L7" s="319">
        <v>0</v>
      </c>
      <c r="M7" s="319">
        <v>0</v>
      </c>
      <c r="T7" s="41"/>
    </row>
    <row r="8" spans="1:20" x14ac:dyDescent="0.2">
      <c r="A8" s="169" t="s">
        <v>153</v>
      </c>
      <c r="B8" s="285">
        <v>2155.4440000000013</v>
      </c>
      <c r="C8" s="272">
        <v>2155.7490000000016</v>
      </c>
      <c r="D8" s="286">
        <v>2155.8130000000015</v>
      </c>
      <c r="E8" s="301">
        <v>2145.1950000000015</v>
      </c>
      <c r="F8" s="299">
        <v>2145.1950000000015</v>
      </c>
      <c r="G8" s="286">
        <v>2145.1950000000015</v>
      </c>
      <c r="H8" s="301">
        <v>2144.8950000000013</v>
      </c>
      <c r="I8" s="299">
        <v>2144.9320000000016</v>
      </c>
      <c r="J8" s="286">
        <v>2144.1290000000017</v>
      </c>
      <c r="K8" s="319">
        <v>0</v>
      </c>
      <c r="L8" s="319">
        <v>0</v>
      </c>
      <c r="M8" s="319">
        <v>0</v>
      </c>
      <c r="T8" s="41"/>
    </row>
    <row r="9" spans="1:20" x14ac:dyDescent="0.2">
      <c r="A9" s="169" t="s">
        <v>154</v>
      </c>
      <c r="B9" s="285">
        <v>1872.8349999999982</v>
      </c>
      <c r="C9" s="272">
        <v>1872.1969999999983</v>
      </c>
      <c r="D9" s="286">
        <v>1872.7169999999983</v>
      </c>
      <c r="E9" s="301">
        <v>1754.5429999999983</v>
      </c>
      <c r="F9" s="299">
        <v>1753.9849999999983</v>
      </c>
      <c r="G9" s="286">
        <v>1753.9849999999983</v>
      </c>
      <c r="H9" s="301">
        <v>1748.8389999999986</v>
      </c>
      <c r="I9" s="299">
        <v>1730.8389999999986</v>
      </c>
      <c r="J9" s="286">
        <v>1748.8389999999986</v>
      </c>
      <c r="K9" s="319">
        <v>0</v>
      </c>
      <c r="L9" s="319">
        <v>0</v>
      </c>
      <c r="M9" s="319">
        <v>0</v>
      </c>
      <c r="T9" s="41"/>
    </row>
    <row r="10" spans="1:20" x14ac:dyDescent="0.2">
      <c r="A10" s="169" t="s">
        <v>155</v>
      </c>
      <c r="B10" s="285">
        <v>2825.5030000000002</v>
      </c>
      <c r="C10" s="272">
        <v>2825.5030000000002</v>
      </c>
      <c r="D10" s="286">
        <v>2825.5030000000002</v>
      </c>
      <c r="E10" s="301">
        <v>2816.2980000000002</v>
      </c>
      <c r="F10" s="299">
        <v>2816.2980000000002</v>
      </c>
      <c r="G10" s="286">
        <v>2816.2980000000002</v>
      </c>
      <c r="H10" s="301">
        <v>2816.2980000000002</v>
      </c>
      <c r="I10" s="299">
        <v>2816.2980000000002</v>
      </c>
      <c r="J10" s="286">
        <v>2816.2980000000002</v>
      </c>
      <c r="K10" s="319">
        <v>0</v>
      </c>
      <c r="L10" s="319">
        <v>0</v>
      </c>
      <c r="M10" s="319">
        <v>0</v>
      </c>
      <c r="T10" s="41"/>
    </row>
    <row r="11" spans="1:20" x14ac:dyDescent="0.2">
      <c r="A11" s="169" t="s">
        <v>127</v>
      </c>
      <c r="B11" s="285">
        <v>580.81900000000041</v>
      </c>
      <c r="C11" s="272">
        <v>580.82200000000034</v>
      </c>
      <c r="D11" s="286">
        <v>580.82200000000034</v>
      </c>
      <c r="E11" s="301">
        <v>583.23900000000026</v>
      </c>
      <c r="F11" s="299">
        <v>583.23900000000026</v>
      </c>
      <c r="G11" s="286">
        <v>578.66800000000035</v>
      </c>
      <c r="H11" s="301">
        <v>578.65800000000036</v>
      </c>
      <c r="I11" s="299">
        <v>578.65800000000036</v>
      </c>
      <c r="J11" s="286">
        <v>578.65800000000036</v>
      </c>
      <c r="K11" s="319">
        <v>0</v>
      </c>
      <c r="L11" s="319">
        <v>0</v>
      </c>
      <c r="M11" s="319">
        <v>0</v>
      </c>
      <c r="T11" s="41"/>
    </row>
    <row r="12" spans="1:20" x14ac:dyDescent="0.2">
      <c r="A12" s="169" t="s">
        <v>144</v>
      </c>
      <c r="B12" s="285">
        <v>1055.4714999999999</v>
      </c>
      <c r="C12" s="272">
        <v>1055.4694999999997</v>
      </c>
      <c r="D12" s="286">
        <v>1055.4694999999997</v>
      </c>
      <c r="E12" s="301">
        <v>1055.4034999999999</v>
      </c>
      <c r="F12" s="299">
        <v>1055.4034999999999</v>
      </c>
      <c r="G12" s="286">
        <v>1055.4034999999999</v>
      </c>
      <c r="H12" s="301">
        <v>1055.2114999999999</v>
      </c>
      <c r="I12" s="299">
        <v>1055.2124999999999</v>
      </c>
      <c r="J12" s="286">
        <v>1055.2114999999999</v>
      </c>
      <c r="K12" s="319">
        <v>0</v>
      </c>
      <c r="L12" s="319">
        <v>0</v>
      </c>
      <c r="M12" s="319">
        <v>0</v>
      </c>
      <c r="T12" s="41"/>
    </row>
    <row r="13" spans="1:20" x14ac:dyDescent="0.2">
      <c r="A13" s="169" t="s">
        <v>145</v>
      </c>
      <c r="B13" s="285">
        <v>474.58100000000002</v>
      </c>
      <c r="C13" s="272">
        <v>475.745</v>
      </c>
      <c r="D13" s="286">
        <v>475.745</v>
      </c>
      <c r="E13" s="301">
        <v>448.09399999999994</v>
      </c>
      <c r="F13" s="299">
        <v>448.09599999999989</v>
      </c>
      <c r="G13" s="286">
        <v>448.09599999999989</v>
      </c>
      <c r="H13" s="301">
        <v>444.49799999999988</v>
      </c>
      <c r="I13" s="299">
        <v>444.49799999999988</v>
      </c>
      <c r="J13" s="286">
        <v>444.49799999999988</v>
      </c>
      <c r="K13" s="319">
        <v>0</v>
      </c>
      <c r="L13" s="319">
        <v>0</v>
      </c>
      <c r="M13" s="319">
        <v>0</v>
      </c>
      <c r="T13" s="41"/>
    </row>
    <row r="14" spans="1:20" x14ac:dyDescent="0.2">
      <c r="A14" s="169" t="s">
        <v>146</v>
      </c>
      <c r="B14" s="285">
        <v>6105.7959999999994</v>
      </c>
      <c r="C14" s="272">
        <v>6122.3709999999992</v>
      </c>
      <c r="D14" s="286">
        <v>6122.3709999999992</v>
      </c>
      <c r="E14" s="301">
        <v>6103.16</v>
      </c>
      <c r="F14" s="299">
        <v>6104.16</v>
      </c>
      <c r="G14" s="286">
        <v>6103.25</v>
      </c>
      <c r="H14" s="301">
        <v>6094.0450000000001</v>
      </c>
      <c r="I14" s="299">
        <v>6094.0450000000001</v>
      </c>
      <c r="J14" s="286">
        <v>6093.4989999999998</v>
      </c>
      <c r="K14" s="319">
        <v>0</v>
      </c>
      <c r="L14" s="319">
        <v>0</v>
      </c>
      <c r="M14" s="319">
        <v>0</v>
      </c>
      <c r="T14" s="41"/>
    </row>
    <row r="15" spans="1:20" x14ac:dyDescent="0.2">
      <c r="A15" s="169" t="s">
        <v>147</v>
      </c>
      <c r="B15" s="285">
        <v>1260.4569999999999</v>
      </c>
      <c r="C15" s="272">
        <v>1278.9889999999996</v>
      </c>
      <c r="D15" s="286">
        <v>1278.9889999999996</v>
      </c>
      <c r="E15" s="301">
        <v>1350.7649999999996</v>
      </c>
      <c r="F15" s="299">
        <v>1350.1939999999997</v>
      </c>
      <c r="G15" s="286">
        <v>1350.1939999999997</v>
      </c>
      <c r="H15" s="301">
        <v>1351.1939999999997</v>
      </c>
      <c r="I15" s="299">
        <v>1351.1939999999997</v>
      </c>
      <c r="J15" s="286">
        <v>1349.0329999999999</v>
      </c>
      <c r="K15" s="319">
        <v>0</v>
      </c>
      <c r="L15" s="319">
        <v>0</v>
      </c>
      <c r="M15" s="319">
        <v>0</v>
      </c>
      <c r="T15" s="41"/>
    </row>
    <row r="16" spans="1:20" x14ac:dyDescent="0.2">
      <c r="A16" s="169" t="s">
        <v>148</v>
      </c>
      <c r="B16" s="285">
        <v>3717.6599999999989</v>
      </c>
      <c r="C16" s="272">
        <v>3717.6589999999992</v>
      </c>
      <c r="D16" s="286">
        <v>3717.6599999999989</v>
      </c>
      <c r="E16" s="301">
        <v>3717.0279999999993</v>
      </c>
      <c r="F16" s="299">
        <v>3717.0279999999993</v>
      </c>
      <c r="G16" s="286">
        <v>3717.0179999999996</v>
      </c>
      <c r="H16" s="301">
        <v>3505.5259999999998</v>
      </c>
      <c r="I16" s="299">
        <v>3505.5259999999998</v>
      </c>
      <c r="J16" s="286">
        <v>3505.5259999999998</v>
      </c>
      <c r="K16" s="319">
        <v>0</v>
      </c>
      <c r="L16" s="319">
        <v>0</v>
      </c>
      <c r="M16" s="319">
        <v>0</v>
      </c>
      <c r="T16" s="41"/>
    </row>
    <row r="17" spans="1:20" x14ac:dyDescent="0.2">
      <c r="A17" s="169" t="s">
        <v>149</v>
      </c>
      <c r="B17" s="285">
        <v>1064.3390000000002</v>
      </c>
      <c r="C17" s="272">
        <v>1064.3390000000002</v>
      </c>
      <c r="D17" s="286">
        <v>1064.3390000000002</v>
      </c>
      <c r="E17" s="301">
        <v>1064.3390000000002</v>
      </c>
      <c r="F17" s="299">
        <v>1064.3390000000002</v>
      </c>
      <c r="G17" s="286">
        <v>1064.3390000000002</v>
      </c>
      <c r="H17" s="301">
        <v>1069.971</v>
      </c>
      <c r="I17" s="299">
        <v>1069.971</v>
      </c>
      <c r="J17" s="286">
        <v>1069.971</v>
      </c>
      <c r="K17" s="319">
        <v>0</v>
      </c>
      <c r="L17" s="319">
        <v>0</v>
      </c>
      <c r="M17" s="319">
        <v>0</v>
      </c>
      <c r="T17" s="41"/>
    </row>
    <row r="18" spans="1:20" x14ac:dyDescent="0.2">
      <c r="A18" s="169" t="s">
        <v>150</v>
      </c>
      <c r="B18" s="285">
        <v>4351.3989999999985</v>
      </c>
      <c r="C18" s="272">
        <v>4351.3989999999985</v>
      </c>
      <c r="D18" s="286">
        <v>4351.3989999999985</v>
      </c>
      <c r="E18" s="301">
        <v>4358.802999999999</v>
      </c>
      <c r="F18" s="299">
        <v>4359.0399999999991</v>
      </c>
      <c r="G18" s="286">
        <v>4359.0399999999991</v>
      </c>
      <c r="H18" s="301">
        <v>4367.4090000000006</v>
      </c>
      <c r="I18" s="299">
        <v>4352.503999999999</v>
      </c>
      <c r="J18" s="286">
        <v>4351.9529999999986</v>
      </c>
      <c r="K18" s="319">
        <v>0</v>
      </c>
      <c r="L18" s="319">
        <v>0</v>
      </c>
      <c r="M18" s="319">
        <v>0</v>
      </c>
      <c r="T18" s="41"/>
    </row>
    <row r="19" spans="1:20" x14ac:dyDescent="0.2">
      <c r="A19" s="169" t="s">
        <v>151</v>
      </c>
      <c r="B19" s="285">
        <v>9914.8148599999986</v>
      </c>
      <c r="C19" s="272">
        <v>9914.8148599999986</v>
      </c>
      <c r="D19" s="286">
        <v>9914.8148599999986</v>
      </c>
      <c r="E19" s="301">
        <v>9911.306859999997</v>
      </c>
      <c r="F19" s="299">
        <v>9911.306859999997</v>
      </c>
      <c r="G19" s="286">
        <v>9911.306859999997</v>
      </c>
      <c r="H19" s="301">
        <v>9910.0858599999992</v>
      </c>
      <c r="I19" s="299">
        <v>9910.0858599999992</v>
      </c>
      <c r="J19" s="286">
        <v>9909.3378599999996</v>
      </c>
      <c r="K19" s="319">
        <v>0</v>
      </c>
      <c r="L19" s="319">
        <v>0</v>
      </c>
      <c r="M19" s="319">
        <v>0</v>
      </c>
      <c r="T19" s="41"/>
    </row>
    <row r="20" spans="1:20" x14ac:dyDescent="0.2">
      <c r="A20" s="169" t="s">
        <v>152</v>
      </c>
      <c r="B20" s="285">
        <v>1284.4899999999993</v>
      </c>
      <c r="C20" s="272">
        <v>1284.4409999999996</v>
      </c>
      <c r="D20" s="286">
        <v>1285.7349999999997</v>
      </c>
      <c r="E20" s="301">
        <v>1276.8899999999996</v>
      </c>
      <c r="F20" s="299">
        <v>1275.7429999999995</v>
      </c>
      <c r="G20" s="286">
        <v>1274.4699999999996</v>
      </c>
      <c r="H20" s="301">
        <v>1272.3579999999997</v>
      </c>
      <c r="I20" s="299">
        <v>1272.9479999999994</v>
      </c>
      <c r="J20" s="286">
        <v>1270.9549999999995</v>
      </c>
      <c r="K20" s="319">
        <v>0</v>
      </c>
      <c r="L20" s="319">
        <v>0</v>
      </c>
      <c r="M20" s="319">
        <v>0</v>
      </c>
      <c r="T20" s="41"/>
    </row>
    <row r="21" spans="1:20" x14ac:dyDescent="0.2">
      <c r="A21" s="4"/>
      <c r="M21" s="3"/>
    </row>
    <row r="22" spans="1:20" x14ac:dyDescent="0.2">
      <c r="A22" s="131"/>
      <c r="B22" s="131"/>
      <c r="C22" s="131"/>
      <c r="D22" s="131"/>
      <c r="E22" s="131"/>
      <c r="F22" s="131"/>
      <c r="G22" s="131"/>
      <c r="H22" s="131"/>
      <c r="I22" s="131"/>
      <c r="J22" s="131"/>
      <c r="K22" s="131"/>
      <c r="L22" s="131"/>
      <c r="M22" s="131"/>
    </row>
    <row r="23" spans="1:20" x14ac:dyDescent="0.2">
      <c r="A23" s="10" t="s">
        <v>85</v>
      </c>
      <c r="B23" s="10">
        <v>2078.9659999999994</v>
      </c>
      <c r="C23" s="131"/>
      <c r="D23" s="131"/>
      <c r="E23" s="131"/>
      <c r="F23" s="131"/>
      <c r="G23" s="131"/>
      <c r="H23" s="131"/>
      <c r="I23" s="131"/>
      <c r="J23" s="131"/>
      <c r="K23" s="131"/>
      <c r="L23" s="131"/>
      <c r="M23" s="131"/>
    </row>
    <row r="24" spans="1:20" x14ac:dyDescent="0.2">
      <c r="A24" s="10" t="s">
        <v>76</v>
      </c>
      <c r="B24" s="10">
        <v>2144.1290000000017</v>
      </c>
      <c r="C24" s="131"/>
      <c r="D24" s="131"/>
      <c r="E24" s="131"/>
      <c r="F24" s="131"/>
      <c r="G24" s="131"/>
      <c r="H24" s="131"/>
      <c r="I24" s="131"/>
      <c r="J24" s="131"/>
      <c r="K24" s="131"/>
      <c r="L24" s="131"/>
      <c r="M24" s="131"/>
    </row>
    <row r="25" spans="1:20" x14ac:dyDescent="0.2">
      <c r="A25" s="10" t="s">
        <v>77</v>
      </c>
      <c r="B25" s="10">
        <v>1748.8389999999986</v>
      </c>
      <c r="C25" s="131"/>
      <c r="D25" s="131"/>
      <c r="E25" s="131"/>
      <c r="F25" s="131"/>
      <c r="G25" s="131"/>
      <c r="H25" s="131"/>
      <c r="I25" s="131"/>
      <c r="J25" s="131"/>
      <c r="K25" s="131"/>
      <c r="L25" s="131"/>
      <c r="M25" s="131"/>
    </row>
    <row r="26" spans="1:20" x14ac:dyDescent="0.2">
      <c r="A26" s="10" t="s">
        <v>78</v>
      </c>
      <c r="B26" s="10">
        <v>2816.2980000000002</v>
      </c>
      <c r="C26" s="131"/>
      <c r="D26" s="131"/>
      <c r="E26" s="131"/>
      <c r="F26" s="131"/>
      <c r="G26" s="131"/>
      <c r="H26" s="131"/>
      <c r="I26" s="131"/>
      <c r="J26" s="131"/>
      <c r="K26" s="131"/>
      <c r="L26" s="131"/>
      <c r="M26" s="131"/>
    </row>
    <row r="27" spans="1:20" x14ac:dyDescent="0.2">
      <c r="A27" s="10" t="s">
        <v>88</v>
      </c>
      <c r="B27" s="10">
        <v>578.65800000000036</v>
      </c>
      <c r="C27" s="131"/>
      <c r="D27" s="131"/>
      <c r="E27" s="131"/>
      <c r="F27" s="131"/>
      <c r="G27" s="131"/>
      <c r="H27" s="131"/>
      <c r="I27" s="131"/>
      <c r="J27" s="131"/>
      <c r="K27" s="131"/>
      <c r="L27" s="131"/>
      <c r="M27" s="131"/>
    </row>
    <row r="28" spans="1:20" x14ac:dyDescent="0.2">
      <c r="A28" s="10" t="s">
        <v>79</v>
      </c>
      <c r="B28" s="10">
        <v>1055.2114999999999</v>
      </c>
      <c r="C28" s="131"/>
      <c r="D28" s="131"/>
      <c r="E28" s="131"/>
      <c r="F28" s="131"/>
      <c r="G28" s="131"/>
      <c r="H28" s="131"/>
      <c r="I28" s="131"/>
      <c r="J28" s="131"/>
      <c r="K28" s="131"/>
      <c r="L28" s="131"/>
      <c r="M28" s="131"/>
    </row>
    <row r="29" spans="1:20" x14ac:dyDescent="0.2">
      <c r="A29" s="10" t="s">
        <v>80</v>
      </c>
      <c r="B29" s="10">
        <v>444.49799999999988</v>
      </c>
      <c r="C29" s="131"/>
      <c r="D29" s="131"/>
      <c r="E29" s="131"/>
      <c r="F29" s="131"/>
      <c r="G29" s="131"/>
      <c r="H29" s="131"/>
      <c r="I29" s="131"/>
      <c r="J29" s="131"/>
      <c r="K29" s="131"/>
      <c r="L29" s="131"/>
      <c r="M29" s="131"/>
    </row>
    <row r="30" spans="1:20" x14ac:dyDescent="0.2">
      <c r="A30" s="10" t="s">
        <v>81</v>
      </c>
      <c r="B30" s="10">
        <v>6093.4989999999998</v>
      </c>
      <c r="C30" s="131"/>
      <c r="D30" s="131"/>
      <c r="E30" s="131"/>
      <c r="F30" s="131"/>
      <c r="G30" s="131"/>
      <c r="H30" s="131"/>
      <c r="I30" s="131"/>
      <c r="J30" s="131"/>
      <c r="K30" s="131"/>
      <c r="L30" s="131"/>
      <c r="M30" s="131"/>
    </row>
    <row r="31" spans="1:20" x14ac:dyDescent="0.2">
      <c r="A31" s="10" t="s">
        <v>82</v>
      </c>
      <c r="B31" s="10">
        <v>1349.0329999999999</v>
      </c>
      <c r="C31" s="131"/>
      <c r="D31" s="131"/>
      <c r="E31" s="131"/>
      <c r="F31" s="131"/>
      <c r="G31" s="131"/>
      <c r="H31" s="131"/>
      <c r="I31" s="131"/>
      <c r="J31" s="131"/>
      <c r="K31" s="131"/>
      <c r="L31" s="131"/>
      <c r="M31" s="131"/>
    </row>
    <row r="32" spans="1:20" x14ac:dyDescent="0.2">
      <c r="A32" s="10" t="s">
        <v>83</v>
      </c>
      <c r="B32" s="10">
        <v>3505.5259999999998</v>
      </c>
      <c r="C32" s="131"/>
      <c r="D32" s="131"/>
      <c r="E32" s="131"/>
      <c r="F32" s="131"/>
      <c r="G32" s="131"/>
      <c r="H32" s="131"/>
      <c r="I32" s="131"/>
      <c r="J32" s="131"/>
      <c r="K32" s="131"/>
      <c r="L32" s="131"/>
      <c r="M32" s="131"/>
    </row>
    <row r="33" spans="1:13" x14ac:dyDescent="0.2">
      <c r="A33" s="10" t="s">
        <v>84</v>
      </c>
      <c r="B33" s="10">
        <v>1069.971</v>
      </c>
      <c r="C33" s="131"/>
      <c r="D33" s="131"/>
      <c r="E33" s="131"/>
      <c r="F33" s="131"/>
      <c r="G33" s="131"/>
      <c r="H33" s="131"/>
      <c r="I33" s="131"/>
      <c r="J33" s="131"/>
      <c r="K33" s="131"/>
      <c r="L33" s="131"/>
      <c r="M33" s="131"/>
    </row>
    <row r="34" spans="1:13" x14ac:dyDescent="0.2">
      <c r="A34" s="10" t="s">
        <v>86</v>
      </c>
      <c r="B34" s="10">
        <v>4351.9529999999986</v>
      </c>
      <c r="C34" s="131"/>
      <c r="D34" s="131"/>
      <c r="E34" s="131"/>
      <c r="F34" s="131"/>
      <c r="G34" s="131"/>
      <c r="H34" s="131"/>
      <c r="I34" s="131"/>
      <c r="J34" s="131"/>
      <c r="K34" s="131"/>
      <c r="L34" s="131"/>
      <c r="M34" s="131"/>
    </row>
    <row r="35" spans="1:13" x14ac:dyDescent="0.2">
      <c r="A35" s="10" t="s">
        <v>87</v>
      </c>
      <c r="B35" s="10">
        <v>9909.3378599999996</v>
      </c>
      <c r="C35" s="131"/>
      <c r="D35" s="131"/>
      <c r="E35" s="131"/>
      <c r="F35" s="131"/>
      <c r="G35" s="131"/>
      <c r="H35" s="131"/>
      <c r="I35" s="131"/>
      <c r="J35" s="131"/>
      <c r="K35" s="131"/>
      <c r="L35" s="131"/>
      <c r="M35" s="131"/>
    </row>
    <row r="36" spans="1:13" x14ac:dyDescent="0.2">
      <c r="A36" s="10" t="s">
        <v>89</v>
      </c>
      <c r="B36" s="10">
        <v>1270.9549999999995</v>
      </c>
      <c r="C36" s="131"/>
      <c r="D36" s="131"/>
      <c r="E36" s="131"/>
      <c r="F36" s="131"/>
      <c r="G36" s="131"/>
      <c r="H36" s="131"/>
      <c r="I36" s="131"/>
      <c r="J36" s="131"/>
      <c r="K36" s="131"/>
      <c r="L36" s="131"/>
      <c r="M36" s="131"/>
    </row>
    <row r="37" spans="1:13" x14ac:dyDescent="0.2">
      <c r="A37" s="131"/>
      <c r="B37" s="131"/>
      <c r="C37" s="131"/>
      <c r="D37" s="131"/>
      <c r="E37" s="131"/>
      <c r="F37" s="131"/>
      <c r="G37" s="131"/>
      <c r="H37" s="131"/>
      <c r="I37" s="131"/>
      <c r="J37" s="131"/>
      <c r="K37" s="131"/>
      <c r="L37" s="131"/>
      <c r="M37" s="131"/>
    </row>
    <row r="38" spans="1:13" x14ac:dyDescent="0.2">
      <c r="A38" s="131"/>
      <c r="B38" s="131"/>
      <c r="C38" s="131"/>
      <c r="D38" s="131"/>
      <c r="E38" s="131"/>
      <c r="F38" s="131"/>
      <c r="G38" s="131"/>
      <c r="H38" s="131"/>
      <c r="I38" s="131"/>
      <c r="J38" s="131"/>
      <c r="K38" s="131"/>
      <c r="L38" s="131"/>
      <c r="M38" s="131"/>
    </row>
    <row r="39" spans="1:13" x14ac:dyDescent="0.2">
      <c r="A39" s="131"/>
      <c r="B39" s="131"/>
      <c r="C39" s="131"/>
      <c r="D39" s="131"/>
      <c r="E39" s="131"/>
      <c r="F39" s="131"/>
      <c r="G39" s="131"/>
      <c r="H39" s="131"/>
      <c r="I39" s="131"/>
      <c r="J39" s="131"/>
      <c r="K39" s="131"/>
      <c r="L39" s="131"/>
      <c r="M39" s="131"/>
    </row>
    <row r="40" spans="1:13" x14ac:dyDescent="0.2">
      <c r="A40" s="131"/>
      <c r="B40" s="131"/>
      <c r="C40" s="131"/>
      <c r="D40" s="131"/>
      <c r="E40" s="131"/>
      <c r="F40" s="131"/>
      <c r="G40" s="131"/>
      <c r="H40" s="131"/>
      <c r="I40" s="131"/>
      <c r="J40" s="131"/>
      <c r="K40" s="131"/>
      <c r="L40" s="131"/>
      <c r="M40" s="131"/>
    </row>
    <row r="41" spans="1:13" x14ac:dyDescent="0.2">
      <c r="A41" s="131"/>
      <c r="B41" s="131"/>
      <c r="C41" s="131"/>
      <c r="D41" s="131"/>
      <c r="E41" s="131"/>
      <c r="F41" s="131"/>
      <c r="G41" s="131"/>
      <c r="H41" s="131"/>
      <c r="I41" s="131"/>
      <c r="J41" s="131"/>
      <c r="K41" s="131"/>
      <c r="L41" s="131"/>
      <c r="M41" s="131"/>
    </row>
    <row r="42" spans="1:13" x14ac:dyDescent="0.2">
      <c r="A42" s="131"/>
      <c r="B42" s="131"/>
      <c r="C42" s="131"/>
      <c r="D42" s="131"/>
      <c r="E42" s="131"/>
      <c r="F42" s="131"/>
      <c r="G42" s="131"/>
      <c r="H42" s="131"/>
      <c r="I42" s="131"/>
      <c r="J42" s="131"/>
      <c r="K42" s="131"/>
      <c r="L42" s="131"/>
      <c r="M42" s="131"/>
    </row>
    <row r="43" spans="1:13" x14ac:dyDescent="0.2">
      <c r="A43" s="131"/>
      <c r="B43" s="131"/>
      <c r="C43" s="131"/>
      <c r="D43" s="131"/>
      <c r="E43" s="131"/>
      <c r="F43" s="131"/>
      <c r="G43" s="131"/>
      <c r="H43" s="131"/>
      <c r="I43" s="131"/>
      <c r="J43" s="131"/>
      <c r="K43" s="131"/>
      <c r="L43" s="131"/>
      <c r="M43" s="131"/>
    </row>
    <row r="44" spans="1:13" x14ac:dyDescent="0.2">
      <c r="A44" s="131"/>
      <c r="B44" s="131"/>
      <c r="C44" s="131"/>
      <c r="D44" s="131"/>
      <c r="E44" s="131"/>
      <c r="F44" s="131"/>
      <c r="G44" s="131"/>
      <c r="H44" s="131"/>
      <c r="I44" s="131"/>
      <c r="J44" s="131"/>
      <c r="K44" s="131"/>
      <c r="L44" s="131"/>
      <c r="M44" s="131"/>
    </row>
    <row r="45" spans="1:13" x14ac:dyDescent="0.2">
      <c r="A45" s="131"/>
      <c r="B45" s="131"/>
      <c r="C45" s="131"/>
      <c r="D45" s="131"/>
      <c r="E45" s="131"/>
      <c r="F45" s="131"/>
      <c r="G45" s="131"/>
      <c r="H45" s="131"/>
      <c r="I45" s="131"/>
      <c r="J45" s="131"/>
      <c r="K45" s="131"/>
      <c r="L45" s="131"/>
      <c r="M45" s="131"/>
    </row>
    <row r="46" spans="1:13" x14ac:dyDescent="0.2">
      <c r="A46" s="131"/>
      <c r="B46" s="131"/>
      <c r="C46" s="131"/>
      <c r="D46" s="131"/>
      <c r="E46" s="131"/>
      <c r="F46" s="131"/>
      <c r="G46" s="131"/>
      <c r="H46" s="131"/>
      <c r="I46" s="131"/>
      <c r="J46" s="131"/>
      <c r="K46" s="131"/>
      <c r="L46" s="131"/>
      <c r="M46" s="131"/>
    </row>
    <row r="47" spans="1:13" x14ac:dyDescent="0.2">
      <c r="A47" s="131"/>
      <c r="B47" s="131"/>
      <c r="C47" s="131"/>
      <c r="D47" s="131"/>
      <c r="E47" s="131"/>
      <c r="F47" s="131"/>
      <c r="G47" s="131"/>
      <c r="H47" s="131"/>
      <c r="I47" s="131"/>
      <c r="J47" s="131"/>
      <c r="K47" s="131"/>
      <c r="L47" s="131"/>
      <c r="M47" s="131"/>
    </row>
    <row r="48" spans="1:13" x14ac:dyDescent="0.2">
      <c r="A48" s="131"/>
      <c r="B48" s="131"/>
      <c r="C48" s="131"/>
      <c r="D48" s="131"/>
      <c r="E48" s="131"/>
      <c r="F48" s="131"/>
      <c r="G48" s="131"/>
      <c r="H48" s="131"/>
      <c r="I48" s="131"/>
      <c r="J48" s="131"/>
      <c r="K48" s="131"/>
      <c r="L48" s="131"/>
      <c r="M48" s="131"/>
    </row>
    <row r="49" spans="1:13" x14ac:dyDescent="0.2">
      <c r="A49" s="131"/>
      <c r="B49" s="131"/>
      <c r="C49" s="131"/>
      <c r="D49" s="131"/>
      <c r="E49" s="131"/>
      <c r="F49" s="131"/>
      <c r="G49" s="131"/>
      <c r="H49" s="131"/>
      <c r="I49" s="131"/>
      <c r="J49" s="131"/>
      <c r="K49" s="131"/>
      <c r="L49" s="131"/>
      <c r="M49" s="131"/>
    </row>
    <row r="50" spans="1:13" x14ac:dyDescent="0.2">
      <c r="A50" s="131"/>
      <c r="B50" s="131"/>
      <c r="C50" s="131"/>
      <c r="D50" s="131"/>
      <c r="E50" s="131"/>
      <c r="F50" s="131"/>
      <c r="G50" s="131"/>
      <c r="H50" s="131"/>
      <c r="I50" s="131"/>
      <c r="J50" s="131"/>
      <c r="K50" s="131"/>
      <c r="L50" s="131"/>
      <c r="M50" s="131"/>
    </row>
    <row r="51" spans="1:13" x14ac:dyDescent="0.2">
      <c r="A51" s="131"/>
      <c r="B51" s="131"/>
      <c r="C51" s="131"/>
      <c r="D51" s="131"/>
      <c r="E51" s="131"/>
      <c r="F51" s="131"/>
      <c r="G51" s="131"/>
      <c r="H51" s="131"/>
      <c r="I51" s="131"/>
      <c r="J51" s="131"/>
      <c r="K51" s="131"/>
      <c r="L51" s="131"/>
      <c r="M51" s="131"/>
    </row>
    <row r="52" spans="1:13" x14ac:dyDescent="0.2">
      <c r="A52" s="131"/>
      <c r="B52" s="131"/>
      <c r="C52" s="131"/>
      <c r="D52" s="131"/>
      <c r="E52" s="131"/>
      <c r="F52" s="131"/>
      <c r="G52" s="131"/>
      <c r="H52" s="131"/>
      <c r="I52" s="131"/>
      <c r="J52" s="131"/>
      <c r="K52" s="131"/>
      <c r="L52" s="131"/>
      <c r="M52" s="131"/>
    </row>
    <row r="53" spans="1:13" x14ac:dyDescent="0.2">
      <c r="A53" s="131"/>
      <c r="B53" s="131"/>
      <c r="C53" s="131"/>
      <c r="D53" s="131"/>
      <c r="E53" s="131"/>
      <c r="F53" s="131"/>
      <c r="G53" s="131"/>
      <c r="H53" s="131"/>
      <c r="I53" s="131"/>
      <c r="J53" s="131"/>
      <c r="K53" s="131"/>
      <c r="L53" s="131"/>
      <c r="M53" s="131"/>
    </row>
    <row r="54" spans="1:13" x14ac:dyDescent="0.2">
      <c r="A54" s="131"/>
      <c r="B54" s="131"/>
      <c r="C54" s="131"/>
      <c r="D54" s="131"/>
      <c r="E54" s="131"/>
      <c r="F54" s="131"/>
      <c r="G54" s="131"/>
      <c r="H54" s="131"/>
      <c r="I54" s="131"/>
      <c r="J54" s="131"/>
      <c r="K54" s="131"/>
      <c r="L54" s="131"/>
      <c r="M54" s="131"/>
    </row>
    <row r="55" spans="1:13" x14ac:dyDescent="0.2">
      <c r="A55" s="131"/>
      <c r="B55" s="131"/>
      <c r="C55" s="131"/>
      <c r="D55" s="131"/>
      <c r="E55" s="131"/>
      <c r="F55" s="131"/>
      <c r="G55" s="131"/>
      <c r="H55" s="131"/>
      <c r="I55" s="131"/>
      <c r="J55" s="131"/>
      <c r="K55" s="131"/>
      <c r="L55" s="131"/>
      <c r="M55" s="131"/>
    </row>
    <row r="56" spans="1:13" x14ac:dyDescent="0.2">
      <c r="A56" s="131"/>
      <c r="B56" s="131"/>
      <c r="C56" s="131"/>
      <c r="D56" s="131"/>
      <c r="E56" s="131"/>
      <c r="F56" s="131"/>
      <c r="G56" s="131"/>
      <c r="H56" s="131"/>
      <c r="I56" s="131"/>
      <c r="J56" s="131"/>
      <c r="K56" s="131"/>
      <c r="L56" s="131"/>
      <c r="M56" s="131"/>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view="pageBreakPreview" zoomScaleNormal="70" zoomScaleSheetLayoutView="100" workbookViewId="0">
      <selection activeCell="H14" sqref="H14:J14"/>
    </sheetView>
  </sheetViews>
  <sheetFormatPr defaultColWidth="9.140625" defaultRowHeight="12" x14ac:dyDescent="0.2"/>
  <cols>
    <col min="1" max="1" width="31.5703125" style="7" customWidth="1"/>
    <col min="2" max="13" width="8.5703125" style="7" customWidth="1"/>
    <col min="14" max="14" width="9.7109375" style="7" customWidth="1"/>
    <col min="15" max="16384" width="9.140625" style="7"/>
  </cols>
  <sheetData>
    <row r="1" spans="1:21" s="131" customFormat="1" ht="20.25" x14ac:dyDescent="0.3">
      <c r="A1" s="178" t="s">
        <v>263</v>
      </c>
      <c r="N1" s="245" t="str">
        <f>'3'!N1</f>
        <v>III. čtvrtletí 2022</v>
      </c>
    </row>
    <row r="2" spans="1:21" ht="18" x14ac:dyDescent="0.25">
      <c r="A2" s="241" t="s">
        <v>264</v>
      </c>
    </row>
    <row r="3" spans="1:21" ht="6" customHeight="1" x14ac:dyDescent="0.2"/>
    <row r="4" spans="1:21" x14ac:dyDescent="0.2">
      <c r="A4" s="369">
        <v>2022</v>
      </c>
      <c r="B4" s="370" t="s">
        <v>42</v>
      </c>
      <c r="C4" s="371"/>
      <c r="D4" s="372"/>
      <c r="E4" s="371" t="s">
        <v>43</v>
      </c>
      <c r="F4" s="371"/>
      <c r="G4" s="371"/>
      <c r="H4" s="370" t="s">
        <v>44</v>
      </c>
      <c r="I4" s="371"/>
      <c r="J4" s="372"/>
      <c r="K4" s="370" t="s">
        <v>45</v>
      </c>
      <c r="L4" s="371"/>
      <c r="M4" s="372"/>
      <c r="N4" s="212" t="s">
        <v>7</v>
      </c>
    </row>
    <row r="5" spans="1:21" x14ac:dyDescent="0.2">
      <c r="A5" s="369"/>
      <c r="B5" s="283" t="s">
        <v>8</v>
      </c>
      <c r="C5" s="282" t="s">
        <v>9</v>
      </c>
      <c r="D5" s="284" t="s">
        <v>10</v>
      </c>
      <c r="E5" s="226" t="s">
        <v>11</v>
      </c>
      <c r="F5" s="226" t="s">
        <v>12</v>
      </c>
      <c r="G5" s="226" t="s">
        <v>13</v>
      </c>
      <c r="H5" s="283" t="s">
        <v>14</v>
      </c>
      <c r="I5" s="282" t="s">
        <v>15</v>
      </c>
      <c r="J5" s="284" t="s">
        <v>16</v>
      </c>
      <c r="K5" s="283" t="s">
        <v>17</v>
      </c>
      <c r="L5" s="282" t="s">
        <v>18</v>
      </c>
      <c r="M5" s="284" t="s">
        <v>19</v>
      </c>
      <c r="N5" s="197"/>
    </row>
    <row r="6" spans="1:21" x14ac:dyDescent="0.2">
      <c r="A6" s="377" t="s">
        <v>156</v>
      </c>
      <c r="B6" s="378">
        <f>SUM(B7:D7)</f>
        <v>29474.752171886146</v>
      </c>
      <c r="C6" s="379"/>
      <c r="D6" s="380"/>
      <c r="E6" s="379">
        <f t="shared" ref="E6" si="0">SUM(E7:G7)</f>
        <v>13092.416601553366</v>
      </c>
      <c r="F6" s="379"/>
      <c r="G6" s="379"/>
      <c r="H6" s="378">
        <f t="shared" ref="H6" si="1">SUM(H7:J7)</f>
        <v>8405.4902644606682</v>
      </c>
      <c r="I6" s="379"/>
      <c r="J6" s="380"/>
      <c r="K6" s="381">
        <f t="shared" ref="K6" si="2">SUM(K7:M7)</f>
        <v>0</v>
      </c>
      <c r="L6" s="382"/>
      <c r="M6" s="383"/>
      <c r="N6" s="364">
        <f>SUM(B7:M7)</f>
        <v>50972.659037900186</v>
      </c>
    </row>
    <row r="7" spans="1:21" x14ac:dyDescent="0.2">
      <c r="A7" s="377"/>
      <c r="B7" s="287">
        <f t="shared" ref="B7:M7" si="3">SUM(B8:B15)</f>
        <v>11202.031787744154</v>
      </c>
      <c r="C7" s="280">
        <f t="shared" si="3"/>
        <v>9087.627174946796</v>
      </c>
      <c r="D7" s="288">
        <f t="shared" si="3"/>
        <v>9185.0932091952</v>
      </c>
      <c r="E7" s="353">
        <f t="shared" si="3"/>
        <v>7111.7083381166531</v>
      </c>
      <c r="F7" s="353">
        <f t="shared" si="3"/>
        <v>3453.3526958947168</v>
      </c>
      <c r="G7" s="353">
        <f t="shared" si="3"/>
        <v>2527.3555675419966</v>
      </c>
      <c r="H7" s="303">
        <f t="shared" si="3"/>
        <v>2369.5744006068126</v>
      </c>
      <c r="I7" s="354">
        <f t="shared" si="3"/>
        <v>2393.8290110756056</v>
      </c>
      <c r="J7" s="288">
        <f t="shared" si="3"/>
        <v>3642.0868527782495</v>
      </c>
      <c r="K7" s="322">
        <f t="shared" si="3"/>
        <v>0</v>
      </c>
      <c r="L7" s="321">
        <f t="shared" si="3"/>
        <v>0</v>
      </c>
      <c r="M7" s="323">
        <f t="shared" si="3"/>
        <v>0</v>
      </c>
      <c r="N7" s="364"/>
    </row>
    <row r="8" spans="1:21" x14ac:dyDescent="0.2">
      <c r="A8" s="169" t="s">
        <v>26</v>
      </c>
      <c r="B8" s="285">
        <v>2531.5324054279431</v>
      </c>
      <c r="C8" s="281">
        <v>2146.366868490652</v>
      </c>
      <c r="D8" s="286">
        <v>2269.0879300000001</v>
      </c>
      <c r="E8" s="299">
        <v>1869.1598670000001</v>
      </c>
      <c r="F8" s="299">
        <v>1404.9413630000004</v>
      </c>
      <c r="G8" s="299">
        <v>1178.9694749999999</v>
      </c>
      <c r="H8" s="301">
        <v>1129.5993860000001</v>
      </c>
      <c r="I8" s="299">
        <v>1126.5215250000003</v>
      </c>
      <c r="J8" s="286">
        <v>1324.3638420000002</v>
      </c>
      <c r="K8" s="318">
        <v>0</v>
      </c>
      <c r="L8" s="319">
        <v>0</v>
      </c>
      <c r="M8" s="320">
        <v>0</v>
      </c>
      <c r="N8" s="224">
        <f t="shared" ref="N8:N13" si="4">SUM(B8:M8)</f>
        <v>14980.542661918596</v>
      </c>
      <c r="P8" s="124"/>
      <c r="Q8" s="41"/>
      <c r="R8" s="8"/>
      <c r="S8" s="8"/>
      <c r="T8" s="8"/>
      <c r="U8" s="8"/>
    </row>
    <row r="9" spans="1:21" x14ac:dyDescent="0.2">
      <c r="A9" s="169" t="s">
        <v>0</v>
      </c>
      <c r="B9" s="285">
        <v>263.93761599999999</v>
      </c>
      <c r="C9" s="281">
        <v>244.62605400000001</v>
      </c>
      <c r="D9" s="286">
        <v>241.57758599999997</v>
      </c>
      <c r="E9" s="299">
        <v>166.70259900000002</v>
      </c>
      <c r="F9" s="299">
        <v>65.403346000000013</v>
      </c>
      <c r="G9" s="299">
        <v>48.275135999999989</v>
      </c>
      <c r="H9" s="301">
        <v>44.387198000000005</v>
      </c>
      <c r="I9" s="299">
        <v>46.825394000000003</v>
      </c>
      <c r="J9" s="286">
        <v>64.81517700000002</v>
      </c>
      <c r="K9" s="318">
        <v>0</v>
      </c>
      <c r="L9" s="319">
        <v>0</v>
      </c>
      <c r="M9" s="320">
        <v>0</v>
      </c>
      <c r="N9" s="224">
        <f t="shared" si="4"/>
        <v>1186.5501059999999</v>
      </c>
      <c r="P9" s="124"/>
      <c r="Q9" s="41"/>
    </row>
    <row r="10" spans="1:21" x14ac:dyDescent="0.2">
      <c r="A10" s="169" t="s">
        <v>1</v>
      </c>
      <c r="B10" s="285">
        <v>115.88645399999999</v>
      </c>
      <c r="C10" s="281">
        <v>96.609393000000026</v>
      </c>
      <c r="D10" s="286">
        <v>90.690401999999978</v>
      </c>
      <c r="E10" s="299">
        <v>65.605285999999992</v>
      </c>
      <c r="F10" s="299">
        <v>14.506164999999999</v>
      </c>
      <c r="G10" s="299">
        <v>6.4438019999999989</v>
      </c>
      <c r="H10" s="301">
        <v>5.2715950000000005</v>
      </c>
      <c r="I10" s="299">
        <v>5.4492110000000018</v>
      </c>
      <c r="J10" s="286">
        <v>15.720042000000003</v>
      </c>
      <c r="K10" s="318">
        <v>0</v>
      </c>
      <c r="L10" s="319">
        <v>0</v>
      </c>
      <c r="M10" s="320">
        <v>0</v>
      </c>
      <c r="N10" s="224">
        <f t="shared" si="4"/>
        <v>416.18234999999993</v>
      </c>
      <c r="P10" s="124"/>
      <c r="Q10" s="41"/>
    </row>
    <row r="11" spans="1:21" x14ac:dyDescent="0.2">
      <c r="A11" s="169" t="s">
        <v>2</v>
      </c>
      <c r="B11" s="285">
        <v>37.318849000000007</v>
      </c>
      <c r="C11" s="281">
        <v>30.362924</v>
      </c>
      <c r="D11" s="286">
        <v>28.75788</v>
      </c>
      <c r="E11" s="299">
        <v>23.064392999999995</v>
      </c>
      <c r="F11" s="299">
        <v>7.7355840000000029</v>
      </c>
      <c r="G11" s="299">
        <v>4.1486850000000004</v>
      </c>
      <c r="H11" s="301">
        <v>1.9326400000000004</v>
      </c>
      <c r="I11" s="299">
        <v>1.6848070000000002</v>
      </c>
      <c r="J11" s="286">
        <v>5.8765509999999992</v>
      </c>
      <c r="K11" s="318">
        <v>0</v>
      </c>
      <c r="L11" s="319">
        <v>0</v>
      </c>
      <c r="M11" s="320">
        <v>0</v>
      </c>
      <c r="N11" s="224">
        <f t="shared" si="4"/>
        <v>140.88231300000001</v>
      </c>
      <c r="P11" s="124"/>
      <c r="Q11" s="41"/>
    </row>
    <row r="12" spans="1:21" x14ac:dyDescent="0.2">
      <c r="A12" s="169" t="s">
        <v>6</v>
      </c>
      <c r="B12" s="285">
        <v>45.817778999999994</v>
      </c>
      <c r="C12" s="281">
        <v>45.862244000000004</v>
      </c>
      <c r="D12" s="286">
        <v>49.918587000000002</v>
      </c>
      <c r="E12" s="299">
        <v>37.876573999999998</v>
      </c>
      <c r="F12" s="299">
        <v>20.719594000000001</v>
      </c>
      <c r="G12" s="299">
        <v>13.802954999999999</v>
      </c>
      <c r="H12" s="301">
        <v>12.688574000000001</v>
      </c>
      <c r="I12" s="299">
        <v>11.868486999999998</v>
      </c>
      <c r="J12" s="286">
        <v>24.099646999999997</v>
      </c>
      <c r="K12" s="318">
        <v>0</v>
      </c>
      <c r="L12" s="319">
        <v>0</v>
      </c>
      <c r="M12" s="320">
        <v>0</v>
      </c>
      <c r="N12" s="224">
        <f t="shared" si="4"/>
        <v>262.65444099999996</v>
      </c>
      <c r="P12" s="124"/>
      <c r="Q12" s="41"/>
    </row>
    <row r="13" spans="1:21" x14ac:dyDescent="0.2">
      <c r="A13" s="169" t="s">
        <v>25</v>
      </c>
      <c r="B13" s="285">
        <v>4997.198643316211</v>
      </c>
      <c r="C13" s="281">
        <v>3935.3116774561427</v>
      </c>
      <c r="D13" s="286">
        <v>3933.1837841951992</v>
      </c>
      <c r="E13" s="299">
        <v>3081.5484071166525</v>
      </c>
      <c r="F13" s="299">
        <v>1252.0188248947172</v>
      </c>
      <c r="G13" s="299">
        <v>851.70157154199637</v>
      </c>
      <c r="H13" s="301">
        <v>798.31201860681233</v>
      </c>
      <c r="I13" s="299">
        <v>827.08437507560529</v>
      </c>
      <c r="J13" s="286">
        <v>1483.1809427782491</v>
      </c>
      <c r="K13" s="318">
        <v>0</v>
      </c>
      <c r="L13" s="319">
        <v>0</v>
      </c>
      <c r="M13" s="320">
        <v>0</v>
      </c>
      <c r="N13" s="224">
        <f t="shared" si="4"/>
        <v>21159.540244981585</v>
      </c>
      <c r="P13" s="124"/>
      <c r="Q13" s="41"/>
      <c r="R13" s="8"/>
      <c r="S13" s="8"/>
      <c r="T13" s="8"/>
      <c r="U13" s="8"/>
    </row>
    <row r="14" spans="1:21" x14ac:dyDescent="0.2">
      <c r="A14" s="169" t="s">
        <v>5</v>
      </c>
      <c r="B14" s="285">
        <v>2795.6611629999979</v>
      </c>
      <c r="C14" s="281">
        <v>2268.0960790000017</v>
      </c>
      <c r="D14" s="286">
        <v>2250.5438000000004</v>
      </c>
      <c r="E14" s="299">
        <v>1707.9114570000004</v>
      </c>
      <c r="F14" s="299">
        <v>632.75567699999942</v>
      </c>
      <c r="G14" s="299">
        <v>373.40525600000018</v>
      </c>
      <c r="H14" s="301">
        <v>347.0602760000001</v>
      </c>
      <c r="I14" s="299">
        <v>344.37838499999987</v>
      </c>
      <c r="J14" s="286">
        <v>657.63433699999996</v>
      </c>
      <c r="K14" s="318">
        <v>0</v>
      </c>
      <c r="L14" s="319">
        <v>0</v>
      </c>
      <c r="M14" s="320">
        <v>0</v>
      </c>
      <c r="N14" s="224">
        <f t="shared" ref="N14:N15" si="5">SUM(B14:M14)</f>
        <v>11377.44643</v>
      </c>
      <c r="P14" s="124"/>
      <c r="Q14" s="41"/>
      <c r="R14" s="8"/>
      <c r="S14" s="8"/>
      <c r="T14" s="8"/>
      <c r="U14" s="8"/>
    </row>
    <row r="15" spans="1:21" x14ac:dyDescent="0.2">
      <c r="A15" s="169" t="s">
        <v>3</v>
      </c>
      <c r="B15" s="285">
        <v>414.67887800000017</v>
      </c>
      <c r="C15" s="281">
        <v>320.39193499999993</v>
      </c>
      <c r="D15" s="286">
        <v>321.3332400000001</v>
      </c>
      <c r="E15" s="299">
        <v>159.83975499999994</v>
      </c>
      <c r="F15" s="299">
        <v>55.272142000000002</v>
      </c>
      <c r="G15" s="299">
        <v>50.608686999999982</v>
      </c>
      <c r="H15" s="301">
        <v>30.322712999999997</v>
      </c>
      <c r="I15" s="299">
        <v>30.016826999999989</v>
      </c>
      <c r="J15" s="286">
        <v>66.396314000000004</v>
      </c>
      <c r="K15" s="318">
        <v>0</v>
      </c>
      <c r="L15" s="319">
        <v>0</v>
      </c>
      <c r="M15" s="320">
        <v>0</v>
      </c>
      <c r="N15" s="224">
        <f t="shared" si="5"/>
        <v>1448.8604910000001</v>
      </c>
      <c r="P15" s="124"/>
      <c r="Q15" s="41"/>
    </row>
    <row r="16" spans="1:21" x14ac:dyDescent="0.2">
      <c r="A16" s="122" t="s">
        <v>167</v>
      </c>
      <c r="N16" s="3"/>
    </row>
    <row r="17" spans="1:2" x14ac:dyDescent="0.2">
      <c r="A17" s="193"/>
      <c r="B17" s="8"/>
    </row>
    <row r="18" spans="1:2" x14ac:dyDescent="0.2">
      <c r="B18" s="8"/>
    </row>
    <row r="19" spans="1:2" x14ac:dyDescent="0.2">
      <c r="B19" s="8"/>
    </row>
    <row r="20" spans="1:2" x14ac:dyDescent="0.2">
      <c r="B20" s="8"/>
    </row>
    <row r="21" spans="1:2" x14ac:dyDescent="0.2">
      <c r="B21" s="8"/>
    </row>
    <row r="22" spans="1:2" x14ac:dyDescent="0.2">
      <c r="B22" s="8"/>
    </row>
    <row r="23" spans="1:2" x14ac:dyDescent="0.2">
      <c r="B23" s="8"/>
    </row>
    <row r="24" spans="1:2" x14ac:dyDescent="0.2">
      <c r="B24" s="8"/>
    </row>
    <row r="25" spans="1:2" x14ac:dyDescent="0.2">
      <c r="B25" s="8"/>
    </row>
    <row r="26" spans="1:2" x14ac:dyDescent="0.2">
      <c r="B26" s="8"/>
    </row>
    <row r="27" spans="1:2" x14ac:dyDescent="0.2">
      <c r="B27" s="8"/>
    </row>
    <row r="28" spans="1:2" x14ac:dyDescent="0.2">
      <c r="B28" s="8"/>
    </row>
    <row r="29" spans="1:2" x14ac:dyDescent="0.2">
      <c r="B29" s="8"/>
    </row>
    <row r="30" spans="1:2" x14ac:dyDescent="0.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Q32"/>
  <sheetViews>
    <sheetView showGridLines="0" view="pageBreakPreview" zoomScaleNormal="70" zoomScaleSheetLayoutView="100" workbookViewId="0">
      <selection activeCell="P29" sqref="P29"/>
    </sheetView>
  </sheetViews>
  <sheetFormatPr defaultColWidth="9.140625" defaultRowHeight="12" x14ac:dyDescent="0.2"/>
  <cols>
    <col min="1" max="1" width="28.28515625" style="7" customWidth="1"/>
    <col min="2" max="7" width="12" style="7" customWidth="1"/>
    <col min="8" max="8" width="16.5703125" style="7" customWidth="1"/>
    <col min="9" max="9" width="12" style="7" customWidth="1"/>
    <col min="10" max="10" width="15.28515625" style="7" customWidth="1"/>
    <col min="11" max="16384" width="9.140625" style="7"/>
  </cols>
  <sheetData>
    <row r="1" spans="1:12" ht="18" x14ac:dyDescent="0.25">
      <c r="A1" s="241" t="s">
        <v>265</v>
      </c>
      <c r="B1" s="6"/>
      <c r="J1" s="245" t="str">
        <f>'3'!N1</f>
        <v>III. čtvrtletí 2022</v>
      </c>
    </row>
    <row r="2" spans="1:12" ht="6" customHeight="1" x14ac:dyDescent="0.2">
      <c r="A2" s="6"/>
      <c r="B2" s="386"/>
      <c r="C2" s="386"/>
      <c r="D2" s="386"/>
      <c r="E2" s="386"/>
      <c r="F2" s="386"/>
      <c r="G2" s="386"/>
      <c r="H2" s="386"/>
      <c r="I2" s="386"/>
      <c r="J2" s="386"/>
    </row>
    <row r="3" spans="1:12" ht="36" x14ac:dyDescent="0.2">
      <c r="A3" s="351">
        <v>2022</v>
      </c>
      <c r="B3" s="211" t="s">
        <v>26</v>
      </c>
      <c r="C3" s="211" t="s">
        <v>0</v>
      </c>
      <c r="D3" s="211" t="s">
        <v>1</v>
      </c>
      <c r="E3" s="211" t="s">
        <v>2</v>
      </c>
      <c r="F3" s="211" t="s">
        <v>206</v>
      </c>
      <c r="G3" s="211" t="s">
        <v>25</v>
      </c>
      <c r="H3" s="211" t="s">
        <v>5</v>
      </c>
      <c r="I3" s="211" t="s">
        <v>3</v>
      </c>
      <c r="J3" s="211" t="s">
        <v>4</v>
      </c>
    </row>
    <row r="4" spans="1:12" ht="12" customHeight="1" x14ac:dyDescent="0.2">
      <c r="A4" s="225" t="s">
        <v>158</v>
      </c>
      <c r="B4" s="198">
        <f>SUM(B5:B18)</f>
        <v>3580.4847530000002</v>
      </c>
      <c r="C4" s="198">
        <f t="shared" ref="C4:I4" si="0">SUM(C5:C18)</f>
        <v>156.02776900000001</v>
      </c>
      <c r="D4" s="198">
        <f t="shared" si="0"/>
        <v>26.440847999999999</v>
      </c>
      <c r="E4" s="198">
        <f t="shared" si="0"/>
        <v>9.4939980000000013</v>
      </c>
      <c r="F4" s="198">
        <f t="shared" si="0"/>
        <v>48.656707999999995</v>
      </c>
      <c r="G4" s="198">
        <f t="shared" si="0"/>
        <v>3108.5773364606662</v>
      </c>
      <c r="H4" s="198">
        <f t="shared" si="0"/>
        <v>1349.0729979999999</v>
      </c>
      <c r="I4" s="198">
        <f t="shared" si="0"/>
        <v>126.73585400000003</v>
      </c>
      <c r="J4" s="198">
        <f t="shared" ref="J4" si="1">SUM(B4:I4)</f>
        <v>8405.4902644606664</v>
      </c>
      <c r="L4" s="41"/>
    </row>
    <row r="5" spans="1:12" x14ac:dyDescent="0.2">
      <c r="A5" s="201" t="s">
        <v>129</v>
      </c>
      <c r="B5" s="210">
        <v>31.946673000000001</v>
      </c>
      <c r="C5" s="210">
        <v>1.0670149999999998</v>
      </c>
      <c r="D5" s="210">
        <v>10.501609</v>
      </c>
      <c r="E5" s="210">
        <v>1.5533920000000001</v>
      </c>
      <c r="F5" s="210">
        <v>0.26772099999999999</v>
      </c>
      <c r="G5" s="210">
        <v>608.9087649999999</v>
      </c>
      <c r="H5" s="210">
        <v>251.04840099999998</v>
      </c>
      <c r="I5" s="210">
        <v>3.7512590000000001</v>
      </c>
      <c r="J5" s="199">
        <f t="shared" ref="J5:J18" si="2">SUM(B5:I5)</f>
        <v>909.04483499999992</v>
      </c>
      <c r="L5" s="41"/>
    </row>
    <row r="6" spans="1:12" x14ac:dyDescent="0.2">
      <c r="A6" s="201" t="s">
        <v>99</v>
      </c>
      <c r="B6" s="210">
        <v>143.22015400000001</v>
      </c>
      <c r="C6" s="210">
        <v>2.527768</v>
      </c>
      <c r="D6" s="210">
        <v>1.244005</v>
      </c>
      <c r="E6" s="210">
        <v>0.49880000000000002</v>
      </c>
      <c r="F6" s="210">
        <v>2.2930209999999995</v>
      </c>
      <c r="G6" s="210">
        <v>188.09064499999997</v>
      </c>
      <c r="H6" s="210">
        <v>188.27694499999993</v>
      </c>
      <c r="I6" s="210">
        <v>16.010044000000001</v>
      </c>
      <c r="J6" s="199">
        <f t="shared" si="2"/>
        <v>542.16138199999989</v>
      </c>
      <c r="L6" s="41"/>
    </row>
    <row r="7" spans="1:12" x14ac:dyDescent="0.2">
      <c r="A7" s="201" t="s">
        <v>100</v>
      </c>
      <c r="B7" s="210">
        <v>48.920324999999998</v>
      </c>
      <c r="C7" s="210">
        <v>0.7019200000000001</v>
      </c>
      <c r="D7" s="210">
        <v>0.04</v>
      </c>
      <c r="E7" s="210">
        <v>0</v>
      </c>
      <c r="F7" s="210">
        <v>10.023594999999998</v>
      </c>
      <c r="G7" s="210">
        <v>262.17512300100003</v>
      </c>
      <c r="H7" s="210">
        <v>55.655908000000004</v>
      </c>
      <c r="I7" s="210">
        <v>44.973853000000005</v>
      </c>
      <c r="J7" s="199">
        <f t="shared" si="2"/>
        <v>422.49072400100005</v>
      </c>
      <c r="L7" s="41"/>
    </row>
    <row r="8" spans="1:12" x14ac:dyDescent="0.2">
      <c r="A8" s="201" t="s">
        <v>101</v>
      </c>
      <c r="B8" s="210">
        <v>18.551608999999999</v>
      </c>
      <c r="C8" s="210">
        <v>11.117699999999999</v>
      </c>
      <c r="D8" s="210">
        <v>1.497285</v>
      </c>
      <c r="E8" s="210">
        <v>1.1635930000000001</v>
      </c>
      <c r="F8" s="210">
        <v>0.88919999999999999</v>
      </c>
      <c r="G8" s="210">
        <v>162.33499699999999</v>
      </c>
      <c r="H8" s="210">
        <v>65.377233000000018</v>
      </c>
      <c r="I8" s="210">
        <v>14.575173999999999</v>
      </c>
      <c r="J8" s="199">
        <f t="shared" si="2"/>
        <v>275.50679100000002</v>
      </c>
      <c r="L8" s="41"/>
    </row>
    <row r="9" spans="1:12" x14ac:dyDescent="0.2">
      <c r="A9" s="201" t="s">
        <v>128</v>
      </c>
      <c r="B9" s="210">
        <v>30.017041999999996</v>
      </c>
      <c r="C9" s="210">
        <v>4.3782500000000004</v>
      </c>
      <c r="D9" s="210">
        <v>0.14692000000000002</v>
      </c>
      <c r="E9" s="210">
        <v>0.11534999999999999</v>
      </c>
      <c r="F9" s="210">
        <v>5.2624639999999996</v>
      </c>
      <c r="G9" s="210">
        <v>78.115323000000004</v>
      </c>
      <c r="H9" s="210">
        <v>23.177779999999995</v>
      </c>
      <c r="I9" s="210">
        <v>2.8589700000000002</v>
      </c>
      <c r="J9" s="199">
        <f t="shared" si="2"/>
        <v>144.07209899999998</v>
      </c>
      <c r="L9" s="41"/>
    </row>
    <row r="10" spans="1:12" x14ac:dyDescent="0.2">
      <c r="A10" s="201" t="s">
        <v>102</v>
      </c>
      <c r="B10" s="210">
        <v>122.07573300000003</v>
      </c>
      <c r="C10" s="210">
        <v>0.69136000000000009</v>
      </c>
      <c r="D10" s="210">
        <v>0.52379999999999993</v>
      </c>
      <c r="E10" s="210">
        <v>0.26600000000000001</v>
      </c>
      <c r="F10" s="210">
        <v>4.4999999999999998E-2</v>
      </c>
      <c r="G10" s="210">
        <v>134.25075899999999</v>
      </c>
      <c r="H10" s="210">
        <v>70.318882000000002</v>
      </c>
      <c r="I10" s="210">
        <v>8.1203850000000006</v>
      </c>
      <c r="J10" s="199">
        <f t="shared" si="2"/>
        <v>336.29191900000006</v>
      </c>
      <c r="L10" s="41"/>
    </row>
    <row r="11" spans="1:12" x14ac:dyDescent="0.2">
      <c r="A11" s="201" t="s">
        <v>103</v>
      </c>
      <c r="B11" s="210">
        <v>16.101917</v>
      </c>
      <c r="C11" s="210">
        <v>0.55700000000000005</v>
      </c>
      <c r="D11" s="210">
        <v>0.13800000000000001</v>
      </c>
      <c r="E11" s="210">
        <v>2.4E-2</v>
      </c>
      <c r="F11" s="210">
        <v>1.77999</v>
      </c>
      <c r="G11" s="210">
        <v>95.801406</v>
      </c>
      <c r="H11" s="210">
        <v>44.178556000000015</v>
      </c>
      <c r="I11" s="210">
        <v>0.18271899999999999</v>
      </c>
      <c r="J11" s="199">
        <f t="shared" si="2"/>
        <v>158.763588</v>
      </c>
      <c r="L11" s="41"/>
    </row>
    <row r="12" spans="1:12" x14ac:dyDescent="0.2">
      <c r="A12" s="201" t="s">
        <v>104</v>
      </c>
      <c r="B12" s="210">
        <v>716.53712599999994</v>
      </c>
      <c r="C12" s="210">
        <v>92.385903999999996</v>
      </c>
      <c r="D12" s="210">
        <v>1.7090730000000001</v>
      </c>
      <c r="E12" s="210">
        <v>3.5968079999999998</v>
      </c>
      <c r="F12" s="210">
        <v>3.9823560000000002</v>
      </c>
      <c r="G12" s="210">
        <v>459.70314499999995</v>
      </c>
      <c r="H12" s="210">
        <v>189.16052399999992</v>
      </c>
      <c r="I12" s="210">
        <v>4.8166400000000014</v>
      </c>
      <c r="J12" s="199">
        <f t="shared" si="2"/>
        <v>1471.8915759999998</v>
      </c>
    </row>
    <row r="13" spans="1:12" x14ac:dyDescent="0.2">
      <c r="A13" s="201" t="s">
        <v>105</v>
      </c>
      <c r="B13" s="210">
        <v>79.80411500000001</v>
      </c>
      <c r="C13" s="210">
        <v>1.0336939999999999</v>
      </c>
      <c r="D13" s="210">
        <v>2.1990000000000003E-2</v>
      </c>
      <c r="E13" s="210">
        <v>0.314577</v>
      </c>
      <c r="F13" s="210">
        <v>1.7187520000000001</v>
      </c>
      <c r="G13" s="210">
        <v>146.16016700000003</v>
      </c>
      <c r="H13" s="210">
        <v>101.54763600000005</v>
      </c>
      <c r="I13" s="210">
        <v>1.3260800000000001</v>
      </c>
      <c r="J13" s="199">
        <f t="shared" si="2"/>
        <v>331.92701100000011</v>
      </c>
    </row>
    <row r="14" spans="1:12" x14ac:dyDescent="0.2">
      <c r="A14" s="201" t="s">
        <v>106</v>
      </c>
      <c r="B14" s="210">
        <v>29.099915000000006</v>
      </c>
      <c r="C14" s="210">
        <v>2.8969</v>
      </c>
      <c r="D14" s="210">
        <v>2.6239599999999998</v>
      </c>
      <c r="E14" s="210">
        <v>0.990344</v>
      </c>
      <c r="F14" s="210">
        <v>5.7162499999999996</v>
      </c>
      <c r="G14" s="210">
        <v>109.84515945966632</v>
      </c>
      <c r="H14" s="210">
        <v>48.561299000000012</v>
      </c>
      <c r="I14" s="210">
        <v>10.741474</v>
      </c>
      <c r="J14" s="199">
        <f t="shared" si="2"/>
        <v>210.47530145966635</v>
      </c>
    </row>
    <row r="15" spans="1:12" x14ac:dyDescent="0.2">
      <c r="A15" s="201" t="s">
        <v>107</v>
      </c>
      <c r="B15" s="210">
        <v>131.11348599999999</v>
      </c>
      <c r="C15" s="210">
        <v>0.80143000000000009</v>
      </c>
      <c r="D15" s="210">
        <v>0.31756000000000001</v>
      </c>
      <c r="E15" s="210">
        <v>0.10427800000000001</v>
      </c>
      <c r="F15" s="210">
        <v>3.6093459999999995</v>
      </c>
      <c r="G15" s="210">
        <v>158.55321199999997</v>
      </c>
      <c r="H15" s="210">
        <v>73.596876999999992</v>
      </c>
      <c r="I15" s="210">
        <v>4.7836000000000007</v>
      </c>
      <c r="J15" s="199">
        <f t="shared" si="2"/>
        <v>372.8797889999999</v>
      </c>
    </row>
    <row r="16" spans="1:12" x14ac:dyDescent="0.2">
      <c r="A16" s="201" t="s">
        <v>108</v>
      </c>
      <c r="B16" s="210">
        <v>1153.8288450000002</v>
      </c>
      <c r="C16" s="210">
        <v>0.36145300000000002</v>
      </c>
      <c r="D16" s="210">
        <v>1.3420159999999999</v>
      </c>
      <c r="E16" s="210">
        <v>4.9500000000000002E-2</v>
      </c>
      <c r="F16" s="210">
        <v>3.9560229999999996</v>
      </c>
      <c r="G16" s="210">
        <v>235.955915</v>
      </c>
      <c r="H16" s="210">
        <v>76.387530999999981</v>
      </c>
      <c r="I16" s="210">
        <v>1.1496050000000002</v>
      </c>
      <c r="J16" s="199">
        <f t="shared" si="2"/>
        <v>1473.0308880000005</v>
      </c>
    </row>
    <row r="17" spans="1:17" x14ac:dyDescent="0.2">
      <c r="A17" s="201" t="s">
        <v>109</v>
      </c>
      <c r="B17" s="210">
        <v>749.05882199999996</v>
      </c>
      <c r="C17" s="210">
        <v>36.038122999999999</v>
      </c>
      <c r="D17" s="210">
        <v>5.800110000000001</v>
      </c>
      <c r="E17" s="210">
        <v>0.46901600000000004</v>
      </c>
      <c r="F17" s="210">
        <v>7.210259999999999</v>
      </c>
      <c r="G17" s="210">
        <v>362.94729400000006</v>
      </c>
      <c r="H17" s="210">
        <v>129.58362500000001</v>
      </c>
      <c r="I17" s="210">
        <v>13.391883999999999</v>
      </c>
      <c r="J17" s="199">
        <f t="shared" si="2"/>
        <v>1304.4991339999999</v>
      </c>
    </row>
    <row r="18" spans="1:17" x14ac:dyDescent="0.2">
      <c r="A18" s="201" t="s">
        <v>110</v>
      </c>
      <c r="B18" s="210">
        <v>310.20899099999997</v>
      </c>
      <c r="C18" s="210">
        <v>1.469252</v>
      </c>
      <c r="D18" s="210">
        <v>0.53452</v>
      </c>
      <c r="E18" s="210">
        <v>0.34834000000000004</v>
      </c>
      <c r="F18" s="210">
        <v>1.9027300000000003</v>
      </c>
      <c r="G18" s="210">
        <v>105.73542599999999</v>
      </c>
      <c r="H18" s="210">
        <v>32.201800999999996</v>
      </c>
      <c r="I18" s="210">
        <v>5.4167E-2</v>
      </c>
      <c r="J18" s="199">
        <f t="shared" si="2"/>
        <v>452.45522699999998</v>
      </c>
    </row>
    <row r="19" spans="1:17" x14ac:dyDescent="0.2">
      <c r="A19" s="242" t="s">
        <v>167</v>
      </c>
      <c r="J19" s="3"/>
    </row>
    <row r="20" spans="1:17" x14ac:dyDescent="0.2">
      <c r="A20" s="203"/>
    </row>
    <row r="32" spans="1:17" x14ac:dyDescent="0.2">
      <c r="K32" s="41"/>
      <c r="L32" s="41"/>
      <c r="M32" s="41"/>
      <c r="N32" s="41"/>
      <c r="O32" s="41"/>
      <c r="P32" s="41"/>
      <c r="Q32" s="41"/>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O42"/>
  <sheetViews>
    <sheetView showGridLines="0" view="pageBreakPreview" zoomScaleNormal="85" zoomScaleSheetLayoutView="100" workbookViewId="0">
      <selection activeCell="M37" sqref="M37"/>
    </sheetView>
  </sheetViews>
  <sheetFormatPr defaultColWidth="9.140625" defaultRowHeight="12" x14ac:dyDescent="0.2"/>
  <cols>
    <col min="1" max="1" width="38" style="74" customWidth="1"/>
    <col min="2" max="9" width="13.28515625" style="74" customWidth="1"/>
    <col min="10" max="15" width="9.140625" style="182" customWidth="1"/>
    <col min="16" max="16384" width="9.140625" style="74"/>
  </cols>
  <sheetData>
    <row r="1" spans="1:15" ht="20.25" x14ac:dyDescent="0.3">
      <c r="A1" s="179" t="s">
        <v>266</v>
      </c>
      <c r="I1" s="246" t="str">
        <f>'3'!N1</f>
        <v>III. čtvrtletí 2022</v>
      </c>
    </row>
    <row r="2" spans="1:15" ht="18" x14ac:dyDescent="0.25">
      <c r="A2" s="243" t="s">
        <v>267</v>
      </c>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1" t="s">
        <v>7</v>
      </c>
      <c r="I5" s="371"/>
    </row>
    <row r="6" spans="1:15" x14ac:dyDescent="0.2">
      <c r="A6" s="388"/>
      <c r="B6" s="283" t="s">
        <v>288</v>
      </c>
      <c r="C6" s="284" t="s">
        <v>289</v>
      </c>
      <c r="D6" s="283" t="s">
        <v>288</v>
      </c>
      <c r="E6" s="284" t="s">
        <v>289</v>
      </c>
      <c r="F6" s="283" t="s">
        <v>288</v>
      </c>
      <c r="G6" s="284" t="s">
        <v>289</v>
      </c>
      <c r="H6" s="302" t="s">
        <v>288</v>
      </c>
      <c r="I6" s="302" t="s">
        <v>289</v>
      </c>
      <c r="J6" s="274"/>
      <c r="O6" s="274"/>
    </row>
    <row r="7" spans="1:15" ht="13.5" x14ac:dyDescent="0.2">
      <c r="A7" s="174" t="s">
        <v>196</v>
      </c>
      <c r="B7" s="287">
        <v>2078.0479999999993</v>
      </c>
      <c r="C7" s="343">
        <v>5.4063689524266927E-2</v>
      </c>
      <c r="D7" s="287">
        <v>2078.9659999999994</v>
      </c>
      <c r="E7" s="343">
        <v>5.413173631889303E-2</v>
      </c>
      <c r="F7" s="303">
        <v>2078.9659999999994</v>
      </c>
      <c r="G7" s="343">
        <v>5.4115959057945584E-2</v>
      </c>
      <c r="H7" s="195">
        <v>2078.9659999999994</v>
      </c>
      <c r="I7" s="207">
        <v>5.4115959057945584E-2</v>
      </c>
      <c r="J7" s="275"/>
      <c r="O7" s="276"/>
    </row>
    <row r="8" spans="1:15" x14ac:dyDescent="0.2">
      <c r="A8" s="170" t="s">
        <v>326</v>
      </c>
      <c r="B8" s="287">
        <v>240382.44300000003</v>
      </c>
      <c r="C8" s="343">
        <v>3.2088615482985243E-2</v>
      </c>
      <c r="D8" s="287">
        <v>234999.99999999997</v>
      </c>
      <c r="E8" s="343">
        <v>3.1669775602661349E-2</v>
      </c>
      <c r="F8" s="303">
        <v>253762.79999999996</v>
      </c>
      <c r="G8" s="343">
        <v>2.7493684792434428E-2</v>
      </c>
      <c r="H8" s="195">
        <v>729145.2429999999</v>
      </c>
      <c r="I8" s="207">
        <v>3.0203119763030188E-2</v>
      </c>
      <c r="J8" s="275"/>
      <c r="O8" s="276"/>
    </row>
    <row r="9" spans="1:15" x14ac:dyDescent="0.2">
      <c r="A9" s="170" t="s">
        <v>327</v>
      </c>
      <c r="B9" s="287">
        <v>169639.386</v>
      </c>
      <c r="C9" s="343">
        <v>6.0010851455711688E-2</v>
      </c>
      <c r="D9" s="287">
        <v>169035.658</v>
      </c>
      <c r="E9" s="343">
        <v>5.9437759269801563E-2</v>
      </c>
      <c r="F9" s="303">
        <v>167603.682</v>
      </c>
      <c r="G9" s="343">
        <v>3.9988235988756178E-2</v>
      </c>
      <c r="H9" s="195">
        <v>506278.72600000002</v>
      </c>
      <c r="I9" s="208">
        <v>5.1336069560603576E-2</v>
      </c>
      <c r="J9" s="277"/>
      <c r="O9" s="278"/>
    </row>
    <row r="10" spans="1:15" x14ac:dyDescent="0.2">
      <c r="A10" s="173" t="s">
        <v>40</v>
      </c>
      <c r="B10" s="285">
        <v>0</v>
      </c>
      <c r="C10" s="344">
        <v>0</v>
      </c>
      <c r="D10" s="285">
        <v>0</v>
      </c>
      <c r="E10" s="344">
        <v>0</v>
      </c>
      <c r="F10" s="301">
        <v>0</v>
      </c>
      <c r="G10" s="347">
        <v>0</v>
      </c>
      <c r="H10" s="192">
        <v>0</v>
      </c>
      <c r="I10" s="209">
        <v>0</v>
      </c>
      <c r="J10" s="277"/>
      <c r="O10" s="278"/>
    </row>
    <row r="11" spans="1:15" x14ac:dyDescent="0.2">
      <c r="A11" s="173" t="s">
        <v>39</v>
      </c>
      <c r="B11" s="285">
        <v>2221</v>
      </c>
      <c r="C11" s="344">
        <v>7.7733847984372856E-2</v>
      </c>
      <c r="D11" s="285">
        <v>2376</v>
      </c>
      <c r="E11" s="344">
        <v>8.3386221816615175E-2</v>
      </c>
      <c r="F11" s="301">
        <v>2616</v>
      </c>
      <c r="G11" s="347">
        <v>7.1748416481456009E-2</v>
      </c>
      <c r="H11" s="192">
        <v>7213</v>
      </c>
      <c r="I11" s="209">
        <v>7.7122524296669145E-2</v>
      </c>
      <c r="J11" s="277"/>
      <c r="O11" s="278"/>
    </row>
    <row r="12" spans="1:15" x14ac:dyDescent="0.2">
      <c r="A12" s="173" t="s">
        <v>38</v>
      </c>
      <c r="B12" s="285">
        <v>0</v>
      </c>
      <c r="C12" s="344">
        <v>0</v>
      </c>
      <c r="D12" s="285">
        <v>0</v>
      </c>
      <c r="E12" s="344">
        <v>0</v>
      </c>
      <c r="F12" s="301">
        <v>0</v>
      </c>
      <c r="G12" s="347">
        <v>0</v>
      </c>
      <c r="H12" s="192">
        <v>0</v>
      </c>
      <c r="I12" s="209">
        <v>0</v>
      </c>
      <c r="J12" s="277"/>
      <c r="O12" s="278"/>
    </row>
    <row r="13" spans="1:15" x14ac:dyDescent="0.2">
      <c r="A13" s="173" t="s">
        <v>60</v>
      </c>
      <c r="B13" s="285">
        <v>969</v>
      </c>
      <c r="C13" s="344">
        <v>0.30307683983124029</v>
      </c>
      <c r="D13" s="285">
        <v>1118</v>
      </c>
      <c r="E13" s="344">
        <v>0.33372008645678525</v>
      </c>
      <c r="F13" s="301">
        <v>225</v>
      </c>
      <c r="G13" s="347">
        <v>8.1774885733226346E-2</v>
      </c>
      <c r="H13" s="192">
        <v>2312</v>
      </c>
      <c r="I13" s="209">
        <v>0.24863482061836514</v>
      </c>
      <c r="J13" s="277"/>
      <c r="O13" s="278"/>
    </row>
    <row r="14" spans="1:15" x14ac:dyDescent="0.2">
      <c r="A14" s="173" t="s">
        <v>61</v>
      </c>
      <c r="B14" s="285">
        <v>467</v>
      </c>
      <c r="C14" s="344">
        <v>0.50868134980284518</v>
      </c>
      <c r="D14" s="285">
        <v>706</v>
      </c>
      <c r="E14" s="344">
        <v>0.60083572334323376</v>
      </c>
      <c r="F14" s="301">
        <v>964</v>
      </c>
      <c r="G14" s="347">
        <v>0.67942826534352019</v>
      </c>
      <c r="H14" s="192">
        <v>2137</v>
      </c>
      <c r="I14" s="209">
        <v>0.60849732198534712</v>
      </c>
      <c r="J14" s="277"/>
      <c r="O14" s="278"/>
    </row>
    <row r="15" spans="1:15" x14ac:dyDescent="0.2">
      <c r="A15" s="173" t="s">
        <v>62</v>
      </c>
      <c r="B15" s="285">
        <v>0</v>
      </c>
      <c r="C15" s="344">
        <v>0</v>
      </c>
      <c r="D15" s="285">
        <v>0</v>
      </c>
      <c r="E15" s="344">
        <v>0</v>
      </c>
      <c r="F15" s="301">
        <v>0</v>
      </c>
      <c r="G15" s="347">
        <v>0</v>
      </c>
      <c r="H15" s="192">
        <v>0</v>
      </c>
      <c r="I15" s="209">
        <v>0</v>
      </c>
      <c r="J15" s="277"/>
      <c r="O15" s="278"/>
    </row>
    <row r="16" spans="1:15" x14ac:dyDescent="0.2">
      <c r="A16" s="173" t="s">
        <v>37</v>
      </c>
      <c r="B16" s="285">
        <v>0</v>
      </c>
      <c r="C16" s="344">
        <v>0</v>
      </c>
      <c r="D16" s="285">
        <v>0</v>
      </c>
      <c r="E16" s="344">
        <v>0</v>
      </c>
      <c r="F16" s="301">
        <v>0</v>
      </c>
      <c r="G16" s="347">
        <v>0</v>
      </c>
      <c r="H16" s="192">
        <v>0</v>
      </c>
      <c r="I16" s="209">
        <v>0</v>
      </c>
      <c r="J16" s="277"/>
      <c r="O16" s="278"/>
    </row>
    <row r="17" spans="1:15" x14ac:dyDescent="0.2">
      <c r="A17" s="173" t="s">
        <v>72</v>
      </c>
      <c r="B17" s="285">
        <v>0</v>
      </c>
      <c r="C17" s="344">
        <v>0</v>
      </c>
      <c r="D17" s="285">
        <v>0</v>
      </c>
      <c r="E17" s="344">
        <v>0</v>
      </c>
      <c r="F17" s="301">
        <v>0</v>
      </c>
      <c r="G17" s="347">
        <v>0</v>
      </c>
      <c r="H17" s="192">
        <v>0</v>
      </c>
      <c r="I17" s="209">
        <v>0</v>
      </c>
      <c r="J17" s="277"/>
      <c r="O17" s="278"/>
    </row>
    <row r="18" spans="1:15" x14ac:dyDescent="0.2">
      <c r="A18" s="173" t="s">
        <v>36</v>
      </c>
      <c r="B18" s="285">
        <v>0</v>
      </c>
      <c r="C18" s="344">
        <v>0</v>
      </c>
      <c r="D18" s="285">
        <v>0</v>
      </c>
      <c r="E18" s="344">
        <v>0</v>
      </c>
      <c r="F18" s="301">
        <v>0</v>
      </c>
      <c r="G18" s="347">
        <v>0</v>
      </c>
      <c r="H18" s="192">
        <v>0</v>
      </c>
      <c r="I18" s="209">
        <v>0</v>
      </c>
      <c r="O18" s="278"/>
    </row>
    <row r="19" spans="1:15" x14ac:dyDescent="0.2">
      <c r="A19" s="173" t="s">
        <v>35</v>
      </c>
      <c r="B19" s="285">
        <v>0</v>
      </c>
      <c r="C19" s="344">
        <v>0</v>
      </c>
      <c r="D19" s="285">
        <v>0</v>
      </c>
      <c r="E19" s="344">
        <v>0</v>
      </c>
      <c r="F19" s="301">
        <v>0</v>
      </c>
      <c r="G19" s="347">
        <v>0</v>
      </c>
      <c r="H19" s="192">
        <v>0</v>
      </c>
      <c r="I19" s="209">
        <v>0</v>
      </c>
      <c r="O19" s="278"/>
    </row>
    <row r="20" spans="1:15" x14ac:dyDescent="0.2">
      <c r="A20" s="173" t="s">
        <v>34</v>
      </c>
      <c r="B20" s="285">
        <v>0</v>
      </c>
      <c r="C20" s="344">
        <v>0</v>
      </c>
      <c r="D20" s="285">
        <v>0</v>
      </c>
      <c r="E20" s="344">
        <v>0</v>
      </c>
      <c r="F20" s="301">
        <v>0</v>
      </c>
      <c r="G20" s="347">
        <v>0</v>
      </c>
      <c r="H20" s="192">
        <v>0</v>
      </c>
      <c r="I20" s="209">
        <v>0</v>
      </c>
      <c r="O20" s="278"/>
    </row>
    <row r="21" spans="1:15" x14ac:dyDescent="0.2">
      <c r="A21" s="173" t="s">
        <v>33</v>
      </c>
      <c r="B21" s="285">
        <v>56215</v>
      </c>
      <c r="C21" s="344">
        <v>0.27771267547865097</v>
      </c>
      <c r="D21" s="285">
        <v>55616</v>
      </c>
      <c r="E21" s="344">
        <v>0.28217845440150974</v>
      </c>
      <c r="F21" s="301">
        <v>36466</v>
      </c>
      <c r="G21" s="347">
        <v>0.19646890858240151</v>
      </c>
      <c r="H21" s="192">
        <v>148297</v>
      </c>
      <c r="I21" s="209">
        <v>0.25344561837981483</v>
      </c>
      <c r="O21" s="278"/>
    </row>
    <row r="22" spans="1:15" x14ac:dyDescent="0.2">
      <c r="A22" s="173" t="s">
        <v>32</v>
      </c>
      <c r="B22" s="285">
        <v>0</v>
      </c>
      <c r="C22" s="344">
        <v>0</v>
      </c>
      <c r="D22" s="285">
        <v>0</v>
      </c>
      <c r="E22" s="344">
        <v>0</v>
      </c>
      <c r="F22" s="301">
        <v>0</v>
      </c>
      <c r="G22" s="347">
        <v>0</v>
      </c>
      <c r="H22" s="192">
        <v>0</v>
      </c>
      <c r="I22" s="209">
        <v>0</v>
      </c>
      <c r="O22" s="278"/>
    </row>
    <row r="23" spans="1:15" x14ac:dyDescent="0.2">
      <c r="A23" s="173" t="s">
        <v>3</v>
      </c>
      <c r="B23" s="285">
        <v>0</v>
      </c>
      <c r="C23" s="344">
        <v>0</v>
      </c>
      <c r="D23" s="285">
        <v>0</v>
      </c>
      <c r="E23" s="344">
        <v>0</v>
      </c>
      <c r="F23" s="301">
        <v>0</v>
      </c>
      <c r="G23" s="347">
        <v>0</v>
      </c>
      <c r="H23" s="192">
        <v>0</v>
      </c>
      <c r="I23" s="209">
        <v>0</v>
      </c>
      <c r="O23" s="278"/>
    </row>
    <row r="24" spans="1:15" x14ac:dyDescent="0.2">
      <c r="A24" s="173" t="s">
        <v>31</v>
      </c>
      <c r="B24" s="285">
        <v>84</v>
      </c>
      <c r="C24" s="344">
        <v>2.2741173392567221E-3</v>
      </c>
      <c r="D24" s="285">
        <v>0</v>
      </c>
      <c r="E24" s="344">
        <v>0</v>
      </c>
      <c r="F24" s="301">
        <v>0</v>
      </c>
      <c r="G24" s="347">
        <v>0</v>
      </c>
      <c r="H24" s="192">
        <v>84</v>
      </c>
      <c r="I24" s="209">
        <v>1.3679036679245787E-3</v>
      </c>
      <c r="O24" s="278"/>
    </row>
    <row r="25" spans="1:15" x14ac:dyDescent="0.2">
      <c r="A25" s="173" t="s">
        <v>30</v>
      </c>
      <c r="B25" s="285">
        <v>109683.386</v>
      </c>
      <c r="C25" s="344">
        <v>0.13058515260435491</v>
      </c>
      <c r="D25" s="285">
        <v>109219.658</v>
      </c>
      <c r="E25" s="344">
        <v>0.1302571447837742</v>
      </c>
      <c r="F25" s="301">
        <v>127332.682</v>
      </c>
      <c r="G25" s="347">
        <v>0.12351142072596169</v>
      </c>
      <c r="H25" s="192">
        <v>346235.72600000002</v>
      </c>
      <c r="I25" s="209">
        <v>0.12779202425535224</v>
      </c>
      <c r="O25" s="277"/>
    </row>
    <row r="26" spans="1:15" ht="13.5" customHeight="1" x14ac:dyDescent="0.2">
      <c r="A26" s="171" t="s">
        <v>328</v>
      </c>
      <c r="B26" s="287">
        <v>149701.38</v>
      </c>
      <c r="C26" s="343"/>
      <c r="D26" s="287">
        <v>165338</v>
      </c>
      <c r="E26" s="343"/>
      <c r="F26" s="303">
        <v>386517</v>
      </c>
      <c r="G26" s="343"/>
      <c r="H26" s="195">
        <v>701556.38</v>
      </c>
      <c r="I26" s="208"/>
      <c r="O26" s="279"/>
    </row>
    <row r="27" spans="1:15" ht="13.5" customHeight="1" x14ac:dyDescent="0.2">
      <c r="A27" s="171" t="s">
        <v>329</v>
      </c>
      <c r="B27" s="287">
        <v>224765.23199999996</v>
      </c>
      <c r="C27" s="343">
        <v>9.4854684428748448E-2</v>
      </c>
      <c r="D27" s="287">
        <v>251333.3649999999</v>
      </c>
      <c r="E27" s="343">
        <v>0.1049921961164092</v>
      </c>
      <c r="F27" s="303">
        <v>432946.23800000001</v>
      </c>
      <c r="G27" s="343">
        <v>0.11887312288276179</v>
      </c>
      <c r="H27" s="195">
        <v>909044.83499999985</v>
      </c>
      <c r="I27" s="208">
        <v>0.10814893675429507</v>
      </c>
      <c r="O27" s="279"/>
    </row>
    <row r="28" spans="1:15" ht="12.75" customHeight="1" x14ac:dyDescent="0.2">
      <c r="A28" s="173" t="s">
        <v>26</v>
      </c>
      <c r="B28" s="285">
        <v>7070.933</v>
      </c>
      <c r="C28" s="344">
        <v>6.2596820497917652E-3</v>
      </c>
      <c r="D28" s="285">
        <v>7977.78</v>
      </c>
      <c r="E28" s="344">
        <v>7.0817821257343457E-3</v>
      </c>
      <c r="F28" s="301">
        <v>16897.96</v>
      </c>
      <c r="G28" s="344">
        <v>1.2759303345583183E-2</v>
      </c>
      <c r="H28" s="192">
        <v>31946.672999999999</v>
      </c>
      <c r="I28" s="209">
        <v>8.9224435247860397E-3</v>
      </c>
      <c r="O28" s="279"/>
    </row>
    <row r="29" spans="1:15" ht="12.75" customHeight="1" x14ac:dyDescent="0.2">
      <c r="A29" s="173" t="s">
        <v>0</v>
      </c>
      <c r="B29" s="285">
        <v>292.23599999999999</v>
      </c>
      <c r="C29" s="344">
        <v>6.583790218071435E-3</v>
      </c>
      <c r="D29" s="285">
        <v>225.54</v>
      </c>
      <c r="E29" s="344">
        <v>4.8166172397823281E-3</v>
      </c>
      <c r="F29" s="301">
        <v>549.23900000000003</v>
      </c>
      <c r="G29" s="344">
        <v>8.4739257905598227E-3</v>
      </c>
      <c r="H29" s="192">
        <v>1067.0149999999999</v>
      </c>
      <c r="I29" s="209">
        <v>6.8386224249607748E-3</v>
      </c>
      <c r="O29" s="279"/>
    </row>
    <row r="30" spans="1:15" ht="12.75" customHeight="1" x14ac:dyDescent="0.2">
      <c r="A30" s="173" t="s">
        <v>1</v>
      </c>
      <c r="B30" s="285">
        <v>1980.557</v>
      </c>
      <c r="C30" s="344">
        <v>0.3757035584106897</v>
      </c>
      <c r="D30" s="285">
        <v>2200.277</v>
      </c>
      <c r="E30" s="344">
        <v>0.40377900580469345</v>
      </c>
      <c r="F30" s="301">
        <v>6320.7749999999996</v>
      </c>
      <c r="G30" s="344">
        <v>0.40208384939429537</v>
      </c>
      <c r="H30" s="192">
        <v>10501.609</v>
      </c>
      <c r="I30" s="209">
        <v>0.39717368368820843</v>
      </c>
      <c r="O30" s="279"/>
    </row>
    <row r="31" spans="1:15" ht="12.75" customHeight="1" x14ac:dyDescent="0.2">
      <c r="A31" s="173" t="s">
        <v>2</v>
      </c>
      <c r="B31" s="285">
        <v>400.08799999999997</v>
      </c>
      <c r="C31" s="344">
        <v>0.20701630929712717</v>
      </c>
      <c r="D31" s="285">
        <v>384.90499999999997</v>
      </c>
      <c r="E31" s="344">
        <v>0.2284564344758776</v>
      </c>
      <c r="F31" s="301">
        <v>768.399</v>
      </c>
      <c r="G31" s="344">
        <v>0.13075679935390674</v>
      </c>
      <c r="H31" s="192">
        <v>1553.3919999999998</v>
      </c>
      <c r="I31" s="209">
        <v>0.16361831970050972</v>
      </c>
    </row>
    <row r="32" spans="1:15" x14ac:dyDescent="0.2">
      <c r="A32" s="173" t="s">
        <v>6</v>
      </c>
      <c r="B32" s="285">
        <v>48</v>
      </c>
      <c r="C32" s="344">
        <v>3.7829310054857228E-3</v>
      </c>
      <c r="D32" s="285">
        <v>56</v>
      </c>
      <c r="E32" s="344">
        <v>4.7183773298146601E-3</v>
      </c>
      <c r="F32" s="301">
        <v>163.721</v>
      </c>
      <c r="G32" s="344">
        <v>6.7935019961080766E-3</v>
      </c>
      <c r="H32" s="192">
        <v>267.721</v>
      </c>
      <c r="I32" s="209">
        <v>5.5022423629646306E-3</v>
      </c>
    </row>
    <row r="33" spans="1:9" x14ac:dyDescent="0.2">
      <c r="A33" s="173" t="s">
        <v>25</v>
      </c>
      <c r="B33" s="285">
        <v>151404.65499999997</v>
      </c>
      <c r="C33" s="344">
        <v>0.18965598847456458</v>
      </c>
      <c r="D33" s="285">
        <v>179163.96099999992</v>
      </c>
      <c r="E33" s="344">
        <v>0.21662114096112892</v>
      </c>
      <c r="F33" s="301">
        <v>278340.14900000003</v>
      </c>
      <c r="G33" s="344">
        <v>0.18766432400258717</v>
      </c>
      <c r="H33" s="192">
        <v>608908.7649999999</v>
      </c>
      <c r="I33" s="209">
        <v>0.19588020470267126</v>
      </c>
    </row>
    <row r="34" spans="1:9" x14ac:dyDescent="0.2">
      <c r="A34" s="173" t="s">
        <v>5</v>
      </c>
      <c r="B34" s="285">
        <v>62845.590999999986</v>
      </c>
      <c r="C34" s="344">
        <v>0.18107975860654235</v>
      </c>
      <c r="D34" s="285">
        <v>60632.539999999986</v>
      </c>
      <c r="E34" s="344">
        <v>0.17606372130469225</v>
      </c>
      <c r="F34" s="301">
        <v>127570.26999999999</v>
      </c>
      <c r="G34" s="344">
        <v>0.19398359061047629</v>
      </c>
      <c r="H34" s="192">
        <v>251048.40099999995</v>
      </c>
      <c r="I34" s="209">
        <v>0.18608956029227411</v>
      </c>
    </row>
    <row r="35" spans="1:9" x14ac:dyDescent="0.2">
      <c r="A35" s="173" t="s">
        <v>3</v>
      </c>
      <c r="B35" s="285">
        <v>723.17200000000003</v>
      </c>
      <c r="C35" s="344">
        <v>2.3849185262545605E-2</v>
      </c>
      <c r="D35" s="285">
        <v>692.36200000000008</v>
      </c>
      <c r="E35" s="344">
        <v>2.3065795728509222E-2</v>
      </c>
      <c r="F35" s="301">
        <v>2335.7249999999999</v>
      </c>
      <c r="G35" s="344">
        <v>3.517853415778472E-2</v>
      </c>
      <c r="H35" s="192">
        <v>3751.259</v>
      </c>
      <c r="I35" s="209">
        <v>2.9599035171215246E-2</v>
      </c>
    </row>
    <row r="36" spans="1:9" ht="12" customHeight="1" x14ac:dyDescent="0.2">
      <c r="A36" s="193" t="s">
        <v>184</v>
      </c>
      <c r="B36" s="71"/>
      <c r="C36" s="8"/>
      <c r="E36" s="103"/>
      <c r="F36" s="103"/>
      <c r="G36" s="103"/>
      <c r="I36" s="3"/>
    </row>
    <row r="37" spans="1:9" x14ac:dyDescent="0.2">
      <c r="A37" s="193"/>
      <c r="B37" s="71"/>
    </row>
    <row r="38" spans="1:9" x14ac:dyDescent="0.2">
      <c r="A38" s="103" t="s">
        <v>164</v>
      </c>
      <c r="B38" s="104">
        <f>+I7</f>
        <v>5.4115959057945584E-2</v>
      </c>
      <c r="C38" s="93" t="str">
        <f>+B5</f>
        <v>Červenec</v>
      </c>
      <c r="D38" s="103" t="str">
        <f>+D5</f>
        <v>Srpen</v>
      </c>
      <c r="E38" s="103" t="str">
        <f>+F5</f>
        <v>Září</v>
      </c>
    </row>
    <row r="39" spans="1:9" x14ac:dyDescent="0.2">
      <c r="A39" s="103" t="s">
        <v>59</v>
      </c>
      <c r="B39" s="104">
        <f t="shared" ref="B39:B40" si="0">+I8</f>
        <v>3.0203119763030188E-2</v>
      </c>
      <c r="C39" s="93"/>
      <c r="D39" s="103"/>
      <c r="E39" s="103"/>
    </row>
    <row r="40" spans="1:9" x14ac:dyDescent="0.2">
      <c r="A40" s="103" t="s">
        <v>116</v>
      </c>
      <c r="B40" s="104">
        <f t="shared" si="0"/>
        <v>5.1336069560603576E-2</v>
      </c>
      <c r="C40" s="93"/>
      <c r="D40" s="103"/>
      <c r="E40" s="103"/>
      <c r="H40" s="116">
        <f>I7</f>
        <v>5.4115959057945584E-2</v>
      </c>
    </row>
    <row r="41" spans="1:9" x14ac:dyDescent="0.2">
      <c r="B41" s="120"/>
      <c r="C41" s="120"/>
      <c r="H41" s="116">
        <f>I8</f>
        <v>3.0203119763030188E-2</v>
      </c>
    </row>
    <row r="42" spans="1:9" x14ac:dyDescent="0.2">
      <c r="B42" s="78"/>
      <c r="C42" s="78"/>
      <c r="H42" s="116">
        <f>I9</f>
        <v>5.1336069560603576E-2</v>
      </c>
    </row>
  </sheetData>
  <mergeCells count="5">
    <mergeCell ref="A5:A6"/>
    <mergeCell ref="B5:C5"/>
    <mergeCell ref="D5:E5"/>
    <mergeCell ref="F5:G5"/>
    <mergeCell ref="H5:I5"/>
  </mergeCells>
  <conditionalFormatting sqref="C10:C25 C28:C35 E10:E25 E28:E35 G10:G25 G28:G35 I10:I25 I28:I35">
    <cfRule type="dataBar" priority="2">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O41"/>
  <sheetViews>
    <sheetView showGridLines="0" view="pageBreakPreview" zoomScaleNormal="70" zoomScaleSheetLayoutView="100" workbookViewId="0">
      <selection activeCell="J37" sqref="J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268</v>
      </c>
      <c r="I1" s="246" t="str">
        <f>'3'!N1</f>
        <v>III. čtvrtletí 2022</v>
      </c>
    </row>
    <row r="2" spans="1:15" ht="1.5" customHeight="1" x14ac:dyDescent="0.2">
      <c r="E2" s="103"/>
      <c r="F2" s="103"/>
      <c r="G2" s="103"/>
    </row>
    <row r="3" spans="1:15" ht="12" customHeight="1" x14ac:dyDescent="0.2">
      <c r="E3" s="103"/>
      <c r="F3" s="103"/>
      <c r="G3" s="103"/>
    </row>
    <row r="4" spans="1:15" x14ac:dyDescent="0.2">
      <c r="A4" s="131"/>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2144.8950000000013</v>
      </c>
      <c r="C7" s="345">
        <v>5.5802819445052582E-2</v>
      </c>
      <c r="D7" s="289">
        <v>2144.9320000000016</v>
      </c>
      <c r="E7" s="345">
        <v>5.5849346957071923E-2</v>
      </c>
      <c r="F7" s="289">
        <v>2144.1290000000017</v>
      </c>
      <c r="G7" s="345">
        <v>5.5812166807419614E-2</v>
      </c>
      <c r="H7" s="198">
        <v>2144.1290000000017</v>
      </c>
      <c r="I7" s="204">
        <v>5.5812166807419614E-2</v>
      </c>
      <c r="J7" s="111"/>
      <c r="O7" s="60"/>
    </row>
    <row r="8" spans="1:15" x14ac:dyDescent="0.2">
      <c r="A8" s="170" t="s">
        <v>326</v>
      </c>
      <c r="B8" s="289">
        <v>339304.34800000006</v>
      </c>
      <c r="C8" s="345">
        <v>4.529368542392679E-2</v>
      </c>
      <c r="D8" s="289">
        <v>337272.92999999976</v>
      </c>
      <c r="E8" s="345">
        <v>4.5452587276391926E-2</v>
      </c>
      <c r="F8" s="289">
        <v>429024.99200000003</v>
      </c>
      <c r="G8" s="345">
        <v>4.6482297240275978E-2</v>
      </c>
      <c r="H8" s="198">
        <v>1105602.2699999998</v>
      </c>
      <c r="I8" s="204">
        <v>4.5796963076515658E-2</v>
      </c>
      <c r="J8" s="111"/>
      <c r="O8" s="60"/>
    </row>
    <row r="9" spans="1:15" x14ac:dyDescent="0.2">
      <c r="A9" s="170" t="s">
        <v>327</v>
      </c>
      <c r="B9" s="289">
        <v>168259.60200000004</v>
      </c>
      <c r="C9" s="345">
        <v>5.9522745393685711E-2</v>
      </c>
      <c r="D9" s="289">
        <v>166657.25699999998</v>
      </c>
      <c r="E9" s="345">
        <v>5.8601445631852718E-2</v>
      </c>
      <c r="F9" s="289">
        <v>248701.16800000003</v>
      </c>
      <c r="G9" s="345">
        <v>5.9337127191891277E-2</v>
      </c>
      <c r="H9" s="198">
        <v>583618.02700000012</v>
      </c>
      <c r="I9" s="205">
        <v>5.9178184056057334E-2</v>
      </c>
      <c r="J9" s="101"/>
      <c r="O9" s="104"/>
    </row>
    <row r="10" spans="1:15" x14ac:dyDescent="0.2">
      <c r="A10" s="173" t="s">
        <v>40</v>
      </c>
      <c r="B10" s="291">
        <v>72858.312000000005</v>
      </c>
      <c r="C10" s="346">
        <v>0.22995619570693968</v>
      </c>
      <c r="D10" s="291">
        <v>71032.891000000003</v>
      </c>
      <c r="E10" s="346">
        <v>0.24530724547399449</v>
      </c>
      <c r="F10" s="291">
        <v>93162.66</v>
      </c>
      <c r="G10" s="346">
        <v>0.21554595030696694</v>
      </c>
      <c r="H10" s="199">
        <v>237053.86300000001</v>
      </c>
      <c r="I10" s="206">
        <v>0.22823930420868899</v>
      </c>
      <c r="J10" s="101"/>
      <c r="O10" s="127"/>
    </row>
    <row r="11" spans="1:15" x14ac:dyDescent="0.2">
      <c r="A11" s="173" t="s">
        <v>39</v>
      </c>
      <c r="B11" s="291">
        <v>6697.6079999999993</v>
      </c>
      <c r="C11" s="346">
        <v>0.23441280600221501</v>
      </c>
      <c r="D11" s="291">
        <v>6799.6390000000001</v>
      </c>
      <c r="E11" s="346">
        <v>0.23863476680425397</v>
      </c>
      <c r="F11" s="291">
        <v>7862.982</v>
      </c>
      <c r="G11" s="346">
        <v>0.21565615723325379</v>
      </c>
      <c r="H11" s="199">
        <v>21360.228999999999</v>
      </c>
      <c r="I11" s="206">
        <v>0.22838690975113224</v>
      </c>
      <c r="J11" s="101"/>
      <c r="O11" s="127"/>
    </row>
    <row r="12" spans="1:15" x14ac:dyDescent="0.2">
      <c r="A12" s="173" t="s">
        <v>38</v>
      </c>
      <c r="B12" s="291">
        <v>0</v>
      </c>
      <c r="C12" s="346">
        <v>0</v>
      </c>
      <c r="D12" s="291">
        <v>0</v>
      </c>
      <c r="E12" s="346">
        <v>0</v>
      </c>
      <c r="F12" s="291">
        <v>0</v>
      </c>
      <c r="G12" s="346">
        <v>0</v>
      </c>
      <c r="H12" s="199">
        <v>0</v>
      </c>
      <c r="I12" s="206">
        <v>0</v>
      </c>
      <c r="J12" s="101"/>
      <c r="O12" s="127"/>
    </row>
    <row r="13" spans="1:15" x14ac:dyDescent="0.2">
      <c r="A13" s="173" t="s">
        <v>60</v>
      </c>
      <c r="B13" s="291">
        <v>0</v>
      </c>
      <c r="C13" s="346">
        <v>0</v>
      </c>
      <c r="D13" s="291">
        <v>0</v>
      </c>
      <c r="E13" s="346">
        <v>0</v>
      </c>
      <c r="F13" s="291">
        <v>0</v>
      </c>
      <c r="G13" s="346">
        <v>0</v>
      </c>
      <c r="H13" s="199">
        <v>0</v>
      </c>
      <c r="I13" s="206">
        <v>0</v>
      </c>
      <c r="J13" s="101"/>
      <c r="O13" s="127"/>
    </row>
    <row r="14" spans="1:15" x14ac:dyDescent="0.2">
      <c r="A14" s="173" t="s">
        <v>61</v>
      </c>
      <c r="B14" s="291">
        <v>0</v>
      </c>
      <c r="C14" s="346">
        <v>0</v>
      </c>
      <c r="D14" s="291">
        <v>0</v>
      </c>
      <c r="E14" s="346">
        <v>0</v>
      </c>
      <c r="F14" s="291">
        <v>0</v>
      </c>
      <c r="G14" s="346">
        <v>0</v>
      </c>
      <c r="H14" s="199">
        <v>0</v>
      </c>
      <c r="I14" s="206">
        <v>0</v>
      </c>
      <c r="J14" s="101"/>
      <c r="O14" s="127"/>
    </row>
    <row r="15" spans="1:15" x14ac:dyDescent="0.2">
      <c r="A15" s="173" t="s">
        <v>62</v>
      </c>
      <c r="B15" s="291">
        <v>0</v>
      </c>
      <c r="C15" s="346">
        <v>0</v>
      </c>
      <c r="D15" s="291">
        <v>0</v>
      </c>
      <c r="E15" s="346">
        <v>0</v>
      </c>
      <c r="F15" s="291">
        <v>0</v>
      </c>
      <c r="G15" s="346">
        <v>0</v>
      </c>
      <c r="H15" s="199">
        <v>0</v>
      </c>
      <c r="I15" s="206">
        <v>0</v>
      </c>
      <c r="J15" s="101"/>
      <c r="O15" s="127"/>
    </row>
    <row r="16" spans="1:15" x14ac:dyDescent="0.2">
      <c r="A16" s="173" t="s">
        <v>37</v>
      </c>
      <c r="B16" s="291">
        <v>58498.156999999992</v>
      </c>
      <c r="C16" s="346">
        <v>6.2382998067439653E-2</v>
      </c>
      <c r="D16" s="291">
        <v>58228.743000000002</v>
      </c>
      <c r="E16" s="346">
        <v>5.7356068976619018E-2</v>
      </c>
      <c r="F16" s="291">
        <v>101312.323</v>
      </c>
      <c r="G16" s="346">
        <v>5.4717439897018154E-2</v>
      </c>
      <c r="H16" s="199">
        <v>218039.223</v>
      </c>
      <c r="I16" s="206">
        <v>5.7310942451143466E-2</v>
      </c>
      <c r="J16" s="101"/>
      <c r="O16" s="127"/>
    </row>
    <row r="17" spans="1:15" x14ac:dyDescent="0.2">
      <c r="A17" s="173" t="s">
        <v>72</v>
      </c>
      <c r="B17" s="291">
        <v>5464.26</v>
      </c>
      <c r="C17" s="346">
        <v>0.79906000854005921</v>
      </c>
      <c r="D17" s="291">
        <v>5567.98</v>
      </c>
      <c r="E17" s="346">
        <v>0.8020622061399465</v>
      </c>
      <c r="F17" s="291">
        <v>10103.73</v>
      </c>
      <c r="G17" s="346">
        <v>0.86108057250093317</v>
      </c>
      <c r="H17" s="199">
        <v>21135.97</v>
      </c>
      <c r="I17" s="206">
        <v>0.82839961401916262</v>
      </c>
      <c r="J17" s="101"/>
      <c r="O17" s="127"/>
    </row>
    <row r="18" spans="1:15" x14ac:dyDescent="0.2">
      <c r="A18" s="173" t="s">
        <v>36</v>
      </c>
      <c r="B18" s="291">
        <v>0</v>
      </c>
      <c r="C18" s="346">
        <v>0</v>
      </c>
      <c r="D18" s="291">
        <v>0</v>
      </c>
      <c r="E18" s="346">
        <v>0</v>
      </c>
      <c r="F18" s="291">
        <v>0</v>
      </c>
      <c r="G18" s="346">
        <v>0</v>
      </c>
      <c r="H18" s="199">
        <v>0</v>
      </c>
      <c r="I18" s="206">
        <v>0</v>
      </c>
      <c r="J18" s="101"/>
      <c r="O18" s="127"/>
    </row>
    <row r="19" spans="1:15" x14ac:dyDescent="0.2">
      <c r="A19" s="173" t="s">
        <v>35</v>
      </c>
      <c r="B19" s="291">
        <v>0</v>
      </c>
      <c r="C19" s="346">
        <v>0</v>
      </c>
      <c r="D19" s="291">
        <v>0</v>
      </c>
      <c r="E19" s="346">
        <v>0</v>
      </c>
      <c r="F19" s="291">
        <v>0</v>
      </c>
      <c r="G19" s="346">
        <v>0</v>
      </c>
      <c r="H19" s="199">
        <v>0</v>
      </c>
      <c r="I19" s="206">
        <v>0</v>
      </c>
      <c r="J19" s="101"/>
      <c r="O19" s="127"/>
    </row>
    <row r="20" spans="1:15" x14ac:dyDescent="0.2">
      <c r="A20" s="173" t="s">
        <v>34</v>
      </c>
      <c r="B20" s="291">
        <v>0</v>
      </c>
      <c r="C20" s="346">
        <v>0</v>
      </c>
      <c r="D20" s="291">
        <v>0</v>
      </c>
      <c r="E20" s="346">
        <v>0</v>
      </c>
      <c r="F20" s="291">
        <v>0</v>
      </c>
      <c r="G20" s="346">
        <v>0</v>
      </c>
      <c r="H20" s="199">
        <v>0</v>
      </c>
      <c r="I20" s="206">
        <v>0</v>
      </c>
      <c r="J20" s="101"/>
      <c r="O20" s="127"/>
    </row>
    <row r="21" spans="1:15" x14ac:dyDescent="0.2">
      <c r="A21" s="173" t="s">
        <v>33</v>
      </c>
      <c r="B21" s="291">
        <v>560.73800000000006</v>
      </c>
      <c r="C21" s="346">
        <v>2.7701512091532115E-3</v>
      </c>
      <c r="D21" s="291">
        <v>432.16500000000002</v>
      </c>
      <c r="E21" s="346">
        <v>2.1926721041863576E-3</v>
      </c>
      <c r="F21" s="291">
        <v>714.44200000000001</v>
      </c>
      <c r="G21" s="346">
        <v>3.8492195465756628E-3</v>
      </c>
      <c r="H21" s="199">
        <v>1707.345</v>
      </c>
      <c r="I21" s="206">
        <v>2.9179222055246228E-3</v>
      </c>
      <c r="J21" s="101"/>
      <c r="O21" s="127"/>
    </row>
    <row r="22" spans="1:15" x14ac:dyDescent="0.2">
      <c r="A22" s="173" t="s">
        <v>32</v>
      </c>
      <c r="B22" s="291">
        <v>18.265999999999998</v>
      </c>
      <c r="C22" s="346">
        <v>1.0430707353742333E-4</v>
      </c>
      <c r="D22" s="291">
        <v>17.466000000000001</v>
      </c>
      <c r="E22" s="346">
        <v>9.46416258774589E-5</v>
      </c>
      <c r="F22" s="291">
        <v>31.036999999999999</v>
      </c>
      <c r="G22" s="346">
        <v>1.4795288400675993E-4</v>
      </c>
      <c r="H22" s="199">
        <v>66.769000000000005</v>
      </c>
      <c r="I22" s="206">
        <v>1.1725325454040131E-4</v>
      </c>
      <c r="J22" s="101"/>
      <c r="O22" s="127"/>
    </row>
    <row r="23" spans="1:15" x14ac:dyDescent="0.2">
      <c r="A23" s="173" t="s">
        <v>3</v>
      </c>
      <c r="B23" s="291">
        <v>0</v>
      </c>
      <c r="C23" s="346">
        <v>0</v>
      </c>
      <c r="D23" s="291">
        <v>0</v>
      </c>
      <c r="E23" s="346">
        <v>0</v>
      </c>
      <c r="F23" s="291">
        <v>0</v>
      </c>
      <c r="G23" s="346">
        <v>0</v>
      </c>
      <c r="H23" s="199">
        <v>0</v>
      </c>
      <c r="I23" s="206">
        <v>0</v>
      </c>
      <c r="J23" s="101"/>
      <c r="O23" s="127"/>
    </row>
    <row r="24" spans="1:15" x14ac:dyDescent="0.2">
      <c r="A24" s="173" t="s">
        <v>31</v>
      </c>
      <c r="B24" s="291">
        <v>3701.7840000000001</v>
      </c>
      <c r="C24" s="346">
        <v>0.1002177521497989</v>
      </c>
      <c r="D24" s="291">
        <v>2904.0889999999999</v>
      </c>
      <c r="E24" s="346">
        <v>0.36686786933486643</v>
      </c>
      <c r="F24" s="291">
        <v>7563.7839999999997</v>
      </c>
      <c r="G24" s="346">
        <v>0.45690127279995807</v>
      </c>
      <c r="H24" s="199">
        <v>14169.656999999999</v>
      </c>
      <c r="I24" s="206">
        <v>0.23074673551825214</v>
      </c>
      <c r="J24" s="101"/>
      <c r="O24" s="127"/>
    </row>
    <row r="25" spans="1:15" x14ac:dyDescent="0.2">
      <c r="A25" s="173" t="s">
        <v>30</v>
      </c>
      <c r="B25" s="291">
        <v>20460.477000000003</v>
      </c>
      <c r="C25" s="346">
        <v>2.435951887374168E-2</v>
      </c>
      <c r="D25" s="291">
        <v>21674.283999999996</v>
      </c>
      <c r="E25" s="346">
        <v>2.5849104463160289E-2</v>
      </c>
      <c r="F25" s="291">
        <v>27950.21</v>
      </c>
      <c r="G25" s="346">
        <v>2.7111422554415225E-2</v>
      </c>
      <c r="H25" s="199">
        <v>70084.97099999999</v>
      </c>
      <c r="I25" s="206">
        <v>2.5867637685568177E-2</v>
      </c>
      <c r="J25" s="101"/>
      <c r="O25" s="98"/>
    </row>
    <row r="26" spans="1:15" ht="13.5" customHeight="1" x14ac:dyDescent="0.2">
      <c r="A26" s="171" t="s">
        <v>329</v>
      </c>
      <c r="B26" s="289">
        <v>155494.52000000002</v>
      </c>
      <c r="C26" s="345">
        <v>6.5621286236119097E-2</v>
      </c>
      <c r="D26" s="289">
        <v>153857.13899999997</v>
      </c>
      <c r="E26" s="345">
        <v>6.4272401365404214E-2</v>
      </c>
      <c r="F26" s="289">
        <v>232809.723</v>
      </c>
      <c r="G26" s="345">
        <v>6.3922067872271782E-2</v>
      </c>
      <c r="H26" s="198">
        <v>542161.38199999998</v>
      </c>
      <c r="I26" s="205">
        <v>6.4500863714317486E-2</v>
      </c>
      <c r="J26" s="10"/>
      <c r="O26" s="78"/>
    </row>
    <row r="27" spans="1:15" ht="12.75" customHeight="1" x14ac:dyDescent="0.2">
      <c r="A27" s="173" t="s">
        <v>26</v>
      </c>
      <c r="B27" s="291">
        <v>44480.240999999995</v>
      </c>
      <c r="C27" s="346">
        <v>3.9377005291679569E-2</v>
      </c>
      <c r="D27" s="291">
        <v>44508.397000000004</v>
      </c>
      <c r="E27" s="346">
        <v>3.9509584159965333E-2</v>
      </c>
      <c r="F27" s="291">
        <v>54231.516000000003</v>
      </c>
      <c r="G27" s="346">
        <v>4.0949106491839721E-2</v>
      </c>
      <c r="H27" s="199">
        <v>143220.15400000001</v>
      </c>
      <c r="I27" s="206">
        <v>4.0000213345413448E-2</v>
      </c>
      <c r="J27" s="101"/>
      <c r="O27" s="78"/>
    </row>
    <row r="28" spans="1:15" ht="12.75" customHeight="1" x14ac:dyDescent="0.2">
      <c r="A28" s="173" t="s">
        <v>0</v>
      </c>
      <c r="B28" s="291">
        <v>622</v>
      </c>
      <c r="C28" s="346">
        <v>1.4013049438263706E-2</v>
      </c>
      <c r="D28" s="291">
        <v>634.61</v>
      </c>
      <c r="E28" s="346">
        <v>1.3552688953348688E-2</v>
      </c>
      <c r="F28" s="291">
        <v>1271.1579999999999</v>
      </c>
      <c r="G28" s="346">
        <v>1.9612042407907017E-2</v>
      </c>
      <c r="H28" s="199">
        <v>2527.768</v>
      </c>
      <c r="I28" s="206">
        <v>1.6200757187010726E-2</v>
      </c>
      <c r="J28" s="101"/>
      <c r="O28" s="78"/>
    </row>
    <row r="29" spans="1:15" ht="12.75" customHeight="1" x14ac:dyDescent="0.2">
      <c r="A29" s="173" t="s">
        <v>1</v>
      </c>
      <c r="B29" s="291">
        <v>199.53300000000002</v>
      </c>
      <c r="C29" s="346">
        <v>3.7850593605920031E-2</v>
      </c>
      <c r="D29" s="291">
        <v>216.124</v>
      </c>
      <c r="E29" s="346">
        <v>3.9661521640472347E-2</v>
      </c>
      <c r="F29" s="291">
        <v>828.34800000000007</v>
      </c>
      <c r="G29" s="346">
        <v>5.2693752344936479E-2</v>
      </c>
      <c r="H29" s="199">
        <v>1244.0050000000001</v>
      </c>
      <c r="I29" s="206">
        <v>4.7048604492563928E-2</v>
      </c>
      <c r="J29" s="101"/>
      <c r="O29" s="78"/>
    </row>
    <row r="30" spans="1:15" ht="12.75" customHeight="1" x14ac:dyDescent="0.2">
      <c r="A30" s="173" t="s">
        <v>2</v>
      </c>
      <c r="B30" s="291">
        <v>127.96299999999999</v>
      </c>
      <c r="C30" s="346">
        <v>6.6211503435714858E-2</v>
      </c>
      <c r="D30" s="291">
        <v>120.72699999999999</v>
      </c>
      <c r="E30" s="346">
        <v>7.1656278731035652E-2</v>
      </c>
      <c r="F30" s="291">
        <v>250.11</v>
      </c>
      <c r="G30" s="346">
        <v>4.2560678874394194E-2</v>
      </c>
      <c r="H30" s="199">
        <v>498.8</v>
      </c>
      <c r="I30" s="206">
        <v>5.25384564016129E-2</v>
      </c>
      <c r="J30" s="101"/>
    </row>
    <row r="31" spans="1:15" x14ac:dyDescent="0.2">
      <c r="A31" s="173" t="s">
        <v>6</v>
      </c>
      <c r="B31" s="291">
        <v>626.63499999999999</v>
      </c>
      <c r="C31" s="346">
        <v>4.9385770221303034E-2</v>
      </c>
      <c r="D31" s="291">
        <v>542.94600000000003</v>
      </c>
      <c r="E31" s="346">
        <v>4.5746858887741979E-2</v>
      </c>
      <c r="F31" s="291">
        <v>1123.44</v>
      </c>
      <c r="G31" s="346">
        <v>4.6616450440124711E-2</v>
      </c>
      <c r="H31" s="199">
        <v>2293.0210000000002</v>
      </c>
      <c r="I31" s="206">
        <v>4.7126513367899865E-2</v>
      </c>
      <c r="J31" s="101"/>
    </row>
    <row r="32" spans="1:15" x14ac:dyDescent="0.2">
      <c r="A32" s="173" t="s">
        <v>25</v>
      </c>
      <c r="B32" s="291">
        <v>49215.055000000008</v>
      </c>
      <c r="C32" s="346">
        <v>6.1648896487727305E-2</v>
      </c>
      <c r="D32" s="291">
        <v>47054.18099999999</v>
      </c>
      <c r="E32" s="346">
        <v>5.6891633330273805E-2</v>
      </c>
      <c r="F32" s="291">
        <v>91821.408999999985</v>
      </c>
      <c r="G32" s="346">
        <v>6.1908433658810998E-2</v>
      </c>
      <c r="H32" s="199">
        <v>188090.64499999999</v>
      </c>
      <c r="I32" s="206">
        <v>6.05069858786767E-2</v>
      </c>
      <c r="J32" s="101"/>
    </row>
    <row r="33" spans="1:10" x14ac:dyDescent="0.2">
      <c r="A33" s="173" t="s">
        <v>5</v>
      </c>
      <c r="B33" s="291">
        <v>55861.425000000003</v>
      </c>
      <c r="C33" s="346">
        <v>0.16095597469069028</v>
      </c>
      <c r="D33" s="291">
        <v>57611.679999999993</v>
      </c>
      <c r="E33" s="346">
        <v>0.16729180026789434</v>
      </c>
      <c r="F33" s="291">
        <v>74803.840000000011</v>
      </c>
      <c r="G33" s="346">
        <v>0.11374685868934489</v>
      </c>
      <c r="H33" s="199">
        <v>188276.94500000001</v>
      </c>
      <c r="I33" s="206">
        <v>0.13956023527201308</v>
      </c>
      <c r="J33" s="101"/>
    </row>
    <row r="34" spans="1:10" x14ac:dyDescent="0.2">
      <c r="A34" s="173" t="s">
        <v>3</v>
      </c>
      <c r="B34" s="291">
        <v>4361.6679999999997</v>
      </c>
      <c r="C34" s="346">
        <v>0.14384161469984563</v>
      </c>
      <c r="D34" s="291">
        <v>3168.4740000000002</v>
      </c>
      <c r="E34" s="346">
        <v>0.10555659330681424</v>
      </c>
      <c r="F34" s="291">
        <v>8479.902</v>
      </c>
      <c r="G34" s="346">
        <v>0.12771645727201061</v>
      </c>
      <c r="H34" s="199">
        <v>16010.044</v>
      </c>
      <c r="I34" s="206">
        <v>0.12632608290941885</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5.5812166807419614E-2</v>
      </c>
      <c r="C38" s="93" t="str">
        <f>+B5</f>
        <v>Červenec</v>
      </c>
      <c r="D38" s="103" t="str">
        <f>+D5</f>
        <v>Srpen</v>
      </c>
      <c r="E38" s="103" t="str">
        <f>+F5</f>
        <v>Září</v>
      </c>
    </row>
    <row r="39" spans="1:10" x14ac:dyDescent="0.2">
      <c r="A39" s="103" t="s">
        <v>59</v>
      </c>
      <c r="B39" s="104">
        <f t="shared" ref="B39:B40" si="0">+I8</f>
        <v>4.5796963076515658E-2</v>
      </c>
      <c r="C39" s="93"/>
      <c r="D39" s="103"/>
      <c r="E39" s="103"/>
      <c r="H39" s="116"/>
    </row>
    <row r="40" spans="1:10" x14ac:dyDescent="0.2">
      <c r="A40" s="103" t="s">
        <v>116</v>
      </c>
      <c r="B40" s="104">
        <f t="shared" si="0"/>
        <v>5.9178184056057334E-2</v>
      </c>
      <c r="C40" s="93"/>
      <c r="D40" s="103"/>
      <c r="E40" s="103"/>
      <c r="H40" s="116"/>
    </row>
    <row r="41" spans="1:10" x14ac:dyDescent="0.2">
      <c r="B41" s="78"/>
      <c r="C41" s="78"/>
      <c r="H41" s="116"/>
    </row>
  </sheetData>
  <mergeCells count="5">
    <mergeCell ref="A5:A6"/>
    <mergeCell ref="B5:C5"/>
    <mergeCell ref="D5:E5"/>
    <mergeCell ref="F5:G5"/>
    <mergeCell ref="H5:I5"/>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customWidth="1"/>
    <col min="4" max="4" width="14.42578125" style="74" customWidth="1"/>
    <col min="5" max="5" width="8" style="74" customWidth="1"/>
    <col min="6" max="6" width="14.42578125" style="74" customWidth="1"/>
    <col min="7" max="7" width="8" style="74" customWidth="1"/>
    <col min="8" max="8" width="14.42578125" style="74" customWidth="1"/>
    <col min="9" max="9" width="8" style="74"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1" ht="18" x14ac:dyDescent="0.25">
      <c r="A1" s="89" t="s">
        <v>46</v>
      </c>
      <c r="B1" s="98"/>
      <c r="C1" s="98"/>
      <c r="D1" s="98"/>
      <c r="E1" s="98"/>
      <c r="F1" s="98"/>
      <c r="G1" s="98"/>
      <c r="H1" s="98"/>
      <c r="I1" s="98"/>
      <c r="J1" s="98"/>
      <c r="K1" s="98"/>
      <c r="L1" s="98"/>
      <c r="M1" s="90" t="e">
        <f>Obsah!#REF!</f>
        <v>#REF!</v>
      </c>
      <c r="N1" s="101"/>
      <c r="O1" s="98"/>
    </row>
    <row r="2" spans="1:21" ht="7.5" customHeight="1" x14ac:dyDescent="0.25">
      <c r="A2" s="89"/>
      <c r="B2" s="98"/>
      <c r="C2" s="98"/>
      <c r="D2" s="98"/>
      <c r="E2" s="98"/>
      <c r="F2" s="98"/>
      <c r="G2" s="98"/>
      <c r="H2" s="98"/>
      <c r="I2" s="98"/>
      <c r="J2" s="98"/>
      <c r="K2" s="98"/>
      <c r="L2" s="98"/>
      <c r="M2" s="98"/>
      <c r="N2" s="101"/>
      <c r="O2" s="98"/>
    </row>
    <row r="3" spans="1:21" x14ac:dyDescent="0.2">
      <c r="A3" s="27"/>
      <c r="B3" s="396"/>
      <c r="C3" s="396"/>
      <c r="D3" s="396"/>
      <c r="E3" s="396"/>
      <c r="F3" s="396"/>
      <c r="G3" s="397"/>
      <c r="H3" s="403"/>
      <c r="I3" s="396"/>
      <c r="J3" s="396"/>
      <c r="K3" s="396"/>
      <c r="L3" s="396"/>
      <c r="M3" s="396"/>
      <c r="N3" s="51"/>
    </row>
    <row r="4" spans="1:21" ht="13.5" customHeight="1" x14ac:dyDescent="0.2">
      <c r="A4" s="27"/>
      <c r="B4" s="404"/>
      <c r="C4" s="405"/>
      <c r="D4" s="405"/>
      <c r="E4" s="405"/>
      <c r="F4" s="405"/>
      <c r="G4" s="406"/>
      <c r="H4" s="404"/>
      <c r="I4" s="405"/>
      <c r="J4" s="405"/>
      <c r="K4" s="405"/>
      <c r="L4" s="405"/>
      <c r="M4" s="405"/>
      <c r="N4" s="52"/>
    </row>
    <row r="5" spans="1:21" x14ac:dyDescent="0.2">
      <c r="A5" s="15"/>
      <c r="B5" s="402"/>
      <c r="C5" s="401"/>
      <c r="D5" s="402"/>
      <c r="E5" s="401"/>
      <c r="F5" s="402"/>
      <c r="G5" s="401"/>
      <c r="H5" s="402"/>
      <c r="I5" s="401"/>
      <c r="J5" s="402"/>
      <c r="K5" s="401"/>
      <c r="L5" s="402"/>
      <c r="M5" s="400"/>
      <c r="N5" s="53"/>
    </row>
    <row r="6" spans="1:21" x14ac:dyDescent="0.2">
      <c r="A6" s="13"/>
      <c r="B6" s="63"/>
      <c r="C6" s="31"/>
      <c r="D6" s="31"/>
      <c r="E6" s="31"/>
      <c r="F6" s="31"/>
      <c r="G6" s="31"/>
      <c r="H6" s="31"/>
      <c r="I6" s="31"/>
      <c r="J6" s="31"/>
      <c r="K6" s="31"/>
      <c r="L6" s="31"/>
      <c r="M6" s="48"/>
      <c r="N6" s="53"/>
    </row>
    <row r="7" spans="1:21" x14ac:dyDescent="0.2">
      <c r="A7" s="393"/>
      <c r="B7" s="391"/>
      <c r="C7" s="392"/>
      <c r="D7" s="392"/>
      <c r="E7" s="392"/>
      <c r="F7" s="392"/>
      <c r="G7" s="395"/>
      <c r="H7" s="391"/>
      <c r="I7" s="392"/>
      <c r="J7" s="392"/>
      <c r="K7" s="392"/>
      <c r="L7" s="392"/>
      <c r="M7" s="392"/>
      <c r="N7" s="54"/>
    </row>
    <row r="8" spans="1:21" x14ac:dyDescent="0.2">
      <c r="A8" s="394"/>
      <c r="B8" s="33"/>
      <c r="C8" s="45"/>
      <c r="D8" s="34"/>
      <c r="E8" s="45"/>
      <c r="F8" s="34"/>
      <c r="G8" s="45"/>
      <c r="H8" s="33"/>
      <c r="I8" s="45"/>
      <c r="J8" s="34"/>
      <c r="K8" s="45"/>
      <c r="L8" s="34"/>
      <c r="M8" s="45"/>
      <c r="N8" s="55"/>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6"/>
      <c r="C18" s="396"/>
      <c r="D18" s="396"/>
      <c r="E18" s="396"/>
      <c r="F18" s="396"/>
      <c r="G18" s="397"/>
      <c r="H18" s="7"/>
      <c r="I18" s="7"/>
      <c r="J18" s="7"/>
      <c r="K18" s="7"/>
      <c r="L18" s="7"/>
      <c r="M18" s="7"/>
      <c r="N18" s="101"/>
      <c r="O18" s="98"/>
      <c r="P18" s="59"/>
      <c r="Q18" s="38"/>
      <c r="R18" s="8"/>
      <c r="S18" s="8"/>
      <c r="T18" s="8"/>
    </row>
    <row r="19" spans="1:20" x14ac:dyDescent="0.2">
      <c r="A19" s="36"/>
      <c r="B19" s="398"/>
      <c r="C19" s="399"/>
      <c r="D19" s="399"/>
      <c r="E19" s="399"/>
      <c r="F19" s="399"/>
      <c r="G19" s="399"/>
      <c r="H19" s="101"/>
      <c r="I19" s="102"/>
      <c r="J19" s="103"/>
      <c r="K19" s="50"/>
      <c r="L19" s="103"/>
      <c r="M19" s="104"/>
      <c r="N19" s="101"/>
      <c r="O19" s="98"/>
      <c r="P19" s="59"/>
      <c r="Q19" s="38"/>
      <c r="R19" s="8"/>
      <c r="S19" s="8"/>
      <c r="T19" s="8"/>
    </row>
    <row r="20" spans="1:20" x14ac:dyDescent="0.2">
      <c r="A20" s="37"/>
      <c r="B20" s="400"/>
      <c r="C20" s="401"/>
      <c r="D20" s="400"/>
      <c r="E20" s="401"/>
      <c r="F20" s="400"/>
      <c r="G20" s="401"/>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9"/>
      <c r="B22" s="391"/>
      <c r="C22" s="392"/>
      <c r="D22" s="392"/>
      <c r="E22" s="392"/>
      <c r="F22" s="392"/>
      <c r="G22" s="392"/>
      <c r="H22" s="101"/>
      <c r="I22" s="102"/>
      <c r="J22" s="103"/>
      <c r="K22" s="50"/>
      <c r="L22" s="103"/>
      <c r="M22" s="104"/>
      <c r="N22" s="101"/>
      <c r="O22" s="98"/>
      <c r="P22" s="59"/>
      <c r="Q22" s="38"/>
      <c r="R22" s="8"/>
      <c r="S22" s="8"/>
      <c r="T22" s="8"/>
    </row>
    <row r="23" spans="1:20" x14ac:dyDescent="0.2">
      <c r="A23" s="39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O42"/>
  <sheetViews>
    <sheetView showGridLines="0" view="pageBreakPreview" zoomScale="90" zoomScaleNormal="70" zoomScaleSheetLayoutView="90" workbookViewId="0">
      <selection activeCell="P20" sqref="P20"/>
    </sheetView>
  </sheetViews>
  <sheetFormatPr defaultColWidth="9.140625" defaultRowHeight="12" x14ac:dyDescent="0.2"/>
  <cols>
    <col min="1" max="1" width="6.28515625" style="74" customWidth="1"/>
    <col min="2" max="6" width="9.140625" style="74"/>
    <col min="7" max="7" width="9.140625" style="74" customWidth="1"/>
    <col min="8" max="8" width="9.140625" style="80" customWidth="1"/>
    <col min="9" max="9" width="9.140625" style="74" customWidth="1"/>
    <col min="10" max="10" width="9" style="74" customWidth="1"/>
    <col min="11" max="11" width="10.7109375" style="74" customWidth="1"/>
    <col min="12" max="16384" width="9.140625" style="74"/>
  </cols>
  <sheetData>
    <row r="1" spans="1:15" ht="20.25" x14ac:dyDescent="0.3">
      <c r="A1" s="222" t="s">
        <v>202</v>
      </c>
      <c r="J1" s="218"/>
      <c r="K1" s="218"/>
      <c r="L1" s="182"/>
      <c r="M1" s="182"/>
      <c r="N1" s="182"/>
      <c r="O1" s="182"/>
    </row>
    <row r="2" spans="1:15" ht="6" customHeight="1" x14ac:dyDescent="0.2">
      <c r="A2" s="219"/>
      <c r="B2" s="81"/>
      <c r="C2" s="81"/>
      <c r="D2" s="81"/>
      <c r="E2" s="81"/>
      <c r="F2" s="81"/>
      <c r="G2" s="81"/>
      <c r="H2" s="220"/>
      <c r="I2" s="81"/>
      <c r="J2" s="221"/>
      <c r="K2" s="221"/>
      <c r="L2" s="182"/>
      <c r="M2" s="182"/>
      <c r="N2" s="182"/>
      <c r="O2" s="182"/>
    </row>
    <row r="3" spans="1:15" s="81" customFormat="1" ht="15" x14ac:dyDescent="0.25">
      <c r="A3" s="228" t="s">
        <v>208</v>
      </c>
      <c r="B3" s="229" t="s">
        <v>253</v>
      </c>
      <c r="C3" s="232"/>
      <c r="D3" s="232"/>
      <c r="E3" s="232"/>
      <c r="F3" s="232"/>
      <c r="G3" s="232"/>
      <c r="H3" s="239"/>
      <c r="I3" s="233"/>
      <c r="J3" s="230"/>
      <c r="K3" s="231">
        <v>4</v>
      </c>
      <c r="L3" s="184"/>
      <c r="M3" s="184"/>
      <c r="N3" s="184"/>
      <c r="O3" s="184"/>
    </row>
    <row r="4" spans="1:15" s="81" customFormat="1" ht="15" x14ac:dyDescent="0.25">
      <c r="A4" s="228" t="s">
        <v>209</v>
      </c>
      <c r="B4" s="229" t="s">
        <v>321</v>
      </c>
      <c r="C4" s="232"/>
      <c r="D4" s="232"/>
      <c r="E4" s="232"/>
      <c r="F4" s="232"/>
      <c r="G4" s="232"/>
      <c r="H4" s="239"/>
      <c r="I4" s="233"/>
      <c r="J4" s="230"/>
      <c r="K4" s="231">
        <v>5</v>
      </c>
      <c r="L4" s="184"/>
      <c r="M4" s="184"/>
      <c r="N4" s="184"/>
      <c r="O4" s="184"/>
    </row>
    <row r="5" spans="1:15" s="81" customFormat="1" ht="15" x14ac:dyDescent="0.25">
      <c r="A5" s="228" t="s">
        <v>210</v>
      </c>
      <c r="B5" s="229" t="s">
        <v>254</v>
      </c>
      <c r="C5" s="232"/>
      <c r="D5" s="232"/>
      <c r="E5" s="233"/>
      <c r="F5" s="233"/>
      <c r="G5" s="233"/>
      <c r="H5" s="232"/>
      <c r="I5" s="233"/>
      <c r="J5" s="232"/>
      <c r="K5" s="231">
        <v>6</v>
      </c>
      <c r="L5" s="184"/>
      <c r="M5" s="184"/>
      <c r="N5" s="184"/>
      <c r="O5" s="184"/>
    </row>
    <row r="6" spans="1:15" s="81" customFormat="1" ht="15" x14ac:dyDescent="0.25">
      <c r="A6" s="228" t="s">
        <v>211</v>
      </c>
      <c r="B6" s="229" t="s">
        <v>255</v>
      </c>
      <c r="C6" s="232"/>
      <c r="D6" s="232"/>
      <c r="E6" s="233"/>
      <c r="F6" s="233"/>
      <c r="G6" s="233"/>
      <c r="H6" s="232"/>
      <c r="I6" s="233"/>
      <c r="J6" s="232"/>
      <c r="K6" s="231">
        <v>7</v>
      </c>
      <c r="L6" s="184"/>
      <c r="M6" s="184"/>
      <c r="N6" s="184"/>
      <c r="O6" s="184"/>
    </row>
    <row r="7" spans="1:15" s="81" customFormat="1" ht="15" x14ac:dyDescent="0.25">
      <c r="A7" s="228" t="s">
        <v>212</v>
      </c>
      <c r="B7" s="229" t="s">
        <v>112</v>
      </c>
      <c r="C7" s="232"/>
      <c r="D7" s="232"/>
      <c r="E7" s="233"/>
      <c r="F7" s="233"/>
      <c r="G7" s="233"/>
      <c r="H7" s="232"/>
      <c r="I7" s="233"/>
      <c r="J7" s="232"/>
      <c r="K7" s="231">
        <v>7</v>
      </c>
      <c r="L7" s="184"/>
      <c r="M7" s="184"/>
      <c r="N7" s="184"/>
      <c r="O7" s="184"/>
    </row>
    <row r="8" spans="1:15" s="81" customFormat="1" ht="15" x14ac:dyDescent="0.25">
      <c r="A8" s="228" t="s">
        <v>213</v>
      </c>
      <c r="B8" s="229" t="s">
        <v>111</v>
      </c>
      <c r="C8" s="232"/>
      <c r="D8" s="232"/>
      <c r="E8" s="233"/>
      <c r="F8" s="233"/>
      <c r="G8" s="233"/>
      <c r="H8" s="232"/>
      <c r="I8" s="233"/>
      <c r="J8" s="232"/>
      <c r="K8" s="231">
        <v>8</v>
      </c>
      <c r="L8" s="184"/>
      <c r="M8" s="184"/>
      <c r="N8" s="184"/>
      <c r="O8" s="184"/>
    </row>
    <row r="9" spans="1:15" s="81" customFormat="1" ht="15" x14ac:dyDescent="0.25">
      <c r="A9" s="228" t="s">
        <v>214</v>
      </c>
      <c r="B9" s="229" t="s">
        <v>317</v>
      </c>
      <c r="C9" s="232"/>
      <c r="D9" s="232"/>
      <c r="E9" s="233"/>
      <c r="F9" s="233"/>
      <c r="G9" s="233"/>
      <c r="H9" s="232"/>
      <c r="I9" s="233"/>
      <c r="J9" s="232"/>
      <c r="K9" s="231">
        <v>9</v>
      </c>
      <c r="L9" s="184"/>
      <c r="M9" s="184"/>
      <c r="N9" s="184"/>
      <c r="O9" s="184"/>
    </row>
    <row r="10" spans="1:15" s="81" customFormat="1" ht="15" x14ac:dyDescent="0.25">
      <c r="A10" s="228" t="s">
        <v>215</v>
      </c>
      <c r="B10" s="229" t="s">
        <v>256</v>
      </c>
      <c r="C10" s="232"/>
      <c r="D10" s="232"/>
      <c r="E10" s="233"/>
      <c r="F10" s="233"/>
      <c r="G10" s="233"/>
      <c r="H10" s="232"/>
      <c r="I10" s="233"/>
      <c r="J10" s="232"/>
      <c r="K10" s="231">
        <v>10</v>
      </c>
      <c r="L10" s="184"/>
      <c r="M10" s="184"/>
      <c r="N10" s="184"/>
      <c r="O10" s="184"/>
    </row>
    <row r="11" spans="1:15" s="81" customFormat="1" ht="15" x14ac:dyDescent="0.25">
      <c r="A11" s="228" t="s">
        <v>216</v>
      </c>
      <c r="B11" s="229" t="s">
        <v>119</v>
      </c>
      <c r="C11" s="232"/>
      <c r="D11" s="232"/>
      <c r="E11" s="233"/>
      <c r="F11" s="233"/>
      <c r="G11" s="233"/>
      <c r="H11" s="232"/>
      <c r="I11" s="233"/>
      <c r="J11" s="232"/>
      <c r="K11" s="231">
        <v>10</v>
      </c>
      <c r="L11" s="184"/>
      <c r="M11" s="184"/>
      <c r="N11" s="184"/>
      <c r="O11" s="184"/>
    </row>
    <row r="12" spans="1:15" s="81" customFormat="1" ht="15" x14ac:dyDescent="0.25">
      <c r="A12" s="228" t="s">
        <v>217</v>
      </c>
      <c r="B12" s="229" t="s">
        <v>120</v>
      </c>
      <c r="C12" s="232"/>
      <c r="D12" s="232"/>
      <c r="E12" s="233"/>
      <c r="F12" s="233"/>
      <c r="G12" s="233"/>
      <c r="H12" s="232"/>
      <c r="I12" s="233"/>
      <c r="J12" s="232"/>
      <c r="K12" s="231">
        <v>11</v>
      </c>
      <c r="L12" s="184"/>
      <c r="M12" s="184"/>
      <c r="N12" s="184"/>
      <c r="O12" s="184"/>
    </row>
    <row r="13" spans="1:15" s="81" customFormat="1" ht="15" x14ac:dyDescent="0.25">
      <c r="A13" s="228" t="s">
        <v>285</v>
      </c>
      <c r="B13" s="229" t="s">
        <v>318</v>
      </c>
      <c r="C13" s="232"/>
      <c r="D13" s="240"/>
      <c r="E13" s="233"/>
      <c r="F13" s="233"/>
      <c r="G13" s="233"/>
      <c r="H13" s="232"/>
      <c r="I13" s="233"/>
      <c r="J13" s="232"/>
      <c r="K13" s="231">
        <v>12</v>
      </c>
      <c r="L13" s="184"/>
      <c r="M13" s="184"/>
      <c r="N13" s="184"/>
      <c r="O13" s="184"/>
    </row>
    <row r="14" spans="1:15" s="81" customFormat="1" ht="15" x14ac:dyDescent="0.25">
      <c r="A14" s="228" t="s">
        <v>286</v>
      </c>
      <c r="B14" s="229" t="s">
        <v>123</v>
      </c>
      <c r="C14" s="232"/>
      <c r="D14" s="232"/>
      <c r="E14" s="233"/>
      <c r="F14" s="233"/>
      <c r="G14" s="233"/>
      <c r="H14" s="232"/>
      <c r="I14" s="233"/>
      <c r="J14" s="232"/>
      <c r="K14" s="231">
        <v>13</v>
      </c>
      <c r="L14" s="184"/>
      <c r="M14" s="184"/>
      <c r="N14" s="184"/>
      <c r="O14" s="184"/>
    </row>
    <row r="15" spans="1:15" s="81" customFormat="1" ht="15" x14ac:dyDescent="0.25">
      <c r="A15" s="228" t="s">
        <v>218</v>
      </c>
      <c r="B15" s="229" t="s">
        <v>257</v>
      </c>
      <c r="C15" s="232"/>
      <c r="D15" s="232"/>
      <c r="E15" s="233"/>
      <c r="F15" s="233"/>
      <c r="G15" s="233"/>
      <c r="H15" s="232"/>
      <c r="I15" s="233"/>
      <c r="J15" s="232"/>
      <c r="K15" s="231">
        <v>14</v>
      </c>
      <c r="L15" s="184"/>
      <c r="M15" s="184"/>
      <c r="N15" s="184"/>
      <c r="O15" s="184"/>
    </row>
    <row r="16" spans="1:15" s="81" customFormat="1" ht="15" x14ac:dyDescent="0.25">
      <c r="A16" s="228" t="s">
        <v>219</v>
      </c>
      <c r="B16" s="229" t="s">
        <v>258</v>
      </c>
      <c r="C16" s="232"/>
      <c r="D16" s="232"/>
      <c r="E16" s="233"/>
      <c r="F16" s="233"/>
      <c r="G16" s="233"/>
      <c r="H16" s="232"/>
      <c r="I16" s="233"/>
      <c r="J16" s="232"/>
      <c r="K16" s="231">
        <v>15</v>
      </c>
      <c r="L16" s="184"/>
      <c r="M16" s="184"/>
      <c r="N16" s="184"/>
      <c r="O16" s="184"/>
    </row>
    <row r="17" spans="1:15" s="81" customFormat="1" ht="15" x14ac:dyDescent="0.25">
      <c r="A17" s="228" t="s">
        <v>220</v>
      </c>
      <c r="B17" s="229" t="s">
        <v>117</v>
      </c>
      <c r="C17" s="232"/>
      <c r="D17" s="232"/>
      <c r="E17" s="233"/>
      <c r="F17" s="233"/>
      <c r="G17" s="233"/>
      <c r="H17" s="232"/>
      <c r="I17" s="233"/>
      <c r="J17" s="232"/>
      <c r="K17" s="231">
        <v>15</v>
      </c>
      <c r="L17" s="184"/>
      <c r="M17" s="184"/>
      <c r="N17" s="184"/>
      <c r="O17" s="184"/>
    </row>
    <row r="18" spans="1:15" s="81" customFormat="1" ht="15" x14ac:dyDescent="0.25">
      <c r="A18" s="228" t="s">
        <v>221</v>
      </c>
      <c r="B18" s="229" t="s">
        <v>118</v>
      </c>
      <c r="C18" s="232"/>
      <c r="D18" s="232"/>
      <c r="E18" s="233"/>
      <c r="F18" s="233"/>
      <c r="G18" s="233"/>
      <c r="H18" s="232"/>
      <c r="I18" s="233"/>
      <c r="J18" s="232"/>
      <c r="K18" s="231">
        <v>16</v>
      </c>
      <c r="L18" s="184"/>
      <c r="M18" s="184"/>
      <c r="N18" s="184"/>
      <c r="O18" s="184"/>
    </row>
    <row r="19" spans="1:15" s="147" customFormat="1" ht="15" x14ac:dyDescent="0.25">
      <c r="A19" s="228" t="s">
        <v>222</v>
      </c>
      <c r="B19" s="229" t="s">
        <v>259</v>
      </c>
      <c r="C19" s="232"/>
      <c r="D19" s="232"/>
      <c r="E19" s="233"/>
      <c r="F19" s="233"/>
      <c r="G19" s="233"/>
      <c r="H19" s="232"/>
      <c r="I19" s="233"/>
      <c r="J19" s="232"/>
      <c r="K19" s="231">
        <v>17</v>
      </c>
      <c r="L19" s="184"/>
      <c r="M19" s="187"/>
      <c r="N19" s="187"/>
      <c r="O19" s="187"/>
    </row>
    <row r="20" spans="1:15" s="81" customFormat="1" ht="15" x14ac:dyDescent="0.25">
      <c r="A20" s="228" t="s">
        <v>223</v>
      </c>
      <c r="B20" s="229" t="s">
        <v>142</v>
      </c>
      <c r="C20" s="232"/>
      <c r="D20" s="232"/>
      <c r="E20" s="233"/>
      <c r="F20" s="233"/>
      <c r="G20" s="233"/>
      <c r="H20" s="232"/>
      <c r="I20" s="233"/>
      <c r="J20" s="232"/>
      <c r="K20" s="231">
        <v>17</v>
      </c>
      <c r="L20" s="184"/>
      <c r="M20" s="184"/>
      <c r="N20" s="184"/>
      <c r="O20" s="184"/>
    </row>
    <row r="21" spans="1:15" s="81" customFormat="1" ht="15" x14ac:dyDescent="0.25">
      <c r="A21" s="228" t="s">
        <v>224</v>
      </c>
      <c r="B21" s="229" t="s">
        <v>143</v>
      </c>
      <c r="C21" s="232"/>
      <c r="D21" s="232"/>
      <c r="E21" s="233"/>
      <c r="F21" s="233"/>
      <c r="G21" s="233"/>
      <c r="H21" s="232"/>
      <c r="I21" s="233"/>
      <c r="J21" s="232"/>
      <c r="K21" s="231">
        <v>18</v>
      </c>
      <c r="L21" s="184"/>
      <c r="M21" s="184"/>
      <c r="N21" s="184"/>
      <c r="O21" s="184"/>
    </row>
    <row r="22" spans="1:15" s="81" customFormat="1" ht="15" x14ac:dyDescent="0.25">
      <c r="A22" s="228" t="s">
        <v>225</v>
      </c>
      <c r="B22" s="229" t="s">
        <v>130</v>
      </c>
      <c r="C22" s="232"/>
      <c r="D22" s="232"/>
      <c r="E22" s="233"/>
      <c r="F22" s="233"/>
      <c r="G22" s="233"/>
      <c r="H22" s="232"/>
      <c r="I22" s="233"/>
      <c r="J22" s="232"/>
      <c r="K22" s="231">
        <v>19</v>
      </c>
      <c r="L22" s="184"/>
      <c r="M22" s="184"/>
      <c r="N22" s="184"/>
      <c r="O22" s="184"/>
    </row>
    <row r="23" spans="1:15" s="81" customFormat="1" ht="15" x14ac:dyDescent="0.25">
      <c r="A23" s="228" t="s">
        <v>226</v>
      </c>
      <c r="B23" s="229" t="s">
        <v>131</v>
      </c>
      <c r="C23" s="232"/>
      <c r="D23" s="232"/>
      <c r="E23" s="233"/>
      <c r="F23" s="233"/>
      <c r="G23" s="233"/>
      <c r="H23" s="232"/>
      <c r="I23" s="233"/>
      <c r="J23" s="232"/>
      <c r="K23" s="231">
        <v>20</v>
      </c>
      <c r="L23" s="184"/>
      <c r="M23" s="184"/>
      <c r="N23" s="184"/>
      <c r="O23" s="184"/>
    </row>
    <row r="24" spans="1:15" s="81" customFormat="1" ht="15" x14ac:dyDescent="0.25">
      <c r="A24" s="228" t="s">
        <v>227</v>
      </c>
      <c r="B24" s="229" t="s">
        <v>140</v>
      </c>
      <c r="C24" s="232"/>
      <c r="D24" s="232"/>
      <c r="E24" s="233"/>
      <c r="F24" s="233"/>
      <c r="G24" s="233"/>
      <c r="H24" s="232"/>
      <c r="I24" s="233"/>
      <c r="J24" s="232"/>
      <c r="K24" s="231">
        <v>21</v>
      </c>
      <c r="L24" s="184"/>
      <c r="M24" s="184"/>
      <c r="N24" s="184"/>
      <c r="O24" s="184"/>
    </row>
    <row r="25" spans="1:15" s="81" customFormat="1" ht="15" x14ac:dyDescent="0.25">
      <c r="A25" s="228" t="s">
        <v>228</v>
      </c>
      <c r="B25" s="229" t="s">
        <v>132</v>
      </c>
      <c r="C25" s="232"/>
      <c r="D25" s="232"/>
      <c r="E25" s="233"/>
      <c r="F25" s="233"/>
      <c r="G25" s="233"/>
      <c r="H25" s="232"/>
      <c r="I25" s="233"/>
      <c r="J25" s="232"/>
      <c r="K25" s="231">
        <v>22</v>
      </c>
      <c r="L25" s="184"/>
      <c r="M25" s="184"/>
      <c r="N25" s="184"/>
      <c r="O25" s="184"/>
    </row>
    <row r="26" spans="1:15" s="81" customFormat="1" ht="15" x14ac:dyDescent="0.25">
      <c r="A26" s="228" t="s">
        <v>229</v>
      </c>
      <c r="B26" s="229" t="s">
        <v>133</v>
      </c>
      <c r="C26" s="232"/>
      <c r="D26" s="232"/>
      <c r="E26" s="233"/>
      <c r="F26" s="233"/>
      <c r="G26" s="233"/>
      <c r="H26" s="232"/>
      <c r="I26" s="233"/>
      <c r="J26" s="232"/>
      <c r="K26" s="231">
        <v>23</v>
      </c>
      <c r="L26" s="184"/>
      <c r="M26" s="184"/>
      <c r="N26" s="184"/>
      <c r="O26" s="184"/>
    </row>
    <row r="27" spans="1:15" s="81" customFormat="1" ht="15" x14ac:dyDescent="0.25">
      <c r="A27" s="228" t="s">
        <v>230</v>
      </c>
      <c r="B27" s="229" t="s">
        <v>134</v>
      </c>
      <c r="C27" s="232"/>
      <c r="D27" s="232"/>
      <c r="E27" s="233"/>
      <c r="F27" s="233"/>
      <c r="G27" s="233"/>
      <c r="H27" s="232"/>
      <c r="I27" s="233"/>
      <c r="J27" s="232"/>
      <c r="K27" s="231">
        <v>24</v>
      </c>
      <c r="L27" s="184"/>
      <c r="M27" s="184"/>
      <c r="N27" s="184"/>
      <c r="O27" s="184"/>
    </row>
    <row r="28" spans="1:15" s="81" customFormat="1" ht="15" x14ac:dyDescent="0.25">
      <c r="A28" s="228" t="s">
        <v>231</v>
      </c>
      <c r="B28" s="229" t="s">
        <v>135</v>
      </c>
      <c r="C28" s="232"/>
      <c r="D28" s="232"/>
      <c r="E28" s="233"/>
      <c r="F28" s="233"/>
      <c r="G28" s="233"/>
      <c r="H28" s="232"/>
      <c r="I28" s="233"/>
      <c r="J28" s="232"/>
      <c r="K28" s="231">
        <v>25</v>
      </c>
      <c r="L28" s="184"/>
      <c r="M28" s="184"/>
      <c r="N28" s="184"/>
      <c r="O28" s="184"/>
    </row>
    <row r="29" spans="1:15" s="81" customFormat="1" ht="15" x14ac:dyDescent="0.25">
      <c r="A29" s="228" t="s">
        <v>232</v>
      </c>
      <c r="B29" s="229" t="s">
        <v>136</v>
      </c>
      <c r="C29" s="232"/>
      <c r="D29" s="232"/>
      <c r="E29" s="233"/>
      <c r="F29" s="233"/>
      <c r="G29" s="233"/>
      <c r="H29" s="232"/>
      <c r="I29" s="233"/>
      <c r="J29" s="232"/>
      <c r="K29" s="231">
        <v>26</v>
      </c>
      <c r="L29" s="184"/>
      <c r="M29" s="184"/>
      <c r="N29" s="184"/>
      <c r="O29" s="184"/>
    </row>
    <row r="30" spans="1:15" s="81" customFormat="1" ht="15" x14ac:dyDescent="0.25">
      <c r="A30" s="228" t="s">
        <v>233</v>
      </c>
      <c r="B30" s="229" t="s">
        <v>137</v>
      </c>
      <c r="C30" s="232"/>
      <c r="D30" s="232"/>
      <c r="E30" s="233"/>
      <c r="F30" s="233"/>
      <c r="G30" s="233"/>
      <c r="H30" s="232"/>
      <c r="I30" s="233"/>
      <c r="J30" s="232"/>
      <c r="K30" s="231">
        <v>27</v>
      </c>
      <c r="L30" s="184"/>
      <c r="M30" s="184"/>
      <c r="N30" s="184"/>
      <c r="O30" s="184"/>
    </row>
    <row r="31" spans="1:15" s="81" customFormat="1" ht="15" x14ac:dyDescent="0.25">
      <c r="A31" s="228" t="s">
        <v>234</v>
      </c>
      <c r="B31" s="229" t="s">
        <v>138</v>
      </c>
      <c r="C31" s="232"/>
      <c r="D31" s="232"/>
      <c r="E31" s="233"/>
      <c r="F31" s="233"/>
      <c r="G31" s="233"/>
      <c r="H31" s="232"/>
      <c r="I31" s="233"/>
      <c r="J31" s="232"/>
      <c r="K31" s="231">
        <v>28</v>
      </c>
      <c r="L31" s="184"/>
      <c r="M31" s="184"/>
      <c r="N31" s="184"/>
      <c r="O31" s="184"/>
    </row>
    <row r="32" spans="1:15" s="81" customFormat="1" ht="15" x14ac:dyDescent="0.25">
      <c r="A32" s="228" t="s">
        <v>235</v>
      </c>
      <c r="B32" s="229" t="s">
        <v>139</v>
      </c>
      <c r="C32" s="232"/>
      <c r="D32" s="232"/>
      <c r="E32" s="233"/>
      <c r="F32" s="233"/>
      <c r="G32" s="233"/>
      <c r="H32" s="232"/>
      <c r="I32" s="233"/>
      <c r="J32" s="232"/>
      <c r="K32" s="231">
        <v>29</v>
      </c>
      <c r="L32" s="184"/>
      <c r="M32" s="184"/>
      <c r="N32" s="184"/>
      <c r="O32" s="184"/>
    </row>
    <row r="33" spans="1:15" s="81" customFormat="1" ht="15" x14ac:dyDescent="0.25">
      <c r="A33" s="228" t="s">
        <v>236</v>
      </c>
      <c r="B33" s="229" t="s">
        <v>141</v>
      </c>
      <c r="C33" s="232"/>
      <c r="D33" s="232"/>
      <c r="E33" s="233"/>
      <c r="F33" s="233"/>
      <c r="G33" s="233"/>
      <c r="H33" s="232"/>
      <c r="I33" s="233"/>
      <c r="J33" s="232"/>
      <c r="K33" s="231">
        <v>30</v>
      </c>
      <c r="L33" s="184"/>
      <c r="M33" s="184"/>
      <c r="N33" s="184"/>
      <c r="O33" s="184"/>
    </row>
    <row r="34" spans="1:15" s="83" customFormat="1" ht="15" x14ac:dyDescent="0.25">
      <c r="A34" s="228" t="s">
        <v>237</v>
      </c>
      <c r="B34" s="229" t="s">
        <v>304</v>
      </c>
      <c r="C34" s="232"/>
      <c r="D34" s="232"/>
      <c r="E34" s="233"/>
      <c r="F34" s="233"/>
      <c r="G34" s="233"/>
      <c r="H34" s="232"/>
      <c r="I34" s="233"/>
      <c r="J34" s="232"/>
      <c r="K34" s="231">
        <v>31</v>
      </c>
      <c r="L34" s="184"/>
      <c r="M34" s="188"/>
      <c r="N34" s="188"/>
      <c r="O34" s="188"/>
    </row>
    <row r="35" spans="1:15" ht="15" x14ac:dyDescent="0.25">
      <c r="A35" s="234" t="s">
        <v>238</v>
      </c>
      <c r="B35" s="235" t="s">
        <v>260</v>
      </c>
      <c r="C35" s="236"/>
      <c r="D35" s="236"/>
      <c r="E35" s="237"/>
      <c r="F35" s="237"/>
      <c r="G35" s="237"/>
      <c r="H35" s="236"/>
      <c r="I35" s="237"/>
      <c r="J35" s="236"/>
      <c r="K35" s="238">
        <v>32</v>
      </c>
      <c r="L35" s="184"/>
      <c r="M35" s="182"/>
      <c r="N35" s="182"/>
      <c r="O35" s="182"/>
    </row>
    <row r="36" spans="1:15" ht="15" x14ac:dyDescent="0.25">
      <c r="A36" s="228" t="s">
        <v>239</v>
      </c>
      <c r="B36" s="229" t="s">
        <v>197</v>
      </c>
      <c r="C36" s="232"/>
      <c r="D36" s="232"/>
      <c r="E36" s="233"/>
      <c r="F36" s="233"/>
      <c r="G36" s="233"/>
      <c r="H36" s="232"/>
      <c r="I36" s="233"/>
      <c r="J36" s="232"/>
      <c r="K36" s="231">
        <v>32</v>
      </c>
      <c r="L36" s="184"/>
      <c r="M36" s="182"/>
      <c r="N36" s="182"/>
      <c r="O36" s="182"/>
    </row>
    <row r="37" spans="1:15" ht="15" x14ac:dyDescent="0.25">
      <c r="A37" s="228" t="s">
        <v>240</v>
      </c>
      <c r="B37" s="229" t="s">
        <v>198</v>
      </c>
      <c r="C37" s="232"/>
      <c r="D37" s="232"/>
      <c r="E37" s="233"/>
      <c r="F37" s="233"/>
      <c r="G37" s="233"/>
      <c r="H37" s="232"/>
      <c r="I37" s="233"/>
      <c r="J37" s="232"/>
      <c r="K37" s="231">
        <v>33</v>
      </c>
      <c r="L37" s="184"/>
      <c r="M37" s="182"/>
      <c r="N37" s="182"/>
      <c r="O37" s="182"/>
    </row>
    <row r="38" spans="1:15" ht="15" x14ac:dyDescent="0.25">
      <c r="A38" s="234" t="s">
        <v>241</v>
      </c>
      <c r="B38" s="229" t="s">
        <v>287</v>
      </c>
      <c r="C38" s="232"/>
      <c r="D38" s="232"/>
      <c r="E38" s="233"/>
      <c r="F38" s="233"/>
      <c r="G38" s="233"/>
      <c r="H38" s="232"/>
      <c r="I38" s="233"/>
      <c r="J38" s="232"/>
      <c r="K38" s="231">
        <v>34</v>
      </c>
      <c r="L38" s="184"/>
      <c r="M38" s="182"/>
      <c r="N38" s="182"/>
      <c r="O38" s="182"/>
    </row>
    <row r="39" spans="1:15" ht="15" x14ac:dyDescent="0.25">
      <c r="A39" s="234" t="s">
        <v>242</v>
      </c>
      <c r="B39" s="229" t="s">
        <v>195</v>
      </c>
      <c r="C39" s="232"/>
      <c r="D39" s="232"/>
      <c r="E39" s="233"/>
      <c r="F39" s="233"/>
      <c r="G39" s="233"/>
      <c r="H39" s="232"/>
      <c r="I39" s="233"/>
      <c r="J39" s="232"/>
      <c r="K39" s="231">
        <v>35</v>
      </c>
      <c r="L39" s="184"/>
      <c r="M39" s="182"/>
      <c r="N39" s="182"/>
      <c r="O39" s="182"/>
    </row>
    <row r="40" spans="1:15" ht="15" x14ac:dyDescent="0.25">
      <c r="A40" s="234" t="s">
        <v>243</v>
      </c>
      <c r="B40" s="235" t="s">
        <v>179</v>
      </c>
      <c r="C40" s="236"/>
      <c r="D40" s="236"/>
      <c r="E40" s="237"/>
      <c r="F40" s="237"/>
      <c r="G40" s="237"/>
      <c r="H40" s="236"/>
      <c r="I40" s="237"/>
      <c r="J40" s="236"/>
      <c r="K40" s="238">
        <v>36</v>
      </c>
      <c r="L40" s="184"/>
      <c r="M40" s="182"/>
      <c r="N40" s="182"/>
      <c r="O40" s="182"/>
    </row>
    <row r="41" spans="1:15" ht="14.25" x14ac:dyDescent="0.2">
      <c r="A41" s="189"/>
      <c r="B41" s="190"/>
      <c r="C41" s="185"/>
      <c r="D41" s="185"/>
      <c r="E41" s="186"/>
      <c r="F41" s="186"/>
      <c r="G41" s="186"/>
      <c r="H41" s="185"/>
      <c r="I41" s="186"/>
      <c r="J41" s="185"/>
      <c r="K41" s="191"/>
      <c r="L41" s="184"/>
      <c r="M41" s="182"/>
      <c r="N41" s="182"/>
      <c r="O41" s="182"/>
    </row>
    <row r="42" spans="1:15" x14ac:dyDescent="0.2">
      <c r="A42" s="182"/>
      <c r="B42" s="182"/>
      <c r="C42" s="182"/>
      <c r="D42" s="182"/>
      <c r="E42" s="182"/>
      <c r="F42" s="182"/>
      <c r="G42" s="182"/>
      <c r="H42" s="183"/>
      <c r="I42" s="182"/>
      <c r="J42" s="182"/>
      <c r="K42" s="182"/>
      <c r="L42" s="182"/>
      <c r="M42" s="182"/>
      <c r="N42" s="182"/>
      <c r="O42" s="182"/>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47</v>
      </c>
      <c r="M1" s="90" t="e">
        <f>Obsah!#REF!</f>
        <v>#REF!</v>
      </c>
    </row>
    <row r="2" spans="1:24" ht="7.5" customHeight="1" x14ac:dyDescent="0.2"/>
    <row r="3" spans="1:24" x14ac:dyDescent="0.2">
      <c r="A3" s="27"/>
      <c r="B3" s="396"/>
      <c r="C3" s="396"/>
      <c r="D3" s="396"/>
      <c r="E3" s="396"/>
      <c r="F3" s="396"/>
      <c r="G3" s="397"/>
      <c r="H3" s="403"/>
      <c r="I3" s="396"/>
      <c r="J3" s="396"/>
      <c r="K3" s="396"/>
      <c r="L3" s="396"/>
      <c r="M3" s="396"/>
      <c r="N3" s="9"/>
    </row>
    <row r="4" spans="1:24" x14ac:dyDescent="0.2">
      <c r="A4" s="27"/>
      <c r="B4" s="404"/>
      <c r="C4" s="405"/>
      <c r="D4" s="405"/>
      <c r="E4" s="405"/>
      <c r="F4" s="405"/>
      <c r="G4" s="406"/>
      <c r="H4" s="404"/>
      <c r="I4" s="405"/>
      <c r="J4" s="405"/>
      <c r="K4" s="405"/>
      <c r="L4" s="405"/>
      <c r="M4" s="405"/>
      <c r="N4" s="39"/>
    </row>
    <row r="5" spans="1:24" x14ac:dyDescent="0.2">
      <c r="A5" s="15"/>
      <c r="B5" s="402"/>
      <c r="C5" s="401"/>
      <c r="D5" s="402"/>
      <c r="E5" s="401"/>
      <c r="F5" s="402"/>
      <c r="G5" s="401"/>
      <c r="H5" s="402"/>
      <c r="I5" s="401"/>
      <c r="J5" s="402"/>
      <c r="K5" s="401"/>
      <c r="L5" s="402"/>
      <c r="M5" s="400"/>
      <c r="N5" s="58"/>
    </row>
    <row r="6" spans="1:24" x14ac:dyDescent="0.2">
      <c r="A6" s="13"/>
      <c r="B6" s="63"/>
      <c r="C6" s="31"/>
      <c r="D6" s="31"/>
      <c r="E6" s="31"/>
      <c r="F6" s="31"/>
      <c r="G6" s="31"/>
      <c r="H6" s="31"/>
      <c r="I6" s="31"/>
      <c r="J6" s="31"/>
      <c r="K6" s="31"/>
      <c r="L6" s="31"/>
      <c r="M6" s="32"/>
      <c r="N6" s="58"/>
    </row>
    <row r="7" spans="1:24" x14ac:dyDescent="0.2">
      <c r="A7" s="393"/>
      <c r="B7" s="391"/>
      <c r="C7" s="392"/>
      <c r="D7" s="392"/>
      <c r="E7" s="392"/>
      <c r="F7" s="392"/>
      <c r="G7" s="395"/>
      <c r="H7" s="391"/>
      <c r="I7" s="392"/>
      <c r="J7" s="392"/>
      <c r="K7" s="392"/>
      <c r="L7" s="392"/>
      <c r="M7" s="392"/>
      <c r="N7" s="40"/>
    </row>
    <row r="8" spans="1:24" x14ac:dyDescent="0.2">
      <c r="A8" s="39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6"/>
      <c r="C18" s="396"/>
      <c r="D18" s="396"/>
      <c r="E18" s="396"/>
      <c r="F18" s="396"/>
      <c r="G18" s="397"/>
      <c r="H18" s="98"/>
      <c r="I18" s="98"/>
      <c r="J18" s="98"/>
      <c r="K18" s="98"/>
      <c r="L18" s="98"/>
      <c r="M18" s="98"/>
      <c r="N18" s="101"/>
      <c r="O18" s="98"/>
    </row>
    <row r="19" spans="1:15" x14ac:dyDescent="0.2">
      <c r="A19" s="36"/>
      <c r="B19" s="398"/>
      <c r="C19" s="399"/>
      <c r="D19" s="399"/>
      <c r="E19" s="399"/>
      <c r="F19" s="399"/>
      <c r="G19" s="399"/>
      <c r="H19" s="101"/>
      <c r="I19" s="102"/>
      <c r="J19" s="103"/>
      <c r="K19" s="50"/>
      <c r="L19" s="103"/>
      <c r="M19" s="104"/>
      <c r="N19" s="101"/>
      <c r="O19" s="98"/>
    </row>
    <row r="20" spans="1:15" x14ac:dyDescent="0.2">
      <c r="A20" s="37"/>
      <c r="B20" s="400"/>
      <c r="C20" s="401"/>
      <c r="D20" s="400"/>
      <c r="E20" s="401"/>
      <c r="F20" s="400"/>
      <c r="G20" s="401"/>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9"/>
      <c r="B22" s="391"/>
      <c r="C22" s="392"/>
      <c r="D22" s="392"/>
      <c r="E22" s="392"/>
      <c r="F22" s="392"/>
      <c r="G22" s="392"/>
      <c r="H22" s="101"/>
      <c r="I22" s="102"/>
      <c r="J22" s="103"/>
      <c r="K22" s="50"/>
      <c r="L22" s="103"/>
      <c r="M22" s="104"/>
      <c r="N22" s="101"/>
      <c r="O22" s="98"/>
    </row>
    <row r="23" spans="1:15" x14ac:dyDescent="0.2">
      <c r="A23" s="39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48</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6"/>
      <c r="C3" s="396"/>
      <c r="D3" s="396"/>
      <c r="E3" s="396"/>
      <c r="F3" s="396"/>
      <c r="G3" s="397"/>
      <c r="H3" s="403"/>
      <c r="I3" s="396"/>
      <c r="J3" s="396"/>
      <c r="K3" s="396"/>
      <c r="L3" s="396"/>
      <c r="M3" s="396"/>
      <c r="N3" s="9"/>
    </row>
    <row r="4" spans="1:21" ht="13.5" customHeight="1" x14ac:dyDescent="0.2">
      <c r="A4" s="27"/>
      <c r="B4" s="404"/>
      <c r="C4" s="405"/>
      <c r="D4" s="405"/>
      <c r="E4" s="405"/>
      <c r="F4" s="405"/>
      <c r="G4" s="406"/>
      <c r="H4" s="404"/>
      <c r="I4" s="405"/>
      <c r="J4" s="405"/>
      <c r="K4" s="405"/>
      <c r="L4" s="405"/>
      <c r="M4" s="405"/>
      <c r="N4" s="39"/>
    </row>
    <row r="5" spans="1:21" x14ac:dyDescent="0.2">
      <c r="A5" s="15"/>
      <c r="B5" s="402"/>
      <c r="C5" s="401"/>
      <c r="D5" s="402"/>
      <c r="E5" s="401"/>
      <c r="F5" s="402"/>
      <c r="G5" s="401"/>
      <c r="H5" s="402"/>
      <c r="I5" s="401"/>
      <c r="J5" s="402"/>
      <c r="K5" s="401"/>
      <c r="L5" s="402"/>
      <c r="M5" s="400"/>
      <c r="N5" s="58"/>
    </row>
    <row r="6" spans="1:21" x14ac:dyDescent="0.2">
      <c r="A6" s="13"/>
      <c r="B6" s="63"/>
      <c r="C6" s="31"/>
      <c r="D6" s="31"/>
      <c r="E6" s="31"/>
      <c r="F6" s="31"/>
      <c r="G6" s="31"/>
      <c r="H6" s="31"/>
      <c r="I6" s="31"/>
      <c r="J6" s="31"/>
      <c r="K6" s="31"/>
      <c r="L6" s="31"/>
      <c r="M6" s="48"/>
      <c r="N6" s="58"/>
    </row>
    <row r="7" spans="1:21" x14ac:dyDescent="0.2">
      <c r="A7" s="393"/>
      <c r="B7" s="391"/>
      <c r="C7" s="392"/>
      <c r="D7" s="392"/>
      <c r="E7" s="392"/>
      <c r="F7" s="392"/>
      <c r="G7" s="395"/>
      <c r="H7" s="391"/>
      <c r="I7" s="392"/>
      <c r="J7" s="392"/>
      <c r="K7" s="392"/>
      <c r="L7" s="392"/>
      <c r="M7" s="392"/>
      <c r="N7" s="40"/>
    </row>
    <row r="8" spans="1:21" x14ac:dyDescent="0.2">
      <c r="A8" s="39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6"/>
      <c r="C18" s="396"/>
      <c r="D18" s="396"/>
      <c r="E18" s="396"/>
      <c r="F18" s="396"/>
      <c r="G18" s="397"/>
      <c r="H18" s="7"/>
      <c r="I18" s="7"/>
      <c r="J18" s="7"/>
      <c r="K18" s="7"/>
      <c r="L18" s="7"/>
      <c r="M18" s="7"/>
      <c r="N18" s="101"/>
      <c r="O18" s="98"/>
      <c r="P18" s="59"/>
      <c r="Q18" s="38"/>
      <c r="R18" s="8"/>
      <c r="S18" s="8"/>
      <c r="T18" s="8"/>
    </row>
    <row r="19" spans="1:20" x14ac:dyDescent="0.2">
      <c r="A19" s="36"/>
      <c r="B19" s="398"/>
      <c r="C19" s="399"/>
      <c r="D19" s="399"/>
      <c r="E19" s="399"/>
      <c r="F19" s="399"/>
      <c r="G19" s="399"/>
      <c r="H19" s="101"/>
      <c r="I19" s="102"/>
      <c r="J19" s="103"/>
      <c r="K19" s="50"/>
      <c r="L19" s="103"/>
      <c r="M19" s="104"/>
      <c r="N19" s="101"/>
      <c r="O19" s="98"/>
      <c r="P19" s="59"/>
      <c r="Q19" s="38"/>
      <c r="R19" s="8"/>
      <c r="S19" s="8"/>
      <c r="T19" s="8"/>
    </row>
    <row r="20" spans="1:20" x14ac:dyDescent="0.2">
      <c r="A20" s="37"/>
      <c r="B20" s="400"/>
      <c r="C20" s="401"/>
      <c r="D20" s="400"/>
      <c r="E20" s="401"/>
      <c r="F20" s="400"/>
      <c r="G20" s="401"/>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9"/>
      <c r="B22" s="391"/>
      <c r="C22" s="392"/>
      <c r="D22" s="392"/>
      <c r="E22" s="392"/>
      <c r="F22" s="392"/>
      <c r="G22" s="392"/>
      <c r="H22" s="101"/>
      <c r="I22" s="102"/>
      <c r="J22" s="103"/>
      <c r="K22" s="50"/>
      <c r="L22" s="103"/>
      <c r="M22" s="104"/>
      <c r="N22" s="101"/>
      <c r="O22" s="98"/>
      <c r="P22" s="59"/>
      <c r="Q22" s="38"/>
      <c r="R22" s="8"/>
      <c r="S22" s="8"/>
      <c r="T22" s="8"/>
    </row>
    <row r="23" spans="1:20" x14ac:dyDescent="0.2">
      <c r="A23" s="39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49</v>
      </c>
      <c r="M1" s="90" t="e">
        <f>Obsah!#REF!</f>
        <v>#REF!</v>
      </c>
    </row>
    <row r="2" spans="1:24" ht="7.5" customHeight="1" x14ac:dyDescent="0.2"/>
    <row r="3" spans="1:24" x14ac:dyDescent="0.2">
      <c r="A3" s="27"/>
      <c r="B3" s="396"/>
      <c r="C3" s="396"/>
      <c r="D3" s="396"/>
      <c r="E3" s="396"/>
      <c r="F3" s="396"/>
      <c r="G3" s="397"/>
      <c r="H3" s="403"/>
      <c r="I3" s="396"/>
      <c r="J3" s="396"/>
      <c r="K3" s="396"/>
      <c r="L3" s="396"/>
      <c r="M3" s="396"/>
      <c r="N3" s="9"/>
    </row>
    <row r="4" spans="1:24" x14ac:dyDescent="0.2">
      <c r="A4" s="27"/>
      <c r="B4" s="404"/>
      <c r="C4" s="405"/>
      <c r="D4" s="405"/>
      <c r="E4" s="405"/>
      <c r="F4" s="405"/>
      <c r="G4" s="406"/>
      <c r="H4" s="404"/>
      <c r="I4" s="405"/>
      <c r="J4" s="405"/>
      <c r="K4" s="405"/>
      <c r="L4" s="405"/>
      <c r="M4" s="405"/>
      <c r="N4" s="39"/>
    </row>
    <row r="5" spans="1:24" x14ac:dyDescent="0.2">
      <c r="A5" s="15"/>
      <c r="B5" s="402"/>
      <c r="C5" s="401"/>
      <c r="D5" s="402"/>
      <c r="E5" s="401"/>
      <c r="F5" s="402"/>
      <c r="G5" s="401"/>
      <c r="H5" s="402"/>
      <c r="I5" s="401"/>
      <c r="J5" s="402"/>
      <c r="K5" s="401"/>
      <c r="L5" s="402"/>
      <c r="M5" s="400"/>
      <c r="N5" s="58"/>
    </row>
    <row r="6" spans="1:24" x14ac:dyDescent="0.2">
      <c r="A6" s="13"/>
      <c r="B6" s="63"/>
      <c r="C6" s="31"/>
      <c r="D6" s="31"/>
      <c r="E6" s="31"/>
      <c r="F6" s="31"/>
      <c r="G6" s="31"/>
      <c r="H6" s="31"/>
      <c r="I6" s="31"/>
      <c r="J6" s="31"/>
      <c r="K6" s="31"/>
      <c r="L6" s="31"/>
      <c r="M6" s="32"/>
      <c r="N6" s="58"/>
    </row>
    <row r="7" spans="1:24" x14ac:dyDescent="0.2">
      <c r="A7" s="393"/>
      <c r="B7" s="391"/>
      <c r="C7" s="392"/>
      <c r="D7" s="392"/>
      <c r="E7" s="392"/>
      <c r="F7" s="392"/>
      <c r="G7" s="395"/>
      <c r="H7" s="391"/>
      <c r="I7" s="392"/>
      <c r="J7" s="392"/>
      <c r="K7" s="392"/>
      <c r="L7" s="392"/>
      <c r="M7" s="392"/>
      <c r="N7" s="40"/>
    </row>
    <row r="8" spans="1:24" x14ac:dyDescent="0.2">
      <c r="A8" s="39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6"/>
      <c r="C18" s="396"/>
      <c r="D18" s="396"/>
      <c r="E18" s="396"/>
      <c r="F18" s="396"/>
      <c r="G18" s="397"/>
      <c r="H18" s="98"/>
      <c r="I18" s="98"/>
      <c r="J18" s="98"/>
      <c r="K18" s="98"/>
      <c r="L18" s="98"/>
      <c r="M18" s="98"/>
      <c r="N18" s="101"/>
      <c r="O18" s="98"/>
    </row>
    <row r="19" spans="1:15" x14ac:dyDescent="0.2">
      <c r="A19" s="36"/>
      <c r="B19" s="398"/>
      <c r="C19" s="399"/>
      <c r="D19" s="399"/>
      <c r="E19" s="399"/>
      <c r="F19" s="399"/>
      <c r="G19" s="399"/>
      <c r="H19" s="101"/>
      <c r="I19" s="102"/>
      <c r="J19" s="103"/>
      <c r="K19" s="50"/>
      <c r="L19" s="103"/>
      <c r="M19" s="104"/>
      <c r="N19" s="101"/>
      <c r="O19" s="98"/>
    </row>
    <row r="20" spans="1:15" x14ac:dyDescent="0.2">
      <c r="A20" s="37"/>
      <c r="B20" s="400"/>
      <c r="C20" s="401"/>
      <c r="D20" s="400"/>
      <c r="E20" s="401"/>
      <c r="F20" s="400"/>
      <c r="G20" s="401"/>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9"/>
      <c r="B22" s="391"/>
      <c r="C22" s="392"/>
      <c r="D22" s="392"/>
      <c r="E22" s="392"/>
      <c r="F22" s="392"/>
      <c r="G22" s="392"/>
      <c r="H22" s="101"/>
      <c r="I22" s="102"/>
      <c r="J22" s="103"/>
      <c r="K22" s="50"/>
      <c r="L22" s="103"/>
      <c r="M22" s="104"/>
      <c r="N22" s="101"/>
      <c r="O22" s="98"/>
    </row>
    <row r="23" spans="1:15" x14ac:dyDescent="0.2">
      <c r="A23" s="39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50</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6"/>
      <c r="C3" s="396"/>
      <c r="D3" s="396"/>
      <c r="E3" s="396"/>
      <c r="F3" s="396"/>
      <c r="G3" s="397"/>
      <c r="H3" s="403"/>
      <c r="I3" s="396"/>
      <c r="J3" s="396"/>
      <c r="K3" s="396"/>
      <c r="L3" s="396"/>
      <c r="M3" s="396"/>
      <c r="N3" s="9"/>
    </row>
    <row r="4" spans="1:21" ht="13.5" customHeight="1" x14ac:dyDescent="0.2">
      <c r="A4" s="27"/>
      <c r="B4" s="404"/>
      <c r="C4" s="405"/>
      <c r="D4" s="405"/>
      <c r="E4" s="405"/>
      <c r="F4" s="405"/>
      <c r="G4" s="406"/>
      <c r="H4" s="404"/>
      <c r="I4" s="405"/>
      <c r="J4" s="405"/>
      <c r="K4" s="405"/>
      <c r="L4" s="405"/>
      <c r="M4" s="405"/>
      <c r="N4" s="39"/>
    </row>
    <row r="5" spans="1:21" x14ac:dyDescent="0.2">
      <c r="A5" s="15"/>
      <c r="B5" s="402"/>
      <c r="C5" s="401"/>
      <c r="D5" s="402"/>
      <c r="E5" s="401"/>
      <c r="F5" s="402"/>
      <c r="G5" s="401"/>
      <c r="H5" s="402"/>
      <c r="I5" s="401"/>
      <c r="J5" s="402"/>
      <c r="K5" s="401"/>
      <c r="L5" s="402"/>
      <c r="M5" s="400"/>
      <c r="N5" s="58"/>
    </row>
    <row r="6" spans="1:21" x14ac:dyDescent="0.2">
      <c r="A6" s="13"/>
      <c r="B6" s="63"/>
      <c r="C6" s="31"/>
      <c r="D6" s="31"/>
      <c r="E6" s="31"/>
      <c r="F6" s="31"/>
      <c r="G6" s="31"/>
      <c r="H6" s="31"/>
      <c r="I6" s="31"/>
      <c r="J6" s="31"/>
      <c r="K6" s="31"/>
      <c r="L6" s="31"/>
      <c r="M6" s="48"/>
      <c r="N6" s="58"/>
    </row>
    <row r="7" spans="1:21" x14ac:dyDescent="0.2">
      <c r="A7" s="393"/>
      <c r="B7" s="391"/>
      <c r="C7" s="392"/>
      <c r="D7" s="392"/>
      <c r="E7" s="392"/>
      <c r="F7" s="392"/>
      <c r="G7" s="395"/>
      <c r="H7" s="391"/>
      <c r="I7" s="392"/>
      <c r="J7" s="392"/>
      <c r="K7" s="392"/>
      <c r="L7" s="392"/>
      <c r="M7" s="392"/>
      <c r="N7" s="40"/>
    </row>
    <row r="8" spans="1:21" x14ac:dyDescent="0.2">
      <c r="A8" s="39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6"/>
      <c r="C18" s="396"/>
      <c r="D18" s="396"/>
      <c r="E18" s="396"/>
      <c r="F18" s="396"/>
      <c r="G18" s="397"/>
      <c r="H18" s="7"/>
      <c r="I18" s="7"/>
      <c r="J18" s="7"/>
      <c r="K18" s="7"/>
      <c r="L18" s="7"/>
      <c r="M18" s="7"/>
      <c r="N18" s="101"/>
      <c r="O18" s="98"/>
      <c r="P18" s="59"/>
      <c r="Q18" s="38"/>
      <c r="R18" s="8"/>
      <c r="S18" s="8"/>
      <c r="T18" s="8"/>
    </row>
    <row r="19" spans="1:20" x14ac:dyDescent="0.2">
      <c r="A19" s="36"/>
      <c r="B19" s="398"/>
      <c r="C19" s="399"/>
      <c r="D19" s="399"/>
      <c r="E19" s="399"/>
      <c r="F19" s="399"/>
      <c r="G19" s="399"/>
      <c r="H19" s="101"/>
      <c r="I19" s="102"/>
      <c r="J19" s="103"/>
      <c r="K19" s="50"/>
      <c r="L19" s="103"/>
      <c r="M19" s="104"/>
      <c r="N19" s="101"/>
      <c r="O19" s="98"/>
      <c r="P19" s="59"/>
      <c r="Q19" s="38"/>
      <c r="R19" s="8"/>
      <c r="S19" s="8"/>
      <c r="T19" s="8"/>
    </row>
    <row r="20" spans="1:20" x14ac:dyDescent="0.2">
      <c r="A20" s="37"/>
      <c r="B20" s="400"/>
      <c r="C20" s="401"/>
      <c r="D20" s="400"/>
      <c r="E20" s="401"/>
      <c r="F20" s="400"/>
      <c r="G20" s="401"/>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9"/>
      <c r="B22" s="391"/>
      <c r="C22" s="392"/>
      <c r="D22" s="392"/>
      <c r="E22" s="392"/>
      <c r="F22" s="392"/>
      <c r="G22" s="392"/>
      <c r="H22" s="101"/>
      <c r="I22" s="102"/>
      <c r="J22" s="103"/>
      <c r="K22" s="50"/>
      <c r="L22" s="103"/>
      <c r="M22" s="104"/>
      <c r="N22" s="101"/>
      <c r="O22" s="98"/>
      <c r="P22" s="59"/>
      <c r="Q22" s="38"/>
      <c r="R22" s="8"/>
      <c r="S22" s="8"/>
      <c r="T22" s="8"/>
    </row>
    <row r="23" spans="1:20" x14ac:dyDescent="0.2">
      <c r="A23" s="39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51</v>
      </c>
      <c r="M1" s="90" t="e">
        <f>Obsah!#REF!</f>
        <v>#REF!</v>
      </c>
    </row>
    <row r="2" spans="1:24" ht="7.5" customHeight="1" x14ac:dyDescent="0.2"/>
    <row r="3" spans="1:24" x14ac:dyDescent="0.2">
      <c r="A3" s="27"/>
      <c r="B3" s="396"/>
      <c r="C3" s="396"/>
      <c r="D3" s="396"/>
      <c r="E3" s="396"/>
      <c r="F3" s="396"/>
      <c r="G3" s="397"/>
      <c r="H3" s="403"/>
      <c r="I3" s="396"/>
      <c r="J3" s="396"/>
      <c r="K3" s="396"/>
      <c r="L3" s="396"/>
      <c r="M3" s="396"/>
      <c r="N3" s="9"/>
    </row>
    <row r="4" spans="1:24" x14ac:dyDescent="0.2">
      <c r="A4" s="27"/>
      <c r="B4" s="404"/>
      <c r="C4" s="405"/>
      <c r="D4" s="405"/>
      <c r="E4" s="405"/>
      <c r="F4" s="405"/>
      <c r="G4" s="406"/>
      <c r="H4" s="404"/>
      <c r="I4" s="405"/>
      <c r="J4" s="405"/>
      <c r="K4" s="405"/>
      <c r="L4" s="405"/>
      <c r="M4" s="405"/>
      <c r="N4" s="39"/>
    </row>
    <row r="5" spans="1:24" x14ac:dyDescent="0.2">
      <c r="A5" s="15"/>
      <c r="B5" s="402"/>
      <c r="C5" s="401"/>
      <c r="D5" s="402"/>
      <c r="E5" s="401"/>
      <c r="F5" s="402"/>
      <c r="G5" s="401"/>
      <c r="H5" s="402"/>
      <c r="I5" s="401"/>
      <c r="J5" s="402"/>
      <c r="K5" s="401"/>
      <c r="L5" s="402"/>
      <c r="M5" s="400"/>
      <c r="N5" s="58"/>
    </row>
    <row r="6" spans="1:24" x14ac:dyDescent="0.2">
      <c r="A6" s="13"/>
      <c r="B6" s="63"/>
      <c r="C6" s="31"/>
      <c r="D6" s="31"/>
      <c r="E6" s="31"/>
      <c r="F6" s="31"/>
      <c r="G6" s="31"/>
      <c r="H6" s="31"/>
      <c r="I6" s="31"/>
      <c r="J6" s="31"/>
      <c r="K6" s="31"/>
      <c r="L6" s="31"/>
      <c r="M6" s="32"/>
      <c r="N6" s="58"/>
    </row>
    <row r="7" spans="1:24" x14ac:dyDescent="0.2">
      <c r="A7" s="393"/>
      <c r="B7" s="391"/>
      <c r="C7" s="392"/>
      <c r="D7" s="392"/>
      <c r="E7" s="392"/>
      <c r="F7" s="392"/>
      <c r="G7" s="395"/>
      <c r="H7" s="391"/>
      <c r="I7" s="392"/>
      <c r="J7" s="392"/>
      <c r="K7" s="392"/>
      <c r="L7" s="392"/>
      <c r="M7" s="392"/>
      <c r="N7" s="40"/>
    </row>
    <row r="8" spans="1:24" x14ac:dyDescent="0.2">
      <c r="A8" s="39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6"/>
      <c r="C18" s="396"/>
      <c r="D18" s="396"/>
      <c r="E18" s="396"/>
      <c r="F18" s="396"/>
      <c r="G18" s="397"/>
      <c r="H18" s="98"/>
      <c r="I18" s="98"/>
      <c r="J18" s="98"/>
      <c r="K18" s="98"/>
      <c r="L18" s="98"/>
      <c r="M18" s="98"/>
      <c r="N18" s="101"/>
      <c r="O18" s="98"/>
    </row>
    <row r="19" spans="1:15" x14ac:dyDescent="0.2">
      <c r="A19" s="36"/>
      <c r="B19" s="398"/>
      <c r="C19" s="399"/>
      <c r="D19" s="399"/>
      <c r="E19" s="399"/>
      <c r="F19" s="399"/>
      <c r="G19" s="399"/>
      <c r="H19" s="101"/>
      <c r="I19" s="102"/>
      <c r="J19" s="103"/>
      <c r="K19" s="50"/>
      <c r="L19" s="103"/>
      <c r="M19" s="104"/>
      <c r="N19" s="101"/>
      <c r="O19" s="98"/>
    </row>
    <row r="20" spans="1:15" x14ac:dyDescent="0.2">
      <c r="A20" s="37"/>
      <c r="B20" s="400"/>
      <c r="C20" s="401"/>
      <c r="D20" s="400"/>
      <c r="E20" s="401"/>
      <c r="F20" s="400"/>
      <c r="G20" s="401"/>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9"/>
      <c r="B22" s="391"/>
      <c r="C22" s="392"/>
      <c r="D22" s="392"/>
      <c r="E22" s="392"/>
      <c r="F22" s="392"/>
      <c r="G22" s="392"/>
      <c r="H22" s="101"/>
      <c r="I22" s="102"/>
      <c r="J22" s="103"/>
      <c r="K22" s="50"/>
      <c r="L22" s="103"/>
      <c r="M22" s="104"/>
      <c r="N22" s="101"/>
      <c r="O22" s="98"/>
    </row>
    <row r="23" spans="1:15" x14ac:dyDescent="0.2">
      <c r="A23" s="39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52</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6"/>
      <c r="C3" s="396"/>
      <c r="D3" s="396"/>
      <c r="E3" s="396"/>
      <c r="F3" s="396"/>
      <c r="G3" s="397"/>
      <c r="H3" s="403"/>
      <c r="I3" s="396"/>
      <c r="J3" s="396"/>
      <c r="K3" s="396"/>
      <c r="L3" s="396"/>
      <c r="M3" s="396"/>
      <c r="N3" s="9"/>
    </row>
    <row r="4" spans="1:21" ht="13.5" customHeight="1" x14ac:dyDescent="0.2">
      <c r="A4" s="27"/>
      <c r="B4" s="404"/>
      <c r="C4" s="405"/>
      <c r="D4" s="405"/>
      <c r="E4" s="405"/>
      <c r="F4" s="405"/>
      <c r="G4" s="406"/>
      <c r="H4" s="404"/>
      <c r="I4" s="405"/>
      <c r="J4" s="405"/>
      <c r="K4" s="405"/>
      <c r="L4" s="405"/>
      <c r="M4" s="405"/>
      <c r="N4" s="39"/>
    </row>
    <row r="5" spans="1:21" x14ac:dyDescent="0.2">
      <c r="A5" s="15"/>
      <c r="B5" s="402"/>
      <c r="C5" s="401"/>
      <c r="D5" s="402"/>
      <c r="E5" s="401"/>
      <c r="F5" s="402"/>
      <c r="G5" s="401"/>
      <c r="H5" s="402"/>
      <c r="I5" s="401"/>
      <c r="J5" s="402"/>
      <c r="K5" s="401"/>
      <c r="L5" s="402"/>
      <c r="M5" s="400"/>
      <c r="N5" s="58"/>
    </row>
    <row r="6" spans="1:21" x14ac:dyDescent="0.2">
      <c r="A6" s="13"/>
      <c r="B6" s="63"/>
      <c r="C6" s="31"/>
      <c r="D6" s="31"/>
      <c r="E6" s="31"/>
      <c r="F6" s="31"/>
      <c r="G6" s="31"/>
      <c r="H6" s="31"/>
      <c r="I6" s="31"/>
      <c r="J6" s="31"/>
      <c r="K6" s="31"/>
      <c r="L6" s="31"/>
      <c r="M6" s="48"/>
      <c r="N6" s="58"/>
    </row>
    <row r="7" spans="1:21" x14ac:dyDescent="0.2">
      <c r="A7" s="393"/>
      <c r="B7" s="391"/>
      <c r="C7" s="392"/>
      <c r="D7" s="392"/>
      <c r="E7" s="392"/>
      <c r="F7" s="392"/>
      <c r="G7" s="395"/>
      <c r="H7" s="391"/>
      <c r="I7" s="392"/>
      <c r="J7" s="392"/>
      <c r="K7" s="392"/>
      <c r="L7" s="392"/>
      <c r="M7" s="392"/>
      <c r="N7" s="40"/>
    </row>
    <row r="8" spans="1:21" x14ac:dyDescent="0.2">
      <c r="A8" s="39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6"/>
      <c r="C18" s="396"/>
      <c r="D18" s="396"/>
      <c r="E18" s="396"/>
      <c r="F18" s="396"/>
      <c r="G18" s="397"/>
      <c r="H18" s="7"/>
      <c r="I18" s="7"/>
      <c r="J18" s="7"/>
      <c r="K18" s="7"/>
      <c r="L18" s="7"/>
      <c r="M18" s="7"/>
      <c r="N18" s="101"/>
      <c r="O18" s="98"/>
      <c r="P18" s="59"/>
      <c r="Q18" s="38"/>
      <c r="R18" s="8"/>
      <c r="S18" s="8"/>
      <c r="T18" s="8"/>
    </row>
    <row r="19" spans="1:20" x14ac:dyDescent="0.2">
      <c r="A19" s="36"/>
      <c r="B19" s="398"/>
      <c r="C19" s="399"/>
      <c r="D19" s="399"/>
      <c r="E19" s="399"/>
      <c r="F19" s="399"/>
      <c r="G19" s="399"/>
      <c r="H19" s="101"/>
      <c r="I19" s="102"/>
      <c r="J19" s="103"/>
      <c r="K19" s="50"/>
      <c r="L19" s="103"/>
      <c r="M19" s="104"/>
      <c r="N19" s="101"/>
      <c r="O19" s="98"/>
      <c r="P19" s="59"/>
      <c r="Q19" s="38"/>
      <c r="R19" s="8"/>
      <c r="S19" s="8"/>
      <c r="T19" s="8"/>
    </row>
    <row r="20" spans="1:20" x14ac:dyDescent="0.2">
      <c r="A20" s="37"/>
      <c r="B20" s="400"/>
      <c r="C20" s="401"/>
      <c r="D20" s="400"/>
      <c r="E20" s="401"/>
      <c r="F20" s="400"/>
      <c r="G20" s="401"/>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9"/>
      <c r="B22" s="391"/>
      <c r="C22" s="392"/>
      <c r="D22" s="392"/>
      <c r="E22" s="392"/>
      <c r="F22" s="392"/>
      <c r="G22" s="392"/>
      <c r="H22" s="101"/>
      <c r="I22" s="102"/>
      <c r="J22" s="103"/>
      <c r="K22" s="50"/>
      <c r="L22" s="103"/>
      <c r="M22" s="104"/>
      <c r="N22" s="101"/>
      <c r="O22" s="98"/>
      <c r="P22" s="59"/>
      <c r="Q22" s="38"/>
      <c r="R22" s="8"/>
      <c r="S22" s="8"/>
      <c r="T22" s="8"/>
    </row>
    <row r="23" spans="1:20" x14ac:dyDescent="0.2">
      <c r="A23" s="39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53</v>
      </c>
      <c r="M1" s="90" t="e">
        <f>Obsah!#REF!</f>
        <v>#REF!</v>
      </c>
    </row>
    <row r="2" spans="1:24" ht="7.5" customHeight="1" x14ac:dyDescent="0.2"/>
    <row r="3" spans="1:24" x14ac:dyDescent="0.2">
      <c r="A3" s="27"/>
      <c r="B3" s="396"/>
      <c r="C3" s="396"/>
      <c r="D3" s="396"/>
      <c r="E3" s="396"/>
      <c r="F3" s="396"/>
      <c r="G3" s="397"/>
      <c r="H3" s="403"/>
      <c r="I3" s="396"/>
      <c r="J3" s="396"/>
      <c r="K3" s="396"/>
      <c r="L3" s="396"/>
      <c r="M3" s="396"/>
      <c r="N3" s="9"/>
    </row>
    <row r="4" spans="1:24" x14ac:dyDescent="0.2">
      <c r="A4" s="27"/>
      <c r="B4" s="404"/>
      <c r="C4" s="405"/>
      <c r="D4" s="405"/>
      <c r="E4" s="405"/>
      <c r="F4" s="405"/>
      <c r="G4" s="406"/>
      <c r="H4" s="404"/>
      <c r="I4" s="405"/>
      <c r="J4" s="405"/>
      <c r="K4" s="405"/>
      <c r="L4" s="405"/>
      <c r="M4" s="405"/>
      <c r="N4" s="39"/>
    </row>
    <row r="5" spans="1:24" x14ac:dyDescent="0.2">
      <c r="A5" s="15"/>
      <c r="B5" s="402"/>
      <c r="C5" s="401"/>
      <c r="D5" s="402"/>
      <c r="E5" s="401"/>
      <c r="F5" s="402"/>
      <c r="G5" s="401"/>
      <c r="H5" s="402"/>
      <c r="I5" s="401"/>
      <c r="J5" s="402"/>
      <c r="K5" s="401"/>
      <c r="L5" s="402"/>
      <c r="M5" s="400"/>
      <c r="N5" s="58"/>
    </row>
    <row r="6" spans="1:24" x14ac:dyDescent="0.2">
      <c r="A6" s="47"/>
      <c r="B6" s="63"/>
      <c r="C6" s="31"/>
      <c r="D6" s="31"/>
      <c r="E6" s="31"/>
      <c r="F6" s="31"/>
      <c r="G6" s="31"/>
      <c r="H6" s="31"/>
      <c r="I6" s="31"/>
      <c r="J6" s="31"/>
      <c r="K6" s="31"/>
      <c r="L6" s="31"/>
      <c r="M6" s="32"/>
      <c r="N6" s="58"/>
    </row>
    <row r="7" spans="1:24" x14ac:dyDescent="0.2">
      <c r="A7" s="393"/>
      <c r="B7" s="391"/>
      <c r="C7" s="392"/>
      <c r="D7" s="392"/>
      <c r="E7" s="392"/>
      <c r="F7" s="392"/>
      <c r="G7" s="395"/>
      <c r="H7" s="391"/>
      <c r="I7" s="392"/>
      <c r="J7" s="392"/>
      <c r="K7" s="392"/>
      <c r="L7" s="392"/>
      <c r="M7" s="392"/>
      <c r="N7" s="40"/>
    </row>
    <row r="8" spans="1:24" x14ac:dyDescent="0.2">
      <c r="A8" s="39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6"/>
      <c r="C18" s="396"/>
      <c r="D18" s="396"/>
      <c r="E18" s="396"/>
      <c r="F18" s="396"/>
      <c r="G18" s="397"/>
      <c r="H18" s="98"/>
      <c r="I18" s="98"/>
      <c r="J18" s="98"/>
      <c r="K18" s="98"/>
      <c r="L18" s="98"/>
      <c r="M18" s="98"/>
      <c r="N18" s="101"/>
      <c r="O18" s="98"/>
    </row>
    <row r="19" spans="1:15" x14ac:dyDescent="0.2">
      <c r="A19" s="36"/>
      <c r="B19" s="398"/>
      <c r="C19" s="399"/>
      <c r="D19" s="399"/>
      <c r="E19" s="399"/>
      <c r="F19" s="399"/>
      <c r="G19" s="399"/>
      <c r="H19" s="101"/>
      <c r="I19" s="102"/>
      <c r="J19" s="103"/>
      <c r="K19" s="50"/>
      <c r="L19" s="103"/>
      <c r="M19" s="104"/>
      <c r="N19" s="101"/>
      <c r="O19" s="98"/>
    </row>
    <row r="20" spans="1:15" x14ac:dyDescent="0.2">
      <c r="A20" s="37"/>
      <c r="B20" s="400"/>
      <c r="C20" s="401"/>
      <c r="D20" s="400"/>
      <c r="E20" s="401"/>
      <c r="F20" s="400"/>
      <c r="G20" s="401"/>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9"/>
      <c r="B22" s="391"/>
      <c r="C22" s="392"/>
      <c r="D22" s="392"/>
      <c r="E22" s="392"/>
      <c r="F22" s="392"/>
      <c r="G22" s="392"/>
      <c r="H22" s="101"/>
      <c r="I22" s="102"/>
      <c r="J22" s="103"/>
      <c r="K22" s="50"/>
      <c r="L22" s="103"/>
      <c r="M22" s="104"/>
      <c r="N22" s="101"/>
      <c r="O22" s="98"/>
    </row>
    <row r="23" spans="1:15" x14ac:dyDescent="0.2">
      <c r="A23" s="39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54</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6"/>
      <c r="C3" s="396"/>
      <c r="D3" s="396"/>
      <c r="E3" s="396"/>
      <c r="F3" s="396"/>
      <c r="G3" s="397"/>
      <c r="H3" s="403"/>
      <c r="I3" s="396"/>
      <c r="J3" s="396"/>
      <c r="K3" s="396"/>
      <c r="L3" s="396"/>
      <c r="M3" s="396"/>
      <c r="N3" s="9"/>
    </row>
    <row r="4" spans="1:21" ht="13.5" customHeight="1" x14ac:dyDescent="0.2">
      <c r="A4" s="27"/>
      <c r="B4" s="404"/>
      <c r="C4" s="405"/>
      <c r="D4" s="405"/>
      <c r="E4" s="405"/>
      <c r="F4" s="405"/>
      <c r="G4" s="406"/>
      <c r="H4" s="404"/>
      <c r="I4" s="405"/>
      <c r="J4" s="405"/>
      <c r="K4" s="405"/>
      <c r="L4" s="405"/>
      <c r="M4" s="405"/>
      <c r="N4" s="39"/>
    </row>
    <row r="5" spans="1:21" x14ac:dyDescent="0.2">
      <c r="A5" s="15"/>
      <c r="B5" s="402"/>
      <c r="C5" s="401"/>
      <c r="D5" s="402"/>
      <c r="E5" s="401"/>
      <c r="F5" s="402"/>
      <c r="G5" s="401"/>
      <c r="H5" s="402"/>
      <c r="I5" s="401"/>
      <c r="J5" s="402"/>
      <c r="K5" s="401"/>
      <c r="L5" s="402"/>
      <c r="M5" s="400"/>
      <c r="N5" s="58"/>
    </row>
    <row r="6" spans="1:21" x14ac:dyDescent="0.2">
      <c r="A6" s="13"/>
      <c r="B6" s="63"/>
      <c r="C6" s="31"/>
      <c r="D6" s="31"/>
      <c r="E6" s="31"/>
      <c r="F6" s="31"/>
      <c r="G6" s="31"/>
      <c r="H6" s="31"/>
      <c r="I6" s="31"/>
      <c r="J6" s="31"/>
      <c r="K6" s="31"/>
      <c r="L6" s="31"/>
      <c r="M6" s="48"/>
      <c r="N6" s="58"/>
    </row>
    <row r="7" spans="1:21" x14ac:dyDescent="0.2">
      <c r="A7" s="393"/>
      <c r="B7" s="391"/>
      <c r="C7" s="392"/>
      <c r="D7" s="392"/>
      <c r="E7" s="392"/>
      <c r="F7" s="392"/>
      <c r="G7" s="395"/>
      <c r="H7" s="391"/>
      <c r="I7" s="392"/>
      <c r="J7" s="392"/>
      <c r="K7" s="392"/>
      <c r="L7" s="392"/>
      <c r="M7" s="392"/>
      <c r="N7" s="40"/>
    </row>
    <row r="8" spans="1:21" x14ac:dyDescent="0.2">
      <c r="A8" s="39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6"/>
      <c r="C18" s="396"/>
      <c r="D18" s="396"/>
      <c r="E18" s="396"/>
      <c r="F18" s="396"/>
      <c r="G18" s="397"/>
      <c r="H18" s="7"/>
      <c r="I18" s="7"/>
      <c r="J18" s="7"/>
      <c r="K18" s="7"/>
      <c r="L18" s="7"/>
      <c r="M18" s="7"/>
      <c r="N18" s="101"/>
      <c r="O18" s="98"/>
      <c r="P18" s="59"/>
      <c r="Q18" s="38"/>
      <c r="R18" s="8"/>
      <c r="S18" s="8"/>
      <c r="T18" s="8"/>
    </row>
    <row r="19" spans="1:20" x14ac:dyDescent="0.2">
      <c r="A19" s="36"/>
      <c r="B19" s="398"/>
      <c r="C19" s="399"/>
      <c r="D19" s="399"/>
      <c r="E19" s="399"/>
      <c r="F19" s="399"/>
      <c r="G19" s="399"/>
      <c r="H19" s="101"/>
      <c r="I19" s="102"/>
      <c r="J19" s="103"/>
      <c r="K19" s="50"/>
      <c r="L19" s="103"/>
      <c r="M19" s="104"/>
      <c r="N19" s="101"/>
      <c r="O19" s="98"/>
      <c r="P19" s="59"/>
      <c r="Q19" s="38"/>
      <c r="R19" s="8"/>
      <c r="S19" s="8"/>
      <c r="T19" s="8"/>
    </row>
    <row r="20" spans="1:20" x14ac:dyDescent="0.2">
      <c r="A20" s="37"/>
      <c r="B20" s="400"/>
      <c r="C20" s="401"/>
      <c r="D20" s="400"/>
      <c r="E20" s="401"/>
      <c r="F20" s="400"/>
      <c r="G20" s="401"/>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9"/>
      <c r="B22" s="391"/>
      <c r="C22" s="392"/>
      <c r="D22" s="392"/>
      <c r="E22" s="392"/>
      <c r="F22" s="392"/>
      <c r="G22" s="392"/>
      <c r="H22" s="101"/>
      <c r="I22" s="102"/>
      <c r="J22" s="103"/>
      <c r="K22" s="50"/>
      <c r="L22" s="103"/>
      <c r="M22" s="104"/>
      <c r="N22" s="101"/>
      <c r="O22" s="98"/>
      <c r="P22" s="59"/>
      <c r="Q22" s="38"/>
      <c r="R22" s="8"/>
      <c r="S22" s="8"/>
      <c r="T22" s="8"/>
    </row>
    <row r="23" spans="1:20" x14ac:dyDescent="0.2">
      <c r="A23" s="39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55</v>
      </c>
      <c r="M1" s="90" t="e">
        <f>Obsah!#REF!</f>
        <v>#REF!</v>
      </c>
    </row>
    <row r="2" spans="1:24" ht="7.5" customHeight="1" x14ac:dyDescent="0.2"/>
    <row r="3" spans="1:24" x14ac:dyDescent="0.2">
      <c r="A3" s="27"/>
      <c r="B3" s="396"/>
      <c r="C3" s="396"/>
      <c r="D3" s="396"/>
      <c r="E3" s="396"/>
      <c r="F3" s="396"/>
      <c r="G3" s="397"/>
      <c r="H3" s="403"/>
      <c r="I3" s="396"/>
      <c r="J3" s="396"/>
      <c r="K3" s="396"/>
      <c r="L3" s="396"/>
      <c r="M3" s="396"/>
      <c r="N3" s="9"/>
    </row>
    <row r="4" spans="1:24" x14ac:dyDescent="0.2">
      <c r="A4" s="27"/>
      <c r="B4" s="404"/>
      <c r="C4" s="405"/>
      <c r="D4" s="405"/>
      <c r="E4" s="405"/>
      <c r="F4" s="405"/>
      <c r="G4" s="406"/>
      <c r="H4" s="404"/>
      <c r="I4" s="405"/>
      <c r="J4" s="405"/>
      <c r="K4" s="405"/>
      <c r="L4" s="405"/>
      <c r="M4" s="405"/>
      <c r="N4" s="39"/>
    </row>
    <row r="5" spans="1:24" x14ac:dyDescent="0.2">
      <c r="A5" s="15"/>
      <c r="B5" s="402"/>
      <c r="C5" s="401"/>
      <c r="D5" s="402"/>
      <c r="E5" s="401"/>
      <c r="F5" s="402"/>
      <c r="G5" s="401"/>
      <c r="H5" s="402"/>
      <c r="I5" s="401"/>
      <c r="J5" s="402"/>
      <c r="K5" s="401"/>
      <c r="L5" s="402"/>
      <c r="M5" s="400"/>
      <c r="N5" s="58"/>
    </row>
    <row r="6" spans="1:24" x14ac:dyDescent="0.2">
      <c r="A6" s="13"/>
      <c r="B6" s="63"/>
      <c r="C6" s="31"/>
      <c r="D6" s="31"/>
      <c r="E6" s="31"/>
      <c r="F6" s="31"/>
      <c r="G6" s="31"/>
      <c r="H6" s="31"/>
      <c r="I6" s="31"/>
      <c r="J6" s="31"/>
      <c r="K6" s="31"/>
      <c r="L6" s="31"/>
      <c r="M6" s="32"/>
      <c r="N6" s="58"/>
    </row>
    <row r="7" spans="1:24" x14ac:dyDescent="0.2">
      <c r="A7" s="393"/>
      <c r="B7" s="391"/>
      <c r="C7" s="392"/>
      <c r="D7" s="392"/>
      <c r="E7" s="392"/>
      <c r="F7" s="392"/>
      <c r="G7" s="395"/>
      <c r="H7" s="391"/>
      <c r="I7" s="392"/>
      <c r="J7" s="392"/>
      <c r="K7" s="392"/>
      <c r="L7" s="392"/>
      <c r="M7" s="392"/>
      <c r="N7" s="40"/>
    </row>
    <row r="8" spans="1:24" x14ac:dyDescent="0.2">
      <c r="A8" s="39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6"/>
      <c r="C18" s="396"/>
      <c r="D18" s="396"/>
      <c r="E18" s="396"/>
      <c r="F18" s="396"/>
      <c r="G18" s="397"/>
      <c r="H18" s="98"/>
      <c r="I18" s="98"/>
      <c r="J18" s="98"/>
      <c r="K18" s="98"/>
      <c r="L18" s="98"/>
      <c r="M18" s="98"/>
      <c r="N18" s="101"/>
      <c r="O18" s="98"/>
    </row>
    <row r="19" spans="1:15" x14ac:dyDescent="0.2">
      <c r="A19" s="36"/>
      <c r="B19" s="398"/>
      <c r="C19" s="399"/>
      <c r="D19" s="399"/>
      <c r="E19" s="399"/>
      <c r="F19" s="399"/>
      <c r="G19" s="399"/>
      <c r="H19" s="101"/>
      <c r="I19" s="102"/>
      <c r="J19" s="103"/>
      <c r="K19" s="50"/>
      <c r="L19" s="103"/>
      <c r="M19" s="104"/>
      <c r="N19" s="101"/>
      <c r="O19" s="98"/>
    </row>
    <row r="20" spans="1:15" x14ac:dyDescent="0.2">
      <c r="A20" s="37"/>
      <c r="B20" s="400"/>
      <c r="C20" s="401"/>
      <c r="D20" s="400"/>
      <c r="E20" s="401"/>
      <c r="F20" s="400"/>
      <c r="G20" s="401"/>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9"/>
      <c r="B22" s="391"/>
      <c r="C22" s="392"/>
      <c r="D22" s="392"/>
      <c r="E22" s="392"/>
      <c r="F22" s="392"/>
      <c r="G22" s="392"/>
      <c r="H22" s="101"/>
      <c r="I22" s="102"/>
      <c r="J22" s="103"/>
      <c r="K22" s="50"/>
      <c r="L22" s="103"/>
      <c r="M22" s="104"/>
      <c r="N22" s="101"/>
      <c r="O22" s="98"/>
    </row>
    <row r="23" spans="1:15" x14ac:dyDescent="0.2">
      <c r="A23" s="39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56</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6"/>
      <c r="C3" s="396"/>
      <c r="D3" s="396"/>
      <c r="E3" s="396"/>
      <c r="F3" s="396"/>
      <c r="G3" s="397"/>
      <c r="H3" s="403"/>
      <c r="I3" s="396"/>
      <c r="J3" s="396"/>
      <c r="K3" s="396"/>
      <c r="L3" s="396"/>
      <c r="M3" s="396"/>
      <c r="N3" s="9"/>
    </row>
    <row r="4" spans="1:21" ht="13.5" customHeight="1" x14ac:dyDescent="0.2">
      <c r="A4" s="27"/>
      <c r="B4" s="404"/>
      <c r="C4" s="405"/>
      <c r="D4" s="405"/>
      <c r="E4" s="405"/>
      <c r="F4" s="405"/>
      <c r="G4" s="406"/>
      <c r="H4" s="404"/>
      <c r="I4" s="405"/>
      <c r="J4" s="405"/>
      <c r="K4" s="405"/>
      <c r="L4" s="405"/>
      <c r="M4" s="405"/>
      <c r="N4" s="39"/>
    </row>
    <row r="5" spans="1:21" x14ac:dyDescent="0.2">
      <c r="A5" s="15"/>
      <c r="B5" s="402"/>
      <c r="C5" s="401"/>
      <c r="D5" s="402"/>
      <c r="E5" s="401"/>
      <c r="F5" s="402"/>
      <c r="G5" s="401"/>
      <c r="H5" s="402"/>
      <c r="I5" s="401"/>
      <c r="J5" s="402"/>
      <c r="K5" s="401"/>
      <c r="L5" s="402"/>
      <c r="M5" s="400"/>
      <c r="N5" s="58"/>
    </row>
    <row r="6" spans="1:21" x14ac:dyDescent="0.2">
      <c r="A6" s="13"/>
      <c r="B6" s="63"/>
      <c r="C6" s="31"/>
      <c r="D6" s="31"/>
      <c r="E6" s="31"/>
      <c r="F6" s="31"/>
      <c r="G6" s="31"/>
      <c r="H6" s="31"/>
      <c r="I6" s="31"/>
      <c r="J6" s="31"/>
      <c r="K6" s="31"/>
      <c r="L6" s="31"/>
      <c r="M6" s="48"/>
      <c r="N6" s="58"/>
    </row>
    <row r="7" spans="1:21" x14ac:dyDescent="0.2">
      <c r="A7" s="393"/>
      <c r="B7" s="391"/>
      <c r="C7" s="392"/>
      <c r="D7" s="392"/>
      <c r="E7" s="392"/>
      <c r="F7" s="392"/>
      <c r="G7" s="395"/>
      <c r="H7" s="391"/>
      <c r="I7" s="392"/>
      <c r="J7" s="392"/>
      <c r="K7" s="392"/>
      <c r="L7" s="392"/>
      <c r="M7" s="392"/>
      <c r="N7" s="40"/>
    </row>
    <row r="8" spans="1:21" x14ac:dyDescent="0.2">
      <c r="A8" s="39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6"/>
      <c r="C18" s="396"/>
      <c r="D18" s="396"/>
      <c r="E18" s="396"/>
      <c r="F18" s="396"/>
      <c r="G18" s="397"/>
      <c r="H18" s="7"/>
      <c r="I18" s="7"/>
      <c r="J18" s="7"/>
      <c r="K18" s="7"/>
      <c r="L18" s="7"/>
      <c r="M18" s="7"/>
      <c r="N18" s="101"/>
      <c r="O18" s="98"/>
      <c r="P18" s="59"/>
      <c r="Q18" s="38"/>
      <c r="R18" s="8"/>
      <c r="S18" s="8"/>
      <c r="T18" s="8"/>
    </row>
    <row r="19" spans="1:20" x14ac:dyDescent="0.2">
      <c r="A19" s="36"/>
      <c r="B19" s="398"/>
      <c r="C19" s="399"/>
      <c r="D19" s="399"/>
      <c r="E19" s="399"/>
      <c r="F19" s="399"/>
      <c r="G19" s="399"/>
      <c r="H19" s="101"/>
      <c r="I19" s="102"/>
      <c r="J19" s="103"/>
      <c r="K19" s="50"/>
      <c r="L19" s="103"/>
      <c r="M19" s="104"/>
      <c r="N19" s="101"/>
      <c r="O19" s="98"/>
      <c r="P19" s="59"/>
      <c r="Q19" s="38"/>
      <c r="R19" s="8"/>
      <c r="S19" s="8"/>
      <c r="T19" s="8"/>
    </row>
    <row r="20" spans="1:20" x14ac:dyDescent="0.2">
      <c r="A20" s="37"/>
      <c r="B20" s="400"/>
      <c r="C20" s="401"/>
      <c r="D20" s="400"/>
      <c r="E20" s="401"/>
      <c r="F20" s="400"/>
      <c r="G20" s="401"/>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9"/>
      <c r="B22" s="391"/>
      <c r="C22" s="392"/>
      <c r="D22" s="392"/>
      <c r="E22" s="392"/>
      <c r="F22" s="392"/>
      <c r="G22" s="392"/>
      <c r="H22" s="101"/>
      <c r="I22" s="102"/>
      <c r="J22" s="103"/>
      <c r="K22" s="50"/>
      <c r="L22" s="103"/>
      <c r="M22" s="104"/>
      <c r="N22" s="101"/>
      <c r="O22" s="98"/>
      <c r="P22" s="59"/>
      <c r="Q22" s="38"/>
      <c r="R22" s="8"/>
      <c r="S22" s="8"/>
      <c r="T22" s="8"/>
    </row>
    <row r="23" spans="1:20" x14ac:dyDescent="0.2">
      <c r="A23" s="39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view="pageBreakPreview" zoomScaleNormal="70" zoomScaleSheetLayoutView="100" zoomScalePageLayoutView="70" workbookViewId="0">
      <selection activeCell="L21" sqref="L21"/>
    </sheetView>
  </sheetViews>
  <sheetFormatPr defaultColWidth="9.140625" defaultRowHeight="12.75" x14ac:dyDescent="0.2"/>
  <cols>
    <col min="1" max="8" width="11" style="149" customWidth="1"/>
    <col min="9" max="9" width="11.42578125" style="149" customWidth="1"/>
    <col min="10" max="16384" width="9.140625" style="149"/>
  </cols>
  <sheetData>
    <row r="1" spans="1:9" ht="20.25" x14ac:dyDescent="0.2">
      <c r="A1" s="175" t="s">
        <v>203</v>
      </c>
      <c r="I1" s="150"/>
    </row>
    <row r="2" spans="1:9" s="152" customFormat="1" ht="6" customHeight="1" x14ac:dyDescent="0.2">
      <c r="A2" s="151"/>
    </row>
    <row r="3" spans="1:9" ht="12.75" customHeight="1" x14ac:dyDescent="0.2">
      <c r="A3" s="361" t="s">
        <v>325</v>
      </c>
      <c r="B3" s="361"/>
      <c r="C3" s="361"/>
      <c r="D3" s="361"/>
      <c r="E3" s="361"/>
      <c r="F3" s="361"/>
      <c r="G3" s="361"/>
      <c r="H3" s="361"/>
      <c r="I3" s="361"/>
    </row>
    <row r="4" spans="1:9" ht="12.75" customHeight="1" x14ac:dyDescent="0.2">
      <c r="A4" s="361"/>
      <c r="B4" s="361"/>
      <c r="C4" s="361"/>
      <c r="D4" s="361"/>
      <c r="E4" s="361"/>
      <c r="F4" s="361"/>
      <c r="G4" s="361"/>
      <c r="H4" s="361"/>
      <c r="I4" s="361"/>
    </row>
    <row r="5" spans="1:9" ht="12.75" customHeight="1" x14ac:dyDescent="0.2">
      <c r="A5" s="361"/>
      <c r="B5" s="361"/>
      <c r="C5" s="361"/>
      <c r="D5" s="361"/>
      <c r="E5" s="361"/>
      <c r="F5" s="361"/>
      <c r="G5" s="361"/>
      <c r="H5" s="361"/>
      <c r="I5" s="361"/>
    </row>
    <row r="6" spans="1:9" ht="12.75" customHeight="1" x14ac:dyDescent="0.2">
      <c r="A6" s="361"/>
      <c r="B6" s="361"/>
      <c r="C6" s="361"/>
      <c r="D6" s="361"/>
      <c r="E6" s="361"/>
      <c r="F6" s="361"/>
      <c r="G6" s="361"/>
      <c r="H6" s="361"/>
      <c r="I6" s="361"/>
    </row>
    <row r="7" spans="1:9" ht="12.75" customHeight="1" x14ac:dyDescent="0.2">
      <c r="A7" s="361"/>
      <c r="B7" s="361"/>
      <c r="C7" s="361"/>
      <c r="D7" s="361"/>
      <c r="E7" s="361"/>
      <c r="F7" s="361"/>
      <c r="G7" s="361"/>
      <c r="H7" s="361"/>
      <c r="I7" s="361"/>
    </row>
    <row r="8" spans="1:9" ht="12.75" customHeight="1" x14ac:dyDescent="0.2">
      <c r="A8" s="361"/>
      <c r="B8" s="361"/>
      <c r="C8" s="361"/>
      <c r="D8" s="361"/>
      <c r="E8" s="361"/>
      <c r="F8" s="361"/>
      <c r="G8" s="361"/>
      <c r="H8" s="361"/>
      <c r="I8" s="361"/>
    </row>
    <row r="9" spans="1:9" ht="12.75" customHeight="1" x14ac:dyDescent="0.2">
      <c r="A9" s="361"/>
      <c r="B9" s="361"/>
      <c r="C9" s="361"/>
      <c r="D9" s="361"/>
      <c r="E9" s="361"/>
      <c r="F9" s="361"/>
      <c r="G9" s="361"/>
      <c r="H9" s="361"/>
      <c r="I9" s="361"/>
    </row>
    <row r="10" spans="1:9" ht="12.75" customHeight="1" x14ac:dyDescent="0.2">
      <c r="A10" s="361"/>
      <c r="B10" s="361"/>
      <c r="C10" s="361"/>
      <c r="D10" s="361"/>
      <c r="E10" s="361"/>
      <c r="F10" s="361"/>
      <c r="G10" s="361"/>
      <c r="H10" s="361"/>
      <c r="I10" s="361"/>
    </row>
    <row r="11" spans="1:9" ht="12.75" customHeight="1" x14ac:dyDescent="0.2">
      <c r="A11" s="361"/>
      <c r="B11" s="361"/>
      <c r="C11" s="361"/>
      <c r="D11" s="361"/>
      <c r="E11" s="361"/>
      <c r="F11" s="361"/>
      <c r="G11" s="361"/>
      <c r="H11" s="361"/>
      <c r="I11" s="361"/>
    </row>
    <row r="12" spans="1:9" ht="12.75" customHeight="1" x14ac:dyDescent="0.2">
      <c r="A12" s="361"/>
      <c r="B12" s="361"/>
      <c r="C12" s="361"/>
      <c r="D12" s="361"/>
      <c r="E12" s="361"/>
      <c r="F12" s="361"/>
      <c r="G12" s="361"/>
      <c r="H12" s="361"/>
      <c r="I12" s="361"/>
    </row>
    <row r="13" spans="1:9" ht="12.75" customHeight="1" x14ac:dyDescent="0.2">
      <c r="A13" s="361"/>
      <c r="B13" s="361"/>
      <c r="C13" s="361"/>
      <c r="D13" s="361"/>
      <c r="E13" s="361"/>
      <c r="F13" s="361"/>
      <c r="G13" s="361"/>
      <c r="H13" s="361"/>
      <c r="I13" s="361"/>
    </row>
    <row r="14" spans="1:9" ht="12.75" customHeight="1" x14ac:dyDescent="0.2">
      <c r="A14" s="361"/>
      <c r="B14" s="361"/>
      <c r="C14" s="361"/>
      <c r="D14" s="361"/>
      <c r="E14" s="361"/>
      <c r="F14" s="361"/>
      <c r="G14" s="361"/>
      <c r="H14" s="361"/>
      <c r="I14" s="361"/>
    </row>
    <row r="15" spans="1:9" ht="12.75" customHeight="1" x14ac:dyDescent="0.2">
      <c r="A15" s="361"/>
      <c r="B15" s="361"/>
      <c r="C15" s="361"/>
      <c r="D15" s="361"/>
      <c r="E15" s="361"/>
      <c r="F15" s="361"/>
      <c r="G15" s="361"/>
      <c r="H15" s="361"/>
      <c r="I15" s="361"/>
    </row>
    <row r="16" spans="1:9" ht="12.75" customHeight="1" x14ac:dyDescent="0.2">
      <c r="A16" s="361"/>
      <c r="B16" s="361"/>
      <c r="C16" s="361"/>
      <c r="D16" s="361"/>
      <c r="E16" s="361"/>
      <c r="F16" s="361"/>
      <c r="G16" s="361"/>
      <c r="H16" s="361"/>
      <c r="I16" s="361"/>
    </row>
    <row r="17" spans="1:9" ht="12.75" customHeight="1" x14ac:dyDescent="0.2">
      <c r="A17" s="361"/>
      <c r="B17" s="361"/>
      <c r="C17" s="361"/>
      <c r="D17" s="361"/>
      <c r="E17" s="361"/>
      <c r="F17" s="361"/>
      <c r="G17" s="361"/>
      <c r="H17" s="361"/>
      <c r="I17" s="361"/>
    </row>
    <row r="18" spans="1:9" ht="12.75" customHeight="1" x14ac:dyDescent="0.2">
      <c r="A18" s="361"/>
      <c r="B18" s="361"/>
      <c r="C18" s="361"/>
      <c r="D18" s="361"/>
      <c r="E18" s="361"/>
      <c r="F18" s="361"/>
      <c r="G18" s="361"/>
      <c r="H18" s="361"/>
      <c r="I18" s="361"/>
    </row>
    <row r="19" spans="1:9" ht="12.75" customHeight="1" x14ac:dyDescent="0.2">
      <c r="A19" s="361"/>
      <c r="B19" s="361"/>
      <c r="C19" s="361"/>
      <c r="D19" s="361"/>
      <c r="E19" s="361"/>
      <c r="F19" s="361"/>
      <c r="G19" s="361"/>
      <c r="H19" s="361"/>
      <c r="I19" s="361"/>
    </row>
    <row r="20" spans="1:9" ht="12.75" customHeight="1" x14ac:dyDescent="0.2">
      <c r="A20" s="361"/>
      <c r="B20" s="361"/>
      <c r="C20" s="361"/>
      <c r="D20" s="361"/>
      <c r="E20" s="361"/>
      <c r="F20" s="361"/>
      <c r="G20" s="361"/>
      <c r="H20" s="361"/>
      <c r="I20" s="361"/>
    </row>
    <row r="21" spans="1:9" ht="12.75" customHeight="1" x14ac:dyDescent="0.2">
      <c r="A21" s="361"/>
      <c r="B21" s="361"/>
      <c r="C21" s="361"/>
      <c r="D21" s="361"/>
      <c r="E21" s="361"/>
      <c r="F21" s="361"/>
      <c r="G21" s="361"/>
      <c r="H21" s="361"/>
      <c r="I21" s="361"/>
    </row>
    <row r="22" spans="1:9" ht="12.75" customHeight="1" x14ac:dyDescent="0.2">
      <c r="A22" s="361"/>
      <c r="B22" s="361"/>
      <c r="C22" s="361"/>
      <c r="D22" s="361"/>
      <c r="E22" s="361"/>
      <c r="F22" s="361"/>
      <c r="G22" s="361"/>
      <c r="H22" s="361"/>
      <c r="I22" s="361"/>
    </row>
    <row r="23" spans="1:9" ht="12.75" customHeight="1" x14ac:dyDescent="0.2">
      <c r="A23" s="361"/>
      <c r="B23" s="361"/>
      <c r="C23" s="361"/>
      <c r="D23" s="361"/>
      <c r="E23" s="361"/>
      <c r="F23" s="361"/>
      <c r="G23" s="361"/>
      <c r="H23" s="361"/>
      <c r="I23" s="361"/>
    </row>
    <row r="24" spans="1:9" ht="12.75" customHeight="1" x14ac:dyDescent="0.2">
      <c r="A24" s="361"/>
      <c r="B24" s="361"/>
      <c r="C24" s="361"/>
      <c r="D24" s="361"/>
      <c r="E24" s="361"/>
      <c r="F24" s="361"/>
      <c r="G24" s="361"/>
      <c r="H24" s="361"/>
      <c r="I24" s="361"/>
    </row>
    <row r="25" spans="1:9" ht="12.75" customHeight="1" x14ac:dyDescent="0.2">
      <c r="A25" s="361"/>
      <c r="B25" s="361"/>
      <c r="C25" s="361"/>
      <c r="D25" s="361"/>
      <c r="E25" s="361"/>
      <c r="F25" s="361"/>
      <c r="G25" s="361"/>
      <c r="H25" s="361"/>
      <c r="I25" s="361"/>
    </row>
    <row r="26" spans="1:9" ht="12.75" customHeight="1" x14ac:dyDescent="0.2">
      <c r="A26" s="361"/>
      <c r="B26" s="361"/>
      <c r="C26" s="361"/>
      <c r="D26" s="361"/>
      <c r="E26" s="361"/>
      <c r="F26" s="361"/>
      <c r="G26" s="361"/>
      <c r="H26" s="361"/>
      <c r="I26" s="361"/>
    </row>
    <row r="27" spans="1:9" ht="12.75" customHeight="1" x14ac:dyDescent="0.2">
      <c r="A27" s="361"/>
      <c r="B27" s="361"/>
      <c r="C27" s="361"/>
      <c r="D27" s="361"/>
      <c r="E27" s="361"/>
      <c r="F27" s="361"/>
      <c r="G27" s="361"/>
      <c r="H27" s="361"/>
      <c r="I27" s="361"/>
    </row>
    <row r="28" spans="1:9" ht="12.75" customHeight="1" x14ac:dyDescent="0.2">
      <c r="A28" s="361"/>
      <c r="B28" s="361"/>
      <c r="C28" s="361"/>
      <c r="D28" s="361"/>
      <c r="E28" s="361"/>
      <c r="F28" s="361"/>
      <c r="G28" s="361"/>
      <c r="H28" s="361"/>
      <c r="I28" s="361"/>
    </row>
    <row r="29" spans="1:9" ht="12.75" customHeight="1" x14ac:dyDescent="0.2">
      <c r="A29" s="361"/>
      <c r="B29" s="361"/>
      <c r="C29" s="361"/>
      <c r="D29" s="361"/>
      <c r="E29" s="361"/>
      <c r="F29" s="361"/>
      <c r="G29" s="361"/>
      <c r="H29" s="361"/>
      <c r="I29" s="361"/>
    </row>
    <row r="30" spans="1:9" ht="12.75" customHeight="1" x14ac:dyDescent="0.2">
      <c r="A30" s="361"/>
      <c r="B30" s="361"/>
      <c r="C30" s="361"/>
      <c r="D30" s="361"/>
      <c r="E30" s="361"/>
      <c r="F30" s="361"/>
      <c r="G30" s="361"/>
      <c r="H30" s="361"/>
      <c r="I30" s="361"/>
    </row>
    <row r="31" spans="1:9" ht="12.75" customHeight="1" x14ac:dyDescent="0.2">
      <c r="A31" s="361"/>
      <c r="B31" s="361"/>
      <c r="C31" s="361"/>
      <c r="D31" s="361"/>
      <c r="E31" s="361"/>
      <c r="F31" s="361"/>
      <c r="G31" s="361"/>
      <c r="H31" s="361"/>
      <c r="I31" s="361"/>
    </row>
    <row r="32" spans="1:9" ht="12.75" customHeight="1" x14ac:dyDescent="0.2">
      <c r="A32" s="361"/>
      <c r="B32" s="361"/>
      <c r="C32" s="361"/>
      <c r="D32" s="361"/>
      <c r="E32" s="361"/>
      <c r="F32" s="361"/>
      <c r="G32" s="361"/>
      <c r="H32" s="361"/>
      <c r="I32" s="361"/>
    </row>
    <row r="33" spans="1:9" ht="12.75" customHeight="1" x14ac:dyDescent="0.2">
      <c r="A33" s="361"/>
      <c r="B33" s="361"/>
      <c r="C33" s="361"/>
      <c r="D33" s="361"/>
      <c r="E33" s="361"/>
      <c r="F33" s="361"/>
      <c r="G33" s="361"/>
      <c r="H33" s="361"/>
      <c r="I33" s="361"/>
    </row>
    <row r="34" spans="1:9" ht="12.75" customHeight="1" x14ac:dyDescent="0.2">
      <c r="A34" s="361"/>
      <c r="B34" s="361"/>
      <c r="C34" s="361"/>
      <c r="D34" s="361"/>
      <c r="E34" s="361"/>
      <c r="F34" s="361"/>
      <c r="G34" s="361"/>
      <c r="H34" s="361"/>
      <c r="I34" s="361"/>
    </row>
    <row r="35" spans="1:9" ht="12.75" customHeight="1" x14ac:dyDescent="0.2">
      <c r="A35" s="361"/>
      <c r="B35" s="361"/>
      <c r="C35" s="361"/>
      <c r="D35" s="361"/>
      <c r="E35" s="361"/>
      <c r="F35" s="361"/>
      <c r="G35" s="361"/>
      <c r="H35" s="361"/>
      <c r="I35" s="361"/>
    </row>
    <row r="36" spans="1:9" ht="12.75" customHeight="1" x14ac:dyDescent="0.2">
      <c r="A36" s="361"/>
      <c r="B36" s="361"/>
      <c r="C36" s="361"/>
      <c r="D36" s="361"/>
      <c r="E36" s="361"/>
      <c r="F36" s="361"/>
      <c r="G36" s="361"/>
      <c r="H36" s="361"/>
      <c r="I36" s="361"/>
    </row>
    <row r="37" spans="1:9" ht="12.75" customHeight="1" x14ac:dyDescent="0.2">
      <c r="A37" s="361"/>
      <c r="B37" s="361"/>
      <c r="C37" s="361"/>
      <c r="D37" s="361"/>
      <c r="E37" s="361"/>
      <c r="F37" s="361"/>
      <c r="G37" s="361"/>
      <c r="H37" s="361"/>
      <c r="I37" s="361"/>
    </row>
    <row r="38" spans="1:9" ht="12.75" customHeight="1" x14ac:dyDescent="0.2">
      <c r="A38" s="361"/>
      <c r="B38" s="361"/>
      <c r="C38" s="361"/>
      <c r="D38" s="361"/>
      <c r="E38" s="361"/>
      <c r="F38" s="361"/>
      <c r="G38" s="361"/>
      <c r="H38" s="361"/>
      <c r="I38" s="361"/>
    </row>
    <row r="39" spans="1:9" ht="12.75" customHeight="1" x14ac:dyDescent="0.2">
      <c r="A39" s="361"/>
      <c r="B39" s="361"/>
      <c r="C39" s="361"/>
      <c r="D39" s="361"/>
      <c r="E39" s="361"/>
      <c r="F39" s="361"/>
      <c r="G39" s="361"/>
      <c r="H39" s="361"/>
      <c r="I39" s="361"/>
    </row>
    <row r="40" spans="1:9" ht="12.75" customHeight="1" x14ac:dyDescent="0.2">
      <c r="A40" s="361"/>
      <c r="B40" s="361"/>
      <c r="C40" s="361"/>
      <c r="D40" s="361"/>
      <c r="E40" s="361"/>
      <c r="F40" s="361"/>
      <c r="G40" s="361"/>
      <c r="H40" s="361"/>
      <c r="I40" s="361"/>
    </row>
    <row r="41" spans="1:9" ht="12.75" customHeight="1" x14ac:dyDescent="0.2">
      <c r="A41" s="361"/>
      <c r="B41" s="361"/>
      <c r="C41" s="361"/>
      <c r="D41" s="361"/>
      <c r="E41" s="361"/>
      <c r="F41" s="361"/>
      <c r="G41" s="361"/>
      <c r="H41" s="361"/>
      <c r="I41" s="361"/>
    </row>
    <row r="42" spans="1:9" ht="12.75" customHeight="1" x14ac:dyDescent="0.2">
      <c r="A42" s="361"/>
      <c r="B42" s="361"/>
      <c r="C42" s="361"/>
      <c r="D42" s="361"/>
      <c r="E42" s="361"/>
      <c r="F42" s="361"/>
      <c r="G42" s="361"/>
      <c r="H42" s="361"/>
      <c r="I42" s="361"/>
    </row>
    <row r="43" spans="1:9" ht="12.75" customHeight="1" x14ac:dyDescent="0.2">
      <c r="A43" s="361"/>
      <c r="B43" s="361"/>
      <c r="C43" s="361"/>
      <c r="D43" s="361"/>
      <c r="E43" s="361"/>
      <c r="F43" s="361"/>
      <c r="G43" s="361"/>
      <c r="H43" s="361"/>
      <c r="I43" s="361"/>
    </row>
    <row r="44" spans="1:9" ht="12.75" customHeight="1" x14ac:dyDescent="0.2">
      <c r="A44" s="361"/>
      <c r="B44" s="361"/>
      <c r="C44" s="361"/>
      <c r="D44" s="361"/>
      <c r="E44" s="361"/>
      <c r="F44" s="361"/>
      <c r="G44" s="361"/>
      <c r="H44" s="361"/>
      <c r="I44" s="361"/>
    </row>
    <row r="45" spans="1:9" ht="12.75" customHeight="1" x14ac:dyDescent="0.2">
      <c r="A45" s="361"/>
      <c r="B45" s="361"/>
      <c r="C45" s="361"/>
      <c r="D45" s="361"/>
      <c r="E45" s="361"/>
      <c r="F45" s="361"/>
      <c r="G45" s="361"/>
      <c r="H45" s="361"/>
      <c r="I45" s="361"/>
    </row>
    <row r="46" spans="1:9" ht="12.75" customHeight="1" x14ac:dyDescent="0.2">
      <c r="A46" s="361"/>
      <c r="B46" s="361"/>
      <c r="C46" s="361"/>
      <c r="D46" s="361"/>
      <c r="E46" s="361"/>
      <c r="F46" s="361"/>
      <c r="G46" s="361"/>
      <c r="H46" s="361"/>
      <c r="I46" s="361"/>
    </row>
    <row r="47" spans="1:9" ht="12.75" customHeight="1" x14ac:dyDescent="0.2">
      <c r="A47" s="361"/>
      <c r="B47" s="361"/>
      <c r="C47" s="361"/>
      <c r="D47" s="361"/>
      <c r="E47" s="361"/>
      <c r="F47" s="361"/>
      <c r="G47" s="361"/>
      <c r="H47" s="361"/>
      <c r="I47" s="361"/>
    </row>
    <row r="48" spans="1:9" ht="12.75" customHeight="1" x14ac:dyDescent="0.2">
      <c r="A48" s="361"/>
      <c r="B48" s="361"/>
      <c r="C48" s="361"/>
      <c r="D48" s="361"/>
      <c r="E48" s="361"/>
      <c r="F48" s="361"/>
      <c r="G48" s="361"/>
      <c r="H48" s="361"/>
      <c r="I48" s="361"/>
    </row>
    <row r="49" spans="1:9" ht="12.75" customHeight="1" x14ac:dyDescent="0.2">
      <c r="A49" s="361"/>
      <c r="B49" s="361"/>
      <c r="C49" s="361"/>
      <c r="D49" s="361"/>
      <c r="E49" s="361"/>
      <c r="F49" s="361"/>
      <c r="G49" s="361"/>
      <c r="H49" s="361"/>
      <c r="I49" s="361"/>
    </row>
    <row r="50" spans="1:9" ht="12.75" customHeight="1" x14ac:dyDescent="0.2">
      <c r="A50" s="361"/>
      <c r="B50" s="361"/>
      <c r="C50" s="361"/>
      <c r="D50" s="361"/>
      <c r="E50" s="361"/>
      <c r="F50" s="361"/>
      <c r="G50" s="361"/>
      <c r="H50" s="361"/>
      <c r="I50" s="361"/>
    </row>
    <row r="51" spans="1:9" ht="12.75" customHeight="1" x14ac:dyDescent="0.2">
      <c r="A51" s="361"/>
      <c r="B51" s="361"/>
      <c r="C51" s="361"/>
      <c r="D51" s="361"/>
      <c r="E51" s="361"/>
      <c r="F51" s="361"/>
      <c r="G51" s="361"/>
      <c r="H51" s="361"/>
      <c r="I51" s="361"/>
    </row>
    <row r="52" spans="1:9" ht="12.75" customHeight="1" x14ac:dyDescent="0.2">
      <c r="A52" s="361"/>
      <c r="B52" s="361"/>
      <c r="C52" s="361"/>
      <c r="D52" s="361"/>
      <c r="E52" s="361"/>
      <c r="F52" s="361"/>
      <c r="G52" s="361"/>
      <c r="H52" s="361"/>
      <c r="I52" s="361"/>
    </row>
    <row r="53" spans="1:9" ht="12.75" customHeight="1" x14ac:dyDescent="0.2">
      <c r="A53" s="361"/>
      <c r="B53" s="361"/>
      <c r="C53" s="361"/>
      <c r="D53" s="361"/>
      <c r="E53" s="361"/>
      <c r="F53" s="361"/>
      <c r="G53" s="361"/>
      <c r="H53" s="361"/>
      <c r="I53" s="361"/>
    </row>
    <row r="54" spans="1:9" ht="12.75" customHeight="1" x14ac:dyDescent="0.2">
      <c r="A54" s="361"/>
      <c r="B54" s="361"/>
      <c r="C54" s="361"/>
      <c r="D54" s="361"/>
      <c r="E54" s="361"/>
      <c r="F54" s="361"/>
      <c r="G54" s="361"/>
      <c r="H54" s="361"/>
      <c r="I54" s="361"/>
    </row>
    <row r="55" spans="1:9" ht="12.75" customHeight="1" x14ac:dyDescent="0.2">
      <c r="A55" s="361"/>
      <c r="B55" s="361"/>
      <c r="C55" s="361"/>
      <c r="D55" s="361"/>
      <c r="E55" s="361"/>
      <c r="F55" s="361"/>
      <c r="G55" s="361"/>
      <c r="H55" s="361"/>
      <c r="I55" s="361"/>
    </row>
    <row r="56" spans="1:9" ht="12.75" customHeight="1" x14ac:dyDescent="0.2">
      <c r="A56" s="361"/>
      <c r="B56" s="361"/>
      <c r="C56" s="361"/>
      <c r="D56" s="361"/>
      <c r="E56" s="361"/>
      <c r="F56" s="361"/>
      <c r="G56" s="361"/>
      <c r="H56" s="361"/>
      <c r="I56" s="361"/>
    </row>
    <row r="57" spans="1:9" ht="12.75" customHeight="1" x14ac:dyDescent="0.2">
      <c r="A57" s="361"/>
      <c r="B57" s="361"/>
      <c r="C57" s="361"/>
      <c r="D57" s="361"/>
      <c r="E57" s="361"/>
      <c r="F57" s="361"/>
      <c r="G57" s="361"/>
      <c r="H57" s="361"/>
      <c r="I57" s="361"/>
    </row>
    <row r="58" spans="1:9" ht="12.75" customHeight="1" x14ac:dyDescent="0.2">
      <c r="A58" s="361"/>
      <c r="B58" s="361"/>
      <c r="C58" s="361"/>
      <c r="D58" s="361"/>
      <c r="E58" s="361"/>
      <c r="F58" s="361"/>
      <c r="G58" s="361"/>
      <c r="H58" s="361"/>
      <c r="I58" s="361"/>
    </row>
    <row r="59" spans="1:9" ht="12.75" customHeight="1" x14ac:dyDescent="0.2">
      <c r="A59" s="361"/>
      <c r="B59" s="361"/>
      <c r="C59" s="361"/>
      <c r="D59" s="361"/>
      <c r="E59" s="361"/>
      <c r="F59" s="361"/>
      <c r="G59" s="361"/>
      <c r="H59" s="361"/>
      <c r="I59" s="361"/>
    </row>
    <row r="60" spans="1:9" ht="12.75" customHeight="1" x14ac:dyDescent="0.2">
      <c r="A60" s="361"/>
      <c r="B60" s="361"/>
      <c r="C60" s="361"/>
      <c r="D60" s="361"/>
      <c r="E60" s="361"/>
      <c r="F60" s="361"/>
      <c r="G60" s="361"/>
      <c r="H60" s="361"/>
      <c r="I60" s="361"/>
    </row>
    <row r="61" spans="1:9" ht="12.75" customHeight="1" x14ac:dyDescent="0.2">
      <c r="A61" s="361"/>
      <c r="B61" s="361"/>
      <c r="C61" s="361"/>
      <c r="D61" s="361"/>
      <c r="E61" s="361"/>
      <c r="F61" s="361"/>
      <c r="G61" s="361"/>
      <c r="H61" s="361"/>
      <c r="I61" s="361"/>
    </row>
    <row r="62" spans="1:9" ht="12.75" customHeight="1" x14ac:dyDescent="0.2">
      <c r="A62" s="361"/>
      <c r="B62" s="361"/>
      <c r="C62" s="361"/>
      <c r="D62" s="361"/>
      <c r="E62" s="361"/>
      <c r="F62" s="361"/>
      <c r="G62" s="361"/>
      <c r="H62" s="361"/>
      <c r="I62" s="361"/>
    </row>
    <row r="63" spans="1:9" ht="12.75" customHeight="1" x14ac:dyDescent="0.2">
      <c r="A63" s="361"/>
      <c r="B63" s="361"/>
      <c r="C63" s="361"/>
      <c r="D63" s="361"/>
      <c r="E63" s="361"/>
      <c r="F63" s="361"/>
      <c r="G63" s="361"/>
      <c r="H63" s="361"/>
      <c r="I63" s="361"/>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customWidth="1"/>
    <col min="8" max="8" width="14.42578125" style="74" customWidth="1"/>
    <col min="9" max="9" width="8" style="74" bestFit="1"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4" ht="18" x14ac:dyDescent="0.25">
      <c r="A1" s="89" t="s">
        <v>57</v>
      </c>
      <c r="M1" s="90" t="e">
        <f>Obsah!#REF!</f>
        <v>#REF!</v>
      </c>
    </row>
    <row r="2" spans="1:24" ht="7.5" customHeight="1" x14ac:dyDescent="0.2"/>
    <row r="3" spans="1:24" x14ac:dyDescent="0.2">
      <c r="A3" s="27"/>
      <c r="B3" s="396"/>
      <c r="C3" s="396"/>
      <c r="D3" s="396"/>
      <c r="E3" s="396"/>
      <c r="F3" s="396"/>
      <c r="G3" s="397"/>
      <c r="H3" s="403"/>
      <c r="I3" s="396"/>
      <c r="J3" s="396"/>
      <c r="K3" s="396"/>
      <c r="L3" s="396"/>
      <c r="M3" s="396"/>
      <c r="N3" s="9"/>
    </row>
    <row r="4" spans="1:24" x14ac:dyDescent="0.2">
      <c r="A4" s="27"/>
      <c r="B4" s="404"/>
      <c r="C4" s="405"/>
      <c r="D4" s="405"/>
      <c r="E4" s="405"/>
      <c r="F4" s="405"/>
      <c r="G4" s="406"/>
      <c r="H4" s="404"/>
      <c r="I4" s="405"/>
      <c r="J4" s="405"/>
      <c r="K4" s="405"/>
      <c r="L4" s="405"/>
      <c r="M4" s="405"/>
      <c r="N4" s="39"/>
    </row>
    <row r="5" spans="1:24" x14ac:dyDescent="0.2">
      <c r="A5" s="15"/>
      <c r="B5" s="402"/>
      <c r="C5" s="401"/>
      <c r="D5" s="402"/>
      <c r="E5" s="401"/>
      <c r="F5" s="402"/>
      <c r="G5" s="401"/>
      <c r="H5" s="402"/>
      <c r="I5" s="401"/>
      <c r="J5" s="402"/>
      <c r="K5" s="401"/>
      <c r="L5" s="402"/>
      <c r="M5" s="400"/>
      <c r="N5" s="58"/>
    </row>
    <row r="6" spans="1:24" x14ac:dyDescent="0.2">
      <c r="A6" s="13"/>
      <c r="B6" s="63"/>
      <c r="C6" s="31"/>
      <c r="D6" s="31"/>
      <c r="E6" s="31"/>
      <c r="F6" s="31"/>
      <c r="G6" s="31"/>
      <c r="H6" s="31"/>
      <c r="I6" s="31"/>
      <c r="J6" s="31"/>
      <c r="K6" s="31"/>
      <c r="L6" s="31"/>
      <c r="M6" s="32"/>
      <c r="N6" s="58"/>
    </row>
    <row r="7" spans="1:24" x14ac:dyDescent="0.2">
      <c r="A7" s="393"/>
      <c r="B7" s="391"/>
      <c r="C7" s="392"/>
      <c r="D7" s="392"/>
      <c r="E7" s="392"/>
      <c r="F7" s="392"/>
      <c r="G7" s="395"/>
      <c r="H7" s="391"/>
      <c r="I7" s="392"/>
      <c r="J7" s="392"/>
      <c r="K7" s="392"/>
      <c r="L7" s="392"/>
      <c r="M7" s="392"/>
      <c r="N7" s="40"/>
    </row>
    <row r="8" spans="1:24" x14ac:dyDescent="0.2">
      <c r="A8" s="39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6"/>
      <c r="C18" s="396"/>
      <c r="D18" s="396"/>
      <c r="E18" s="396"/>
      <c r="F18" s="396"/>
      <c r="G18" s="397"/>
      <c r="H18" s="98"/>
      <c r="I18" s="98"/>
      <c r="J18" s="98"/>
      <c r="K18" s="98"/>
      <c r="L18" s="98"/>
      <c r="M18" s="98"/>
      <c r="N18" s="101"/>
      <c r="O18" s="98"/>
    </row>
    <row r="19" spans="1:15" x14ac:dyDescent="0.2">
      <c r="A19" s="36"/>
      <c r="B19" s="398"/>
      <c r="C19" s="399"/>
      <c r="D19" s="399"/>
      <c r="E19" s="399"/>
      <c r="F19" s="399"/>
      <c r="G19" s="399"/>
      <c r="H19" s="101"/>
      <c r="I19" s="102"/>
      <c r="J19" s="103"/>
      <c r="K19" s="50"/>
      <c r="L19" s="103"/>
      <c r="M19" s="104"/>
      <c r="N19" s="101"/>
      <c r="O19" s="98"/>
    </row>
    <row r="20" spans="1:15" x14ac:dyDescent="0.2">
      <c r="A20" s="37"/>
      <c r="B20" s="400"/>
      <c r="C20" s="401"/>
      <c r="D20" s="400"/>
      <c r="E20" s="401"/>
      <c r="F20" s="400"/>
      <c r="G20" s="401"/>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9"/>
      <c r="B22" s="391"/>
      <c r="C22" s="392"/>
      <c r="D22" s="392"/>
      <c r="E22" s="392"/>
      <c r="F22" s="392"/>
      <c r="G22" s="392"/>
      <c r="H22" s="101"/>
      <c r="I22" s="102"/>
      <c r="J22" s="103"/>
      <c r="K22" s="50"/>
      <c r="L22" s="103"/>
      <c r="M22" s="104"/>
      <c r="N22" s="101"/>
      <c r="O22" s="98"/>
    </row>
    <row r="23" spans="1:15" x14ac:dyDescent="0.2">
      <c r="A23" s="39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58</v>
      </c>
      <c r="B1" s="98"/>
      <c r="C1" s="98"/>
      <c r="D1" s="98"/>
      <c r="E1" s="98"/>
      <c r="F1" s="98"/>
      <c r="G1" s="98"/>
      <c r="H1" s="98"/>
      <c r="I1" s="98"/>
      <c r="J1" s="98"/>
      <c r="K1" s="98"/>
      <c r="L1" s="98"/>
      <c r="M1" s="90" t="e">
        <f>Obsah!#REF!</f>
        <v>#REF!</v>
      </c>
      <c r="N1" s="20"/>
      <c r="O1" s="20"/>
      <c r="P1" s="106"/>
    </row>
    <row r="2" spans="1:21" ht="7.5" customHeight="1" x14ac:dyDescent="0.25">
      <c r="A2" s="89"/>
      <c r="B2" s="98"/>
      <c r="C2" s="98"/>
      <c r="D2" s="98"/>
      <c r="E2" s="98"/>
      <c r="F2" s="98"/>
      <c r="G2" s="98"/>
      <c r="H2" s="98"/>
      <c r="I2" s="98"/>
      <c r="J2" s="98"/>
      <c r="K2" s="98"/>
      <c r="L2" s="98"/>
      <c r="M2" s="98"/>
      <c r="N2" s="20"/>
      <c r="O2" s="20"/>
      <c r="P2" s="106"/>
    </row>
    <row r="3" spans="1:21" x14ac:dyDescent="0.2">
      <c r="A3" s="27"/>
      <c r="B3" s="396"/>
      <c r="C3" s="396"/>
      <c r="D3" s="396"/>
      <c r="E3" s="396"/>
      <c r="F3" s="396"/>
      <c r="G3" s="397"/>
      <c r="H3" s="403"/>
      <c r="I3" s="396"/>
      <c r="J3" s="396"/>
      <c r="K3" s="396"/>
      <c r="L3" s="396"/>
      <c r="M3" s="396"/>
      <c r="N3" s="20"/>
      <c r="O3" s="106"/>
      <c r="P3" s="106"/>
    </row>
    <row r="4" spans="1:21" ht="13.5" customHeight="1" x14ac:dyDescent="0.2">
      <c r="A4" s="27"/>
      <c r="B4" s="404"/>
      <c r="C4" s="405"/>
      <c r="D4" s="405"/>
      <c r="E4" s="405"/>
      <c r="F4" s="405"/>
      <c r="G4" s="406"/>
      <c r="H4" s="404"/>
      <c r="I4" s="405"/>
      <c r="J4" s="405"/>
      <c r="K4" s="405"/>
      <c r="L4" s="405"/>
      <c r="M4" s="405"/>
      <c r="N4" s="20"/>
      <c r="O4" s="106"/>
      <c r="P4" s="106"/>
    </row>
    <row r="5" spans="1:21" x14ac:dyDescent="0.2">
      <c r="A5" s="15"/>
      <c r="B5" s="402"/>
      <c r="C5" s="401"/>
      <c r="D5" s="402"/>
      <c r="E5" s="401"/>
      <c r="F5" s="402"/>
      <c r="G5" s="401"/>
      <c r="H5" s="402"/>
      <c r="I5" s="401"/>
      <c r="J5" s="402"/>
      <c r="K5" s="401"/>
      <c r="L5" s="402"/>
      <c r="M5" s="400"/>
      <c r="N5" s="20"/>
      <c r="O5" s="106"/>
      <c r="P5" s="106"/>
    </row>
    <row r="6" spans="1:21" x14ac:dyDescent="0.2">
      <c r="A6" s="13"/>
      <c r="B6" s="63"/>
      <c r="C6" s="31"/>
      <c r="D6" s="31"/>
      <c r="E6" s="31"/>
      <c r="F6" s="31"/>
      <c r="G6" s="31"/>
      <c r="H6" s="31"/>
      <c r="I6" s="31"/>
      <c r="J6" s="31"/>
      <c r="K6" s="31"/>
      <c r="L6" s="31"/>
      <c r="M6" s="48"/>
      <c r="N6" s="20"/>
      <c r="O6" s="106"/>
      <c r="P6" s="106"/>
    </row>
    <row r="7" spans="1:21" x14ac:dyDescent="0.2">
      <c r="A7" s="393"/>
      <c r="B7" s="391"/>
      <c r="C7" s="392"/>
      <c r="D7" s="392"/>
      <c r="E7" s="392"/>
      <c r="F7" s="392"/>
      <c r="G7" s="395"/>
      <c r="H7" s="391"/>
      <c r="I7" s="392"/>
      <c r="J7" s="392"/>
      <c r="K7" s="392"/>
      <c r="L7" s="392"/>
      <c r="M7" s="392"/>
      <c r="N7" s="20"/>
      <c r="O7" s="106"/>
      <c r="P7" s="106"/>
    </row>
    <row r="8" spans="1:21" x14ac:dyDescent="0.2">
      <c r="A8" s="394"/>
      <c r="B8" s="33"/>
      <c r="C8" s="45"/>
      <c r="D8" s="34"/>
      <c r="E8" s="45"/>
      <c r="F8" s="34"/>
      <c r="G8" s="45"/>
      <c r="H8" s="33"/>
      <c r="I8" s="45"/>
      <c r="J8" s="34"/>
      <c r="K8" s="45"/>
      <c r="L8" s="34"/>
      <c r="M8" s="45"/>
      <c r="N8" s="20"/>
      <c r="O8" s="106"/>
      <c r="P8" s="106"/>
    </row>
    <row r="9" spans="1:21" x14ac:dyDescent="0.2">
      <c r="A9" s="35"/>
      <c r="B9" s="91"/>
      <c r="C9" s="92"/>
      <c r="D9" s="18"/>
      <c r="E9" s="92"/>
      <c r="F9" s="18"/>
      <c r="G9" s="92"/>
      <c r="H9" s="91"/>
      <c r="I9" s="92"/>
      <c r="J9" s="18"/>
      <c r="K9" s="92"/>
      <c r="L9" s="18"/>
      <c r="M9" s="92"/>
      <c r="N9" s="60"/>
      <c r="O9" s="107"/>
      <c r="P9" s="106"/>
    </row>
    <row r="10" spans="1:21" x14ac:dyDescent="0.2">
      <c r="A10" s="35"/>
      <c r="B10" s="91"/>
      <c r="C10" s="92"/>
      <c r="D10" s="18"/>
      <c r="E10" s="92"/>
      <c r="F10" s="18"/>
      <c r="G10" s="92"/>
      <c r="H10" s="91"/>
      <c r="I10" s="92"/>
      <c r="J10" s="18"/>
      <c r="K10" s="92"/>
      <c r="L10" s="18"/>
      <c r="M10" s="92"/>
      <c r="N10" s="60"/>
      <c r="O10" s="107"/>
      <c r="P10" s="106"/>
    </row>
    <row r="11" spans="1:21" x14ac:dyDescent="0.2">
      <c r="A11" s="26"/>
      <c r="B11" s="24"/>
      <c r="C11" s="92"/>
      <c r="D11" s="12"/>
      <c r="E11" s="92"/>
      <c r="F11" s="12"/>
      <c r="G11" s="92"/>
      <c r="H11" s="24"/>
      <c r="I11" s="92"/>
      <c r="J11" s="12"/>
      <c r="K11" s="92"/>
      <c r="L11" s="12"/>
      <c r="M11" s="92"/>
      <c r="N11" s="60"/>
      <c r="O11" s="107"/>
      <c r="P11" s="106"/>
    </row>
    <row r="12" spans="1:21" x14ac:dyDescent="0.2">
      <c r="A12" s="26"/>
      <c r="B12" s="91"/>
      <c r="C12" s="92"/>
      <c r="D12" s="18"/>
      <c r="E12" s="92"/>
      <c r="F12" s="18"/>
      <c r="G12" s="92"/>
      <c r="H12" s="91"/>
      <c r="I12" s="92"/>
      <c r="J12" s="18"/>
      <c r="K12" s="92"/>
      <c r="L12" s="18"/>
      <c r="M12" s="92"/>
      <c r="N12" s="60"/>
      <c r="O12" s="107"/>
      <c r="P12" s="106"/>
    </row>
    <row r="13" spans="1:21" x14ac:dyDescent="0.2">
      <c r="A13" s="26"/>
      <c r="B13" s="24"/>
      <c r="C13" s="92"/>
      <c r="D13" s="12"/>
      <c r="E13" s="92"/>
      <c r="F13" s="12"/>
      <c r="G13" s="92"/>
      <c r="H13" s="24"/>
      <c r="I13" s="92"/>
      <c r="J13" s="12"/>
      <c r="K13" s="92"/>
      <c r="L13" s="12"/>
      <c r="M13" s="92"/>
      <c r="N13" s="60"/>
      <c r="O13" s="107"/>
      <c r="P13" s="106"/>
    </row>
    <row r="14" spans="1:21" x14ac:dyDescent="0.2">
      <c r="A14" s="26"/>
      <c r="B14" s="91"/>
      <c r="C14" s="92"/>
      <c r="D14" s="18"/>
      <c r="E14" s="92"/>
      <c r="F14" s="18"/>
      <c r="G14" s="92"/>
      <c r="H14" s="91"/>
      <c r="I14" s="92"/>
      <c r="J14" s="18"/>
      <c r="K14" s="92"/>
      <c r="L14" s="18"/>
      <c r="M14" s="92"/>
      <c r="N14" s="60"/>
      <c r="O14" s="107"/>
      <c r="P14" s="20"/>
      <c r="Q14" s="38"/>
      <c r="R14" s="8"/>
      <c r="S14" s="8"/>
      <c r="T14" s="8"/>
      <c r="U14" s="8"/>
    </row>
    <row r="15" spans="1:21" x14ac:dyDescent="0.2">
      <c r="A15" s="26"/>
      <c r="B15" s="91"/>
      <c r="C15" s="92"/>
      <c r="D15" s="18"/>
      <c r="E15" s="94"/>
      <c r="F15" s="18"/>
      <c r="G15" s="94"/>
      <c r="H15" s="91"/>
      <c r="I15" s="94"/>
      <c r="J15" s="18"/>
      <c r="K15" s="94"/>
      <c r="L15" s="18"/>
      <c r="M15" s="94"/>
      <c r="N15" s="60"/>
      <c r="O15" s="107"/>
      <c r="P15" s="20"/>
      <c r="Q15" s="38"/>
      <c r="R15" s="8"/>
      <c r="S15" s="8"/>
      <c r="T15" s="8"/>
      <c r="U15" s="8"/>
    </row>
    <row r="16" spans="1:21" ht="12.75" thickBot="1" x14ac:dyDescent="0.25">
      <c r="A16" s="14"/>
      <c r="B16" s="22"/>
      <c r="C16" s="95"/>
      <c r="D16" s="5"/>
      <c r="E16" s="96"/>
      <c r="F16" s="5"/>
      <c r="G16" s="96"/>
      <c r="H16" s="22"/>
      <c r="I16" s="97"/>
      <c r="J16" s="5"/>
      <c r="K16" s="97"/>
      <c r="L16" s="5"/>
      <c r="M16" s="97"/>
      <c r="N16" s="60"/>
      <c r="O16" s="107"/>
      <c r="P16" s="20"/>
      <c r="Q16" s="38"/>
      <c r="R16" s="8"/>
      <c r="S16" s="8"/>
      <c r="T16" s="8"/>
      <c r="U16" s="8"/>
    </row>
    <row r="17" spans="1:20" x14ac:dyDescent="0.2">
      <c r="A17" s="16"/>
      <c r="B17" s="98"/>
      <c r="C17" s="98"/>
      <c r="D17" s="98"/>
      <c r="E17" s="98"/>
      <c r="F17" s="98"/>
      <c r="G17" s="98"/>
      <c r="H17" s="98"/>
      <c r="I17" s="98"/>
      <c r="J17" s="98"/>
      <c r="K17" s="98"/>
      <c r="L17" s="99"/>
      <c r="M17" s="99"/>
      <c r="N17" s="108"/>
      <c r="O17" s="106"/>
      <c r="P17" s="106"/>
    </row>
    <row r="18" spans="1:20" x14ac:dyDescent="0.2">
      <c r="A18" s="49"/>
      <c r="B18" s="396"/>
      <c r="C18" s="396"/>
      <c r="D18" s="396"/>
      <c r="E18" s="396"/>
      <c r="F18" s="396"/>
      <c r="G18" s="397"/>
      <c r="H18" s="7"/>
      <c r="I18" s="7"/>
      <c r="J18" s="7"/>
      <c r="K18" s="7"/>
      <c r="L18" s="7"/>
      <c r="M18" s="7"/>
      <c r="N18" s="109"/>
      <c r="O18" s="20"/>
      <c r="P18" s="61"/>
      <c r="Q18" s="38"/>
      <c r="R18" s="8"/>
      <c r="S18" s="8"/>
      <c r="T18" s="8"/>
    </row>
    <row r="19" spans="1:20" x14ac:dyDescent="0.2">
      <c r="A19" s="36"/>
      <c r="B19" s="398"/>
      <c r="C19" s="399"/>
      <c r="D19" s="399"/>
      <c r="E19" s="399"/>
      <c r="F19" s="399"/>
      <c r="G19" s="399"/>
      <c r="H19" s="101"/>
      <c r="I19" s="102"/>
      <c r="J19" s="103"/>
      <c r="K19" s="50"/>
      <c r="L19" s="103"/>
      <c r="M19" s="104"/>
      <c r="N19" s="109"/>
      <c r="O19" s="20"/>
      <c r="P19" s="61"/>
      <c r="Q19" s="38"/>
      <c r="R19" s="8"/>
      <c r="S19" s="8"/>
      <c r="T19" s="8"/>
    </row>
    <row r="20" spans="1:20" x14ac:dyDescent="0.2">
      <c r="A20" s="37"/>
      <c r="B20" s="400"/>
      <c r="C20" s="401"/>
      <c r="D20" s="400"/>
      <c r="E20" s="401"/>
      <c r="F20" s="400"/>
      <c r="G20" s="401"/>
      <c r="H20" s="101"/>
      <c r="I20" s="102"/>
      <c r="J20" s="103"/>
      <c r="K20" s="50"/>
      <c r="L20" s="103"/>
      <c r="M20" s="104"/>
      <c r="N20" s="109"/>
      <c r="O20" s="20"/>
      <c r="P20" s="61"/>
      <c r="Q20" s="38"/>
      <c r="R20" s="44"/>
      <c r="S20" s="44"/>
      <c r="T20" s="44"/>
    </row>
    <row r="21" spans="1:20" x14ac:dyDescent="0.2">
      <c r="A21" s="62"/>
      <c r="B21" s="63"/>
      <c r="C21" s="31"/>
      <c r="D21" s="31"/>
      <c r="E21" s="31"/>
      <c r="F21" s="31"/>
      <c r="G21" s="48"/>
      <c r="H21" s="101"/>
      <c r="I21" s="102"/>
      <c r="J21" s="103"/>
      <c r="K21" s="50"/>
      <c r="L21" s="103"/>
      <c r="M21" s="104"/>
      <c r="N21" s="109"/>
      <c r="O21" s="20"/>
      <c r="P21" s="61"/>
      <c r="Q21" s="38"/>
      <c r="R21" s="8"/>
      <c r="S21" s="8"/>
      <c r="T21" s="8"/>
    </row>
    <row r="22" spans="1:20" x14ac:dyDescent="0.2">
      <c r="A22" s="389"/>
      <c r="B22" s="391"/>
      <c r="C22" s="392"/>
      <c r="D22" s="392"/>
      <c r="E22" s="392"/>
      <c r="F22" s="392"/>
      <c r="G22" s="392"/>
      <c r="H22" s="101"/>
      <c r="I22" s="102"/>
      <c r="J22" s="103"/>
      <c r="K22" s="50"/>
      <c r="L22" s="103"/>
      <c r="M22" s="104"/>
      <c r="N22" s="109"/>
      <c r="O22" s="20"/>
      <c r="P22" s="61"/>
      <c r="Q22" s="38"/>
      <c r="R22" s="8"/>
      <c r="S22" s="8"/>
      <c r="T22" s="8"/>
    </row>
    <row r="23" spans="1:20" x14ac:dyDescent="0.2">
      <c r="A23" s="390"/>
      <c r="B23" s="33"/>
      <c r="C23" s="46"/>
      <c r="D23" s="34"/>
      <c r="E23" s="46"/>
      <c r="F23" s="34"/>
      <c r="G23" s="46"/>
      <c r="H23" s="98"/>
      <c r="I23" s="98"/>
      <c r="J23" s="103"/>
      <c r="K23" s="50"/>
      <c r="L23" s="103"/>
      <c r="M23" s="104"/>
      <c r="N23" s="109"/>
      <c r="O23" s="20"/>
      <c r="P23" s="61"/>
      <c r="Q23" s="38"/>
      <c r="R23" s="41"/>
      <c r="S23" s="44"/>
      <c r="T23" s="44"/>
    </row>
    <row r="24" spans="1:20" x14ac:dyDescent="0.2">
      <c r="A24" s="29"/>
      <c r="B24" s="56"/>
      <c r="C24" s="42"/>
      <c r="D24" s="19"/>
      <c r="E24" s="42"/>
      <c r="F24" s="19"/>
      <c r="G24" s="42"/>
      <c r="H24" s="98"/>
      <c r="I24" s="98"/>
      <c r="J24" s="103"/>
      <c r="K24" s="50"/>
      <c r="L24" s="103"/>
      <c r="M24" s="104"/>
      <c r="N24" s="109"/>
      <c r="O24" s="60"/>
      <c r="P24" s="106"/>
      <c r="T24" s="99"/>
    </row>
    <row r="25" spans="1:20" x14ac:dyDescent="0.2">
      <c r="A25" s="29"/>
      <c r="B25" s="56"/>
      <c r="C25" s="42"/>
      <c r="D25" s="19"/>
      <c r="E25" s="42"/>
      <c r="F25" s="19"/>
      <c r="G25" s="42"/>
      <c r="H25" s="98"/>
      <c r="I25" s="98"/>
      <c r="J25" s="103"/>
      <c r="K25" s="50"/>
      <c r="L25" s="103"/>
      <c r="M25" s="104"/>
      <c r="N25" s="109"/>
      <c r="O25" s="60"/>
      <c r="P25" s="106"/>
    </row>
    <row r="26" spans="1:20" x14ac:dyDescent="0.2">
      <c r="A26" s="29"/>
      <c r="B26" s="56"/>
      <c r="C26" s="42"/>
      <c r="D26" s="19"/>
      <c r="E26" s="42"/>
      <c r="F26" s="19"/>
      <c r="G26" s="42"/>
      <c r="H26" s="98"/>
      <c r="I26" s="98"/>
      <c r="J26" s="103"/>
      <c r="K26" s="50"/>
      <c r="L26" s="103"/>
      <c r="M26" s="104"/>
      <c r="N26" s="109"/>
      <c r="O26" s="60"/>
      <c r="P26" s="106"/>
    </row>
    <row r="27" spans="1:20" ht="12.75" thickBot="1" x14ac:dyDescent="0.25">
      <c r="A27" s="30"/>
      <c r="B27" s="57"/>
      <c r="C27" s="43"/>
      <c r="D27" s="21"/>
      <c r="E27" s="43"/>
      <c r="F27" s="21"/>
      <c r="G27" s="43"/>
      <c r="H27" s="98"/>
      <c r="I27" s="98"/>
      <c r="J27" s="98"/>
      <c r="K27" s="98"/>
      <c r="L27" s="98"/>
      <c r="M27" s="98"/>
      <c r="N27" s="109"/>
      <c r="O27" s="60"/>
      <c r="P27" s="106"/>
    </row>
    <row r="28" spans="1:20" x14ac:dyDescent="0.2">
      <c r="A28" s="17"/>
      <c r="B28" s="17"/>
      <c r="C28" s="38"/>
      <c r="D28" s="8"/>
      <c r="E28" s="8"/>
      <c r="F28" s="8"/>
      <c r="G28" s="99"/>
      <c r="H28" s="98"/>
      <c r="I28" s="98"/>
      <c r="J28" s="98"/>
      <c r="K28" s="98"/>
      <c r="L28" s="98"/>
      <c r="M28" s="98"/>
      <c r="N28" s="106"/>
      <c r="O28" s="106"/>
      <c r="P28" s="106"/>
    </row>
    <row r="29" spans="1:20" x14ac:dyDescent="0.2">
      <c r="H29" s="98"/>
      <c r="I29" s="98"/>
      <c r="J29" s="98"/>
      <c r="K29" s="98"/>
      <c r="L29" s="98"/>
      <c r="M29" s="98"/>
      <c r="N29" s="106"/>
      <c r="O29" s="106"/>
      <c r="P29" s="106"/>
    </row>
    <row r="30" spans="1:20" x14ac:dyDescent="0.2">
      <c r="J30" s="103"/>
      <c r="K30" s="103"/>
      <c r="L30" s="103"/>
      <c r="M30" s="103"/>
      <c r="N30" s="106"/>
      <c r="O30" s="106"/>
      <c r="P30" s="106"/>
    </row>
    <row r="31" spans="1:20" x14ac:dyDescent="0.2">
      <c r="H31" s="103"/>
      <c r="I31" s="105"/>
      <c r="J31" s="103"/>
      <c r="K31" s="93"/>
      <c r="L31" s="93"/>
      <c r="M31" s="93"/>
      <c r="N31" s="106"/>
      <c r="O31" s="106"/>
      <c r="P31" s="106"/>
    </row>
    <row r="32" spans="1:20" ht="12.75" customHeight="1" x14ac:dyDescent="0.2">
      <c r="H32" s="103"/>
      <c r="I32" s="105"/>
      <c r="J32" s="103"/>
      <c r="K32" s="93"/>
      <c r="L32" s="93"/>
      <c r="M32" s="93"/>
      <c r="N32" s="106"/>
      <c r="O32" s="106"/>
      <c r="P32" s="106"/>
    </row>
    <row r="33" spans="8:16" x14ac:dyDescent="0.2">
      <c r="H33" s="103"/>
      <c r="I33" s="105"/>
      <c r="J33" s="103"/>
      <c r="K33" s="93"/>
      <c r="L33" s="93"/>
      <c r="M33" s="93"/>
      <c r="N33" s="106"/>
      <c r="O33" s="106"/>
      <c r="P33" s="106"/>
    </row>
    <row r="34" spans="8:16" ht="13.5" customHeight="1" x14ac:dyDescent="0.2">
      <c r="H34" s="103"/>
      <c r="I34" s="105"/>
      <c r="J34" s="103"/>
      <c r="K34" s="93"/>
      <c r="L34" s="93"/>
      <c r="M34" s="93"/>
      <c r="N34" s="106"/>
      <c r="O34" s="106"/>
      <c r="P34" s="106"/>
    </row>
    <row r="35" spans="8:16" ht="12.75" customHeight="1" x14ac:dyDescent="0.2">
      <c r="H35" s="103"/>
      <c r="I35" s="105"/>
      <c r="J35" s="103"/>
      <c r="K35" s="93"/>
      <c r="L35" s="93"/>
      <c r="M35" s="93"/>
      <c r="N35" s="106"/>
      <c r="O35" s="106"/>
      <c r="P35" s="106"/>
    </row>
    <row r="36" spans="8:16" ht="12.75" customHeight="1" x14ac:dyDescent="0.2">
      <c r="H36" s="103"/>
      <c r="I36" s="105"/>
      <c r="J36" s="103"/>
      <c r="K36" s="93"/>
      <c r="L36" s="93"/>
      <c r="M36" s="93"/>
      <c r="N36" s="106"/>
      <c r="O36" s="106"/>
      <c r="P36" s="106"/>
    </row>
    <row r="37" spans="8:16" ht="12.75" customHeight="1" x14ac:dyDescent="0.2">
      <c r="H37" s="103"/>
      <c r="I37" s="105"/>
      <c r="J37" s="103"/>
      <c r="K37" s="93"/>
      <c r="L37" s="93"/>
      <c r="M37" s="93"/>
      <c r="N37" s="106"/>
      <c r="O37" s="106"/>
      <c r="P37" s="106"/>
    </row>
    <row r="38" spans="8:16" ht="12.75" customHeight="1" x14ac:dyDescent="0.2">
      <c r="H38" s="103"/>
      <c r="I38" s="105"/>
      <c r="J38" s="103"/>
      <c r="K38" s="93"/>
      <c r="L38" s="93"/>
      <c r="M38" s="93"/>
      <c r="N38" s="106"/>
      <c r="O38" s="106"/>
      <c r="P38" s="106"/>
    </row>
    <row r="39" spans="8:16" x14ac:dyDescent="0.2">
      <c r="N39" s="106"/>
      <c r="O39" s="106"/>
      <c r="P39" s="106"/>
    </row>
    <row r="40" spans="8:16" x14ac:dyDescent="0.2">
      <c r="N40" s="106"/>
      <c r="O40" s="106"/>
      <c r="P40" s="106"/>
    </row>
    <row r="41" spans="8:16" x14ac:dyDescent="0.2">
      <c r="N41" s="106"/>
      <c r="O41" s="106"/>
      <c r="P41" s="106"/>
    </row>
    <row r="42" spans="8:16" x14ac:dyDescent="0.2">
      <c r="N42" s="106"/>
      <c r="O42" s="106"/>
      <c r="P42" s="106"/>
    </row>
    <row r="43" spans="8:16" x14ac:dyDescent="0.2">
      <c r="N43" s="106"/>
      <c r="O43" s="106"/>
      <c r="P43" s="106"/>
    </row>
    <row r="44" spans="8:16" x14ac:dyDescent="0.2">
      <c r="N44" s="106"/>
      <c r="O44" s="106"/>
      <c r="P44" s="106"/>
    </row>
    <row r="45" spans="8:16" x14ac:dyDescent="0.2">
      <c r="N45" s="106"/>
      <c r="O45" s="106"/>
      <c r="P45" s="106"/>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O41"/>
  <sheetViews>
    <sheetView showGridLines="0" view="pageBreakPreview" zoomScaleNormal="70" zoomScaleSheetLayoutView="100" workbookViewId="0">
      <selection activeCell="L35" sqref="L35"/>
    </sheetView>
  </sheetViews>
  <sheetFormatPr defaultColWidth="9.140625" defaultRowHeight="12" x14ac:dyDescent="0.2"/>
  <cols>
    <col min="1" max="1" width="31.140625" style="74" customWidth="1"/>
    <col min="2" max="9" width="13.28515625" style="74" customWidth="1"/>
    <col min="10" max="15" width="9.140625" style="74" customWidth="1"/>
    <col min="16" max="16384" width="9.140625" style="74"/>
  </cols>
  <sheetData>
    <row r="1" spans="1:15" ht="18" x14ac:dyDescent="0.25">
      <c r="A1" s="243" t="s">
        <v>269</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1748.8389999999986</v>
      </c>
      <c r="C7" s="345">
        <v>4.5498799221158223E-2</v>
      </c>
      <c r="D7" s="289">
        <v>1730.8389999999986</v>
      </c>
      <c r="E7" s="345">
        <v>4.5067269189807066E-2</v>
      </c>
      <c r="F7" s="289">
        <v>1748.8389999999986</v>
      </c>
      <c r="G7" s="345">
        <v>4.5522677967286831E-2</v>
      </c>
      <c r="H7" s="198">
        <v>1748.8389999999986</v>
      </c>
      <c r="I7" s="204">
        <v>4.5522677967286831E-2</v>
      </c>
      <c r="J7" s="111"/>
      <c r="O7" s="60"/>
    </row>
    <row r="8" spans="1:15" x14ac:dyDescent="0.2">
      <c r="A8" s="170" t="s">
        <v>326</v>
      </c>
      <c r="B8" s="289">
        <v>271342.58399999997</v>
      </c>
      <c r="C8" s="345">
        <v>3.6221479961145171E-2</v>
      </c>
      <c r="D8" s="289">
        <v>271612.88500000013</v>
      </c>
      <c r="E8" s="345">
        <v>3.6603911143580713E-2</v>
      </c>
      <c r="F8" s="289">
        <v>395633.70800000022</v>
      </c>
      <c r="G8" s="345">
        <v>4.2864550915319551E-2</v>
      </c>
      <c r="H8" s="198">
        <v>938589.17700000026</v>
      </c>
      <c r="I8" s="204">
        <v>3.8878840112264092E-2</v>
      </c>
      <c r="J8" s="111"/>
      <c r="O8" s="60"/>
    </row>
    <row r="9" spans="1:15" x14ac:dyDescent="0.2">
      <c r="A9" s="170" t="s">
        <v>327</v>
      </c>
      <c r="B9" s="289">
        <v>175931.927</v>
      </c>
      <c r="C9" s="345">
        <v>6.2236871910831562E-2</v>
      </c>
      <c r="D9" s="289">
        <v>176663.739</v>
      </c>
      <c r="E9" s="345">
        <v>6.2120010148302866E-2</v>
      </c>
      <c r="F9" s="289">
        <v>243072.215001</v>
      </c>
      <c r="G9" s="345">
        <v>5.7994126261317266E-2</v>
      </c>
      <c r="H9" s="198">
        <v>595667.88100099994</v>
      </c>
      <c r="I9" s="205">
        <v>6.040002513177823E-2</v>
      </c>
      <c r="J9" s="101"/>
      <c r="O9" s="104"/>
    </row>
    <row r="10" spans="1:15" x14ac:dyDescent="0.2">
      <c r="A10" s="173" t="s">
        <v>40</v>
      </c>
      <c r="B10" s="291">
        <v>16437.870000000003</v>
      </c>
      <c r="C10" s="346">
        <v>5.1881383838884881E-2</v>
      </c>
      <c r="D10" s="291">
        <v>14809.66</v>
      </c>
      <c r="E10" s="346">
        <v>5.1144150968125419E-2</v>
      </c>
      <c r="F10" s="291">
        <v>23721.41</v>
      </c>
      <c r="G10" s="346">
        <v>5.4883081495002276E-2</v>
      </c>
      <c r="H10" s="199">
        <v>54968.94</v>
      </c>
      <c r="I10" s="206">
        <v>5.2924987004701003E-2</v>
      </c>
      <c r="J10" s="101"/>
      <c r="O10" s="127"/>
    </row>
    <row r="11" spans="1:15" x14ac:dyDescent="0.2">
      <c r="A11" s="173" t="s">
        <v>39</v>
      </c>
      <c r="B11" s="291">
        <v>3906.2260000000001</v>
      </c>
      <c r="C11" s="346">
        <v>0.13671588387060105</v>
      </c>
      <c r="D11" s="291">
        <v>5197.8620000000001</v>
      </c>
      <c r="E11" s="346">
        <v>0.18242006469030089</v>
      </c>
      <c r="F11" s="291">
        <v>6888.2380000000003</v>
      </c>
      <c r="G11" s="346">
        <v>0.18892208289273379</v>
      </c>
      <c r="H11" s="199">
        <v>15992.326000000001</v>
      </c>
      <c r="I11" s="206">
        <v>0.17099245119856563</v>
      </c>
      <c r="J11" s="101"/>
      <c r="O11" s="127"/>
    </row>
    <row r="12" spans="1:15" x14ac:dyDescent="0.2">
      <c r="A12" s="173" t="s">
        <v>38</v>
      </c>
      <c r="B12" s="291">
        <v>0</v>
      </c>
      <c r="C12" s="346">
        <v>0</v>
      </c>
      <c r="D12" s="291">
        <v>0</v>
      </c>
      <c r="E12" s="346">
        <v>0</v>
      </c>
      <c r="F12" s="291">
        <v>0</v>
      </c>
      <c r="G12" s="346">
        <v>0</v>
      </c>
      <c r="H12" s="199">
        <v>0</v>
      </c>
      <c r="I12" s="206">
        <v>0</v>
      </c>
      <c r="J12" s="101"/>
      <c r="O12" s="127"/>
    </row>
    <row r="13" spans="1:15" x14ac:dyDescent="0.2">
      <c r="A13" s="173" t="s">
        <v>60</v>
      </c>
      <c r="B13" s="291">
        <v>115</v>
      </c>
      <c r="C13" s="346">
        <v>3.5968871600198793E-2</v>
      </c>
      <c r="D13" s="291">
        <v>501</v>
      </c>
      <c r="E13" s="346">
        <v>0.14954719437821948</v>
      </c>
      <c r="F13" s="291">
        <v>442.8</v>
      </c>
      <c r="G13" s="346">
        <v>0.16093297512298946</v>
      </c>
      <c r="H13" s="199">
        <v>1058.8</v>
      </c>
      <c r="I13" s="206">
        <v>0.11386442390602293</v>
      </c>
      <c r="J13" s="101"/>
      <c r="O13" s="127"/>
    </row>
    <row r="14" spans="1:15" x14ac:dyDescent="0.2">
      <c r="A14" s="173" t="s">
        <v>61</v>
      </c>
      <c r="B14" s="291">
        <v>13</v>
      </c>
      <c r="C14" s="346">
        <v>1.416029453412631E-2</v>
      </c>
      <c r="D14" s="291">
        <v>13</v>
      </c>
      <c r="E14" s="346">
        <v>1.1063547313685607E-2</v>
      </c>
      <c r="F14" s="291">
        <v>23</v>
      </c>
      <c r="G14" s="346">
        <v>1.6210425417947056E-2</v>
      </c>
      <c r="H14" s="199">
        <v>49</v>
      </c>
      <c r="I14" s="206">
        <v>1.395244210448386E-2</v>
      </c>
      <c r="J14" s="101"/>
      <c r="O14" s="127"/>
    </row>
    <row r="15" spans="1:15" x14ac:dyDescent="0.2">
      <c r="A15" s="173" t="s">
        <v>62</v>
      </c>
      <c r="B15" s="291">
        <v>35</v>
      </c>
      <c r="C15" s="346">
        <v>0.38841416047053606</v>
      </c>
      <c r="D15" s="291">
        <v>29</v>
      </c>
      <c r="E15" s="346">
        <v>0.40972025996044087</v>
      </c>
      <c r="F15" s="291">
        <v>21</v>
      </c>
      <c r="G15" s="346">
        <v>0.45821514291948501</v>
      </c>
      <c r="H15" s="199">
        <v>85</v>
      </c>
      <c r="I15" s="206">
        <v>0.41118421052631582</v>
      </c>
      <c r="J15" s="101"/>
      <c r="O15" s="127"/>
    </row>
    <row r="16" spans="1:15" x14ac:dyDescent="0.2">
      <c r="A16" s="173" t="s">
        <v>37</v>
      </c>
      <c r="B16" s="291">
        <v>143</v>
      </c>
      <c r="C16" s="346">
        <v>1.5249657734762263E-4</v>
      </c>
      <c r="D16" s="291">
        <v>137</v>
      </c>
      <c r="E16" s="346">
        <v>1.3494678134811885E-4</v>
      </c>
      <c r="F16" s="291">
        <v>162</v>
      </c>
      <c r="G16" s="346">
        <v>8.7494048116110623E-5</v>
      </c>
      <c r="H16" s="199">
        <v>442</v>
      </c>
      <c r="I16" s="206">
        <v>1.1617834724812523E-4</v>
      </c>
      <c r="J16" s="101"/>
      <c r="O16" s="127"/>
    </row>
    <row r="17" spans="1:15" x14ac:dyDescent="0.2">
      <c r="A17" s="173" t="s">
        <v>72</v>
      </c>
      <c r="B17" s="291">
        <v>0</v>
      </c>
      <c r="C17" s="346">
        <v>0</v>
      </c>
      <c r="D17" s="291">
        <v>0</v>
      </c>
      <c r="E17" s="346">
        <v>0</v>
      </c>
      <c r="F17" s="291">
        <v>0</v>
      </c>
      <c r="G17" s="346">
        <v>0</v>
      </c>
      <c r="H17" s="199">
        <v>0</v>
      </c>
      <c r="I17" s="206">
        <v>0</v>
      </c>
      <c r="J17" s="101"/>
      <c r="O17" s="127"/>
    </row>
    <row r="18" spans="1:15" x14ac:dyDescent="0.2">
      <c r="A18" s="173" t="s">
        <v>36</v>
      </c>
      <c r="B18" s="291">
        <v>0</v>
      </c>
      <c r="C18" s="346">
        <v>0</v>
      </c>
      <c r="D18" s="291">
        <v>0</v>
      </c>
      <c r="E18" s="346">
        <v>0</v>
      </c>
      <c r="F18" s="291">
        <v>0</v>
      </c>
      <c r="G18" s="346">
        <v>0</v>
      </c>
      <c r="H18" s="199">
        <v>0</v>
      </c>
      <c r="I18" s="206">
        <v>0</v>
      </c>
      <c r="J18" s="101"/>
      <c r="O18" s="127"/>
    </row>
    <row r="19" spans="1:15" x14ac:dyDescent="0.2">
      <c r="A19" s="173" t="s">
        <v>35</v>
      </c>
      <c r="B19" s="291">
        <v>1709.64</v>
      </c>
      <c r="C19" s="346">
        <v>2.9084894534338532E-2</v>
      </c>
      <c r="D19" s="291">
        <v>1673.43</v>
      </c>
      <c r="E19" s="346">
        <v>3.1359828408931582E-2</v>
      </c>
      <c r="F19" s="291">
        <v>3261.83</v>
      </c>
      <c r="G19" s="346">
        <v>5.2320745709896303E-2</v>
      </c>
      <c r="H19" s="199">
        <v>6644.9</v>
      </c>
      <c r="I19" s="206">
        <v>3.8082667200913294E-2</v>
      </c>
      <c r="J19" s="101"/>
      <c r="O19" s="127"/>
    </row>
    <row r="20" spans="1:15" x14ac:dyDescent="0.2">
      <c r="A20" s="173" t="s">
        <v>34</v>
      </c>
      <c r="B20" s="291">
        <v>0</v>
      </c>
      <c r="C20" s="346">
        <v>0</v>
      </c>
      <c r="D20" s="291">
        <v>0</v>
      </c>
      <c r="E20" s="346">
        <v>0</v>
      </c>
      <c r="F20" s="291">
        <v>0</v>
      </c>
      <c r="G20" s="346">
        <v>0</v>
      </c>
      <c r="H20" s="199">
        <v>0</v>
      </c>
      <c r="I20" s="206">
        <v>0</v>
      </c>
      <c r="J20" s="101"/>
      <c r="O20" s="127"/>
    </row>
    <row r="21" spans="1:15" x14ac:dyDescent="0.2">
      <c r="A21" s="173" t="s">
        <v>33</v>
      </c>
      <c r="B21" s="291">
        <v>99312</v>
      </c>
      <c r="C21" s="346">
        <v>0.49061996312613682</v>
      </c>
      <c r="D21" s="291">
        <v>97757</v>
      </c>
      <c r="E21" s="346">
        <v>0.49598890907164106</v>
      </c>
      <c r="F21" s="291">
        <v>89621</v>
      </c>
      <c r="G21" s="346">
        <v>0.48285361860536963</v>
      </c>
      <c r="H21" s="199">
        <v>286690</v>
      </c>
      <c r="I21" s="206">
        <v>0.4899648970195562</v>
      </c>
      <c r="J21" s="101"/>
      <c r="O21" s="127"/>
    </row>
    <row r="22" spans="1:15" x14ac:dyDescent="0.2">
      <c r="A22" s="173" t="s">
        <v>32</v>
      </c>
      <c r="B22" s="291">
        <v>0</v>
      </c>
      <c r="C22" s="346">
        <v>0</v>
      </c>
      <c r="D22" s="291">
        <v>0</v>
      </c>
      <c r="E22" s="346">
        <v>0</v>
      </c>
      <c r="F22" s="291">
        <v>0</v>
      </c>
      <c r="G22" s="346">
        <v>0</v>
      </c>
      <c r="H22" s="199">
        <v>0</v>
      </c>
      <c r="I22" s="206">
        <v>0</v>
      </c>
      <c r="J22" s="101"/>
      <c r="O22" s="127"/>
    </row>
    <row r="23" spans="1:15" x14ac:dyDescent="0.2">
      <c r="A23" s="173" t="s">
        <v>3</v>
      </c>
      <c r="B23" s="291">
        <v>0</v>
      </c>
      <c r="C23" s="346">
        <v>0</v>
      </c>
      <c r="D23" s="291">
        <v>0</v>
      </c>
      <c r="E23" s="346">
        <v>0</v>
      </c>
      <c r="F23" s="291">
        <v>0</v>
      </c>
      <c r="G23" s="346">
        <v>0</v>
      </c>
      <c r="H23" s="199">
        <v>0</v>
      </c>
      <c r="I23" s="206">
        <v>0</v>
      </c>
      <c r="J23" s="101"/>
      <c r="O23" s="127"/>
    </row>
    <row r="24" spans="1:15" x14ac:dyDescent="0.2">
      <c r="A24" s="173" t="s">
        <v>31</v>
      </c>
      <c r="B24" s="291">
        <v>255.55800000000002</v>
      </c>
      <c r="C24" s="346">
        <v>6.9186771307829711E-3</v>
      </c>
      <c r="D24" s="291">
        <v>735.202</v>
      </c>
      <c r="E24" s="346">
        <v>9.287662715251925E-2</v>
      </c>
      <c r="F24" s="291">
        <v>921.18</v>
      </c>
      <c r="G24" s="346">
        <v>5.5645205425996477E-2</v>
      </c>
      <c r="H24" s="199">
        <v>1911.94</v>
      </c>
      <c r="I24" s="206">
        <v>3.113511593871094E-2</v>
      </c>
      <c r="J24" s="101"/>
      <c r="O24" s="127"/>
    </row>
    <row r="25" spans="1:15" x14ac:dyDescent="0.2">
      <c r="A25" s="173" t="s">
        <v>30</v>
      </c>
      <c r="B25" s="291">
        <v>54004.632999999994</v>
      </c>
      <c r="C25" s="346">
        <v>6.4296002328439975E-2</v>
      </c>
      <c r="D25" s="291">
        <v>55810.585000000006</v>
      </c>
      <c r="E25" s="346">
        <v>6.6560613573905691E-2</v>
      </c>
      <c r="F25" s="291">
        <v>118009.75700100002</v>
      </c>
      <c r="G25" s="346">
        <v>0.11446827725437383</v>
      </c>
      <c r="H25" s="199">
        <v>227824.97500100001</v>
      </c>
      <c r="I25" s="206">
        <v>8.4087841158548754E-2</v>
      </c>
      <c r="J25" s="101"/>
      <c r="O25" s="98"/>
    </row>
    <row r="26" spans="1:15" ht="13.5" customHeight="1" x14ac:dyDescent="0.2">
      <c r="A26" s="171" t="s">
        <v>329</v>
      </c>
      <c r="B26" s="289">
        <v>114661.88100000001</v>
      </c>
      <c r="C26" s="345">
        <v>4.838923013796774E-2</v>
      </c>
      <c r="D26" s="289">
        <v>114986.2</v>
      </c>
      <c r="E26" s="345">
        <v>4.8034424960174536E-2</v>
      </c>
      <c r="F26" s="289">
        <v>192842.64300099999</v>
      </c>
      <c r="G26" s="345">
        <v>5.2948392170795194E-2</v>
      </c>
      <c r="H26" s="198">
        <v>422490.724001</v>
      </c>
      <c r="I26" s="205">
        <v>5.0263662285986693E-2</v>
      </c>
      <c r="J26" s="10"/>
      <c r="O26" s="78"/>
    </row>
    <row r="27" spans="1:15" ht="12.75" customHeight="1" x14ac:dyDescent="0.2">
      <c r="A27" s="173" t="s">
        <v>26</v>
      </c>
      <c r="B27" s="291">
        <v>13585.655000000002</v>
      </c>
      <c r="C27" s="346">
        <v>1.2026967408425982E-2</v>
      </c>
      <c r="D27" s="291">
        <v>15087.429</v>
      </c>
      <c r="E27" s="346">
        <v>1.3392934502516492E-2</v>
      </c>
      <c r="F27" s="291">
        <v>20247.241000000002</v>
      </c>
      <c r="G27" s="346">
        <v>1.528827679969233E-2</v>
      </c>
      <c r="H27" s="199">
        <v>48920.325000000004</v>
      </c>
      <c r="I27" s="206">
        <v>1.3663045194930898E-2</v>
      </c>
      <c r="J27" s="101"/>
      <c r="O27" s="78"/>
    </row>
    <row r="28" spans="1:15" ht="12.75" customHeight="1" x14ac:dyDescent="0.2">
      <c r="A28" s="173" t="s">
        <v>0</v>
      </c>
      <c r="B28" s="291">
        <v>201.69</v>
      </c>
      <c r="C28" s="346">
        <v>4.5438777189765389E-3</v>
      </c>
      <c r="D28" s="291">
        <v>212.52</v>
      </c>
      <c r="E28" s="346">
        <v>4.5385629857166813E-3</v>
      </c>
      <c r="F28" s="291">
        <v>287.70999999999998</v>
      </c>
      <c r="G28" s="346">
        <v>4.4389294809763441E-3</v>
      </c>
      <c r="H28" s="199">
        <v>701.92000000000007</v>
      </c>
      <c r="I28" s="206">
        <v>4.498686384473009E-3</v>
      </c>
      <c r="J28" s="101"/>
      <c r="O28" s="78"/>
    </row>
    <row r="29" spans="1:15" ht="12.75" customHeight="1" x14ac:dyDescent="0.2">
      <c r="A29" s="173" t="s">
        <v>1</v>
      </c>
      <c r="B29" s="291">
        <v>9</v>
      </c>
      <c r="C29" s="346">
        <v>1.70726317177249E-3</v>
      </c>
      <c r="D29" s="291">
        <v>10</v>
      </c>
      <c r="E29" s="346">
        <v>1.835128057988578E-3</v>
      </c>
      <c r="F29" s="291">
        <v>21</v>
      </c>
      <c r="G29" s="346">
        <v>1.3358742934656278E-3</v>
      </c>
      <c r="H29" s="199">
        <v>40</v>
      </c>
      <c r="I29" s="206">
        <v>1.5128107842834687E-3</v>
      </c>
      <c r="J29" s="101"/>
      <c r="O29" s="78"/>
    </row>
    <row r="30" spans="1:15" ht="12.75" customHeight="1" x14ac:dyDescent="0.2">
      <c r="A30" s="173" t="s">
        <v>2</v>
      </c>
      <c r="B30" s="291">
        <v>0</v>
      </c>
      <c r="C30" s="346">
        <v>0</v>
      </c>
      <c r="D30" s="291">
        <v>0</v>
      </c>
      <c r="E30" s="346">
        <v>0</v>
      </c>
      <c r="F30" s="291">
        <v>0</v>
      </c>
      <c r="G30" s="346">
        <v>0</v>
      </c>
      <c r="H30" s="199">
        <v>0</v>
      </c>
      <c r="I30" s="206">
        <v>0</v>
      </c>
      <c r="J30" s="101"/>
    </row>
    <row r="31" spans="1:15" x14ac:dyDescent="0.2">
      <c r="A31" s="173" t="s">
        <v>6</v>
      </c>
      <c r="B31" s="291">
        <v>3122.3</v>
      </c>
      <c r="C31" s="346">
        <v>0.24607178080058484</v>
      </c>
      <c r="D31" s="291">
        <v>2934.7000000000003</v>
      </c>
      <c r="E31" s="346">
        <v>0.24726824910369793</v>
      </c>
      <c r="F31" s="291">
        <v>3966.5949999999998</v>
      </c>
      <c r="G31" s="346">
        <v>0.16459141496968815</v>
      </c>
      <c r="H31" s="199">
        <v>10023.594999999999</v>
      </c>
      <c r="I31" s="206">
        <v>0.20600643594712573</v>
      </c>
      <c r="J31" s="101"/>
    </row>
    <row r="32" spans="1:15" x14ac:dyDescent="0.2">
      <c r="A32" s="173" t="s">
        <v>25</v>
      </c>
      <c r="B32" s="291">
        <v>74270.335000000006</v>
      </c>
      <c r="C32" s="346">
        <v>9.3034218787804462E-2</v>
      </c>
      <c r="D32" s="291">
        <v>72128.190999999992</v>
      </c>
      <c r="E32" s="346">
        <v>8.7207778521274343E-2</v>
      </c>
      <c r="F32" s="291">
        <v>115776.59700099999</v>
      </c>
      <c r="G32" s="346">
        <v>7.8059657902649973E-2</v>
      </c>
      <c r="H32" s="199">
        <v>262175.12300100003</v>
      </c>
      <c r="I32" s="206">
        <v>8.4339263471406772E-2</v>
      </c>
      <c r="J32" s="101"/>
    </row>
    <row r="33" spans="1:10" x14ac:dyDescent="0.2">
      <c r="A33" s="173" t="s">
        <v>5</v>
      </c>
      <c r="B33" s="291">
        <v>13987.530999999999</v>
      </c>
      <c r="C33" s="346">
        <v>4.0302886752732241E-2</v>
      </c>
      <c r="D33" s="291">
        <v>14307.041000000001</v>
      </c>
      <c r="E33" s="346">
        <v>4.1544538284538406E-2</v>
      </c>
      <c r="F33" s="291">
        <v>27361.335999999999</v>
      </c>
      <c r="G33" s="346">
        <v>4.1605698578357539E-2</v>
      </c>
      <c r="H33" s="199">
        <v>55655.907999999996</v>
      </c>
      <c r="I33" s="206">
        <v>4.1254926962818066E-2</v>
      </c>
      <c r="J33" s="101"/>
    </row>
    <row r="34" spans="1:10" x14ac:dyDescent="0.2">
      <c r="A34" s="173" t="s">
        <v>3</v>
      </c>
      <c r="B34" s="291">
        <v>9485.369999999999</v>
      </c>
      <c r="C34" s="346">
        <v>0.31281402821706622</v>
      </c>
      <c r="D34" s="291">
        <v>10306.319</v>
      </c>
      <c r="E34" s="346">
        <v>0.34335138087713279</v>
      </c>
      <c r="F34" s="291">
        <v>25182.164000000001</v>
      </c>
      <c r="G34" s="346">
        <v>0.37927051191426081</v>
      </c>
      <c r="H34" s="199">
        <v>44973.853000000003</v>
      </c>
      <c r="I34" s="206">
        <v>0.35486290249008784</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4.5522677967286831E-2</v>
      </c>
      <c r="C38" s="93" t="str">
        <f>+B5</f>
        <v>Červenec</v>
      </c>
      <c r="D38" s="103" t="str">
        <f>+D5</f>
        <v>Srpen</v>
      </c>
      <c r="E38" s="103" t="str">
        <f>+F5</f>
        <v>Září</v>
      </c>
    </row>
    <row r="39" spans="1:10" x14ac:dyDescent="0.2">
      <c r="A39" s="103" t="s">
        <v>59</v>
      </c>
      <c r="B39" s="104">
        <f t="shared" ref="B39:B40" si="0">+I8</f>
        <v>3.8878840112264092E-2</v>
      </c>
      <c r="C39" s="93"/>
      <c r="D39" s="103"/>
      <c r="E39" s="103"/>
      <c r="H39" s="116">
        <f>I7</f>
        <v>4.5522677967286831E-2</v>
      </c>
    </row>
    <row r="40" spans="1:10" x14ac:dyDescent="0.2">
      <c r="A40" s="103" t="s">
        <v>116</v>
      </c>
      <c r="B40" s="104">
        <f t="shared" si="0"/>
        <v>6.040002513177823E-2</v>
      </c>
      <c r="C40" s="93"/>
      <c r="D40" s="103"/>
      <c r="E40" s="103"/>
      <c r="H40" s="116">
        <f>I8</f>
        <v>3.8878840112264092E-2</v>
      </c>
    </row>
    <row r="41" spans="1:10" x14ac:dyDescent="0.2">
      <c r="B41" s="78"/>
      <c r="C41" s="78"/>
      <c r="H41" s="116">
        <f>I9</f>
        <v>6.040002513177823E-2</v>
      </c>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O41"/>
  <sheetViews>
    <sheetView showGridLines="0" view="pageBreakPreview" zoomScaleNormal="70" zoomScaleSheetLayoutView="100" workbookViewId="0">
      <selection activeCell="K40" sqref="K40"/>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270</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2816.2980000000002</v>
      </c>
      <c r="C7" s="345">
        <v>7.3270425264389455E-2</v>
      </c>
      <c r="D7" s="289">
        <v>2816.2980000000002</v>
      </c>
      <c r="E7" s="345">
        <v>7.3330252025009479E-2</v>
      </c>
      <c r="F7" s="198">
        <v>2816.2980000000002</v>
      </c>
      <c r="G7" s="345">
        <v>7.3308879155779397E-2</v>
      </c>
      <c r="H7" s="198">
        <v>2816.2980000000002</v>
      </c>
      <c r="I7" s="204">
        <v>7.3308879155779397E-2</v>
      </c>
      <c r="J7" s="111"/>
      <c r="O7" s="60"/>
    </row>
    <row r="8" spans="1:15" x14ac:dyDescent="0.2">
      <c r="A8" s="170" t="s">
        <v>326</v>
      </c>
      <c r="B8" s="289">
        <v>314737.81799999997</v>
      </c>
      <c r="C8" s="345">
        <v>4.2014303098482891E-2</v>
      </c>
      <c r="D8" s="289">
        <v>344697.36799999996</v>
      </c>
      <c r="E8" s="345">
        <v>4.6453141682502044E-2</v>
      </c>
      <c r="F8" s="198">
        <v>445781.42100000003</v>
      </c>
      <c r="G8" s="345">
        <v>4.8297756311395962E-2</v>
      </c>
      <c r="H8" s="198">
        <v>1105216.6070000001</v>
      </c>
      <c r="I8" s="204">
        <v>4.578098789751122E-2</v>
      </c>
      <c r="J8" s="111"/>
      <c r="O8" s="60"/>
    </row>
    <row r="9" spans="1:15" x14ac:dyDescent="0.2">
      <c r="A9" s="170" t="s">
        <v>327</v>
      </c>
      <c r="B9" s="289">
        <v>96782.905000000013</v>
      </c>
      <c r="C9" s="345">
        <v>3.423747675794616E-2</v>
      </c>
      <c r="D9" s="289">
        <v>93106.224000000002</v>
      </c>
      <c r="E9" s="345">
        <v>3.2738804309752324E-2</v>
      </c>
      <c r="F9" s="198">
        <v>170788.519</v>
      </c>
      <c r="G9" s="345">
        <v>4.0748100044378309E-2</v>
      </c>
      <c r="H9" s="198">
        <v>360677.64800000004</v>
      </c>
      <c r="I9" s="205">
        <v>3.65722908662824E-2</v>
      </c>
      <c r="J9" s="101"/>
      <c r="O9" s="104"/>
    </row>
    <row r="10" spans="1:15" x14ac:dyDescent="0.2">
      <c r="A10" s="173" t="s">
        <v>40</v>
      </c>
      <c r="B10" s="291">
        <v>12641.253000000002</v>
      </c>
      <c r="C10" s="346">
        <v>3.9898460025383768E-2</v>
      </c>
      <c r="D10" s="291">
        <v>9637.6970000000001</v>
      </c>
      <c r="E10" s="346">
        <v>3.3283129413710331E-2</v>
      </c>
      <c r="F10" s="199">
        <v>21089.721000000001</v>
      </c>
      <c r="G10" s="346">
        <v>4.8794269663981232E-2</v>
      </c>
      <c r="H10" s="199">
        <v>43368.671000000002</v>
      </c>
      <c r="I10" s="206">
        <v>4.1756059860098324E-2</v>
      </c>
      <c r="J10" s="101"/>
      <c r="O10" s="127"/>
    </row>
    <row r="11" spans="1:15" x14ac:dyDescent="0.2">
      <c r="A11" s="173" t="s">
        <v>39</v>
      </c>
      <c r="B11" s="291">
        <v>89</v>
      </c>
      <c r="C11" s="346">
        <v>3.1149538363841444E-3</v>
      </c>
      <c r="D11" s="291">
        <v>235</v>
      </c>
      <c r="E11" s="346">
        <v>8.2473746325355916E-3</v>
      </c>
      <c r="F11" s="199">
        <v>539</v>
      </c>
      <c r="G11" s="346">
        <v>1.4783026178709783E-2</v>
      </c>
      <c r="H11" s="199">
        <v>863</v>
      </c>
      <c r="I11" s="206">
        <v>9.2273309951511808E-3</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322.06</v>
      </c>
      <c r="C14" s="346">
        <v>0.3508049582815938</v>
      </c>
      <c r="D14" s="291">
        <v>337.03</v>
      </c>
      <c r="E14" s="346">
        <v>0.28682671931780462</v>
      </c>
      <c r="F14" s="199">
        <v>328.84</v>
      </c>
      <c r="G14" s="346">
        <v>0.23176679541033518</v>
      </c>
      <c r="H14" s="199">
        <v>987.92999999999984</v>
      </c>
      <c r="I14" s="206">
        <v>0.28130685976087216</v>
      </c>
      <c r="J14" s="101"/>
      <c r="O14" s="127"/>
    </row>
    <row r="15" spans="1:15" x14ac:dyDescent="0.2">
      <c r="A15" s="173" t="s">
        <v>62</v>
      </c>
      <c r="B15" s="291">
        <v>21.310000000000002</v>
      </c>
      <c r="C15" s="346">
        <v>0.23648873598934639</v>
      </c>
      <c r="D15" s="291">
        <v>22.18</v>
      </c>
      <c r="E15" s="346">
        <v>0.31336535744560612</v>
      </c>
      <c r="F15" s="199">
        <v>10.23</v>
      </c>
      <c r="G15" s="346">
        <v>0.22321623390792059</v>
      </c>
      <c r="H15" s="199">
        <v>53.72</v>
      </c>
      <c r="I15" s="206">
        <v>0.25986842105263164</v>
      </c>
      <c r="J15" s="101"/>
      <c r="O15" s="127"/>
    </row>
    <row r="16" spans="1:15" x14ac:dyDescent="0.2">
      <c r="A16" s="173" t="s">
        <v>37</v>
      </c>
      <c r="B16" s="291">
        <v>68486.7</v>
      </c>
      <c r="C16" s="346">
        <v>7.3034876530303675E-2</v>
      </c>
      <c r="D16" s="291">
        <v>64991.13</v>
      </c>
      <c r="E16" s="346">
        <v>6.4017108099833339E-2</v>
      </c>
      <c r="F16" s="199">
        <v>123135.09299999999</v>
      </c>
      <c r="G16" s="346">
        <v>6.6503628097060216E-2</v>
      </c>
      <c r="H16" s="199">
        <v>256612.92299999998</v>
      </c>
      <c r="I16" s="206">
        <v>6.7449921440385571E-2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40.6</v>
      </c>
      <c r="C19" s="346">
        <v>6.9069904663797313E-4</v>
      </c>
      <c r="D19" s="291">
        <v>44.8</v>
      </c>
      <c r="E19" s="346">
        <v>8.3954531275292938E-4</v>
      </c>
      <c r="F19" s="199">
        <v>30.8</v>
      </c>
      <c r="G19" s="346">
        <v>4.9404137182649198E-4</v>
      </c>
      <c r="H19" s="199">
        <v>116.2</v>
      </c>
      <c r="I19" s="206">
        <v>6.6595523314814757E-4</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0</v>
      </c>
      <c r="C21" s="346">
        <v>0</v>
      </c>
      <c r="D21" s="291">
        <v>0</v>
      </c>
      <c r="E21" s="346">
        <v>0</v>
      </c>
      <c r="F21" s="199">
        <v>0</v>
      </c>
      <c r="G21" s="346">
        <v>0</v>
      </c>
      <c r="H21" s="199">
        <v>0</v>
      </c>
      <c r="I21" s="206">
        <v>0</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1759.3389999999999</v>
      </c>
      <c r="C24" s="346">
        <v>4.7630277684887888E-2</v>
      </c>
      <c r="D24" s="291">
        <v>1847.3409999999999</v>
      </c>
      <c r="E24" s="346">
        <v>0.23337096645624203</v>
      </c>
      <c r="F24" s="199">
        <v>4876.1840000000002</v>
      </c>
      <c r="G24" s="346">
        <v>0.29455292166021541</v>
      </c>
      <c r="H24" s="199">
        <v>8482.8639999999996</v>
      </c>
      <c r="I24" s="206">
        <v>0.13813977119173049</v>
      </c>
      <c r="J24" s="101"/>
      <c r="O24" s="127"/>
    </row>
    <row r="25" spans="1:15" x14ac:dyDescent="0.2">
      <c r="A25" s="173" t="s">
        <v>30</v>
      </c>
      <c r="B25" s="291">
        <v>13422.643</v>
      </c>
      <c r="C25" s="346">
        <v>1.5980523107745562E-2</v>
      </c>
      <c r="D25" s="291">
        <v>15991.046</v>
      </c>
      <c r="E25" s="346">
        <v>1.9071182168195339E-2</v>
      </c>
      <c r="F25" s="199">
        <v>20778.651000000002</v>
      </c>
      <c r="G25" s="346">
        <v>2.0155082461696082E-2</v>
      </c>
      <c r="H25" s="199">
        <v>50192.34</v>
      </c>
      <c r="I25" s="206">
        <v>1.8525473395870434E-2</v>
      </c>
      <c r="J25" s="101"/>
      <c r="O25" s="98"/>
    </row>
    <row r="26" spans="1:15" ht="13.5" customHeight="1" x14ac:dyDescent="0.2">
      <c r="A26" s="171" t="s">
        <v>329</v>
      </c>
      <c r="B26" s="289">
        <v>67298.601999999999</v>
      </c>
      <c r="C26" s="345">
        <v>2.840113481254939E-2</v>
      </c>
      <c r="D26" s="289">
        <v>67110.502999999997</v>
      </c>
      <c r="E26" s="345">
        <v>2.8034793917818553E-2</v>
      </c>
      <c r="F26" s="198">
        <v>141097.68600000002</v>
      </c>
      <c r="G26" s="345">
        <v>3.8740889963227582E-2</v>
      </c>
      <c r="H26" s="198">
        <v>275506.79099999997</v>
      </c>
      <c r="I26" s="205">
        <v>3.2777004354507769E-2</v>
      </c>
      <c r="J26" s="10"/>
      <c r="O26" s="78"/>
    </row>
    <row r="27" spans="1:15" ht="12.75" customHeight="1" x14ac:dyDescent="0.2">
      <c r="A27" s="173" t="s">
        <v>26</v>
      </c>
      <c r="B27" s="291">
        <v>3656.1580000000004</v>
      </c>
      <c r="C27" s="346">
        <v>3.2366855411870769E-3</v>
      </c>
      <c r="D27" s="291">
        <v>2671.7829999999999</v>
      </c>
      <c r="E27" s="346">
        <v>2.3717105627431303E-3</v>
      </c>
      <c r="F27" s="199">
        <v>12223.668</v>
      </c>
      <c r="G27" s="346">
        <v>9.2298412357289337E-3</v>
      </c>
      <c r="H27" s="199">
        <v>18551.609</v>
      </c>
      <c r="I27" s="206">
        <v>5.1813121070983644E-3</v>
      </c>
      <c r="J27" s="101"/>
      <c r="O27" s="78"/>
    </row>
    <row r="28" spans="1:15" ht="12.75" customHeight="1" x14ac:dyDescent="0.2">
      <c r="A28" s="173" t="s">
        <v>0</v>
      </c>
      <c r="B28" s="291">
        <v>2267.35</v>
      </c>
      <c r="C28" s="346">
        <v>5.1081169845413527E-2</v>
      </c>
      <c r="D28" s="291">
        <v>3240.44</v>
      </c>
      <c r="E28" s="346">
        <v>6.9202621124768326E-2</v>
      </c>
      <c r="F28" s="199">
        <v>5609.91</v>
      </c>
      <c r="G28" s="346">
        <v>8.6552413487970534E-2</v>
      </c>
      <c r="H28" s="199">
        <v>11117.7</v>
      </c>
      <c r="I28" s="206">
        <v>7.1254623912490836E-2</v>
      </c>
      <c r="J28" s="101"/>
      <c r="O28" s="78"/>
    </row>
    <row r="29" spans="1:15" ht="12.75" customHeight="1" x14ac:dyDescent="0.2">
      <c r="A29" s="173" t="s">
        <v>1</v>
      </c>
      <c r="B29" s="291">
        <v>353.76400000000001</v>
      </c>
      <c r="C29" s="346">
        <v>6.7107583188769235E-2</v>
      </c>
      <c r="D29" s="291">
        <v>349.67400000000004</v>
      </c>
      <c r="E29" s="346">
        <v>6.4169656854909801E-2</v>
      </c>
      <c r="F29" s="199">
        <v>793.84699999999998</v>
      </c>
      <c r="G29" s="346">
        <v>5.0499038106895634E-2</v>
      </c>
      <c r="H29" s="199">
        <v>1497.2850000000001</v>
      </c>
      <c r="I29" s="206">
        <v>5.6627722378646841E-2</v>
      </c>
      <c r="J29" s="101"/>
      <c r="O29" s="78"/>
    </row>
    <row r="30" spans="1:15" ht="12.75" customHeight="1" x14ac:dyDescent="0.2">
      <c r="A30" s="173" t="s">
        <v>2</v>
      </c>
      <c r="B30" s="291">
        <v>247.727</v>
      </c>
      <c r="C30" s="346">
        <v>0.12818062339597647</v>
      </c>
      <c r="D30" s="291">
        <v>256.94399999999996</v>
      </c>
      <c r="E30" s="346">
        <v>0.15250648887379975</v>
      </c>
      <c r="F30" s="199">
        <v>658.92200000000003</v>
      </c>
      <c r="G30" s="346">
        <v>0.11212733455389057</v>
      </c>
      <c r="H30" s="199">
        <v>1163.5929999999998</v>
      </c>
      <c r="I30" s="206">
        <v>0.12256090637474328</v>
      </c>
      <c r="J30" s="101"/>
    </row>
    <row r="31" spans="1:15" x14ac:dyDescent="0.2">
      <c r="A31" s="173" t="s">
        <v>6</v>
      </c>
      <c r="B31" s="291">
        <v>95.67</v>
      </c>
      <c r="C31" s="346">
        <v>7.5398543603087302E-3</v>
      </c>
      <c r="D31" s="291">
        <v>242.17</v>
      </c>
      <c r="E31" s="346">
        <v>2.0404454249307431E-2</v>
      </c>
      <c r="F31" s="199">
        <v>551.36</v>
      </c>
      <c r="G31" s="346">
        <v>2.2878343404780996E-2</v>
      </c>
      <c r="H31" s="199">
        <v>889.2</v>
      </c>
      <c r="I31" s="206">
        <v>1.8274972486835732E-2</v>
      </c>
      <c r="J31" s="101"/>
    </row>
    <row r="32" spans="1:15" x14ac:dyDescent="0.2">
      <c r="A32" s="173" t="s">
        <v>25</v>
      </c>
      <c r="B32" s="291">
        <v>41374.692999999992</v>
      </c>
      <c r="C32" s="346">
        <v>5.1827721537007217E-2</v>
      </c>
      <c r="D32" s="291">
        <v>40627.601000000002</v>
      </c>
      <c r="E32" s="346">
        <v>4.9121470824891544E-2</v>
      </c>
      <c r="F32" s="199">
        <v>80332.702999999994</v>
      </c>
      <c r="G32" s="346">
        <v>5.4162442816668904E-2</v>
      </c>
      <c r="H32" s="199">
        <v>162334.99699999997</v>
      </c>
      <c r="I32" s="206">
        <v>5.2221636919231276E-2</v>
      </c>
      <c r="J32" s="101"/>
    </row>
    <row r="33" spans="1:10" x14ac:dyDescent="0.2">
      <c r="A33" s="173" t="s">
        <v>5</v>
      </c>
      <c r="B33" s="291">
        <v>15729.006000000001</v>
      </c>
      <c r="C33" s="346">
        <v>4.5320675074896774E-2</v>
      </c>
      <c r="D33" s="291">
        <v>16130.915000000001</v>
      </c>
      <c r="E33" s="346">
        <v>4.6840672070635352E-2</v>
      </c>
      <c r="F33" s="199">
        <v>33517.311999999998</v>
      </c>
      <c r="G33" s="346">
        <v>5.0966487171122267E-2</v>
      </c>
      <c r="H33" s="199">
        <v>65377.233</v>
      </c>
      <c r="I33" s="206">
        <v>4.8460856526608809E-2</v>
      </c>
      <c r="J33" s="101"/>
    </row>
    <row r="34" spans="1:10" x14ac:dyDescent="0.2">
      <c r="A34" s="173" t="s">
        <v>3</v>
      </c>
      <c r="B34" s="291">
        <v>3574.2339999999999</v>
      </c>
      <c r="C34" s="346">
        <v>0.11787315996428158</v>
      </c>
      <c r="D34" s="291">
        <v>3590.9759999999997</v>
      </c>
      <c r="E34" s="346">
        <v>0.11963209835603213</v>
      </c>
      <c r="F34" s="199">
        <v>7409.963999999999</v>
      </c>
      <c r="G34" s="346">
        <v>0.11160203863124087</v>
      </c>
      <c r="H34" s="199">
        <v>14575.173999999999</v>
      </c>
      <c r="I34" s="206">
        <v>0.11500434596826878</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7.3308879155779397E-2</v>
      </c>
      <c r="C38" s="93" t="str">
        <f>+B5</f>
        <v>Červenec</v>
      </c>
      <c r="D38" s="103" t="str">
        <f>+D5</f>
        <v>Srpen</v>
      </c>
      <c r="E38" s="103" t="str">
        <f>+F5</f>
        <v>Září</v>
      </c>
    </row>
    <row r="39" spans="1:10" x14ac:dyDescent="0.2">
      <c r="A39" s="103" t="s">
        <v>59</v>
      </c>
      <c r="B39" s="104">
        <f t="shared" ref="B39:B40" si="0">+I8</f>
        <v>4.578098789751122E-2</v>
      </c>
      <c r="C39" s="93"/>
      <c r="D39" s="103"/>
      <c r="E39" s="103"/>
      <c r="H39" s="116"/>
    </row>
    <row r="40" spans="1:10" x14ac:dyDescent="0.2">
      <c r="A40" s="103" t="s">
        <v>116</v>
      </c>
      <c r="B40" s="104">
        <f t="shared" si="0"/>
        <v>3.65722908662824E-2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O41"/>
  <sheetViews>
    <sheetView showGridLines="0" view="pageBreakPreview" zoomScaleNormal="70" zoomScaleSheetLayoutView="100" workbookViewId="0">
      <selection activeCell="L39" sqref="L39"/>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271</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578.65800000000036</v>
      </c>
      <c r="C7" s="345">
        <v>1.5054698665638754E-2</v>
      </c>
      <c r="D7" s="289">
        <v>578.65800000000036</v>
      </c>
      <c r="E7" s="345">
        <v>1.5066991126751486E-2</v>
      </c>
      <c r="F7" s="198">
        <v>578.65800000000036</v>
      </c>
      <c r="G7" s="345">
        <v>1.5062599694536948E-2</v>
      </c>
      <c r="H7" s="198">
        <v>578.65800000000036</v>
      </c>
      <c r="I7" s="204">
        <v>1.5062599694536948E-2</v>
      </c>
      <c r="J7" s="111"/>
      <c r="O7" s="60"/>
    </row>
    <row r="8" spans="1:15" x14ac:dyDescent="0.2">
      <c r="A8" s="170" t="s">
        <v>326</v>
      </c>
      <c r="B8" s="289">
        <v>146196.31148709718</v>
      </c>
      <c r="C8" s="345">
        <v>1.9515723219187844E-2</v>
      </c>
      <c r="D8" s="289">
        <v>174869.72754597943</v>
      </c>
      <c r="E8" s="345">
        <v>2.3566319281190198E-2</v>
      </c>
      <c r="F8" s="198">
        <v>229964.40288031276</v>
      </c>
      <c r="G8" s="345">
        <v>2.4915270505652211E-2</v>
      </c>
      <c r="H8" s="198">
        <v>551030.44191338937</v>
      </c>
      <c r="I8" s="204">
        <v>2.282513475876239E-2</v>
      </c>
      <c r="J8" s="111"/>
      <c r="O8" s="60"/>
    </row>
    <row r="9" spans="1:15" x14ac:dyDescent="0.2">
      <c r="A9" s="170" t="s">
        <v>327</v>
      </c>
      <c r="B9" s="289">
        <v>45581.868999999992</v>
      </c>
      <c r="C9" s="345">
        <v>1.6124833000944187E-2</v>
      </c>
      <c r="D9" s="289">
        <v>44125.547000000006</v>
      </c>
      <c r="E9" s="345">
        <v>1.5515801052073373E-2</v>
      </c>
      <c r="F9" s="198">
        <v>76666.115999999995</v>
      </c>
      <c r="G9" s="345">
        <v>1.8291619267346144E-2</v>
      </c>
      <c r="H9" s="198">
        <v>166373.53200000001</v>
      </c>
      <c r="I9" s="205">
        <v>1.6870081188825825E-2</v>
      </c>
      <c r="J9" s="101"/>
      <c r="O9" s="104"/>
    </row>
    <row r="10" spans="1:15" x14ac:dyDescent="0.2">
      <c r="A10" s="173" t="s">
        <v>40</v>
      </c>
      <c r="B10" s="291">
        <v>14678.815999999999</v>
      </c>
      <c r="C10" s="346">
        <v>4.6329438497589082E-2</v>
      </c>
      <c r="D10" s="291">
        <v>13549.137999999999</v>
      </c>
      <c r="E10" s="346">
        <v>4.6791024193665813E-2</v>
      </c>
      <c r="F10" s="199">
        <v>25731.3</v>
      </c>
      <c r="G10" s="346">
        <v>5.9533266988444279E-2</v>
      </c>
      <c r="H10" s="199">
        <v>53959.254000000001</v>
      </c>
      <c r="I10" s="206">
        <v>5.1952844947225844E-2</v>
      </c>
      <c r="J10" s="101"/>
      <c r="O10" s="127"/>
    </row>
    <row r="11" spans="1:15" x14ac:dyDescent="0.2">
      <c r="A11" s="173" t="s">
        <v>39</v>
      </c>
      <c r="B11" s="291">
        <v>1817.4859999999999</v>
      </c>
      <c r="C11" s="346">
        <v>6.3611067283982844E-2</v>
      </c>
      <c r="D11" s="291">
        <v>1299.5100000000002</v>
      </c>
      <c r="E11" s="346">
        <v>4.5606577909473735E-2</v>
      </c>
      <c r="F11" s="199">
        <v>3031.8710000000001</v>
      </c>
      <c r="G11" s="346">
        <v>8.315441254818369E-2</v>
      </c>
      <c r="H11" s="199">
        <v>6148.8670000000002</v>
      </c>
      <c r="I11" s="206">
        <v>6.5744647803200759E-2</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8</v>
      </c>
      <c r="C13" s="346">
        <v>2.5021823721877424E-3</v>
      </c>
      <c r="D13" s="291">
        <v>0</v>
      </c>
      <c r="E13" s="346">
        <v>0</v>
      </c>
      <c r="F13" s="199">
        <v>4</v>
      </c>
      <c r="G13" s="346">
        <v>1.4537757463684684E-3</v>
      </c>
      <c r="H13" s="199">
        <v>12</v>
      </c>
      <c r="I13" s="206">
        <v>1.2904921485382274E-3</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23.5</v>
      </c>
      <c r="C15" s="346">
        <v>0.26079236488735991</v>
      </c>
      <c r="D15" s="291">
        <v>19.600000000000001</v>
      </c>
      <c r="E15" s="346">
        <v>0.27691438259395312</v>
      </c>
      <c r="F15" s="199">
        <v>11.9</v>
      </c>
      <c r="G15" s="346">
        <v>0.25965524765437487</v>
      </c>
      <c r="H15" s="199">
        <v>55</v>
      </c>
      <c r="I15" s="206">
        <v>0.26606037151702788</v>
      </c>
      <c r="J15" s="101"/>
      <c r="O15" s="127"/>
    </row>
    <row r="16" spans="1:15" x14ac:dyDescent="0.2">
      <c r="A16" s="173" t="s">
        <v>37</v>
      </c>
      <c r="B16" s="291">
        <v>488</v>
      </c>
      <c r="C16" s="346">
        <v>5.2040790031915969E-4</v>
      </c>
      <c r="D16" s="291">
        <v>436</v>
      </c>
      <c r="E16" s="346">
        <v>4.2946566910788186E-4</v>
      </c>
      <c r="F16" s="199">
        <v>9333.0679999999993</v>
      </c>
      <c r="G16" s="346">
        <v>5.0406660534748904E-3</v>
      </c>
      <c r="H16" s="199">
        <v>10257.067999999999</v>
      </c>
      <c r="I16" s="206">
        <v>2.6960389317910258E-3</v>
      </c>
      <c r="J16" s="101"/>
      <c r="O16" s="127"/>
    </row>
    <row r="17" spans="1:15" x14ac:dyDescent="0.2">
      <c r="A17" s="173" t="s">
        <v>72</v>
      </c>
      <c r="B17" s="291">
        <v>1374.1</v>
      </c>
      <c r="C17" s="346">
        <v>0.20093999145994065</v>
      </c>
      <c r="D17" s="291">
        <v>1374.1</v>
      </c>
      <c r="E17" s="346">
        <v>0.19793779386005347</v>
      </c>
      <c r="F17" s="199">
        <v>1630.05</v>
      </c>
      <c r="G17" s="346">
        <v>0.1389194274990668</v>
      </c>
      <c r="H17" s="199">
        <v>4378.25</v>
      </c>
      <c r="I17" s="206">
        <v>0.17160038598083732</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545.83300000000008</v>
      </c>
      <c r="C19" s="346">
        <v>9.2858702641267204E-3</v>
      </c>
      <c r="D19" s="291">
        <v>1742.096</v>
      </c>
      <c r="E19" s="346">
        <v>3.2646618999232754E-2</v>
      </c>
      <c r="F19" s="199">
        <v>1492.8989999999999</v>
      </c>
      <c r="G19" s="346">
        <v>2.3946554219428502E-2</v>
      </c>
      <c r="H19" s="199">
        <v>3780.828</v>
      </c>
      <c r="I19" s="206">
        <v>2.1668349330749088E-2</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192.89599999999999</v>
      </c>
      <c r="C21" s="346">
        <v>9.5294252866903587E-4</v>
      </c>
      <c r="D21" s="291">
        <v>257.428</v>
      </c>
      <c r="E21" s="346">
        <v>1.3061103847754577E-3</v>
      </c>
      <c r="F21" s="199">
        <v>370.63400000000001</v>
      </c>
      <c r="G21" s="346">
        <v>1.9968753760634512E-3</v>
      </c>
      <c r="H21" s="199">
        <v>820.95799999999997</v>
      </c>
      <c r="I21" s="206">
        <v>1.403050688644113E-3</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3</v>
      </c>
      <c r="C24" s="346">
        <v>8.12184764020258E-5</v>
      </c>
      <c r="D24" s="291">
        <v>2</v>
      </c>
      <c r="E24" s="346">
        <v>2.5265607860838041E-4</v>
      </c>
      <c r="F24" s="199">
        <v>27</v>
      </c>
      <c r="G24" s="346">
        <v>1.6309739100956438E-3</v>
      </c>
      <c r="H24" s="199">
        <v>32</v>
      </c>
      <c r="I24" s="206">
        <v>5.2110615920936316E-4</v>
      </c>
      <c r="J24" s="101"/>
      <c r="O24" s="127"/>
    </row>
    <row r="25" spans="1:15" x14ac:dyDescent="0.2">
      <c r="A25" s="173" t="s">
        <v>30</v>
      </c>
      <c r="B25" s="291">
        <v>26450.237999999998</v>
      </c>
      <c r="C25" s="346">
        <v>3.1490716065708503E-2</v>
      </c>
      <c r="D25" s="291">
        <v>25445.675000000003</v>
      </c>
      <c r="E25" s="346">
        <v>3.0346926856297828E-2</v>
      </c>
      <c r="F25" s="199">
        <v>35033.394</v>
      </c>
      <c r="G25" s="346">
        <v>3.3982039786080852E-2</v>
      </c>
      <c r="H25" s="199">
        <v>86929.307000000001</v>
      </c>
      <c r="I25" s="206">
        <v>3.2084707828922775E-2</v>
      </c>
      <c r="J25" s="101"/>
      <c r="O25" s="98"/>
    </row>
    <row r="26" spans="1:15" ht="13.5" customHeight="1" x14ac:dyDescent="0.2">
      <c r="A26" s="171" t="s">
        <v>329</v>
      </c>
      <c r="B26" s="289">
        <v>39190.04</v>
      </c>
      <c r="C26" s="345">
        <v>1.6538851867223085E-2</v>
      </c>
      <c r="D26" s="289">
        <v>37250.202000000005</v>
      </c>
      <c r="E26" s="345">
        <v>1.5560928465505806E-2</v>
      </c>
      <c r="F26" s="198">
        <v>67631.856999999989</v>
      </c>
      <c r="G26" s="345">
        <v>1.8569534372418713E-2</v>
      </c>
      <c r="H26" s="198">
        <v>144072.09899999999</v>
      </c>
      <c r="I26" s="205">
        <v>1.7140237448034716E-2</v>
      </c>
      <c r="J26" s="10"/>
      <c r="O26" s="78"/>
    </row>
    <row r="27" spans="1:15" ht="12.75" customHeight="1" x14ac:dyDescent="0.2">
      <c r="A27" s="173" t="s">
        <v>26</v>
      </c>
      <c r="B27" s="291">
        <v>9913.6869999999981</v>
      </c>
      <c r="C27" s="346">
        <v>8.7762857548153786E-3</v>
      </c>
      <c r="D27" s="291">
        <v>8788.1470000000008</v>
      </c>
      <c r="E27" s="346">
        <v>7.8011354465685849E-3</v>
      </c>
      <c r="F27" s="199">
        <v>11315.207999999999</v>
      </c>
      <c r="G27" s="346">
        <v>8.543881704677344E-3</v>
      </c>
      <c r="H27" s="199">
        <v>30017.041999999998</v>
      </c>
      <c r="I27" s="206">
        <v>8.3835134264569778E-3</v>
      </c>
      <c r="J27" s="101"/>
      <c r="O27" s="78"/>
    </row>
    <row r="28" spans="1:15" ht="12.75" customHeight="1" x14ac:dyDescent="0.2">
      <c r="A28" s="173" t="s">
        <v>0</v>
      </c>
      <c r="B28" s="291">
        <v>1374.1</v>
      </c>
      <c r="C28" s="346">
        <v>3.0957124169000257E-2</v>
      </c>
      <c r="D28" s="291">
        <v>1374.1</v>
      </c>
      <c r="E28" s="346">
        <v>2.9345188211336776E-2</v>
      </c>
      <c r="F28" s="199">
        <v>1630.05</v>
      </c>
      <c r="G28" s="346">
        <v>2.5149202323400267E-2</v>
      </c>
      <c r="H28" s="199">
        <v>4378.25</v>
      </c>
      <c r="I28" s="206">
        <v>2.806071014192351E-2</v>
      </c>
      <c r="J28" s="101"/>
      <c r="O28" s="78"/>
    </row>
    <row r="29" spans="1:15" ht="12.75" customHeight="1" x14ac:dyDescent="0.2">
      <c r="A29" s="173" t="s">
        <v>1</v>
      </c>
      <c r="B29" s="291">
        <v>25.650000000000002</v>
      </c>
      <c r="C29" s="346">
        <v>4.865700039551597E-3</v>
      </c>
      <c r="D29" s="291">
        <v>27.74</v>
      </c>
      <c r="E29" s="346">
        <v>5.0906452328603148E-3</v>
      </c>
      <c r="F29" s="199">
        <v>93.53</v>
      </c>
      <c r="G29" s="346">
        <v>5.9497296508495322E-3</v>
      </c>
      <c r="H29" s="199">
        <v>146.92000000000002</v>
      </c>
      <c r="I29" s="206">
        <v>5.556554010673182E-3</v>
      </c>
      <c r="J29" s="101"/>
      <c r="O29" s="78"/>
    </row>
    <row r="30" spans="1:15" ht="12.75" customHeight="1" x14ac:dyDescent="0.2">
      <c r="A30" s="173" t="s">
        <v>2</v>
      </c>
      <c r="B30" s="291">
        <v>17.369999999999997</v>
      </c>
      <c r="C30" s="346">
        <v>8.9877059359218456E-3</v>
      </c>
      <c r="D30" s="291">
        <v>15.63</v>
      </c>
      <c r="E30" s="346">
        <v>9.2770269829125819E-3</v>
      </c>
      <c r="F30" s="199">
        <v>82.35</v>
      </c>
      <c r="G30" s="346">
        <v>1.4013321759651198E-2</v>
      </c>
      <c r="H30" s="199">
        <v>115.35</v>
      </c>
      <c r="I30" s="206">
        <v>1.2149781367133213E-2</v>
      </c>
      <c r="J30" s="101"/>
    </row>
    <row r="31" spans="1:15" x14ac:dyDescent="0.2">
      <c r="A31" s="173" t="s">
        <v>6</v>
      </c>
      <c r="B31" s="291">
        <v>1192.78</v>
      </c>
      <c r="C31" s="346">
        <v>9.4004259265067919E-2</v>
      </c>
      <c r="D31" s="291">
        <v>1209.6600000000001</v>
      </c>
      <c r="E31" s="346">
        <v>0.10192200572827861</v>
      </c>
      <c r="F31" s="199">
        <v>2860.0240000000003</v>
      </c>
      <c r="G31" s="346">
        <v>0.11867493328844196</v>
      </c>
      <c r="H31" s="199">
        <v>5262.4639999999999</v>
      </c>
      <c r="I31" s="206">
        <v>0.10815495368079567</v>
      </c>
      <c r="J31" s="101"/>
    </row>
    <row r="32" spans="1:15" x14ac:dyDescent="0.2">
      <c r="A32" s="173" t="s">
        <v>25</v>
      </c>
      <c r="B32" s="291">
        <v>19825.106</v>
      </c>
      <c r="C32" s="346">
        <v>2.483378120073667E-2</v>
      </c>
      <c r="D32" s="291">
        <v>19670.638999999999</v>
      </c>
      <c r="E32" s="346">
        <v>2.3783110396931231E-2</v>
      </c>
      <c r="F32" s="199">
        <v>38619.577999999994</v>
      </c>
      <c r="G32" s="346">
        <v>2.6038345616590099E-2</v>
      </c>
      <c r="H32" s="199">
        <v>78115.322999999989</v>
      </c>
      <c r="I32" s="206">
        <v>2.5128962398258931E-2</v>
      </c>
      <c r="J32" s="101"/>
    </row>
    <row r="33" spans="1:10" x14ac:dyDescent="0.2">
      <c r="A33" s="173" t="s">
        <v>5</v>
      </c>
      <c r="B33" s="291">
        <v>5161.4270000000006</v>
      </c>
      <c r="C33" s="346">
        <v>1.4871846065148634E-2</v>
      </c>
      <c r="D33" s="291">
        <v>5117.6260000000011</v>
      </c>
      <c r="E33" s="346">
        <v>1.4860473894144091E-2</v>
      </c>
      <c r="F33" s="199">
        <v>12898.727000000001</v>
      </c>
      <c r="G33" s="346">
        <v>1.9613828345462443E-2</v>
      </c>
      <c r="H33" s="199">
        <v>23177.780000000002</v>
      </c>
      <c r="I33" s="206">
        <v>1.7180523244006107E-2</v>
      </c>
      <c r="J33" s="101"/>
    </row>
    <row r="34" spans="1:10" x14ac:dyDescent="0.2">
      <c r="A34" s="173" t="s">
        <v>3</v>
      </c>
      <c r="B34" s="291">
        <v>1679.92</v>
      </c>
      <c r="C34" s="346">
        <v>5.5401375200167621E-2</v>
      </c>
      <c r="D34" s="291">
        <v>1046.6600000000001</v>
      </c>
      <c r="E34" s="346">
        <v>3.4869108583662108E-2</v>
      </c>
      <c r="F34" s="199">
        <v>132.38999999999999</v>
      </c>
      <c r="G34" s="346">
        <v>1.9939359886755157E-3</v>
      </c>
      <c r="H34" s="199">
        <v>2858.97</v>
      </c>
      <c r="I34" s="206">
        <v>2.2558493983872947E-2</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1.5062599694536948E-2</v>
      </c>
      <c r="C38" s="93" t="str">
        <f>+B5</f>
        <v>Červenec</v>
      </c>
      <c r="D38" s="103" t="str">
        <f>+D5</f>
        <v>Srpen</v>
      </c>
      <c r="E38" s="103" t="str">
        <f>+F5</f>
        <v>Září</v>
      </c>
    </row>
    <row r="39" spans="1:10" x14ac:dyDescent="0.2">
      <c r="A39" s="103" t="s">
        <v>59</v>
      </c>
      <c r="B39" s="104">
        <f t="shared" ref="B39:B40" si="0">+I8</f>
        <v>2.282513475876239E-2</v>
      </c>
      <c r="C39" s="93"/>
      <c r="D39" s="103"/>
      <c r="E39" s="103"/>
      <c r="H39" s="116"/>
    </row>
    <row r="40" spans="1:10" x14ac:dyDescent="0.2">
      <c r="A40" s="103" t="s">
        <v>116</v>
      </c>
      <c r="B40" s="104">
        <f t="shared" si="0"/>
        <v>1.6870081188825825E-2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O42"/>
  <sheetViews>
    <sheetView showGridLines="0" view="pageBreakPreview" zoomScaleNormal="70" zoomScaleSheetLayoutView="100" workbookViewId="0">
      <selection activeCell="O38" sqref="O38"/>
    </sheetView>
  </sheetViews>
  <sheetFormatPr defaultColWidth="9.140625" defaultRowHeight="12" x14ac:dyDescent="0.2"/>
  <cols>
    <col min="1" max="1" width="33.28515625" style="74" customWidth="1"/>
    <col min="2" max="9" width="13.28515625" style="74" customWidth="1"/>
    <col min="10" max="15" width="9.140625" style="74" customWidth="1"/>
    <col min="16" max="16384" width="9.140625" style="74"/>
  </cols>
  <sheetData>
    <row r="1" spans="1:15" ht="18" x14ac:dyDescent="0.25">
      <c r="A1" s="243" t="s">
        <v>272</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1055.2114999999999</v>
      </c>
      <c r="C7" s="345">
        <v>2.7452988053421289E-2</v>
      </c>
      <c r="D7" s="289">
        <v>1055.2124999999999</v>
      </c>
      <c r="E7" s="345">
        <v>2.7475430002414623E-2</v>
      </c>
      <c r="F7" s="198">
        <v>1055.2114999999999</v>
      </c>
      <c r="G7" s="345">
        <v>2.7467395970628358E-2</v>
      </c>
      <c r="H7" s="198">
        <v>1055.2114999999999</v>
      </c>
      <c r="I7" s="204">
        <v>2.7467395970628358E-2</v>
      </c>
      <c r="J7" s="111"/>
      <c r="O7" s="60"/>
    </row>
    <row r="8" spans="1:15" x14ac:dyDescent="0.2">
      <c r="A8" s="170" t="s">
        <v>326</v>
      </c>
      <c r="B8" s="289">
        <v>175251.70099999997</v>
      </c>
      <c r="C8" s="345">
        <v>2.3394322713194565E-2</v>
      </c>
      <c r="D8" s="289">
        <v>183766.56000000003</v>
      </c>
      <c r="E8" s="345">
        <v>2.4765300929672357E-2</v>
      </c>
      <c r="F8" s="198">
        <v>306203.48700000002</v>
      </c>
      <c r="G8" s="345">
        <v>3.3175320235756756E-2</v>
      </c>
      <c r="H8" s="198">
        <v>665221.74800000002</v>
      </c>
      <c r="I8" s="204">
        <v>2.7555239942525817E-2</v>
      </c>
      <c r="J8" s="111"/>
      <c r="O8" s="60"/>
    </row>
    <row r="9" spans="1:15" x14ac:dyDescent="0.2">
      <c r="A9" s="170" t="s">
        <v>327</v>
      </c>
      <c r="B9" s="289">
        <v>102954.85999999999</v>
      </c>
      <c r="C9" s="345">
        <v>3.6420839262549513E-2</v>
      </c>
      <c r="D9" s="289">
        <v>110488.86600000001</v>
      </c>
      <c r="E9" s="345">
        <v>3.8851037094796669E-2</v>
      </c>
      <c r="F9" s="198">
        <v>159869.41399999999</v>
      </c>
      <c r="G9" s="345">
        <v>3.8142932053343313E-2</v>
      </c>
      <c r="H9" s="198">
        <v>373313.14</v>
      </c>
      <c r="I9" s="205">
        <v>3.7853514948853174E-2</v>
      </c>
      <c r="J9" s="101"/>
      <c r="O9" s="104"/>
    </row>
    <row r="10" spans="1:15" x14ac:dyDescent="0.2">
      <c r="A10" s="173" t="s">
        <v>40</v>
      </c>
      <c r="B10" s="291">
        <v>11391.56</v>
      </c>
      <c r="C10" s="346">
        <v>3.5954165404866158E-2</v>
      </c>
      <c r="D10" s="291">
        <v>2728.68</v>
      </c>
      <c r="E10" s="346">
        <v>9.4233103166247202E-3</v>
      </c>
      <c r="F10" s="199">
        <v>3364.6210000000001</v>
      </c>
      <c r="G10" s="346">
        <v>7.7845612272961877E-3</v>
      </c>
      <c r="H10" s="199">
        <v>17484.861000000001</v>
      </c>
      <c r="I10" s="206">
        <v>1.6834707767768551E-2</v>
      </c>
      <c r="J10" s="101"/>
      <c r="O10" s="127"/>
    </row>
    <row r="11" spans="1:15" x14ac:dyDescent="0.2">
      <c r="A11" s="173" t="s">
        <v>39</v>
      </c>
      <c r="B11" s="291">
        <v>1754.319</v>
      </c>
      <c r="C11" s="346">
        <v>6.1400255048220172E-2</v>
      </c>
      <c r="D11" s="291">
        <v>1579.93</v>
      </c>
      <c r="E11" s="346">
        <v>5.5447977034816839E-2</v>
      </c>
      <c r="F11" s="199">
        <v>2446.6779999999999</v>
      </c>
      <c r="G11" s="346">
        <v>6.7104461827223169E-2</v>
      </c>
      <c r="H11" s="199">
        <v>5780.9269999999997</v>
      </c>
      <c r="I11" s="206">
        <v>6.1810575768025879E-2</v>
      </c>
      <c r="J11" s="101"/>
      <c r="O11" s="127"/>
    </row>
    <row r="12" spans="1:15" x14ac:dyDescent="0.2">
      <c r="A12" s="173" t="s">
        <v>38</v>
      </c>
      <c r="B12" s="291">
        <v>2148.73</v>
      </c>
      <c r="C12" s="346">
        <v>9.8362284646333255E-3</v>
      </c>
      <c r="D12" s="291">
        <v>2710.77</v>
      </c>
      <c r="E12" s="346">
        <v>1.2506678676311478E-2</v>
      </c>
      <c r="F12" s="199">
        <v>3205.53</v>
      </c>
      <c r="G12" s="346">
        <v>9.263832209076452E-3</v>
      </c>
      <c r="H12" s="199">
        <v>8065.0300000000007</v>
      </c>
      <c r="I12" s="206">
        <v>1.0323598645691238E-2</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0.3</v>
      </c>
      <c r="C15" s="346">
        <v>3.3292642326045946E-3</v>
      </c>
      <c r="D15" s="291">
        <v>0</v>
      </c>
      <c r="E15" s="346">
        <v>0</v>
      </c>
      <c r="F15" s="199">
        <v>0.7</v>
      </c>
      <c r="G15" s="346">
        <v>1.5273838097316167E-2</v>
      </c>
      <c r="H15" s="199">
        <v>1</v>
      </c>
      <c r="I15" s="206">
        <v>4.8374613003095979E-3</v>
      </c>
      <c r="J15" s="101"/>
      <c r="O15" s="127"/>
    </row>
    <row r="16" spans="1:15" x14ac:dyDescent="0.2">
      <c r="A16" s="173" t="s">
        <v>37</v>
      </c>
      <c r="B16" s="291">
        <v>49970.85</v>
      </c>
      <c r="C16" s="346">
        <v>5.3289395749310818E-2</v>
      </c>
      <c r="D16" s="291">
        <v>64335.83</v>
      </c>
      <c r="E16" s="346">
        <v>6.3371629079268216E-2</v>
      </c>
      <c r="F16" s="199">
        <v>96020.09</v>
      </c>
      <c r="G16" s="346">
        <v>5.1859175151686865E-2</v>
      </c>
      <c r="H16" s="199">
        <v>210326.77</v>
      </c>
      <c r="I16" s="206">
        <v>5.5283747784245628E-2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0</v>
      </c>
      <c r="C19" s="346">
        <v>0</v>
      </c>
      <c r="D19" s="291">
        <v>0</v>
      </c>
      <c r="E19" s="346">
        <v>0</v>
      </c>
      <c r="F19" s="199">
        <v>0</v>
      </c>
      <c r="G19" s="346">
        <v>0</v>
      </c>
      <c r="H19" s="199">
        <v>0</v>
      </c>
      <c r="I19" s="206">
        <v>0</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0</v>
      </c>
      <c r="C21" s="346">
        <v>0</v>
      </c>
      <c r="D21" s="291">
        <v>0</v>
      </c>
      <c r="E21" s="346">
        <v>0</v>
      </c>
      <c r="F21" s="199">
        <v>0</v>
      </c>
      <c r="G21" s="346">
        <v>0</v>
      </c>
      <c r="H21" s="199">
        <v>0</v>
      </c>
      <c r="I21" s="206">
        <v>0</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400.44000000000005</v>
      </c>
      <c r="C24" s="346">
        <v>1.0841042230142404E-2</v>
      </c>
      <c r="D24" s="291">
        <v>53</v>
      </c>
      <c r="E24" s="346">
        <v>6.6953860831220806E-3</v>
      </c>
      <c r="F24" s="199">
        <v>97</v>
      </c>
      <c r="G24" s="346">
        <v>5.859424788121387E-3</v>
      </c>
      <c r="H24" s="199">
        <v>550.44000000000005</v>
      </c>
      <c r="I24" s="206">
        <v>8.9636773211000612E-3</v>
      </c>
      <c r="J24" s="101"/>
      <c r="O24" s="127"/>
    </row>
    <row r="25" spans="1:15" x14ac:dyDescent="0.2">
      <c r="A25" s="173" t="s">
        <v>30</v>
      </c>
      <c r="B25" s="291">
        <v>37288.661</v>
      </c>
      <c r="C25" s="346">
        <v>4.4394558416504915E-2</v>
      </c>
      <c r="D25" s="291">
        <v>39080.656000000003</v>
      </c>
      <c r="E25" s="346">
        <v>4.6608227493597117E-2</v>
      </c>
      <c r="F25" s="199">
        <v>54734.794999999998</v>
      </c>
      <c r="G25" s="346">
        <v>5.3092200583619714E-2</v>
      </c>
      <c r="H25" s="199">
        <v>131104.11200000002</v>
      </c>
      <c r="I25" s="206">
        <v>4.8389171314691018E-2</v>
      </c>
      <c r="J25" s="101"/>
      <c r="O25" s="98"/>
    </row>
    <row r="26" spans="1:15" ht="13.5" customHeight="1" x14ac:dyDescent="0.2">
      <c r="A26" s="171" t="s">
        <v>330</v>
      </c>
      <c r="B26" s="289">
        <v>21407.3</v>
      </c>
      <c r="C26" s="345"/>
      <c r="D26" s="289">
        <v>20754</v>
      </c>
      <c r="E26" s="345"/>
      <c r="F26" s="198">
        <v>49849.200000000004</v>
      </c>
      <c r="G26" s="345"/>
      <c r="H26" s="198">
        <v>92010.5</v>
      </c>
      <c r="I26" s="205"/>
      <c r="J26" s="10"/>
      <c r="O26" s="78"/>
    </row>
    <row r="27" spans="1:15" ht="13.5" customHeight="1" x14ac:dyDescent="0.2">
      <c r="A27" s="171" t="s">
        <v>329</v>
      </c>
      <c r="B27" s="289">
        <v>84985.430999999997</v>
      </c>
      <c r="C27" s="345">
        <v>3.5865272252365868E-2</v>
      </c>
      <c r="D27" s="289">
        <v>92277.448999999993</v>
      </c>
      <c r="E27" s="345">
        <v>3.8548053588229131E-2</v>
      </c>
      <c r="F27" s="198">
        <v>159029.03899999999</v>
      </c>
      <c r="G27" s="345">
        <v>4.3664263217306251E-2</v>
      </c>
      <c r="H27" s="198">
        <v>336291.91899999999</v>
      </c>
      <c r="I27" s="205">
        <v>4.0008602522791439E-2</v>
      </c>
      <c r="J27" s="10"/>
      <c r="O27" s="78"/>
    </row>
    <row r="28" spans="1:15" ht="12.75" customHeight="1" x14ac:dyDescent="0.2">
      <c r="A28" s="173" t="s">
        <v>26</v>
      </c>
      <c r="B28" s="291">
        <v>32297.298999999995</v>
      </c>
      <c r="C28" s="346">
        <v>2.8591817063894895E-2</v>
      </c>
      <c r="D28" s="291">
        <v>38657.64</v>
      </c>
      <c r="E28" s="346">
        <v>3.4315935507756933E-2</v>
      </c>
      <c r="F28" s="199">
        <v>51120.794000000002</v>
      </c>
      <c r="G28" s="346">
        <v>3.8600264050398313E-2</v>
      </c>
      <c r="H28" s="199">
        <v>122075.73300000001</v>
      </c>
      <c r="I28" s="206">
        <v>3.4094750130611709E-2</v>
      </c>
      <c r="J28" s="101"/>
      <c r="O28" s="78"/>
    </row>
    <row r="29" spans="1:15" ht="12.75" customHeight="1" x14ac:dyDescent="0.2">
      <c r="A29" s="173" t="s">
        <v>0</v>
      </c>
      <c r="B29" s="291">
        <v>196.16</v>
      </c>
      <c r="C29" s="346">
        <v>4.419292247282651E-3</v>
      </c>
      <c r="D29" s="291">
        <v>203.67000000000002</v>
      </c>
      <c r="E29" s="346">
        <v>4.3495629743126136E-3</v>
      </c>
      <c r="F29" s="199">
        <v>291.52999999999997</v>
      </c>
      <c r="G29" s="346">
        <v>4.4978662944945725E-3</v>
      </c>
      <c r="H29" s="199">
        <v>691.36</v>
      </c>
      <c r="I29" s="206">
        <v>4.4310061243008599E-3</v>
      </c>
      <c r="J29" s="101"/>
      <c r="O29" s="78"/>
    </row>
    <row r="30" spans="1:15" ht="12.75" customHeight="1" x14ac:dyDescent="0.2">
      <c r="A30" s="173" t="s">
        <v>1</v>
      </c>
      <c r="B30" s="291">
        <v>109.5</v>
      </c>
      <c r="C30" s="346">
        <v>2.0771701923231963E-2</v>
      </c>
      <c r="D30" s="291">
        <v>23.7</v>
      </c>
      <c r="E30" s="346">
        <v>4.3492534974329299E-3</v>
      </c>
      <c r="F30" s="199">
        <v>390.6</v>
      </c>
      <c r="G30" s="346">
        <v>2.484726185846068E-2</v>
      </c>
      <c r="H30" s="199">
        <v>523.79999999999995</v>
      </c>
      <c r="I30" s="206">
        <v>1.9810257220192026E-2</v>
      </c>
      <c r="J30" s="101"/>
      <c r="O30" s="78"/>
    </row>
    <row r="31" spans="1:15" ht="12.75" customHeight="1" x14ac:dyDescent="0.2">
      <c r="A31" s="173" t="s">
        <v>2</v>
      </c>
      <c r="B31" s="291">
        <v>23</v>
      </c>
      <c r="C31" s="346">
        <v>1.1900819604271876E-2</v>
      </c>
      <c r="D31" s="291">
        <v>31</v>
      </c>
      <c r="E31" s="346">
        <v>1.8399733619340376E-2</v>
      </c>
      <c r="F31" s="199">
        <v>212</v>
      </c>
      <c r="G31" s="346">
        <v>3.6075582429217413E-2</v>
      </c>
      <c r="H31" s="199">
        <v>266</v>
      </c>
      <c r="I31" s="206">
        <v>2.8017701288751064E-2</v>
      </c>
      <c r="J31" s="101"/>
    </row>
    <row r="32" spans="1:15" x14ac:dyDescent="0.2">
      <c r="A32" s="173" t="s">
        <v>6</v>
      </c>
      <c r="B32" s="291">
        <v>11</v>
      </c>
      <c r="C32" s="346">
        <v>8.6692168875714473E-4</v>
      </c>
      <c r="D32" s="291">
        <v>13</v>
      </c>
      <c r="E32" s="346">
        <v>1.0953375944212605E-3</v>
      </c>
      <c r="F32" s="199">
        <v>21</v>
      </c>
      <c r="G32" s="346">
        <v>8.7138205800275838E-4</v>
      </c>
      <c r="H32" s="199">
        <v>45</v>
      </c>
      <c r="I32" s="206">
        <v>9.2484678577103906E-4</v>
      </c>
      <c r="J32" s="101"/>
    </row>
    <row r="33" spans="1:10" x14ac:dyDescent="0.2">
      <c r="A33" s="173" t="s">
        <v>25</v>
      </c>
      <c r="B33" s="291">
        <v>33458.607000000004</v>
      </c>
      <c r="C33" s="346">
        <v>4.1911691444143431E-2</v>
      </c>
      <c r="D33" s="291">
        <v>34480.681000000011</v>
      </c>
      <c r="E33" s="346">
        <v>4.1689435853322784E-2</v>
      </c>
      <c r="F33" s="199">
        <v>66311.47099999999</v>
      </c>
      <c r="G33" s="346">
        <v>4.4708955655664892E-2</v>
      </c>
      <c r="H33" s="199">
        <v>134250.75900000002</v>
      </c>
      <c r="I33" s="206">
        <v>4.3187202526816952E-2</v>
      </c>
      <c r="J33" s="101"/>
    </row>
    <row r="34" spans="1:10" x14ac:dyDescent="0.2">
      <c r="A34" s="173" t="s">
        <v>5</v>
      </c>
      <c r="B34" s="291">
        <v>16566.246000000003</v>
      </c>
      <c r="C34" s="346">
        <v>4.7733051419575304E-2</v>
      </c>
      <c r="D34" s="291">
        <v>16107.039999999999</v>
      </c>
      <c r="E34" s="346">
        <v>4.6771344258438305E-2</v>
      </c>
      <c r="F34" s="199">
        <v>37645.595999999998</v>
      </c>
      <c r="G34" s="346">
        <v>5.7243963524976342E-2</v>
      </c>
      <c r="H34" s="199">
        <v>70318.881999999998</v>
      </c>
      <c r="I34" s="206">
        <v>5.2123852530031892E-2</v>
      </c>
      <c r="J34" s="101"/>
    </row>
    <row r="35" spans="1:10" x14ac:dyDescent="0.2">
      <c r="A35" s="173" t="s">
        <v>3</v>
      </c>
      <c r="B35" s="291">
        <v>2323.6190000000001</v>
      </c>
      <c r="C35" s="346">
        <v>7.6629653817585533E-2</v>
      </c>
      <c r="D35" s="291">
        <v>2760.7179999999998</v>
      </c>
      <c r="E35" s="346">
        <v>9.1972346044437034E-2</v>
      </c>
      <c r="F35" s="199">
        <v>3036.0479999999998</v>
      </c>
      <c r="G35" s="346">
        <v>4.5726152810229792E-2</v>
      </c>
      <c r="H35" s="199">
        <v>8120.3849999999993</v>
      </c>
      <c r="I35" s="206">
        <v>6.4073304780823903E-2</v>
      </c>
      <c r="J35" s="101"/>
    </row>
    <row r="36" spans="1:10" ht="12" customHeight="1" x14ac:dyDescent="0.2">
      <c r="A36" s="193" t="s">
        <v>185</v>
      </c>
      <c r="B36" s="71"/>
      <c r="C36" s="8"/>
      <c r="E36" s="103"/>
      <c r="F36" s="103"/>
      <c r="G36" s="103"/>
      <c r="I36" s="3"/>
    </row>
    <row r="37" spans="1:10" x14ac:dyDescent="0.2">
      <c r="A37" s="193"/>
      <c r="B37" s="71" t="s">
        <v>207</v>
      </c>
    </row>
    <row r="38" spans="1:10" x14ac:dyDescent="0.2">
      <c r="A38" s="103" t="s">
        <v>164</v>
      </c>
      <c r="B38" s="104">
        <f>+I7</f>
        <v>2.7467395970628358E-2</v>
      </c>
      <c r="C38" s="93" t="str">
        <f>+B5</f>
        <v>Červenec</v>
      </c>
      <c r="D38" s="103" t="str">
        <f>+D5</f>
        <v>Srpen</v>
      </c>
      <c r="E38" s="103" t="str">
        <f>+F5</f>
        <v>Září</v>
      </c>
    </row>
    <row r="39" spans="1:10" x14ac:dyDescent="0.2">
      <c r="A39" s="103" t="s">
        <v>59</v>
      </c>
      <c r="B39" s="104">
        <f t="shared" ref="B39:B40" si="0">+I8</f>
        <v>2.7555239942525817E-2</v>
      </c>
      <c r="C39" s="93"/>
      <c r="D39" s="103"/>
      <c r="E39" s="103"/>
    </row>
    <row r="40" spans="1:10" x14ac:dyDescent="0.2">
      <c r="A40" s="103" t="s">
        <v>116</v>
      </c>
      <c r="B40" s="104">
        <f t="shared" si="0"/>
        <v>3.7853514948853174E-2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O41"/>
  <sheetViews>
    <sheetView showGridLines="0" view="pageBreakPreview" zoomScaleNormal="70" zoomScaleSheetLayoutView="100" workbookViewId="0">
      <selection activeCell="K39" sqref="K39"/>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273</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444.49799999999988</v>
      </c>
      <c r="C7" s="345">
        <v>1.1564315100593249E-2</v>
      </c>
      <c r="D7" s="289">
        <v>444.49799999999988</v>
      </c>
      <c r="E7" s="345">
        <v>1.1573757594051713E-2</v>
      </c>
      <c r="F7" s="198">
        <v>444.49799999999988</v>
      </c>
      <c r="G7" s="345">
        <v>1.1570384301301077E-2</v>
      </c>
      <c r="H7" s="198">
        <v>444.49799999999988</v>
      </c>
      <c r="I7" s="204">
        <v>1.1570384301301077E-2</v>
      </c>
      <c r="J7" s="111"/>
      <c r="O7" s="60"/>
    </row>
    <row r="8" spans="1:15" x14ac:dyDescent="0.2">
      <c r="A8" s="170" t="s">
        <v>326</v>
      </c>
      <c r="B8" s="289">
        <v>104840.53499999999</v>
      </c>
      <c r="C8" s="345">
        <v>1.3995146952747521E-2</v>
      </c>
      <c r="D8" s="289">
        <v>102997.78399999999</v>
      </c>
      <c r="E8" s="345">
        <v>1.3880496624899501E-2</v>
      </c>
      <c r="F8" s="198">
        <v>132155.41199999998</v>
      </c>
      <c r="G8" s="345">
        <v>1.4318250118387355E-2</v>
      </c>
      <c r="H8" s="198">
        <v>339993.73099999991</v>
      </c>
      <c r="I8" s="204">
        <v>1.4083437387347075E-2</v>
      </c>
      <c r="J8" s="111"/>
      <c r="O8" s="60"/>
    </row>
    <row r="9" spans="1:15" x14ac:dyDescent="0.2">
      <c r="A9" s="170" t="s">
        <v>327</v>
      </c>
      <c r="B9" s="289">
        <v>58434.45</v>
      </c>
      <c r="C9" s="345">
        <v>2.0671503131037102E-2</v>
      </c>
      <c r="D9" s="289">
        <v>57667.330999999998</v>
      </c>
      <c r="E9" s="345">
        <v>2.027747859987012E-2</v>
      </c>
      <c r="F9" s="198">
        <v>96686.797999999995</v>
      </c>
      <c r="G9" s="345">
        <v>2.306831478452364E-2</v>
      </c>
      <c r="H9" s="198">
        <v>212788.57899999997</v>
      </c>
      <c r="I9" s="205">
        <v>2.1576512565621781E-2</v>
      </c>
      <c r="J9" s="101"/>
      <c r="O9" s="104"/>
    </row>
    <row r="10" spans="1:15" x14ac:dyDescent="0.2">
      <c r="A10" s="173" t="s">
        <v>40</v>
      </c>
      <c r="B10" s="291">
        <v>0</v>
      </c>
      <c r="C10" s="346">
        <v>0</v>
      </c>
      <c r="D10" s="291">
        <v>0</v>
      </c>
      <c r="E10" s="346">
        <v>0</v>
      </c>
      <c r="F10" s="199">
        <v>0</v>
      </c>
      <c r="G10" s="346">
        <v>0</v>
      </c>
      <c r="H10" s="199">
        <v>0</v>
      </c>
      <c r="I10" s="206">
        <v>0</v>
      </c>
      <c r="J10" s="101"/>
      <c r="O10" s="127"/>
    </row>
    <row r="11" spans="1:15" x14ac:dyDescent="0.2">
      <c r="A11" s="173" t="s">
        <v>39</v>
      </c>
      <c r="B11" s="291">
        <v>592.29999999999995</v>
      </c>
      <c r="C11" s="346">
        <v>2.0730192778543016E-2</v>
      </c>
      <c r="D11" s="291">
        <v>595</v>
      </c>
      <c r="E11" s="346">
        <v>2.0881650665356074E-2</v>
      </c>
      <c r="F11" s="199">
        <v>592.69000000000005</v>
      </c>
      <c r="G11" s="346">
        <v>1.6255569175991653E-2</v>
      </c>
      <c r="H11" s="199">
        <v>1779.99</v>
      </c>
      <c r="I11" s="206">
        <v>1.9031931515711649E-2</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2803.1210000000001</v>
      </c>
      <c r="C16" s="346">
        <v>2.9892752335052117E-3</v>
      </c>
      <c r="D16" s="291">
        <v>3127.56</v>
      </c>
      <c r="E16" s="346">
        <v>3.0806872662271722E-3</v>
      </c>
      <c r="F16" s="199">
        <v>6039.4570000000003</v>
      </c>
      <c r="G16" s="346">
        <v>3.2618305021801307E-3</v>
      </c>
      <c r="H16" s="199">
        <v>11970.138000000001</v>
      </c>
      <c r="I16" s="206">
        <v>3.1463141383981435E-3</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54.6</v>
      </c>
      <c r="C19" s="346">
        <v>9.2887113168555E-4</v>
      </c>
      <c r="D19" s="291">
        <v>171.4</v>
      </c>
      <c r="E19" s="346">
        <v>3.2120104153091989E-3</v>
      </c>
      <c r="F19" s="199">
        <v>216</v>
      </c>
      <c r="G19" s="346">
        <v>3.4647057244974757E-3</v>
      </c>
      <c r="H19" s="199">
        <v>442</v>
      </c>
      <c r="I19" s="206">
        <v>2.5331515753139518E-3</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30304</v>
      </c>
      <c r="C21" s="346">
        <v>0.14970746095712956</v>
      </c>
      <c r="D21" s="291">
        <v>29709</v>
      </c>
      <c r="E21" s="346">
        <v>0.15073431569718163</v>
      </c>
      <c r="F21" s="199">
        <v>45385</v>
      </c>
      <c r="G21" s="346">
        <v>0.24452205934328672</v>
      </c>
      <c r="H21" s="199">
        <v>105398</v>
      </c>
      <c r="I21" s="206">
        <v>0.18012947858686101</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0</v>
      </c>
      <c r="C24" s="346">
        <v>0</v>
      </c>
      <c r="D24" s="291">
        <v>0</v>
      </c>
      <c r="E24" s="346">
        <v>0</v>
      </c>
      <c r="F24" s="199">
        <v>0</v>
      </c>
      <c r="G24" s="346">
        <v>0</v>
      </c>
      <c r="H24" s="199">
        <v>0</v>
      </c>
      <c r="I24" s="206">
        <v>0</v>
      </c>
      <c r="J24" s="101"/>
      <c r="O24" s="127"/>
    </row>
    <row r="25" spans="1:15" x14ac:dyDescent="0.2">
      <c r="A25" s="173" t="s">
        <v>30</v>
      </c>
      <c r="B25" s="291">
        <v>24680.429</v>
      </c>
      <c r="C25" s="346">
        <v>2.938364418569232E-2</v>
      </c>
      <c r="D25" s="291">
        <v>24064.370999999999</v>
      </c>
      <c r="E25" s="346">
        <v>2.8699561185930988E-2</v>
      </c>
      <c r="F25" s="199">
        <v>44453.650999999998</v>
      </c>
      <c r="G25" s="346">
        <v>4.3119594319595556E-2</v>
      </c>
      <c r="H25" s="199">
        <v>93198.451000000001</v>
      </c>
      <c r="I25" s="206">
        <v>3.4398584017737259E-2</v>
      </c>
      <c r="J25" s="101"/>
      <c r="O25" s="98"/>
    </row>
    <row r="26" spans="1:15" ht="13.5" customHeight="1" x14ac:dyDescent="0.2">
      <c r="A26" s="171" t="s">
        <v>329</v>
      </c>
      <c r="B26" s="289">
        <v>40055.422000000006</v>
      </c>
      <c r="C26" s="345">
        <v>1.6904057534442646E-2</v>
      </c>
      <c r="D26" s="289">
        <v>39846.796000000002</v>
      </c>
      <c r="E26" s="345">
        <v>1.6645631670282025E-2</v>
      </c>
      <c r="F26" s="198">
        <v>78861.37</v>
      </c>
      <c r="G26" s="345">
        <v>2.1652797746940913E-2</v>
      </c>
      <c r="H26" s="198">
        <v>158763.58799999999</v>
      </c>
      <c r="I26" s="205">
        <v>1.8888081837566312E-2</v>
      </c>
      <c r="J26" s="10"/>
      <c r="O26" s="78"/>
    </row>
    <row r="27" spans="1:15" ht="12.75" customHeight="1" x14ac:dyDescent="0.2">
      <c r="A27" s="173" t="s">
        <v>26</v>
      </c>
      <c r="B27" s="291">
        <v>4109.7029999999995</v>
      </c>
      <c r="C27" s="346">
        <v>3.6381951432824162E-3</v>
      </c>
      <c r="D27" s="291">
        <v>4006.1770000000001</v>
      </c>
      <c r="E27" s="346">
        <v>3.5562365308554572E-3</v>
      </c>
      <c r="F27" s="199">
        <v>7986.0370000000003</v>
      </c>
      <c r="G27" s="346">
        <v>6.0300928995009511E-3</v>
      </c>
      <c r="H27" s="199">
        <v>16101.916999999999</v>
      </c>
      <c r="I27" s="206">
        <v>4.4971332405503465E-3</v>
      </c>
      <c r="J27" s="101"/>
      <c r="O27" s="78"/>
    </row>
    <row r="28" spans="1:15" ht="12.75" customHeight="1" x14ac:dyDescent="0.2">
      <c r="A28" s="173" t="s">
        <v>0</v>
      </c>
      <c r="B28" s="291">
        <v>0</v>
      </c>
      <c r="C28" s="346">
        <v>0</v>
      </c>
      <c r="D28" s="291">
        <v>6</v>
      </c>
      <c r="E28" s="346">
        <v>1.2813560095191083E-4</v>
      </c>
      <c r="F28" s="199">
        <v>551</v>
      </c>
      <c r="G28" s="346">
        <v>8.5010953530220215E-3</v>
      </c>
      <c r="H28" s="199">
        <v>557</v>
      </c>
      <c r="I28" s="206">
        <v>3.5698773594590068E-3</v>
      </c>
      <c r="J28" s="101"/>
      <c r="O28" s="78"/>
    </row>
    <row r="29" spans="1:15" ht="12.75" customHeight="1" x14ac:dyDescent="0.2">
      <c r="A29" s="173" t="s">
        <v>1</v>
      </c>
      <c r="B29" s="291">
        <v>0</v>
      </c>
      <c r="C29" s="346">
        <v>0</v>
      </c>
      <c r="D29" s="291">
        <v>0</v>
      </c>
      <c r="E29" s="346">
        <v>0</v>
      </c>
      <c r="F29" s="199">
        <v>138</v>
      </c>
      <c r="G29" s="346">
        <v>8.7786024999169827E-3</v>
      </c>
      <c r="H29" s="199">
        <v>138</v>
      </c>
      <c r="I29" s="206">
        <v>5.2191972057779677E-3</v>
      </c>
      <c r="J29" s="101"/>
      <c r="O29" s="78"/>
    </row>
    <row r="30" spans="1:15" ht="12.75" customHeight="1" x14ac:dyDescent="0.2">
      <c r="A30" s="173" t="s">
        <v>2</v>
      </c>
      <c r="B30" s="291">
        <v>5</v>
      </c>
      <c r="C30" s="346">
        <v>2.5871346965808421E-3</v>
      </c>
      <c r="D30" s="291">
        <v>5</v>
      </c>
      <c r="E30" s="346">
        <v>2.9676989708613505E-3</v>
      </c>
      <c r="F30" s="199">
        <v>14</v>
      </c>
      <c r="G30" s="346">
        <v>2.3823497830615273E-3</v>
      </c>
      <c r="H30" s="199">
        <v>24</v>
      </c>
      <c r="I30" s="206">
        <v>2.5279128982331786E-3</v>
      </c>
      <c r="J30" s="101"/>
    </row>
    <row r="31" spans="1:15" x14ac:dyDescent="0.2">
      <c r="A31" s="173" t="s">
        <v>6</v>
      </c>
      <c r="B31" s="291">
        <v>592.29999999999995</v>
      </c>
      <c r="C31" s="346">
        <v>4.6679792386441529E-2</v>
      </c>
      <c r="D31" s="291">
        <v>595</v>
      </c>
      <c r="E31" s="346">
        <v>5.0132759129280766E-2</v>
      </c>
      <c r="F31" s="199">
        <v>592.69000000000005</v>
      </c>
      <c r="G31" s="346">
        <v>2.4593306283697852E-2</v>
      </c>
      <c r="H31" s="199">
        <v>1779.99</v>
      </c>
      <c r="I31" s="206">
        <v>3.6582622893435376E-2</v>
      </c>
      <c r="J31" s="101"/>
    </row>
    <row r="32" spans="1:15" x14ac:dyDescent="0.2">
      <c r="A32" s="173" t="s">
        <v>25</v>
      </c>
      <c r="B32" s="291">
        <v>24853.437000000005</v>
      </c>
      <c r="C32" s="346">
        <v>3.1132485069401059E-2</v>
      </c>
      <c r="D32" s="291">
        <v>24560.177999999996</v>
      </c>
      <c r="E32" s="346">
        <v>2.9694888139743789E-2</v>
      </c>
      <c r="F32" s="199">
        <v>46387.790999999997</v>
      </c>
      <c r="G32" s="346">
        <v>3.1275881223977842E-2</v>
      </c>
      <c r="H32" s="199">
        <v>95801.406000000003</v>
      </c>
      <c r="I32" s="206">
        <v>3.0818408432803101E-2</v>
      </c>
      <c r="J32" s="101"/>
    </row>
    <row r="33" spans="1:10" x14ac:dyDescent="0.2">
      <c r="A33" s="173" t="s">
        <v>5</v>
      </c>
      <c r="B33" s="291">
        <v>10466.683000000001</v>
      </c>
      <c r="C33" s="346">
        <v>3.0158112938283948E-2</v>
      </c>
      <c r="D33" s="291">
        <v>10644.967000000001</v>
      </c>
      <c r="E33" s="346">
        <v>3.0910671121243585E-2</v>
      </c>
      <c r="F33" s="199">
        <v>23066.905999999995</v>
      </c>
      <c r="G33" s="346">
        <v>3.5075580306871953E-2</v>
      </c>
      <c r="H33" s="199">
        <v>44178.555999999997</v>
      </c>
      <c r="I33" s="206">
        <v>3.2747342853570331E-2</v>
      </c>
      <c r="J33" s="101"/>
    </row>
    <row r="34" spans="1:10" x14ac:dyDescent="0.2">
      <c r="A34" s="173" t="s">
        <v>3</v>
      </c>
      <c r="B34" s="291">
        <v>28.298999999999999</v>
      </c>
      <c r="C34" s="346">
        <v>9.3326082003282495E-4</v>
      </c>
      <c r="D34" s="291">
        <v>29.474</v>
      </c>
      <c r="E34" s="346">
        <v>9.8191591003272982E-4</v>
      </c>
      <c r="F34" s="199">
        <v>124.946</v>
      </c>
      <c r="G34" s="346">
        <v>1.8818213312263086E-3</v>
      </c>
      <c r="H34" s="199">
        <v>182.71899999999999</v>
      </c>
      <c r="I34" s="206">
        <v>1.4417309248573021E-3</v>
      </c>
      <c r="J34" s="101"/>
    </row>
    <row r="35" spans="1:10" ht="12.6"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1.1570384301301077E-2</v>
      </c>
      <c r="C38" s="93" t="str">
        <f>+B5</f>
        <v>Červenec</v>
      </c>
      <c r="D38" s="103" t="str">
        <f>+D5</f>
        <v>Srpen</v>
      </c>
      <c r="E38" s="103" t="str">
        <f>+F5</f>
        <v>Září</v>
      </c>
    </row>
    <row r="39" spans="1:10" x14ac:dyDescent="0.2">
      <c r="A39" s="103" t="s">
        <v>59</v>
      </c>
      <c r="B39" s="104">
        <f t="shared" ref="B39:B40" si="0">+I8</f>
        <v>1.4083437387347075E-2</v>
      </c>
      <c r="C39" s="93"/>
      <c r="D39" s="103"/>
      <c r="E39" s="103"/>
      <c r="H39" s="116">
        <f>I7</f>
        <v>1.1570384301301077E-2</v>
      </c>
    </row>
    <row r="40" spans="1:10" x14ac:dyDescent="0.2">
      <c r="A40" s="103" t="s">
        <v>116</v>
      </c>
      <c r="B40" s="104">
        <f t="shared" si="0"/>
        <v>2.1576512565621781E-2</v>
      </c>
      <c r="C40" s="93"/>
      <c r="D40" s="103"/>
      <c r="E40" s="103"/>
      <c r="H40" s="116">
        <f>I8</f>
        <v>1.4083437387347075E-2</v>
      </c>
    </row>
    <row r="41" spans="1:10" x14ac:dyDescent="0.2">
      <c r="B41" s="78"/>
      <c r="C41" s="78"/>
      <c r="H41" s="116">
        <f>I9</f>
        <v>2.1576512565621781E-2</v>
      </c>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O41"/>
  <sheetViews>
    <sheetView showGridLines="0" view="pageBreakPreview" zoomScaleNormal="70" zoomScaleSheetLayoutView="100" workbookViewId="0">
      <selection activeCell="J35" sqref="J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274</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6094.0450000000001</v>
      </c>
      <c r="C7" s="345">
        <v>0.15854617257489306</v>
      </c>
      <c r="D7" s="289">
        <v>6094.0450000000001</v>
      </c>
      <c r="E7" s="345">
        <v>0.1586756286805405</v>
      </c>
      <c r="F7" s="198">
        <v>6093.4989999999998</v>
      </c>
      <c r="G7" s="345">
        <v>0.15861516850378141</v>
      </c>
      <c r="H7" s="198">
        <v>6093.4989999999998</v>
      </c>
      <c r="I7" s="204">
        <v>0.15861516850378141</v>
      </c>
      <c r="J7" s="111"/>
      <c r="O7" s="60"/>
    </row>
    <row r="8" spans="1:15" x14ac:dyDescent="0.2">
      <c r="A8" s="170" t="s">
        <v>326</v>
      </c>
      <c r="B8" s="289">
        <v>1665749.1989999984</v>
      </c>
      <c r="C8" s="345">
        <v>0.22236060533672836</v>
      </c>
      <c r="D8" s="289">
        <v>1584298.3089999999</v>
      </c>
      <c r="E8" s="345">
        <v>0.21350796567534397</v>
      </c>
      <c r="F8" s="198">
        <v>1853493.7520000001</v>
      </c>
      <c r="G8" s="345">
        <v>0.20081498542037934</v>
      </c>
      <c r="H8" s="198">
        <v>5103541.2599999988</v>
      </c>
      <c r="I8" s="204">
        <v>0.21140214432057397</v>
      </c>
      <c r="J8" s="111"/>
      <c r="O8" s="60"/>
    </row>
    <row r="9" spans="1:15" x14ac:dyDescent="0.2">
      <c r="A9" s="170" t="s">
        <v>327</v>
      </c>
      <c r="B9" s="289">
        <v>444629.69800000003</v>
      </c>
      <c r="C9" s="345">
        <v>0.15729016349703098</v>
      </c>
      <c r="D9" s="289">
        <v>455390.587</v>
      </c>
      <c r="E9" s="345">
        <v>0.16012832087676804</v>
      </c>
      <c r="F9" s="198">
        <v>663392.2919999999</v>
      </c>
      <c r="G9" s="345">
        <v>0.15827747462981059</v>
      </c>
      <c r="H9" s="198">
        <v>1563412.577</v>
      </c>
      <c r="I9" s="205">
        <v>0.15852820330592854</v>
      </c>
      <c r="J9" s="101"/>
      <c r="O9" s="104"/>
    </row>
    <row r="10" spans="1:15" x14ac:dyDescent="0.2">
      <c r="A10" s="173" t="s">
        <v>40</v>
      </c>
      <c r="B10" s="291">
        <v>32680.713000000003</v>
      </c>
      <c r="C10" s="346">
        <v>0.10314722134202514</v>
      </c>
      <c r="D10" s="291">
        <v>24696.981999999996</v>
      </c>
      <c r="E10" s="346">
        <v>8.528934329789313E-2</v>
      </c>
      <c r="F10" s="199">
        <v>50691.786000000007</v>
      </c>
      <c r="G10" s="346">
        <v>0.11728313882544149</v>
      </c>
      <c r="H10" s="199">
        <v>108069.481</v>
      </c>
      <c r="I10" s="206">
        <v>0.10405104914756919</v>
      </c>
      <c r="J10" s="101"/>
      <c r="O10" s="127"/>
    </row>
    <row r="11" spans="1:15" x14ac:dyDescent="0.2">
      <c r="A11" s="173" t="s">
        <v>39</v>
      </c>
      <c r="B11" s="291">
        <v>55.457999999999998</v>
      </c>
      <c r="C11" s="346">
        <v>1.9410012343617064E-3</v>
      </c>
      <c r="D11" s="291">
        <v>37.085999999999999</v>
      </c>
      <c r="E11" s="346">
        <v>1.3015410026477232E-3</v>
      </c>
      <c r="F11" s="199">
        <v>52.978999999999999</v>
      </c>
      <c r="G11" s="346">
        <v>1.4530425675730342E-3</v>
      </c>
      <c r="H11" s="199">
        <v>145.523</v>
      </c>
      <c r="I11" s="206">
        <v>1.5559546794987084E-3</v>
      </c>
      <c r="J11" s="101"/>
      <c r="O11" s="127"/>
    </row>
    <row r="12" spans="1:15" x14ac:dyDescent="0.2">
      <c r="A12" s="173" t="s">
        <v>38</v>
      </c>
      <c r="B12" s="291">
        <v>216125.53899999999</v>
      </c>
      <c r="C12" s="346">
        <v>0.98935658674939131</v>
      </c>
      <c r="D12" s="291">
        <v>213833.984</v>
      </c>
      <c r="E12" s="346">
        <v>0.9865657831404101</v>
      </c>
      <c r="F12" s="199">
        <v>342553.53500000003</v>
      </c>
      <c r="G12" s="346">
        <v>0.98996374105561258</v>
      </c>
      <c r="H12" s="199">
        <v>772513.05799999996</v>
      </c>
      <c r="I12" s="206">
        <v>0.98885122055932784</v>
      </c>
      <c r="J12" s="101"/>
      <c r="O12" s="127"/>
    </row>
    <row r="13" spans="1:15" x14ac:dyDescent="0.2">
      <c r="A13" s="173" t="s">
        <v>60</v>
      </c>
      <c r="B13" s="291">
        <v>17.899000000000001</v>
      </c>
      <c r="C13" s="346">
        <v>5.5983202849735503E-3</v>
      </c>
      <c r="D13" s="291">
        <v>16.553000000000001</v>
      </c>
      <c r="E13" s="346">
        <v>4.9410273623606135E-3</v>
      </c>
      <c r="F13" s="199">
        <v>15.696</v>
      </c>
      <c r="G13" s="346">
        <v>5.7046160287498697E-3</v>
      </c>
      <c r="H13" s="199">
        <v>50.147999999999996</v>
      </c>
      <c r="I13" s="206">
        <v>5.3929666887412523E-3</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11509.240000000002</v>
      </c>
      <c r="C16" s="346">
        <v>1.2273564390715752E-2</v>
      </c>
      <c r="D16" s="291">
        <v>13536.586000000001</v>
      </c>
      <c r="E16" s="346">
        <v>1.3333713220014648E-2</v>
      </c>
      <c r="F16" s="199">
        <v>18466.849999999999</v>
      </c>
      <c r="G16" s="346">
        <v>9.9737003855123289E-3</v>
      </c>
      <c r="H16" s="199">
        <v>43512.675999999999</v>
      </c>
      <c r="I16" s="206">
        <v>1.1437173714984535E-2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47525.75</v>
      </c>
      <c r="C19" s="346">
        <v>0.80852192649641996</v>
      </c>
      <c r="D19" s="291">
        <v>42014.77</v>
      </c>
      <c r="E19" s="346">
        <v>0.78735051830116942</v>
      </c>
      <c r="F19" s="199">
        <v>50792.09</v>
      </c>
      <c r="G19" s="346">
        <v>0.81472057862125447</v>
      </c>
      <c r="H19" s="199">
        <v>140332.60999999999</v>
      </c>
      <c r="I19" s="206">
        <v>0.80426192780411399</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1023</v>
      </c>
      <c r="C21" s="346">
        <v>5.0538124524532584E-3</v>
      </c>
      <c r="D21" s="291">
        <v>1270</v>
      </c>
      <c r="E21" s="346">
        <v>6.443588842957375E-3</v>
      </c>
      <c r="F21" s="199">
        <v>5095</v>
      </c>
      <c r="G21" s="346">
        <v>2.7450476861386928E-2</v>
      </c>
      <c r="H21" s="199">
        <v>7388</v>
      </c>
      <c r="I21" s="206">
        <v>1.2626393174440967E-2</v>
      </c>
      <c r="J21" s="101"/>
      <c r="O21" s="127"/>
    </row>
    <row r="22" spans="1:15" x14ac:dyDescent="0.2">
      <c r="A22" s="173" t="s">
        <v>32</v>
      </c>
      <c r="B22" s="291">
        <v>89876.542000000016</v>
      </c>
      <c r="C22" s="346">
        <v>0.51323546894138394</v>
      </c>
      <c r="D22" s="291">
        <v>111213.43</v>
      </c>
      <c r="E22" s="346">
        <v>0.60262337310253999</v>
      </c>
      <c r="F22" s="199">
        <v>134391.38500000001</v>
      </c>
      <c r="G22" s="346">
        <v>0.64064158895553114</v>
      </c>
      <c r="H22" s="199">
        <v>335481.35700000002</v>
      </c>
      <c r="I22" s="206">
        <v>0.58913988446554899</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140.69499999999999</v>
      </c>
      <c r="C24" s="346">
        <v>3.8090111791276729E-3</v>
      </c>
      <c r="D24" s="291">
        <v>89.203999999999994</v>
      </c>
      <c r="E24" s="346">
        <v>1.1268966418090984E-2</v>
      </c>
      <c r="F24" s="199">
        <v>198.96700000000001</v>
      </c>
      <c r="G24" s="346">
        <v>1.2018888369259259E-2</v>
      </c>
      <c r="H24" s="199">
        <v>428.86599999999999</v>
      </c>
      <c r="I24" s="206">
        <v>6.9838973148588362E-3</v>
      </c>
      <c r="J24" s="101"/>
      <c r="O24" s="127"/>
    </row>
    <row r="25" spans="1:15" x14ac:dyDescent="0.2">
      <c r="A25" s="173" t="s">
        <v>30</v>
      </c>
      <c r="B25" s="291">
        <v>45674.862000000008</v>
      </c>
      <c r="C25" s="346">
        <v>5.4378872151638828E-2</v>
      </c>
      <c r="D25" s="291">
        <v>48681.991999999991</v>
      </c>
      <c r="E25" s="346">
        <v>5.8058937341724112E-2</v>
      </c>
      <c r="F25" s="199">
        <v>61134.003999999979</v>
      </c>
      <c r="G25" s="346">
        <v>5.929936894525336E-2</v>
      </c>
      <c r="H25" s="199">
        <v>155490.85799999998</v>
      </c>
      <c r="I25" s="206">
        <v>5.7390066954042536E-2</v>
      </c>
      <c r="J25" s="101"/>
      <c r="O25" s="98"/>
    </row>
    <row r="26" spans="1:15" ht="13.5" customHeight="1" x14ac:dyDescent="0.2">
      <c r="A26" s="171" t="s">
        <v>329</v>
      </c>
      <c r="B26" s="289">
        <v>421150.11899999995</v>
      </c>
      <c r="C26" s="345">
        <v>0.177732388943833</v>
      </c>
      <c r="D26" s="289">
        <v>430757.05199999997</v>
      </c>
      <c r="E26" s="345">
        <v>0.17994478720368184</v>
      </c>
      <c r="F26" s="198">
        <v>619984.40499999991</v>
      </c>
      <c r="G26" s="345">
        <v>0.17022779248854666</v>
      </c>
      <c r="H26" s="198">
        <v>1471891.5759999999</v>
      </c>
      <c r="I26" s="205">
        <v>0.17511073473290648</v>
      </c>
      <c r="J26" s="10"/>
      <c r="O26" s="78"/>
    </row>
    <row r="27" spans="1:15" ht="12.75" customHeight="1" x14ac:dyDescent="0.2">
      <c r="A27" s="173" t="s">
        <v>26</v>
      </c>
      <c r="B27" s="291">
        <v>231701.245</v>
      </c>
      <c r="C27" s="346">
        <v>0.20511806917713743</v>
      </c>
      <c r="D27" s="291">
        <v>234945.81699999998</v>
      </c>
      <c r="E27" s="346">
        <v>0.2085586575897872</v>
      </c>
      <c r="F27" s="199">
        <v>249890.06400000001</v>
      </c>
      <c r="G27" s="346">
        <v>0.18868686691311826</v>
      </c>
      <c r="H27" s="199">
        <v>716537.12599999993</v>
      </c>
      <c r="I27" s="206">
        <v>0.20012293737590447</v>
      </c>
      <c r="J27" s="101"/>
      <c r="O27" s="78"/>
    </row>
    <row r="28" spans="1:15" ht="12.75" customHeight="1" x14ac:dyDescent="0.2">
      <c r="A28" s="173" t="s">
        <v>0</v>
      </c>
      <c r="B28" s="291">
        <v>27968.2</v>
      </c>
      <c r="C28" s="346">
        <v>0.63009609212097584</v>
      </c>
      <c r="D28" s="291">
        <v>29798.457999999995</v>
      </c>
      <c r="E28" s="346">
        <v>0.6363738872117124</v>
      </c>
      <c r="F28" s="199">
        <v>34619.246000000006</v>
      </c>
      <c r="G28" s="346">
        <v>0.53412252503761581</v>
      </c>
      <c r="H28" s="199">
        <v>92385.90400000001</v>
      </c>
      <c r="I28" s="206">
        <v>0.59211193361356074</v>
      </c>
      <c r="J28" s="101"/>
      <c r="O28" s="78"/>
    </row>
    <row r="29" spans="1:15" ht="12.75" customHeight="1" x14ac:dyDescent="0.2">
      <c r="A29" s="173" t="s">
        <v>1</v>
      </c>
      <c r="B29" s="291">
        <v>442.48899999999998</v>
      </c>
      <c r="C29" s="346">
        <v>8.3938352623826359E-2</v>
      </c>
      <c r="D29" s="291">
        <v>379.66800000000001</v>
      </c>
      <c r="E29" s="346">
        <v>6.9673939952040742E-2</v>
      </c>
      <c r="F29" s="199">
        <v>886.91599999999994</v>
      </c>
      <c r="G29" s="346">
        <v>5.6419442136350514E-2</v>
      </c>
      <c r="H29" s="199">
        <v>1709.0729999999999</v>
      </c>
      <c r="I29" s="206">
        <v>6.4637601638192516E-2</v>
      </c>
      <c r="J29" s="101"/>
      <c r="O29" s="78"/>
    </row>
    <row r="30" spans="1:15" ht="12.75" customHeight="1" x14ac:dyDescent="0.2">
      <c r="A30" s="173" t="s">
        <v>2</v>
      </c>
      <c r="B30" s="291">
        <v>745.86300000000006</v>
      </c>
      <c r="C30" s="346">
        <v>0.38592960923917535</v>
      </c>
      <c r="D30" s="291">
        <v>546.13599999999997</v>
      </c>
      <c r="E30" s="346">
        <v>0.32415344903006688</v>
      </c>
      <c r="F30" s="199">
        <v>2304.8090000000002</v>
      </c>
      <c r="G30" s="346">
        <v>0.39220437293916116</v>
      </c>
      <c r="H30" s="199">
        <v>3596.808</v>
      </c>
      <c r="I30" s="206">
        <v>0.37885072231951178</v>
      </c>
      <c r="J30" s="101"/>
    </row>
    <row r="31" spans="1:15" x14ac:dyDescent="0.2">
      <c r="A31" s="173" t="s">
        <v>6</v>
      </c>
      <c r="B31" s="291">
        <v>0</v>
      </c>
      <c r="C31" s="346">
        <v>0</v>
      </c>
      <c r="D31" s="291">
        <v>0</v>
      </c>
      <c r="E31" s="346">
        <v>0</v>
      </c>
      <c r="F31" s="199">
        <v>3982.3560000000002</v>
      </c>
      <c r="G31" s="346">
        <v>0.1652454079514111</v>
      </c>
      <c r="H31" s="199">
        <v>3982.3560000000002</v>
      </c>
      <c r="I31" s="206">
        <v>8.1845981031022502E-2</v>
      </c>
      <c r="J31" s="101"/>
    </row>
    <row r="32" spans="1:15" x14ac:dyDescent="0.2">
      <c r="A32" s="173" t="s">
        <v>25</v>
      </c>
      <c r="B32" s="291">
        <v>112574.65399999998</v>
      </c>
      <c r="C32" s="346">
        <v>0.14101585767988503</v>
      </c>
      <c r="D32" s="291">
        <v>117471.939</v>
      </c>
      <c r="E32" s="346">
        <v>0.14203138463262793</v>
      </c>
      <c r="F32" s="199">
        <v>229656.55199999994</v>
      </c>
      <c r="G32" s="346">
        <v>0.15484054937343944</v>
      </c>
      <c r="H32" s="199">
        <v>459703.1449999999</v>
      </c>
      <c r="I32" s="206">
        <v>0.14788216448988339</v>
      </c>
      <c r="J32" s="101"/>
    </row>
    <row r="33" spans="1:10" x14ac:dyDescent="0.2">
      <c r="A33" s="173" t="s">
        <v>5</v>
      </c>
      <c r="B33" s="291">
        <v>46421.839999999982</v>
      </c>
      <c r="C33" s="346">
        <v>0.13375728428222644</v>
      </c>
      <c r="D33" s="291">
        <v>46234.21699999999</v>
      </c>
      <c r="E33" s="346">
        <v>0.13425411992683572</v>
      </c>
      <c r="F33" s="199">
        <v>96504.46699999999</v>
      </c>
      <c r="G33" s="346">
        <v>0.14674487259931501</v>
      </c>
      <c r="H33" s="199">
        <v>189160.52399999998</v>
      </c>
      <c r="I33" s="206">
        <v>0.14021518797013235</v>
      </c>
      <c r="J33" s="101"/>
    </row>
    <row r="34" spans="1:10" x14ac:dyDescent="0.2">
      <c r="A34" s="173" t="s">
        <v>3</v>
      </c>
      <c r="B34" s="291">
        <v>1295.828</v>
      </c>
      <c r="C34" s="346">
        <v>4.2734566659652126E-2</v>
      </c>
      <c r="D34" s="291">
        <v>1380.817</v>
      </c>
      <c r="E34" s="346">
        <v>4.600143113061219E-2</v>
      </c>
      <c r="F34" s="199">
        <v>2139.9950000000003</v>
      </c>
      <c r="G34" s="346">
        <v>3.2230629549706631E-2</v>
      </c>
      <c r="H34" s="199">
        <v>4816.6400000000003</v>
      </c>
      <c r="I34" s="206">
        <v>3.8005346143010182E-2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0.15861516850378141</v>
      </c>
      <c r="C38" s="93" t="str">
        <f>+B5</f>
        <v>Červenec</v>
      </c>
      <c r="D38" s="103" t="str">
        <f>+D5</f>
        <v>Srpen</v>
      </c>
      <c r="E38" s="103" t="str">
        <f>+F5</f>
        <v>Září</v>
      </c>
    </row>
    <row r="39" spans="1:10" x14ac:dyDescent="0.2">
      <c r="A39" s="103" t="s">
        <v>59</v>
      </c>
      <c r="B39" s="104">
        <f t="shared" ref="B39:B40" si="0">+I8</f>
        <v>0.21140214432057397</v>
      </c>
      <c r="C39" s="93"/>
      <c r="D39" s="103"/>
      <c r="E39" s="103"/>
      <c r="H39" s="116"/>
    </row>
    <row r="40" spans="1:10" x14ac:dyDescent="0.2">
      <c r="A40" s="103" t="s">
        <v>116</v>
      </c>
      <c r="B40" s="104">
        <f t="shared" si="0"/>
        <v>0.15852820330592854</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O41"/>
  <sheetViews>
    <sheetView showGridLines="0" view="pageBreakPreview" zoomScaleNormal="70" zoomScaleSheetLayoutView="100" workbookViewId="0">
      <selection activeCell="K36" sqref="K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275</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1351.1939999999997</v>
      </c>
      <c r="C7" s="345">
        <v>3.5153438661211067E-2</v>
      </c>
      <c r="D7" s="289">
        <v>1351.1939999999997</v>
      </c>
      <c r="E7" s="345">
        <v>3.5182142143580203E-2</v>
      </c>
      <c r="F7" s="198">
        <v>1349.0329999999999</v>
      </c>
      <c r="G7" s="345">
        <v>3.5115636617346083E-2</v>
      </c>
      <c r="H7" s="198">
        <v>1349.0329999999999</v>
      </c>
      <c r="I7" s="204">
        <v>3.5115636617346083E-2</v>
      </c>
      <c r="J7" s="111"/>
      <c r="O7" s="60"/>
    </row>
    <row r="8" spans="1:15" x14ac:dyDescent="0.2">
      <c r="A8" s="170" t="s">
        <v>326</v>
      </c>
      <c r="B8" s="289">
        <v>309919.71299999981</v>
      </c>
      <c r="C8" s="345">
        <v>4.1371135000296731E-2</v>
      </c>
      <c r="D8" s="289">
        <v>285956.44499999983</v>
      </c>
      <c r="E8" s="345">
        <v>3.8536921043764966E-2</v>
      </c>
      <c r="F8" s="198">
        <v>400704.1019999999</v>
      </c>
      <c r="G8" s="345">
        <v>4.3413897842487129E-2</v>
      </c>
      <c r="H8" s="198">
        <v>996580.25999999954</v>
      </c>
      <c r="I8" s="204">
        <v>4.1280983775480458E-2</v>
      </c>
      <c r="J8" s="111"/>
      <c r="O8" s="60"/>
    </row>
    <row r="9" spans="1:15" x14ac:dyDescent="0.2">
      <c r="A9" s="170" t="s">
        <v>327</v>
      </c>
      <c r="B9" s="289">
        <v>100231.401</v>
      </c>
      <c r="C9" s="345">
        <v>3.5457400892790737E-2</v>
      </c>
      <c r="D9" s="289">
        <v>95297.007000000012</v>
      </c>
      <c r="E9" s="345">
        <v>3.3509146106903635E-2</v>
      </c>
      <c r="F9" s="198">
        <v>158241.06300000002</v>
      </c>
      <c r="G9" s="345">
        <v>3.7754426960355407E-2</v>
      </c>
      <c r="H9" s="198">
        <v>353769.47100000002</v>
      </c>
      <c r="I9" s="205">
        <v>3.5871809813462177E-2</v>
      </c>
      <c r="J9" s="101"/>
      <c r="O9" s="104"/>
    </row>
    <row r="10" spans="1:15" x14ac:dyDescent="0.2">
      <c r="A10" s="173" t="s">
        <v>40</v>
      </c>
      <c r="B10" s="291">
        <v>5375.7539999999999</v>
      </c>
      <c r="C10" s="346">
        <v>1.696701316517412E-2</v>
      </c>
      <c r="D10" s="291">
        <v>5400.2199999999993</v>
      </c>
      <c r="E10" s="346">
        <v>1.8649291539514765E-2</v>
      </c>
      <c r="F10" s="199">
        <v>5555.8510000000006</v>
      </c>
      <c r="G10" s="346">
        <v>1.2854304327065294E-2</v>
      </c>
      <c r="H10" s="199">
        <v>16331.824999999999</v>
      </c>
      <c r="I10" s="206">
        <v>1.572454600521769E-2</v>
      </c>
      <c r="J10" s="101"/>
      <c r="O10" s="127"/>
    </row>
    <row r="11" spans="1:15" x14ac:dyDescent="0.2">
      <c r="A11" s="173" t="s">
        <v>39</v>
      </c>
      <c r="B11" s="291">
        <v>1607</v>
      </c>
      <c r="C11" s="346">
        <v>5.6244166461453034E-2</v>
      </c>
      <c r="D11" s="291">
        <v>1711</v>
      </c>
      <c r="E11" s="346">
        <v>6.0047906367099564E-2</v>
      </c>
      <c r="F11" s="199">
        <v>1292.6599999999999</v>
      </c>
      <c r="G11" s="346">
        <v>3.5453481670076038E-2</v>
      </c>
      <c r="H11" s="199">
        <v>4610.66</v>
      </c>
      <c r="I11" s="206">
        <v>4.9297897944500284E-2</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29843.511999999999</v>
      </c>
      <c r="C16" s="346">
        <v>3.1825408643585344E-2</v>
      </c>
      <c r="D16" s="291">
        <v>52152.3</v>
      </c>
      <c r="E16" s="346">
        <v>5.13706936124197E-2</v>
      </c>
      <c r="F16" s="199">
        <v>77216.335999999996</v>
      </c>
      <c r="G16" s="346">
        <v>4.1703517390949157E-2</v>
      </c>
      <c r="H16" s="199">
        <v>159212.14799999999</v>
      </c>
      <c r="I16" s="206">
        <v>4.1848425829103857E-2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0</v>
      </c>
      <c r="C19" s="346">
        <v>0</v>
      </c>
      <c r="D19" s="291">
        <v>0</v>
      </c>
      <c r="E19" s="346">
        <v>0</v>
      </c>
      <c r="F19" s="199">
        <v>0</v>
      </c>
      <c r="G19" s="346">
        <v>0</v>
      </c>
      <c r="H19" s="199">
        <v>0</v>
      </c>
      <c r="I19" s="206">
        <v>0</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0</v>
      </c>
      <c r="C21" s="346">
        <v>0</v>
      </c>
      <c r="D21" s="291">
        <v>0</v>
      </c>
      <c r="E21" s="346">
        <v>0</v>
      </c>
      <c r="F21" s="199">
        <v>0</v>
      </c>
      <c r="G21" s="346">
        <v>0</v>
      </c>
      <c r="H21" s="199">
        <v>0</v>
      </c>
      <c r="I21" s="206">
        <v>0</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26955.648000000001</v>
      </c>
      <c r="C24" s="346">
        <v>0.72976555366310469</v>
      </c>
      <c r="D24" s="291">
        <v>123</v>
      </c>
      <c r="E24" s="346">
        <v>1.5538348834415395E-2</v>
      </c>
      <c r="F24" s="199">
        <v>832.83600000000001</v>
      </c>
      <c r="G24" s="346">
        <v>5.0308658792163535E-2</v>
      </c>
      <c r="H24" s="199">
        <v>27911.484</v>
      </c>
      <c r="I24" s="206">
        <v>0.45452644453354984</v>
      </c>
      <c r="J24" s="101"/>
      <c r="O24" s="127"/>
    </row>
    <row r="25" spans="1:15" x14ac:dyDescent="0.2">
      <c r="A25" s="173" t="s">
        <v>30</v>
      </c>
      <c r="B25" s="291">
        <v>36449.487000000001</v>
      </c>
      <c r="C25" s="346">
        <v>4.339546758927966E-2</v>
      </c>
      <c r="D25" s="291">
        <v>35910.487000000001</v>
      </c>
      <c r="E25" s="346">
        <v>4.2827432259628949E-2</v>
      </c>
      <c r="F25" s="199">
        <v>73343.380000000019</v>
      </c>
      <c r="G25" s="346">
        <v>7.1142340853576666E-2</v>
      </c>
      <c r="H25" s="199">
        <v>145703.35400000002</v>
      </c>
      <c r="I25" s="206">
        <v>5.3777600490754023E-2</v>
      </c>
      <c r="J25" s="101"/>
      <c r="O25" s="98"/>
    </row>
    <row r="26" spans="1:15" ht="13.5" customHeight="1" x14ac:dyDescent="0.2">
      <c r="A26" s="171" t="s">
        <v>329</v>
      </c>
      <c r="B26" s="289">
        <v>91807.48599999999</v>
      </c>
      <c r="C26" s="345">
        <v>3.8744293480082105E-2</v>
      </c>
      <c r="D26" s="289">
        <v>89981.641999999993</v>
      </c>
      <c r="E26" s="345">
        <v>3.7589001379663728E-2</v>
      </c>
      <c r="F26" s="198">
        <v>150137.883</v>
      </c>
      <c r="G26" s="345">
        <v>4.1223037524619192E-2</v>
      </c>
      <c r="H26" s="198">
        <v>331927.01099999994</v>
      </c>
      <c r="I26" s="205">
        <v>3.9489310029115571E-2</v>
      </c>
      <c r="J26" s="10"/>
      <c r="O26" s="78"/>
    </row>
    <row r="27" spans="1:15" ht="12.75" customHeight="1" x14ac:dyDescent="0.2">
      <c r="A27" s="173" t="s">
        <v>26</v>
      </c>
      <c r="B27" s="291">
        <v>20438.624</v>
      </c>
      <c r="C27" s="346">
        <v>1.8093692554468153E-2</v>
      </c>
      <c r="D27" s="291">
        <v>19334.545999999998</v>
      </c>
      <c r="E27" s="346">
        <v>1.716305065719893E-2</v>
      </c>
      <c r="F27" s="199">
        <v>40030.945000000007</v>
      </c>
      <c r="G27" s="346">
        <v>3.0226546308865475E-2</v>
      </c>
      <c r="H27" s="199">
        <v>79804.115000000005</v>
      </c>
      <c r="I27" s="206">
        <v>2.2288634222819712E-2</v>
      </c>
      <c r="J27" s="101"/>
      <c r="O27" s="78"/>
    </row>
    <row r="28" spans="1:15" ht="12.75" customHeight="1" x14ac:dyDescent="0.2">
      <c r="A28" s="173" t="s">
        <v>0</v>
      </c>
      <c r="B28" s="291">
        <v>321.012</v>
      </c>
      <c r="C28" s="346">
        <v>7.2320852512474422E-3</v>
      </c>
      <c r="D28" s="291">
        <v>353.86900000000003</v>
      </c>
      <c r="E28" s="346">
        <v>7.5572028288752894E-3</v>
      </c>
      <c r="F28" s="199">
        <v>358.81299999999999</v>
      </c>
      <c r="G28" s="346">
        <v>5.5359410651613259E-3</v>
      </c>
      <c r="H28" s="199">
        <v>1033.694</v>
      </c>
      <c r="I28" s="206">
        <v>6.6250642858323491E-3</v>
      </c>
      <c r="J28" s="101"/>
      <c r="O28" s="78"/>
    </row>
    <row r="29" spans="1:15" ht="12.75" customHeight="1" x14ac:dyDescent="0.2">
      <c r="A29" s="173" t="s">
        <v>1</v>
      </c>
      <c r="B29" s="291">
        <v>0</v>
      </c>
      <c r="C29" s="346">
        <v>0</v>
      </c>
      <c r="D29" s="291">
        <v>3.1</v>
      </c>
      <c r="E29" s="346">
        <v>5.6888969797645912E-4</v>
      </c>
      <c r="F29" s="199">
        <v>18.89</v>
      </c>
      <c r="G29" s="346">
        <v>1.2016507335031292E-3</v>
      </c>
      <c r="H29" s="199">
        <v>21.990000000000002</v>
      </c>
      <c r="I29" s="206">
        <v>8.3166772865983702E-4</v>
      </c>
      <c r="J29" s="101"/>
      <c r="O29" s="78"/>
    </row>
    <row r="30" spans="1:15" ht="12.75" customHeight="1" x14ac:dyDescent="0.2">
      <c r="A30" s="173" t="s">
        <v>2</v>
      </c>
      <c r="B30" s="291">
        <v>37.615000000000002</v>
      </c>
      <c r="C30" s="346">
        <v>1.9463014322377677E-2</v>
      </c>
      <c r="D30" s="291">
        <v>38.173000000000002</v>
      </c>
      <c r="E30" s="346">
        <v>2.265719456293807E-2</v>
      </c>
      <c r="F30" s="199">
        <v>238.78899999999999</v>
      </c>
      <c r="G30" s="346">
        <v>4.0634208739105643E-2</v>
      </c>
      <c r="H30" s="199">
        <v>314.577</v>
      </c>
      <c r="I30" s="206">
        <v>3.3134302324479108E-2</v>
      </c>
      <c r="J30" s="101"/>
    </row>
    <row r="31" spans="1:15" x14ac:dyDescent="0.2">
      <c r="A31" s="173" t="s">
        <v>6</v>
      </c>
      <c r="B31" s="291">
        <v>309.54499999999996</v>
      </c>
      <c r="C31" s="346">
        <v>2.4395570376939124E-2</v>
      </c>
      <c r="D31" s="291">
        <v>340.57100000000003</v>
      </c>
      <c r="E31" s="346">
        <v>2.8695401528434087E-2</v>
      </c>
      <c r="F31" s="199">
        <v>1068.636</v>
      </c>
      <c r="G31" s="346">
        <v>4.4342392235039794E-2</v>
      </c>
      <c r="H31" s="199">
        <v>1718.752</v>
      </c>
      <c r="I31" s="206">
        <v>3.532405028305656E-2</v>
      </c>
      <c r="J31" s="101"/>
    </row>
    <row r="32" spans="1:15" x14ac:dyDescent="0.2">
      <c r="A32" s="173" t="s">
        <v>25</v>
      </c>
      <c r="B32" s="291">
        <v>39144.549999999996</v>
      </c>
      <c r="C32" s="346">
        <v>4.9034148412689271E-2</v>
      </c>
      <c r="D32" s="291">
        <v>40733.315000000002</v>
      </c>
      <c r="E32" s="346">
        <v>4.9249286079520602E-2</v>
      </c>
      <c r="F32" s="199">
        <v>66282.301999999996</v>
      </c>
      <c r="G32" s="346">
        <v>4.468928914083943E-2</v>
      </c>
      <c r="H32" s="199">
        <v>146160.16699999999</v>
      </c>
      <c r="I32" s="206">
        <v>4.7018346716254961E-2</v>
      </c>
      <c r="J32" s="101"/>
    </row>
    <row r="33" spans="1:10" x14ac:dyDescent="0.2">
      <c r="A33" s="173" t="s">
        <v>5</v>
      </c>
      <c r="B33" s="291">
        <v>31302.43</v>
      </c>
      <c r="C33" s="346">
        <v>9.0193064907261214E-2</v>
      </c>
      <c r="D33" s="291">
        <v>28957.948</v>
      </c>
      <c r="E33" s="346">
        <v>8.4087588714373024E-2</v>
      </c>
      <c r="F33" s="199">
        <v>41287.257999999994</v>
      </c>
      <c r="G33" s="346">
        <v>6.2781481557584784E-2</v>
      </c>
      <c r="H33" s="199">
        <v>101547.636</v>
      </c>
      <c r="I33" s="206">
        <v>7.5272158104523867E-2</v>
      </c>
      <c r="J33" s="101"/>
    </row>
    <row r="34" spans="1:10" x14ac:dyDescent="0.2">
      <c r="A34" s="173" t="s">
        <v>3</v>
      </c>
      <c r="B34" s="291">
        <v>253.71</v>
      </c>
      <c r="C34" s="346">
        <v>8.3669953938488306E-3</v>
      </c>
      <c r="D34" s="291">
        <v>220.12</v>
      </c>
      <c r="E34" s="346">
        <v>7.3332201301623276E-3</v>
      </c>
      <c r="F34" s="199">
        <v>852.25</v>
      </c>
      <c r="G34" s="346">
        <v>1.2835802903155136E-2</v>
      </c>
      <c r="H34" s="199">
        <v>1326.08</v>
      </c>
      <c r="I34" s="206">
        <v>1.0463337391485129E-2</v>
      </c>
      <c r="J34" s="101"/>
    </row>
    <row r="35" spans="1:10" ht="10.9"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3.5115636617346083E-2</v>
      </c>
      <c r="C38" s="93" t="str">
        <f>+B5</f>
        <v>Červenec</v>
      </c>
      <c r="D38" s="103" t="str">
        <f>+D5</f>
        <v>Srpen</v>
      </c>
      <c r="E38" s="103" t="str">
        <f>+F5</f>
        <v>Září</v>
      </c>
    </row>
    <row r="39" spans="1:10" x14ac:dyDescent="0.2">
      <c r="A39" s="103" t="s">
        <v>59</v>
      </c>
      <c r="B39" s="104">
        <f t="shared" ref="B39:B40" si="0">+I8</f>
        <v>4.1280983775480458E-2</v>
      </c>
      <c r="C39" s="93"/>
      <c r="D39" s="103"/>
      <c r="E39" s="103"/>
      <c r="H39" s="116"/>
    </row>
    <row r="40" spans="1:10" x14ac:dyDescent="0.2">
      <c r="A40" s="103" t="s">
        <v>116</v>
      </c>
      <c r="B40" s="104">
        <f t="shared" si="0"/>
        <v>3.5871809813462177E-2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O42"/>
  <sheetViews>
    <sheetView showGridLines="0" view="pageBreakPreview" zoomScaleNormal="70" zoomScaleSheetLayoutView="100" workbookViewId="0">
      <selection activeCell="L36" sqref="L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276</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3505.5259999999998</v>
      </c>
      <c r="C7" s="345">
        <v>9.1201776514905047E-2</v>
      </c>
      <c r="D7" s="198">
        <v>3505.5259999999998</v>
      </c>
      <c r="E7" s="345">
        <v>9.1276244580730928E-2</v>
      </c>
      <c r="F7" s="289">
        <v>3505.5259999999998</v>
      </c>
      <c r="G7" s="345">
        <v>9.1249641164195941E-2</v>
      </c>
      <c r="H7" s="198">
        <v>3505.5259999999998</v>
      </c>
      <c r="I7" s="204">
        <v>9.1249641164195941E-2</v>
      </c>
      <c r="J7" s="111"/>
      <c r="O7" s="60"/>
    </row>
    <row r="8" spans="1:15" x14ac:dyDescent="0.2">
      <c r="A8" s="170" t="s">
        <v>326</v>
      </c>
      <c r="B8" s="289">
        <v>223839.82337783906</v>
      </c>
      <c r="C8" s="345">
        <v>2.9880343724399232E-2</v>
      </c>
      <c r="D8" s="198">
        <v>205896.5587804922</v>
      </c>
      <c r="E8" s="345">
        <v>2.774765027207813E-2</v>
      </c>
      <c r="F8" s="289">
        <v>344704.92804348364</v>
      </c>
      <c r="G8" s="345">
        <v>3.7346721576315876E-2</v>
      </c>
      <c r="H8" s="198">
        <v>774441.31020181486</v>
      </c>
      <c r="I8" s="204">
        <v>3.2079402376987635E-2</v>
      </c>
      <c r="J8" s="111"/>
      <c r="O8" s="60"/>
    </row>
    <row r="9" spans="1:15" x14ac:dyDescent="0.2">
      <c r="A9" s="170" t="s">
        <v>327</v>
      </c>
      <c r="B9" s="289">
        <v>75433.243606811768</v>
      </c>
      <c r="C9" s="345">
        <v>2.6684918424020317E-2</v>
      </c>
      <c r="D9" s="198">
        <v>74165.192075605402</v>
      </c>
      <c r="E9" s="345">
        <v>2.6078597172606199E-2</v>
      </c>
      <c r="F9" s="289">
        <v>165614.02577724913</v>
      </c>
      <c r="G9" s="345">
        <v>3.9513527786511203E-2</v>
      </c>
      <c r="H9" s="198">
        <v>315212.46145966632</v>
      </c>
      <c r="I9" s="205">
        <v>3.196217422705315E-2</v>
      </c>
      <c r="J9" s="101"/>
      <c r="O9" s="104"/>
    </row>
    <row r="10" spans="1:15" x14ac:dyDescent="0.2">
      <c r="A10" s="173" t="s">
        <v>40</v>
      </c>
      <c r="B10" s="291">
        <v>308.291</v>
      </c>
      <c r="C10" s="346">
        <v>9.730314027957184E-4</v>
      </c>
      <c r="D10" s="199">
        <v>236.27799999999999</v>
      </c>
      <c r="E10" s="346">
        <v>8.1596996166331543E-4</v>
      </c>
      <c r="F10" s="291">
        <v>1445.319</v>
      </c>
      <c r="G10" s="346">
        <v>3.3439648175751439E-3</v>
      </c>
      <c r="H10" s="199">
        <v>1989.8879999999999</v>
      </c>
      <c r="I10" s="206">
        <v>1.9158964415324446E-3</v>
      </c>
      <c r="J10" s="101"/>
      <c r="O10" s="127"/>
    </row>
    <row r="11" spans="1:15" x14ac:dyDescent="0.2">
      <c r="A11" s="173" t="s">
        <v>39</v>
      </c>
      <c r="B11" s="291">
        <v>2371.3679999999999</v>
      </c>
      <c r="C11" s="346">
        <v>8.2996649989647134E-2</v>
      </c>
      <c r="D11" s="199">
        <v>1959.8519999999999</v>
      </c>
      <c r="E11" s="346">
        <v>6.8781419865209123E-2</v>
      </c>
      <c r="F11" s="291">
        <v>2440.9029999999998</v>
      </c>
      <c r="G11" s="346">
        <v>6.6946072261022713E-2</v>
      </c>
      <c r="H11" s="199">
        <v>6772.1229999999996</v>
      </c>
      <c r="I11" s="206">
        <v>7.2408598448292241E-2</v>
      </c>
      <c r="J11" s="101"/>
      <c r="O11" s="127"/>
    </row>
    <row r="12" spans="1:15" x14ac:dyDescent="0.2">
      <c r="A12" s="173" t="s">
        <v>38</v>
      </c>
      <c r="B12" s="291">
        <v>0</v>
      </c>
      <c r="C12" s="346">
        <v>0</v>
      </c>
      <c r="D12" s="199">
        <v>0</v>
      </c>
      <c r="E12" s="346">
        <v>0</v>
      </c>
      <c r="F12" s="291">
        <v>0</v>
      </c>
      <c r="G12" s="346">
        <v>0</v>
      </c>
      <c r="H12" s="199">
        <v>0</v>
      </c>
      <c r="I12" s="206">
        <v>0</v>
      </c>
      <c r="J12" s="101"/>
      <c r="O12" s="127"/>
    </row>
    <row r="13" spans="1:15" x14ac:dyDescent="0.2">
      <c r="A13" s="173" t="s">
        <v>60</v>
      </c>
      <c r="B13" s="291">
        <v>1781</v>
      </c>
      <c r="C13" s="346">
        <v>0.55704835060829627</v>
      </c>
      <c r="D13" s="199">
        <v>1448</v>
      </c>
      <c r="E13" s="346">
        <v>0.43222422646639086</v>
      </c>
      <c r="F13" s="291">
        <v>1829</v>
      </c>
      <c r="G13" s="346">
        <v>0.66473896002698207</v>
      </c>
      <c r="H13" s="199">
        <v>5058</v>
      </c>
      <c r="I13" s="206">
        <v>0.54394244060886288</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59647.603999999999</v>
      </c>
      <c r="C16" s="346">
        <v>6.3608779419485062E-2</v>
      </c>
      <c r="D16" s="199">
        <v>59700.832000000002</v>
      </c>
      <c r="E16" s="346">
        <v>5.8806095782516624E-2</v>
      </c>
      <c r="F16" s="291">
        <v>140372.495</v>
      </c>
      <c r="G16" s="346">
        <v>7.5813319948817876E-2</v>
      </c>
      <c r="H16" s="199">
        <v>259720.93099999998</v>
      </c>
      <c r="I16" s="206">
        <v>6.8266851831050621E-2</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764</v>
      </c>
      <c r="C19" s="346">
        <v>1.2997390926882055E-2</v>
      </c>
      <c r="D19" s="199">
        <v>480</v>
      </c>
      <c r="E19" s="346">
        <v>8.9951283509242443E-3</v>
      </c>
      <c r="F19" s="291">
        <v>761</v>
      </c>
      <c r="G19" s="346">
        <v>1.220667155714157E-2</v>
      </c>
      <c r="H19" s="199">
        <v>2005</v>
      </c>
      <c r="I19" s="206">
        <v>1.1490879883494284E-2</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0</v>
      </c>
      <c r="C21" s="346">
        <v>0</v>
      </c>
      <c r="D21" s="199">
        <v>0</v>
      </c>
      <c r="E21" s="346">
        <v>0</v>
      </c>
      <c r="F21" s="291">
        <v>0</v>
      </c>
      <c r="G21" s="346">
        <v>0</v>
      </c>
      <c r="H21" s="199">
        <v>0</v>
      </c>
      <c r="I21" s="206">
        <v>0</v>
      </c>
      <c r="J21" s="101"/>
      <c r="O21" s="127"/>
    </row>
    <row r="22" spans="1:15" x14ac:dyDescent="0.2">
      <c r="A22" s="173" t="s">
        <v>32</v>
      </c>
      <c r="B22" s="291">
        <v>0</v>
      </c>
      <c r="C22" s="346">
        <v>0</v>
      </c>
      <c r="D22" s="199">
        <v>0</v>
      </c>
      <c r="E22" s="346">
        <v>0</v>
      </c>
      <c r="F22" s="291">
        <v>0</v>
      </c>
      <c r="G22" s="346">
        <v>0</v>
      </c>
      <c r="H22" s="199">
        <v>0</v>
      </c>
      <c r="I22" s="206">
        <v>0</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23.161999999999999</v>
      </c>
      <c r="C24" s="346">
        <v>6.2706078347457388E-4</v>
      </c>
      <c r="D24" s="199">
        <v>22.521000000000001</v>
      </c>
      <c r="E24" s="346">
        <v>2.8450337731696679E-3</v>
      </c>
      <c r="F24" s="291">
        <v>26.812999999999999</v>
      </c>
      <c r="G24" s="346">
        <v>1.6196779056072035E-3</v>
      </c>
      <c r="H24" s="199">
        <v>72.495999999999995</v>
      </c>
      <c r="I24" s="206">
        <v>1.1805660036888124E-3</v>
      </c>
      <c r="J24" s="101"/>
      <c r="O24" s="127"/>
    </row>
    <row r="25" spans="1:15" x14ac:dyDescent="0.2">
      <c r="A25" s="173" t="s">
        <v>30</v>
      </c>
      <c r="B25" s="291">
        <v>10537.818606811777</v>
      </c>
      <c r="C25" s="346">
        <v>1.2545953412557181E-2</v>
      </c>
      <c r="D25" s="199">
        <v>10317.709075605404</v>
      </c>
      <c r="E25" s="346">
        <v>1.2305068057418694E-2</v>
      </c>
      <c r="F25" s="291">
        <v>18738.495777249136</v>
      </c>
      <c r="G25" s="346">
        <v>1.8176152417142006E-2</v>
      </c>
      <c r="H25" s="199">
        <v>39594.023459666321</v>
      </c>
      <c r="I25" s="206">
        <v>1.4613744412743428E-2</v>
      </c>
      <c r="J25" s="101"/>
      <c r="O25" s="98"/>
    </row>
    <row r="26" spans="1:15" ht="13.5" customHeight="1" x14ac:dyDescent="0.2">
      <c r="A26" s="171" t="s">
        <v>331</v>
      </c>
      <c r="B26" s="289">
        <v>-21407.3</v>
      </c>
      <c r="C26" s="345"/>
      <c r="D26" s="198">
        <v>-20754</v>
      </c>
      <c r="E26" s="345"/>
      <c r="F26" s="289">
        <v>-49849.200000000004</v>
      </c>
      <c r="G26" s="345"/>
      <c r="H26" s="198">
        <v>-92010.5</v>
      </c>
      <c r="I26" s="205"/>
      <c r="J26" s="10"/>
      <c r="O26" s="78"/>
    </row>
    <row r="27" spans="1:15" ht="13.5" customHeight="1" x14ac:dyDescent="0.2">
      <c r="A27" s="171" t="s">
        <v>329</v>
      </c>
      <c r="B27" s="289">
        <v>49984.073606811777</v>
      </c>
      <c r="C27" s="345">
        <v>2.1094114451106327E-2</v>
      </c>
      <c r="D27" s="198">
        <v>49428.602075605391</v>
      </c>
      <c r="E27" s="345">
        <v>2.0648342821025432E-2</v>
      </c>
      <c r="F27" s="289">
        <v>111062.62577724912</v>
      </c>
      <c r="G27" s="345">
        <v>3.0494227696005807E-2</v>
      </c>
      <c r="H27" s="198">
        <v>210475.30145966628</v>
      </c>
      <c r="I27" s="205">
        <v>2.5040217148258308E-2</v>
      </c>
      <c r="J27" s="10"/>
      <c r="O27" s="78"/>
    </row>
    <row r="28" spans="1:15" ht="12.75" customHeight="1" x14ac:dyDescent="0.2">
      <c r="A28" s="173" t="s">
        <v>26</v>
      </c>
      <c r="B28" s="291">
        <v>6082.8959999999997</v>
      </c>
      <c r="C28" s="346">
        <v>5.3850029270465626E-3</v>
      </c>
      <c r="D28" s="199">
        <v>6696.7259999999997</v>
      </c>
      <c r="E28" s="346">
        <v>5.9446054526121886E-3</v>
      </c>
      <c r="F28" s="291">
        <v>16320.293</v>
      </c>
      <c r="G28" s="346">
        <v>1.2323118830663452E-2</v>
      </c>
      <c r="H28" s="199">
        <v>29099.915000000001</v>
      </c>
      <c r="I28" s="206">
        <v>8.1273673838766925E-3</v>
      </c>
      <c r="J28" s="101"/>
      <c r="O28" s="78"/>
    </row>
    <row r="29" spans="1:15" ht="12.75" customHeight="1" x14ac:dyDescent="0.2">
      <c r="A29" s="173" t="s">
        <v>0</v>
      </c>
      <c r="B29" s="291">
        <v>875.3</v>
      </c>
      <c r="C29" s="346">
        <v>1.97196497963219E-2</v>
      </c>
      <c r="D29" s="199">
        <v>688.7</v>
      </c>
      <c r="E29" s="346">
        <v>1.4707831395930166E-2</v>
      </c>
      <c r="F29" s="291">
        <v>1332.9</v>
      </c>
      <c r="G29" s="346">
        <v>2.0564627942001912E-2</v>
      </c>
      <c r="H29" s="199">
        <v>2896.9</v>
      </c>
      <c r="I29" s="206">
        <v>1.8566566826960139E-2</v>
      </c>
      <c r="J29" s="101"/>
      <c r="O29" s="78"/>
    </row>
    <row r="30" spans="1:15" ht="12.75" customHeight="1" x14ac:dyDescent="0.2">
      <c r="A30" s="173" t="s">
        <v>1</v>
      </c>
      <c r="B30" s="291">
        <v>417.8</v>
      </c>
      <c r="C30" s="346">
        <v>7.925495035183848E-2</v>
      </c>
      <c r="D30" s="199">
        <v>414.56</v>
      </c>
      <c r="E30" s="346">
        <v>7.6077068771974482E-2</v>
      </c>
      <c r="F30" s="291">
        <v>1791.6</v>
      </c>
      <c r="G30" s="346">
        <v>0.11396916115109613</v>
      </c>
      <c r="H30" s="199">
        <v>2623.96</v>
      </c>
      <c r="I30" s="206">
        <v>9.923887463821128E-2</v>
      </c>
      <c r="J30" s="101"/>
      <c r="O30" s="78"/>
    </row>
    <row r="31" spans="1:15" ht="12.75" customHeight="1" x14ac:dyDescent="0.2">
      <c r="A31" s="173" t="s">
        <v>2</v>
      </c>
      <c r="B31" s="291">
        <v>172.239</v>
      </c>
      <c r="C31" s="346">
        <v>8.9121098600877552E-2</v>
      </c>
      <c r="D31" s="199">
        <v>158.43700000000001</v>
      </c>
      <c r="E31" s="346">
        <v>9.4038664369271968E-2</v>
      </c>
      <c r="F31" s="291">
        <v>659.66800000000001</v>
      </c>
      <c r="G31" s="346">
        <v>0.1122542797637594</v>
      </c>
      <c r="H31" s="199">
        <v>990.34400000000005</v>
      </c>
      <c r="I31" s="206">
        <v>0.10431264047032662</v>
      </c>
      <c r="J31" s="101"/>
    </row>
    <row r="32" spans="1:15" x14ac:dyDescent="0.2">
      <c r="A32" s="173" t="s">
        <v>6</v>
      </c>
      <c r="B32" s="291">
        <v>2046.36</v>
      </c>
      <c r="C32" s="346">
        <v>0.16127580609137007</v>
      </c>
      <c r="D32" s="199">
        <v>1712.69</v>
      </c>
      <c r="E32" s="346">
        <v>0.14430567266071911</v>
      </c>
      <c r="F32" s="291">
        <v>1957.2</v>
      </c>
      <c r="G32" s="346">
        <v>8.1212807805857087E-2</v>
      </c>
      <c r="H32" s="199">
        <v>5716.25</v>
      </c>
      <c r="I32" s="206">
        <v>0.11748123198141561</v>
      </c>
      <c r="J32" s="101"/>
    </row>
    <row r="33" spans="1:10" x14ac:dyDescent="0.2">
      <c r="A33" s="173" t="s">
        <v>25</v>
      </c>
      <c r="B33" s="291">
        <v>27660.599606811778</v>
      </c>
      <c r="C33" s="346">
        <v>3.4648857792576065E-2</v>
      </c>
      <c r="D33" s="199">
        <v>27297.548075605402</v>
      </c>
      <c r="E33" s="346">
        <v>3.3004550561253294E-2</v>
      </c>
      <c r="F33" s="291">
        <v>54887.011777249136</v>
      </c>
      <c r="G33" s="346">
        <v>3.7006281697792361E-2</v>
      </c>
      <c r="H33" s="199">
        <v>109845.15945966632</v>
      </c>
      <c r="I33" s="206">
        <v>3.5336151419263939E-2</v>
      </c>
      <c r="J33" s="101"/>
    </row>
    <row r="34" spans="1:10" x14ac:dyDescent="0.2">
      <c r="A34" s="173" t="s">
        <v>5</v>
      </c>
      <c r="B34" s="291">
        <v>10666.976999999999</v>
      </c>
      <c r="C34" s="346">
        <v>3.0735228828089781E-2</v>
      </c>
      <c r="D34" s="199">
        <v>10251.888999999999</v>
      </c>
      <c r="E34" s="346">
        <v>2.9769258021231513E-2</v>
      </c>
      <c r="F34" s="291">
        <v>27642.432999999997</v>
      </c>
      <c r="G34" s="346">
        <v>4.2033135201089721E-2</v>
      </c>
      <c r="H34" s="199">
        <v>48561.298999999999</v>
      </c>
      <c r="I34" s="206">
        <v>3.5996049933541108E-2</v>
      </c>
      <c r="J34" s="101"/>
    </row>
    <row r="35" spans="1:10" x14ac:dyDescent="0.2">
      <c r="A35" s="173" t="s">
        <v>3</v>
      </c>
      <c r="B35" s="291">
        <v>2061.902</v>
      </c>
      <c r="C35" s="346">
        <v>6.7998598938030383E-2</v>
      </c>
      <c r="D35" s="199">
        <v>2208.0519999999997</v>
      </c>
      <c r="E35" s="346">
        <v>7.3560473263879642E-2</v>
      </c>
      <c r="F35" s="291">
        <v>6471.52</v>
      </c>
      <c r="G35" s="346">
        <v>9.7468061254123231E-2</v>
      </c>
      <c r="H35" s="199">
        <v>10741.474</v>
      </c>
      <c r="I35" s="206">
        <v>8.4754816107523931E-2</v>
      </c>
      <c r="J35" s="101"/>
    </row>
    <row r="36" spans="1:10" x14ac:dyDescent="0.2">
      <c r="A36" s="193" t="s">
        <v>169</v>
      </c>
      <c r="B36" s="71"/>
      <c r="C36" s="8"/>
      <c r="E36" s="103"/>
      <c r="F36" s="103"/>
      <c r="G36" s="103"/>
      <c r="I36" s="3"/>
    </row>
    <row r="37" spans="1:10" x14ac:dyDescent="0.2">
      <c r="A37" s="193"/>
      <c r="B37" s="71"/>
    </row>
    <row r="38" spans="1:10" x14ac:dyDescent="0.2">
      <c r="A38" s="103" t="s">
        <v>164</v>
      </c>
      <c r="B38" s="104">
        <f>+I7</f>
        <v>9.1249641164195941E-2</v>
      </c>
      <c r="C38" s="93" t="str">
        <f>+B5</f>
        <v>Červenec</v>
      </c>
      <c r="D38" s="103" t="str">
        <f>+D5</f>
        <v>Srpen</v>
      </c>
      <c r="E38" s="103" t="str">
        <f>+F5</f>
        <v>Září</v>
      </c>
    </row>
    <row r="39" spans="1:10" x14ac:dyDescent="0.2">
      <c r="A39" s="103" t="s">
        <v>59</v>
      </c>
      <c r="B39" s="104">
        <f t="shared" ref="B39:B40" si="0">+I8</f>
        <v>3.2079402376987635E-2</v>
      </c>
      <c r="C39" s="93"/>
      <c r="D39" s="103"/>
      <c r="E39" s="103"/>
    </row>
    <row r="40" spans="1:10" x14ac:dyDescent="0.2">
      <c r="A40" s="103" t="s">
        <v>116</v>
      </c>
      <c r="B40" s="104">
        <f t="shared" si="0"/>
        <v>3.196217422705315E-2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40"/>
  <sheetViews>
    <sheetView showGridLines="0" view="pageBreakPreview" zoomScaleNormal="70" zoomScaleSheetLayoutView="100" workbookViewId="0">
      <selection activeCell="F19" sqref="F19"/>
    </sheetView>
  </sheetViews>
  <sheetFormatPr defaultColWidth="9.140625" defaultRowHeight="12" x14ac:dyDescent="0.2"/>
  <cols>
    <col min="1" max="1" width="9" style="74" customWidth="1"/>
    <col min="2" max="2" width="90.42578125" style="74" customWidth="1"/>
    <col min="3" max="5" width="9.140625" style="74" customWidth="1"/>
    <col min="6" max="16384" width="9.140625" style="74"/>
  </cols>
  <sheetData>
    <row r="1" spans="1:4" s="82" customFormat="1" ht="20.25" x14ac:dyDescent="0.25">
      <c r="A1" s="176" t="s">
        <v>310</v>
      </c>
    </row>
    <row r="2" spans="1:4" ht="4.5" customHeight="1" x14ac:dyDescent="0.2"/>
    <row r="3" spans="1:4" ht="23.85" customHeight="1" x14ac:dyDescent="0.2">
      <c r="A3" s="155" t="s">
        <v>113</v>
      </c>
      <c r="B3" s="87" t="s">
        <v>114</v>
      </c>
    </row>
    <row r="4" spans="1:4" ht="23.85" customHeight="1" x14ac:dyDescent="0.2">
      <c r="A4" s="155" t="s">
        <v>124</v>
      </c>
      <c r="B4" s="87" t="s">
        <v>125</v>
      </c>
    </row>
    <row r="5" spans="1:4" s="84" customFormat="1" ht="23.85" customHeight="1" x14ac:dyDescent="0.25">
      <c r="A5" s="155" t="s">
        <v>92</v>
      </c>
      <c r="B5" s="87" t="s">
        <v>93</v>
      </c>
      <c r="C5" s="85"/>
      <c r="D5" s="85"/>
    </row>
    <row r="6" spans="1:4" s="84" customFormat="1" ht="7.5" hidden="1" customHeight="1" x14ac:dyDescent="0.25">
      <c r="A6" s="155"/>
      <c r="B6" s="87"/>
      <c r="C6" s="85"/>
      <c r="D6" s="85"/>
    </row>
    <row r="7" spans="1:4" s="84" customFormat="1" ht="23.85" customHeight="1" x14ac:dyDescent="0.2">
      <c r="A7" s="155" t="s">
        <v>189</v>
      </c>
      <c r="B7" s="87" t="s">
        <v>161</v>
      </c>
    </row>
    <row r="8" spans="1:4" s="84" customFormat="1" ht="23.85" customHeight="1" x14ac:dyDescent="0.2">
      <c r="A8" s="155" t="s">
        <v>190</v>
      </c>
      <c r="B8" s="87" t="s">
        <v>163</v>
      </c>
    </row>
    <row r="9" spans="1:4" s="84" customFormat="1" ht="7.5" customHeight="1" x14ac:dyDescent="0.25">
      <c r="A9" s="155"/>
      <c r="B9" s="87"/>
      <c r="C9" s="85"/>
      <c r="D9" s="85"/>
    </row>
    <row r="10" spans="1:4" s="84" customFormat="1" ht="23.85" customHeight="1" x14ac:dyDescent="0.2">
      <c r="A10" s="155" t="s">
        <v>85</v>
      </c>
      <c r="B10" s="87" t="s">
        <v>129</v>
      </c>
    </row>
    <row r="11" spans="1:4" s="84" customFormat="1" ht="23.85" customHeight="1" x14ac:dyDescent="0.2">
      <c r="A11" s="155" t="s">
        <v>76</v>
      </c>
      <c r="B11" s="87" t="s">
        <v>99</v>
      </c>
    </row>
    <row r="12" spans="1:4" s="84" customFormat="1" ht="23.85" customHeight="1" x14ac:dyDescent="0.2">
      <c r="A12" s="155" t="s">
        <v>77</v>
      </c>
      <c r="B12" s="87" t="s">
        <v>100</v>
      </c>
    </row>
    <row r="13" spans="1:4" s="84" customFormat="1" ht="23.85" customHeight="1" x14ac:dyDescent="0.2">
      <c r="A13" s="155" t="s">
        <v>78</v>
      </c>
      <c r="B13" s="87" t="s">
        <v>101</v>
      </c>
    </row>
    <row r="14" spans="1:4" s="84" customFormat="1" ht="23.85" customHeight="1" x14ac:dyDescent="0.2">
      <c r="A14" s="155" t="s">
        <v>88</v>
      </c>
      <c r="B14" s="87" t="s">
        <v>128</v>
      </c>
    </row>
    <row r="15" spans="1:4" s="84" customFormat="1" ht="23.85" customHeight="1" x14ac:dyDescent="0.2">
      <c r="A15" s="155" t="s">
        <v>79</v>
      </c>
      <c r="B15" s="87" t="s">
        <v>102</v>
      </c>
    </row>
    <row r="16" spans="1:4" s="84" customFormat="1" ht="23.85" customHeight="1" x14ac:dyDescent="0.2">
      <c r="A16" s="155" t="s">
        <v>80</v>
      </c>
      <c r="B16" s="87" t="s">
        <v>103</v>
      </c>
    </row>
    <row r="17" spans="1:8" s="84" customFormat="1" ht="23.85" customHeight="1" x14ac:dyDescent="0.2">
      <c r="A17" s="155" t="s">
        <v>81</v>
      </c>
      <c r="B17" s="87" t="s">
        <v>104</v>
      </c>
      <c r="D17" s="86"/>
      <c r="E17" s="86"/>
      <c r="F17" s="86"/>
      <c r="G17" s="86"/>
      <c r="H17" s="86"/>
    </row>
    <row r="18" spans="1:8" s="84" customFormat="1" ht="23.85" customHeight="1" x14ac:dyDescent="0.2">
      <c r="A18" s="155" t="s">
        <v>82</v>
      </c>
      <c r="B18" s="87" t="s">
        <v>105</v>
      </c>
      <c r="D18" s="86"/>
      <c r="E18" s="86"/>
      <c r="F18" s="86"/>
      <c r="G18" s="86"/>
      <c r="H18" s="86"/>
    </row>
    <row r="19" spans="1:8" s="84" customFormat="1" ht="23.85" customHeight="1" x14ac:dyDescent="0.2">
      <c r="A19" s="155" t="s">
        <v>83</v>
      </c>
      <c r="B19" s="87" t="s">
        <v>106</v>
      </c>
      <c r="D19" s="86"/>
      <c r="E19" s="86"/>
      <c r="F19" s="86"/>
      <c r="G19" s="86"/>
      <c r="H19" s="86"/>
    </row>
    <row r="20" spans="1:8" s="84" customFormat="1" ht="23.85" customHeight="1" x14ac:dyDescent="0.2">
      <c r="A20" s="155" t="s">
        <v>84</v>
      </c>
      <c r="B20" s="87" t="s">
        <v>107</v>
      </c>
      <c r="D20" s="86"/>
      <c r="E20" s="86"/>
      <c r="F20" s="86"/>
      <c r="G20" s="86"/>
      <c r="H20" s="86"/>
    </row>
    <row r="21" spans="1:8" s="84" customFormat="1" ht="23.85" customHeight="1" x14ac:dyDescent="0.2">
      <c r="A21" s="155" t="s">
        <v>86</v>
      </c>
      <c r="B21" s="87" t="s">
        <v>108</v>
      </c>
      <c r="D21" s="86"/>
      <c r="E21" s="86"/>
      <c r="F21" s="86"/>
      <c r="G21" s="86"/>
      <c r="H21" s="86"/>
    </row>
    <row r="22" spans="1:8" s="84" customFormat="1" ht="23.85" customHeight="1" x14ac:dyDescent="0.2">
      <c r="A22" s="155" t="s">
        <v>87</v>
      </c>
      <c r="B22" s="87" t="s">
        <v>109</v>
      </c>
      <c r="D22" s="86"/>
      <c r="E22" s="86"/>
      <c r="F22" s="86"/>
      <c r="G22" s="86"/>
      <c r="H22" s="86"/>
    </row>
    <row r="23" spans="1:8" s="84" customFormat="1" ht="23.85" customHeight="1" x14ac:dyDescent="0.2">
      <c r="A23" s="155" t="s">
        <v>89</v>
      </c>
      <c r="B23" s="87" t="s">
        <v>110</v>
      </c>
      <c r="D23" s="86"/>
      <c r="E23" s="86"/>
      <c r="F23" s="86"/>
      <c r="G23" s="86"/>
      <c r="H23" s="86"/>
    </row>
    <row r="24" spans="1:8" s="84" customFormat="1" ht="7.5" customHeight="1" x14ac:dyDescent="0.2"/>
    <row r="25" spans="1:8" s="84" customFormat="1" ht="15" x14ac:dyDescent="0.25">
      <c r="A25" s="153" t="s">
        <v>94</v>
      </c>
    </row>
    <row r="26" spans="1:8" s="87" customFormat="1" ht="23.85" customHeight="1" x14ac:dyDescent="0.2">
      <c r="A26" s="87" t="s">
        <v>159</v>
      </c>
    </row>
    <row r="27" spans="1:8" s="88" customFormat="1" ht="15" x14ac:dyDescent="0.25">
      <c r="A27" s="153" t="s">
        <v>171</v>
      </c>
    </row>
    <row r="28" spans="1:8" s="87" customFormat="1" ht="23.85" customHeight="1" x14ac:dyDescent="0.2">
      <c r="A28" s="87" t="s">
        <v>166</v>
      </c>
    </row>
    <row r="29" spans="1:8" s="88" customFormat="1" ht="15" x14ac:dyDescent="0.25">
      <c r="A29" s="153" t="s">
        <v>97</v>
      </c>
    </row>
    <row r="30" spans="1:8" s="87" customFormat="1" ht="37.5" customHeight="1" x14ac:dyDescent="0.2">
      <c r="A30" s="362" t="s">
        <v>205</v>
      </c>
      <c r="B30" s="362"/>
    </row>
    <row r="31" spans="1:8" s="88" customFormat="1" ht="15" x14ac:dyDescent="0.25">
      <c r="A31" s="153" t="s">
        <v>95</v>
      </c>
    </row>
    <row r="32" spans="1:8" s="87" customFormat="1" ht="23.85" customHeight="1" x14ac:dyDescent="0.2">
      <c r="A32" s="87" t="s">
        <v>98</v>
      </c>
    </row>
    <row r="33" spans="1:2" s="88" customFormat="1" ht="15" x14ac:dyDescent="0.25">
      <c r="A33" s="153" t="s">
        <v>182</v>
      </c>
    </row>
    <row r="34" spans="1:2" s="87" customFormat="1" ht="23.85" customHeight="1" x14ac:dyDescent="0.2">
      <c r="A34" s="87" t="s">
        <v>160</v>
      </c>
      <c r="B34" s="154"/>
    </row>
    <row r="35" spans="1:2" s="88" customFormat="1" ht="15" x14ac:dyDescent="0.25">
      <c r="A35" s="85" t="s">
        <v>181</v>
      </c>
    </row>
    <row r="36" spans="1:2" s="84" customFormat="1" ht="23.85" customHeight="1" x14ac:dyDescent="0.2">
      <c r="A36" s="87" t="s">
        <v>180</v>
      </c>
      <c r="B36" s="154"/>
    </row>
    <row r="37" spans="1:2" s="88" customFormat="1" ht="15" x14ac:dyDescent="0.25">
      <c r="A37" s="85" t="s">
        <v>96</v>
      </c>
    </row>
    <row r="38" spans="1:2" s="87" customFormat="1" ht="28.9" customHeight="1" x14ac:dyDescent="0.2">
      <c r="A38" s="362" t="s">
        <v>204</v>
      </c>
      <c r="B38" s="362"/>
    </row>
    <row r="39" spans="1:2" s="88" customFormat="1" ht="15" x14ac:dyDescent="0.25">
      <c r="A39" s="85" t="s">
        <v>121</v>
      </c>
    </row>
    <row r="40" spans="1:2" s="87" customFormat="1" ht="14.25" x14ac:dyDescent="0.2">
      <c r="A40" s="87" t="s">
        <v>122</v>
      </c>
    </row>
  </sheetData>
  <sortState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O41"/>
  <sheetViews>
    <sheetView showGridLines="0" view="pageBreakPreview" zoomScaleNormal="70" zoomScaleSheetLayoutView="100" workbookViewId="0">
      <selection activeCell="M39" sqref="M39"/>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277</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1069.971</v>
      </c>
      <c r="C7" s="345">
        <v>2.7836979677066859E-2</v>
      </c>
      <c r="D7" s="198">
        <v>1069.971</v>
      </c>
      <c r="E7" s="345">
        <v>2.7859709125046928E-2</v>
      </c>
      <c r="F7" s="289">
        <v>1069.971</v>
      </c>
      <c r="G7" s="345">
        <v>2.7851589121317574E-2</v>
      </c>
      <c r="H7" s="198">
        <v>1069.971</v>
      </c>
      <c r="I7" s="204">
        <v>2.7851589121317574E-2</v>
      </c>
      <c r="J7" s="111"/>
      <c r="O7" s="60"/>
    </row>
    <row r="8" spans="1:15" x14ac:dyDescent="0.2">
      <c r="A8" s="170" t="s">
        <v>326</v>
      </c>
      <c r="B8" s="289">
        <v>222128.89648062777</v>
      </c>
      <c r="C8" s="345">
        <v>2.9651952355050724E-2</v>
      </c>
      <c r="D8" s="198">
        <v>196229.05063867004</v>
      </c>
      <c r="E8" s="345">
        <v>2.6444808512552986E-2</v>
      </c>
      <c r="F8" s="289">
        <v>295281.88553331606</v>
      </c>
      <c r="G8" s="345">
        <v>3.1992029902604704E-2</v>
      </c>
      <c r="H8" s="198">
        <v>713639.83265261387</v>
      </c>
      <c r="I8" s="204">
        <v>2.9560844756516803E-2</v>
      </c>
      <c r="J8" s="111"/>
      <c r="O8" s="60"/>
    </row>
    <row r="9" spans="1:15" x14ac:dyDescent="0.2">
      <c r="A9" s="170" t="s">
        <v>327</v>
      </c>
      <c r="B9" s="289">
        <v>104952.476</v>
      </c>
      <c r="C9" s="345">
        <v>3.7127506740357724E-2</v>
      </c>
      <c r="D9" s="198">
        <v>98377.758000000002</v>
      </c>
      <c r="E9" s="345">
        <v>3.4592426040112756E-2</v>
      </c>
      <c r="F9" s="289">
        <v>171444.264</v>
      </c>
      <c r="G9" s="345">
        <v>4.0904552966507121E-2</v>
      </c>
      <c r="H9" s="198">
        <v>374774.49800000002</v>
      </c>
      <c r="I9" s="205">
        <v>3.8001694937638532E-2</v>
      </c>
      <c r="J9" s="101"/>
      <c r="O9" s="104"/>
    </row>
    <row r="10" spans="1:15" x14ac:dyDescent="0.2">
      <c r="A10" s="173" t="s">
        <v>40</v>
      </c>
      <c r="B10" s="291">
        <v>34404.241000000002</v>
      </c>
      <c r="C10" s="346">
        <v>0.10858703913624457</v>
      </c>
      <c r="D10" s="199">
        <v>20245.011999999999</v>
      </c>
      <c r="E10" s="346">
        <v>6.9914768474057504E-2</v>
      </c>
      <c r="F10" s="291">
        <v>40229.920999999995</v>
      </c>
      <c r="G10" s="346">
        <v>9.3078026676344419E-2</v>
      </c>
      <c r="H10" s="199">
        <v>94879.173999999999</v>
      </c>
      <c r="I10" s="206">
        <v>9.1351207626830078E-2</v>
      </c>
      <c r="J10" s="101"/>
      <c r="O10" s="127"/>
    </row>
    <row r="11" spans="1:15" x14ac:dyDescent="0.2">
      <c r="A11" s="173" t="s">
        <v>39</v>
      </c>
      <c r="B11" s="291">
        <v>3055.58</v>
      </c>
      <c r="C11" s="346">
        <v>0.10694371509414229</v>
      </c>
      <c r="D11" s="199">
        <v>2304.3000000000002</v>
      </c>
      <c r="E11" s="346">
        <v>8.0869895173411768E-2</v>
      </c>
      <c r="F11" s="291">
        <v>3946.72</v>
      </c>
      <c r="G11" s="346">
        <v>0.10824576081639604</v>
      </c>
      <c r="H11" s="199">
        <v>9306.6</v>
      </c>
      <c r="I11" s="206">
        <v>9.9507622988961736E-2</v>
      </c>
      <c r="J11" s="101"/>
      <c r="O11" s="127"/>
    </row>
    <row r="12" spans="1:15" x14ac:dyDescent="0.2">
      <c r="A12" s="173" t="s">
        <v>38</v>
      </c>
      <c r="B12" s="291">
        <v>0</v>
      </c>
      <c r="C12" s="346">
        <v>0</v>
      </c>
      <c r="D12" s="199">
        <v>0</v>
      </c>
      <c r="E12" s="346">
        <v>0</v>
      </c>
      <c r="F12" s="291">
        <v>0</v>
      </c>
      <c r="G12" s="346">
        <v>0</v>
      </c>
      <c r="H12" s="199">
        <v>0</v>
      </c>
      <c r="I12" s="206">
        <v>0</v>
      </c>
      <c r="J12" s="101"/>
      <c r="O12" s="127"/>
    </row>
    <row r="13" spans="1:15" x14ac:dyDescent="0.2">
      <c r="A13" s="173" t="s">
        <v>60</v>
      </c>
      <c r="B13" s="291">
        <v>260.20999999999998</v>
      </c>
      <c r="C13" s="346">
        <v>8.1386609383371555E-2</v>
      </c>
      <c r="D13" s="199">
        <v>234.56</v>
      </c>
      <c r="E13" s="346">
        <v>7.0015548729251822E-2</v>
      </c>
      <c r="F13" s="291">
        <v>226.56</v>
      </c>
      <c r="G13" s="346">
        <v>8.2341858274310037E-2</v>
      </c>
      <c r="H13" s="199">
        <v>721.32999999999993</v>
      </c>
      <c r="I13" s="206">
        <v>7.757255845875663E-2</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48198.461000000003</v>
      </c>
      <c r="C16" s="346">
        <v>5.1399303048411699E-2</v>
      </c>
      <c r="D16" s="199">
        <v>56889.883999999998</v>
      </c>
      <c r="E16" s="346">
        <v>5.6037275453049956E-2</v>
      </c>
      <c r="F16" s="291">
        <v>94959.763000000006</v>
      </c>
      <c r="G16" s="346">
        <v>5.1286506623558402E-2</v>
      </c>
      <c r="H16" s="199">
        <v>200048.10800000001</v>
      </c>
      <c r="I16" s="206">
        <v>5.2582032935643577E-2</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0</v>
      </c>
      <c r="C19" s="346">
        <v>0</v>
      </c>
      <c r="D19" s="199">
        <v>0</v>
      </c>
      <c r="E19" s="346">
        <v>0</v>
      </c>
      <c r="F19" s="291">
        <v>0</v>
      </c>
      <c r="G19" s="346">
        <v>0</v>
      </c>
      <c r="H19" s="199">
        <v>0</v>
      </c>
      <c r="I19" s="206">
        <v>0</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2101</v>
      </c>
      <c r="C21" s="346">
        <v>1.0379335251812605E-2</v>
      </c>
      <c r="D21" s="199">
        <v>2157</v>
      </c>
      <c r="E21" s="346">
        <v>1.094395364902288E-2</v>
      </c>
      <c r="F21" s="291">
        <v>941</v>
      </c>
      <c r="G21" s="346">
        <v>5.0698525469215112E-3</v>
      </c>
      <c r="H21" s="199">
        <v>5199</v>
      </c>
      <c r="I21" s="206">
        <v>8.885302939079397E-3</v>
      </c>
      <c r="J21" s="101"/>
      <c r="O21" s="127"/>
    </row>
    <row r="22" spans="1:15" x14ac:dyDescent="0.2">
      <c r="A22" s="173" t="s">
        <v>32</v>
      </c>
      <c r="B22" s="291">
        <v>0</v>
      </c>
      <c r="C22" s="346">
        <v>0</v>
      </c>
      <c r="D22" s="199">
        <v>0</v>
      </c>
      <c r="E22" s="346">
        <v>0</v>
      </c>
      <c r="F22" s="291">
        <v>0</v>
      </c>
      <c r="G22" s="346">
        <v>0</v>
      </c>
      <c r="H22" s="199">
        <v>0</v>
      </c>
      <c r="I22" s="206">
        <v>0</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0</v>
      </c>
      <c r="C24" s="346">
        <v>0</v>
      </c>
      <c r="D24" s="199">
        <v>0</v>
      </c>
      <c r="E24" s="346">
        <v>0</v>
      </c>
      <c r="F24" s="291">
        <v>0</v>
      </c>
      <c r="G24" s="346">
        <v>0</v>
      </c>
      <c r="H24" s="199">
        <v>0</v>
      </c>
      <c r="I24" s="206">
        <v>0</v>
      </c>
      <c r="J24" s="101"/>
      <c r="O24" s="127"/>
    </row>
    <row r="25" spans="1:15" x14ac:dyDescent="0.2">
      <c r="A25" s="173" t="s">
        <v>30</v>
      </c>
      <c r="B25" s="291">
        <v>16932.984</v>
      </c>
      <c r="C25" s="346">
        <v>2.0159810709044851E-2</v>
      </c>
      <c r="D25" s="199">
        <v>16547.002</v>
      </c>
      <c r="E25" s="346">
        <v>1.973422435777451E-2</v>
      </c>
      <c r="F25" s="291">
        <v>31140.3</v>
      </c>
      <c r="G25" s="346">
        <v>3.0205777765936515E-2</v>
      </c>
      <c r="H25" s="199">
        <v>64620.286000000007</v>
      </c>
      <c r="I25" s="206">
        <v>2.385067899058978E-2</v>
      </c>
      <c r="J25" s="101"/>
      <c r="O25" s="98"/>
    </row>
    <row r="26" spans="1:15" ht="13.5" customHeight="1" x14ac:dyDescent="0.2">
      <c r="A26" s="171" t="s">
        <v>329</v>
      </c>
      <c r="B26" s="289">
        <v>104819.48900000002</v>
      </c>
      <c r="C26" s="345">
        <v>4.4235576217044423E-2</v>
      </c>
      <c r="D26" s="198">
        <v>97374.614000000001</v>
      </c>
      <c r="E26" s="345">
        <v>4.0677347274794377E-2</v>
      </c>
      <c r="F26" s="289">
        <v>170685.68600000002</v>
      </c>
      <c r="G26" s="345">
        <v>4.6864803860950738E-2</v>
      </c>
      <c r="H26" s="198">
        <v>372879.78899999999</v>
      </c>
      <c r="I26" s="205">
        <v>4.4361456294414674E-2</v>
      </c>
      <c r="J26" s="10"/>
      <c r="O26" s="78"/>
    </row>
    <row r="27" spans="1:15" ht="12.75" customHeight="1" x14ac:dyDescent="0.2">
      <c r="A27" s="173" t="s">
        <v>26</v>
      </c>
      <c r="B27" s="291">
        <v>44166.33</v>
      </c>
      <c r="C27" s="346">
        <v>3.9099109425330368E-2</v>
      </c>
      <c r="D27" s="199">
        <v>36891.520000000004</v>
      </c>
      <c r="E27" s="346">
        <v>3.274817141199321E-2</v>
      </c>
      <c r="F27" s="291">
        <v>50055.635999999999</v>
      </c>
      <c r="G27" s="346">
        <v>3.7795985070392751E-2</v>
      </c>
      <c r="H27" s="199">
        <v>131113.486</v>
      </c>
      <c r="I27" s="206">
        <v>3.6618920354330016E-2</v>
      </c>
      <c r="J27" s="101"/>
      <c r="O27" s="78"/>
    </row>
    <row r="28" spans="1:15" ht="12.75" customHeight="1" x14ac:dyDescent="0.2">
      <c r="A28" s="173" t="s">
        <v>0</v>
      </c>
      <c r="B28" s="291">
        <v>300.13</v>
      </c>
      <c r="C28" s="346">
        <v>6.7616342892380804E-3</v>
      </c>
      <c r="D28" s="199">
        <v>297.47000000000003</v>
      </c>
      <c r="E28" s="346">
        <v>6.3527495358608197E-3</v>
      </c>
      <c r="F28" s="291">
        <v>203.83</v>
      </c>
      <c r="G28" s="346">
        <v>3.1447881412095804E-3</v>
      </c>
      <c r="H28" s="199">
        <v>801.43000000000006</v>
      </c>
      <c r="I28" s="206">
        <v>5.1364574725156773E-3</v>
      </c>
      <c r="J28" s="101"/>
      <c r="O28" s="78"/>
    </row>
    <row r="29" spans="1:15" ht="12.75" customHeight="1" x14ac:dyDescent="0.2">
      <c r="A29" s="173" t="s">
        <v>1</v>
      </c>
      <c r="B29" s="291">
        <v>82.19</v>
      </c>
      <c r="C29" s="346">
        <v>1.5591106676442328E-2</v>
      </c>
      <c r="D29" s="199">
        <v>91.89</v>
      </c>
      <c r="E29" s="346">
        <v>1.6862991724857043E-2</v>
      </c>
      <c r="F29" s="291">
        <v>143.48000000000002</v>
      </c>
      <c r="G29" s="346">
        <v>9.1272020774499189E-3</v>
      </c>
      <c r="H29" s="199">
        <v>317.56</v>
      </c>
      <c r="I29" s="206">
        <v>1.2010204816426461E-2</v>
      </c>
      <c r="J29" s="101"/>
      <c r="O29" s="78"/>
    </row>
    <row r="30" spans="1:15" ht="12.75" customHeight="1" x14ac:dyDescent="0.2">
      <c r="A30" s="173" t="s">
        <v>2</v>
      </c>
      <c r="B30" s="291">
        <v>18.36</v>
      </c>
      <c r="C30" s="346">
        <v>9.4999586058448528E-3</v>
      </c>
      <c r="D30" s="199">
        <v>19</v>
      </c>
      <c r="E30" s="346">
        <v>1.1277256089273132E-2</v>
      </c>
      <c r="F30" s="291">
        <v>66.918000000000006</v>
      </c>
      <c r="G30" s="346">
        <v>1.1387291627350807E-2</v>
      </c>
      <c r="H30" s="199">
        <v>104.27800000000001</v>
      </c>
      <c r="I30" s="206">
        <v>1.0983570883414975E-2</v>
      </c>
      <c r="J30" s="101"/>
    </row>
    <row r="31" spans="1:15" x14ac:dyDescent="0.2">
      <c r="A31" s="173" t="s">
        <v>6</v>
      </c>
      <c r="B31" s="291">
        <v>1065.604</v>
      </c>
      <c r="C31" s="346">
        <v>8.3981383566033505E-2</v>
      </c>
      <c r="D31" s="199">
        <v>866.71</v>
      </c>
      <c r="E31" s="346">
        <v>7.3026157420065435E-2</v>
      </c>
      <c r="F31" s="291">
        <v>1677.0320000000002</v>
      </c>
      <c r="G31" s="346">
        <v>6.9587409309356293E-2</v>
      </c>
      <c r="H31" s="199">
        <v>3609.3460000000005</v>
      </c>
      <c r="I31" s="206">
        <v>7.4179823263012382E-2</v>
      </c>
      <c r="J31" s="101"/>
    </row>
    <row r="32" spans="1:15" x14ac:dyDescent="0.2">
      <c r="A32" s="173" t="s">
        <v>25</v>
      </c>
      <c r="B32" s="291">
        <v>38650.419000000009</v>
      </c>
      <c r="C32" s="346">
        <v>4.8415178650888208E-2</v>
      </c>
      <c r="D32" s="199">
        <v>40042.35</v>
      </c>
      <c r="E32" s="346">
        <v>4.841386345418465E-2</v>
      </c>
      <c r="F32" s="291">
        <v>79860.442999999999</v>
      </c>
      <c r="G32" s="346">
        <v>5.3844032576637522E-2</v>
      </c>
      <c r="H32" s="199">
        <v>158553.212</v>
      </c>
      <c r="I32" s="206">
        <v>5.1005072365522666E-2</v>
      </c>
      <c r="J32" s="101"/>
    </row>
    <row r="33" spans="1:10" x14ac:dyDescent="0.2">
      <c r="A33" s="173" t="s">
        <v>5</v>
      </c>
      <c r="B33" s="291">
        <v>19434.155999999999</v>
      </c>
      <c r="C33" s="346">
        <v>5.5996486327925331E-2</v>
      </c>
      <c r="D33" s="199">
        <v>18125.374</v>
      </c>
      <c r="E33" s="346">
        <v>5.2632147630287562E-2</v>
      </c>
      <c r="F33" s="291">
        <v>36037.347000000002</v>
      </c>
      <c r="G33" s="346">
        <v>5.4798457094554061E-2</v>
      </c>
      <c r="H33" s="199">
        <v>73596.877000000008</v>
      </c>
      <c r="I33" s="206">
        <v>5.455366544961418E-2</v>
      </c>
      <c r="J33" s="101"/>
    </row>
    <row r="34" spans="1:10" x14ac:dyDescent="0.2">
      <c r="A34" s="173" t="s">
        <v>3</v>
      </c>
      <c r="B34" s="291">
        <v>1102.3</v>
      </c>
      <c r="C34" s="346">
        <v>3.6352288134640198E-2</v>
      </c>
      <c r="D34" s="199">
        <v>1040.3</v>
      </c>
      <c r="E34" s="346">
        <v>3.4657227427802424E-2</v>
      </c>
      <c r="F34" s="291">
        <v>2641</v>
      </c>
      <c r="G34" s="346">
        <v>3.9776304449671708E-2</v>
      </c>
      <c r="H34" s="199">
        <v>4783.6000000000004</v>
      </c>
      <c r="I34" s="206">
        <v>3.7744646436043278E-2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2.7851589121317574E-2</v>
      </c>
      <c r="C38" s="93" t="str">
        <f>+B5</f>
        <v>Červenec</v>
      </c>
      <c r="D38" s="103" t="str">
        <f>+D5</f>
        <v>Srpen</v>
      </c>
      <c r="E38" s="103" t="str">
        <f>+F5</f>
        <v>Září</v>
      </c>
    </row>
    <row r="39" spans="1:10" x14ac:dyDescent="0.2">
      <c r="A39" s="103" t="s">
        <v>59</v>
      </c>
      <c r="B39" s="104">
        <f t="shared" ref="B39:B40" si="0">+I8</f>
        <v>2.9560844756516803E-2</v>
      </c>
      <c r="C39" s="93"/>
      <c r="D39" s="103"/>
      <c r="E39" s="103"/>
      <c r="H39" s="116"/>
    </row>
    <row r="40" spans="1:10" x14ac:dyDescent="0.2">
      <c r="A40" s="103" t="s">
        <v>116</v>
      </c>
      <c r="B40" s="104">
        <f t="shared" si="0"/>
        <v>3.8001694937638532E-2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O42"/>
  <sheetViews>
    <sheetView showGridLines="0" view="pageBreakPreview" zoomScaleNormal="70" zoomScaleSheetLayoutView="100" workbookViewId="0">
      <selection activeCell="K38" sqref="K38"/>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278</v>
      </c>
      <c r="I1" s="246" t="str">
        <f>'3'!N1</f>
        <v>III. čtvrtletí 2022</v>
      </c>
    </row>
    <row r="2" spans="1:15" ht="1.5" customHeight="1" x14ac:dyDescent="0.2">
      <c r="E2" s="103"/>
      <c r="F2" s="103"/>
      <c r="G2" s="103"/>
    </row>
    <row r="3" spans="1:15" x14ac:dyDescent="0.2">
      <c r="A3" s="7"/>
      <c r="B3" s="126"/>
      <c r="C3" s="126"/>
      <c r="D3" s="126"/>
    </row>
    <row r="4" spans="1:15" x14ac:dyDescent="0.2">
      <c r="A4" s="131"/>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4367.4090000000006</v>
      </c>
      <c r="C7" s="345">
        <v>0.11362501934579433</v>
      </c>
      <c r="D7" s="198">
        <v>4352.503999999999</v>
      </c>
      <c r="E7" s="345">
        <v>0.1133297027728819</v>
      </c>
      <c r="F7" s="289">
        <v>4351.9529999999986</v>
      </c>
      <c r="G7" s="345">
        <v>0.11328232898955704</v>
      </c>
      <c r="H7" s="198">
        <v>4351.9529999999986</v>
      </c>
      <c r="I7" s="204">
        <v>0.11328232898955704</v>
      </c>
      <c r="J7" s="111"/>
      <c r="O7" s="60"/>
    </row>
    <row r="8" spans="1:15" x14ac:dyDescent="0.2">
      <c r="A8" s="170" t="s">
        <v>326</v>
      </c>
      <c r="B8" s="289">
        <v>1210849.841</v>
      </c>
      <c r="C8" s="345">
        <v>0.16163615974018039</v>
      </c>
      <c r="D8" s="198">
        <v>1200987.3440000005</v>
      </c>
      <c r="E8" s="345">
        <v>0.1618510624941118</v>
      </c>
      <c r="F8" s="289">
        <v>1599356.1630000006</v>
      </c>
      <c r="G8" s="345">
        <v>0.17328069447672947</v>
      </c>
      <c r="H8" s="198">
        <v>4011193.3480000012</v>
      </c>
      <c r="I8" s="204">
        <v>0.16615421172310121</v>
      </c>
      <c r="J8" s="111"/>
      <c r="O8" s="60"/>
    </row>
    <row r="9" spans="1:15" x14ac:dyDescent="0.2">
      <c r="A9" s="170" t="s">
        <v>327</v>
      </c>
      <c r="B9" s="289">
        <v>674254.24300000002</v>
      </c>
      <c r="C9" s="345">
        <v>0.23852108979017606</v>
      </c>
      <c r="D9" s="198">
        <v>688450.9800000001</v>
      </c>
      <c r="E9" s="345">
        <v>0.24207900334436522</v>
      </c>
      <c r="F9" s="289">
        <v>1011245.9909999999</v>
      </c>
      <c r="G9" s="345">
        <v>0.24127121103933508</v>
      </c>
      <c r="H9" s="198">
        <v>2373951.2140000002</v>
      </c>
      <c r="I9" s="205">
        <v>0.24071587131113881</v>
      </c>
      <c r="J9" s="101"/>
      <c r="O9" s="104"/>
    </row>
    <row r="10" spans="1:15" x14ac:dyDescent="0.2">
      <c r="A10" s="173" t="s">
        <v>40</v>
      </c>
      <c r="B10" s="291">
        <v>19889.718999999997</v>
      </c>
      <c r="C10" s="346">
        <v>6.2776147145984312E-2</v>
      </c>
      <c r="D10" s="199">
        <v>27130.555999999997</v>
      </c>
      <c r="E10" s="346">
        <v>9.3693525166221273E-2</v>
      </c>
      <c r="F10" s="291">
        <v>51367.584999999999</v>
      </c>
      <c r="G10" s="346">
        <v>0.1188467023569196</v>
      </c>
      <c r="H10" s="199">
        <v>98387.859999999986</v>
      </c>
      <c r="I10" s="206">
        <v>9.4729427417016607E-2</v>
      </c>
      <c r="J10" s="101"/>
      <c r="O10" s="127"/>
    </row>
    <row r="11" spans="1:15" x14ac:dyDescent="0.2">
      <c r="A11" s="173" t="s">
        <v>39</v>
      </c>
      <c r="B11" s="291">
        <v>2526.7239999999997</v>
      </c>
      <c r="C11" s="346">
        <v>8.8434029407684162E-2</v>
      </c>
      <c r="D11" s="199">
        <v>2956.5580000000004</v>
      </c>
      <c r="E11" s="346">
        <v>0.10376102744178795</v>
      </c>
      <c r="F11" s="291">
        <v>2915.8219999999997</v>
      </c>
      <c r="G11" s="346">
        <v>7.9971563930348627E-2</v>
      </c>
      <c r="H11" s="199">
        <v>8399.1039999999994</v>
      </c>
      <c r="I11" s="206">
        <v>8.9804533801504369E-2</v>
      </c>
      <c r="J11" s="101"/>
      <c r="O11" s="127"/>
    </row>
    <row r="12" spans="1:15" x14ac:dyDescent="0.2">
      <c r="A12" s="173" t="s">
        <v>38</v>
      </c>
      <c r="B12" s="291">
        <v>0</v>
      </c>
      <c r="C12" s="346">
        <v>0</v>
      </c>
      <c r="D12" s="199">
        <v>0</v>
      </c>
      <c r="E12" s="346">
        <v>0</v>
      </c>
      <c r="F12" s="291">
        <v>0</v>
      </c>
      <c r="G12" s="346">
        <v>0</v>
      </c>
      <c r="H12" s="199">
        <v>0</v>
      </c>
      <c r="I12" s="206">
        <v>0</v>
      </c>
      <c r="J12" s="101"/>
      <c r="O12" s="127"/>
    </row>
    <row r="13" spans="1:15" x14ac:dyDescent="0.2">
      <c r="A13" s="173" t="s">
        <v>60</v>
      </c>
      <c r="B13" s="291">
        <v>0</v>
      </c>
      <c r="C13" s="346">
        <v>0</v>
      </c>
      <c r="D13" s="199">
        <v>0</v>
      </c>
      <c r="E13" s="346">
        <v>0</v>
      </c>
      <c r="F13" s="291">
        <v>0</v>
      </c>
      <c r="G13" s="346">
        <v>0</v>
      </c>
      <c r="H13" s="199">
        <v>0</v>
      </c>
      <c r="I13" s="206">
        <v>0</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194443.96800000002</v>
      </c>
      <c r="C16" s="346">
        <v>0.20735692032091374</v>
      </c>
      <c r="D16" s="199">
        <v>218895.359</v>
      </c>
      <c r="E16" s="346">
        <v>0.21561477481088304</v>
      </c>
      <c r="F16" s="291">
        <v>532780.88199999998</v>
      </c>
      <c r="G16" s="346">
        <v>0.28774787731513485</v>
      </c>
      <c r="H16" s="199">
        <v>946120.20900000003</v>
      </c>
      <c r="I16" s="206">
        <v>0.24868480131147244</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8087.6049999999996</v>
      </c>
      <c r="C19" s="346">
        <v>0.13758869613508631</v>
      </c>
      <c r="D19" s="199">
        <v>7229.7219999999998</v>
      </c>
      <c r="E19" s="346">
        <v>0.13548391110729319</v>
      </c>
      <c r="F19" s="291">
        <v>5392.3379999999997</v>
      </c>
      <c r="G19" s="346">
        <v>8.6494742301042898E-2</v>
      </c>
      <c r="H19" s="199">
        <v>20709.665000000001</v>
      </c>
      <c r="I19" s="206">
        <v>0.11868941293885568</v>
      </c>
      <c r="J19" s="101"/>
      <c r="O19" s="127"/>
    </row>
    <row r="20" spans="1:15" x14ac:dyDescent="0.2">
      <c r="A20" s="173" t="s">
        <v>34</v>
      </c>
      <c r="B20" s="291">
        <v>989</v>
      </c>
      <c r="C20" s="346">
        <v>1</v>
      </c>
      <c r="D20" s="199">
        <v>935.85500000000002</v>
      </c>
      <c r="E20" s="346">
        <v>1</v>
      </c>
      <c r="F20" s="291">
        <v>1120.8229999999999</v>
      </c>
      <c r="G20" s="346">
        <v>0.28762481642096649</v>
      </c>
      <c r="H20" s="199">
        <v>3045.6779999999999</v>
      </c>
      <c r="I20" s="206">
        <v>0.52316153521373043</v>
      </c>
      <c r="J20" s="101"/>
      <c r="O20" s="127"/>
    </row>
    <row r="21" spans="1:15" x14ac:dyDescent="0.2">
      <c r="A21" s="173" t="s">
        <v>33</v>
      </c>
      <c r="B21" s="291">
        <v>7869.6671643645141</v>
      </c>
      <c r="C21" s="346">
        <v>3.8877636277544383E-2</v>
      </c>
      <c r="D21" s="199">
        <v>6374</v>
      </c>
      <c r="E21" s="346">
        <v>3.2339712822842766E-2</v>
      </c>
      <c r="F21" s="291">
        <v>3720</v>
      </c>
      <c r="G21" s="346">
        <v>2.0042350132357091E-2</v>
      </c>
      <c r="H21" s="199">
        <v>17963.667164364513</v>
      </c>
      <c r="I21" s="206">
        <v>3.07006394791637E-2</v>
      </c>
      <c r="J21" s="101"/>
      <c r="O21" s="127"/>
    </row>
    <row r="22" spans="1:15" x14ac:dyDescent="0.2">
      <c r="A22" s="173" t="s">
        <v>32</v>
      </c>
      <c r="B22" s="291">
        <v>49586.75</v>
      </c>
      <c r="C22" s="346">
        <v>0.28316263980793971</v>
      </c>
      <c r="D22" s="199">
        <v>65455.92</v>
      </c>
      <c r="E22" s="346">
        <v>0.35468079079954651</v>
      </c>
      <c r="F22" s="291">
        <v>66729.820000000007</v>
      </c>
      <c r="G22" s="346">
        <v>0.31809998770022779</v>
      </c>
      <c r="H22" s="199">
        <v>181772.49</v>
      </c>
      <c r="I22" s="206">
        <v>0.31921125130543443</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2848.2340000000004</v>
      </c>
      <c r="C24" s="346">
        <v>7.710974197214919E-2</v>
      </c>
      <c r="D24" s="199">
        <v>438.16300000000001</v>
      </c>
      <c r="E24" s="346">
        <v>5.5352272685641891E-2</v>
      </c>
      <c r="F24" s="291">
        <v>1183.867</v>
      </c>
      <c r="G24" s="346">
        <v>7.1513192223081459E-2</v>
      </c>
      <c r="H24" s="199">
        <v>4470.2640000000001</v>
      </c>
      <c r="I24" s="206">
        <v>7.2796315740371417E-2</v>
      </c>
      <c r="J24" s="101"/>
      <c r="O24" s="127"/>
    </row>
    <row r="25" spans="1:15" x14ac:dyDescent="0.2">
      <c r="A25" s="173" t="s">
        <v>30</v>
      </c>
      <c r="B25" s="291">
        <v>388012.57583563554</v>
      </c>
      <c r="C25" s="346">
        <v>0.46195402308153855</v>
      </c>
      <c r="D25" s="199">
        <v>359034.84700000007</v>
      </c>
      <c r="E25" s="346">
        <v>0.42819081202487586</v>
      </c>
      <c r="F25" s="291">
        <v>346034.85399999993</v>
      </c>
      <c r="G25" s="346">
        <v>0.33565032768445668</v>
      </c>
      <c r="H25" s="199">
        <v>1093082.2768356355</v>
      </c>
      <c r="I25" s="206">
        <v>0.40344535917265562</v>
      </c>
      <c r="J25" s="101"/>
      <c r="O25" s="98"/>
    </row>
    <row r="26" spans="1:15" ht="13.5" customHeight="1" x14ac:dyDescent="0.2">
      <c r="A26" s="171" t="s">
        <v>332</v>
      </c>
      <c r="B26" s="289">
        <v>-149701.38</v>
      </c>
      <c r="C26" s="345"/>
      <c r="D26" s="198">
        <v>-165338</v>
      </c>
      <c r="E26" s="345"/>
      <c r="F26" s="289">
        <v>-386517</v>
      </c>
      <c r="G26" s="345"/>
      <c r="H26" s="198">
        <v>-701556.38</v>
      </c>
      <c r="I26" s="205"/>
      <c r="J26" s="10"/>
      <c r="O26" s="78"/>
    </row>
    <row r="27" spans="1:15" ht="13.5" customHeight="1" x14ac:dyDescent="0.2">
      <c r="A27" s="171" t="s">
        <v>329</v>
      </c>
      <c r="B27" s="289">
        <v>471888.59500000003</v>
      </c>
      <c r="C27" s="345">
        <v>0.19914487381327062</v>
      </c>
      <c r="D27" s="198">
        <v>450702.00100000011</v>
      </c>
      <c r="E27" s="345">
        <v>0.18827660577038821</v>
      </c>
      <c r="F27" s="289">
        <v>550440.2919999999</v>
      </c>
      <c r="G27" s="345">
        <v>0.15113321407481375</v>
      </c>
      <c r="H27" s="198">
        <v>1473030.888</v>
      </c>
      <c r="I27" s="205">
        <v>0.17524627852204358</v>
      </c>
      <c r="J27" s="10"/>
      <c r="O27" s="78"/>
    </row>
    <row r="28" spans="1:15" ht="12.75" customHeight="1" x14ac:dyDescent="0.2">
      <c r="A28" s="173" t="s">
        <v>26</v>
      </c>
      <c r="B28" s="291">
        <v>390940.84800000006</v>
      </c>
      <c r="C28" s="346">
        <v>0.3460880493077747</v>
      </c>
      <c r="D28" s="199">
        <v>367935.14600000001</v>
      </c>
      <c r="E28" s="346">
        <v>0.3266117316311376</v>
      </c>
      <c r="F28" s="291">
        <v>394952.85099999997</v>
      </c>
      <c r="G28" s="346">
        <v>0.29822080494402375</v>
      </c>
      <c r="H28" s="199">
        <v>1153828.845</v>
      </c>
      <c r="I28" s="206">
        <v>0.32225492484871915</v>
      </c>
      <c r="J28" s="101"/>
      <c r="O28" s="78"/>
    </row>
    <row r="29" spans="1:15" ht="12.75" customHeight="1" x14ac:dyDescent="0.2">
      <c r="A29" s="173" t="s">
        <v>0</v>
      </c>
      <c r="B29" s="291">
        <v>51.033999999999999</v>
      </c>
      <c r="C29" s="346">
        <v>1.1497459244893087E-3</v>
      </c>
      <c r="D29" s="199">
        <v>50.03</v>
      </c>
      <c r="E29" s="346">
        <v>1.0684373526040165E-3</v>
      </c>
      <c r="F29" s="291">
        <v>260.38900000000001</v>
      </c>
      <c r="G29" s="346">
        <v>4.0174078364392943E-3</v>
      </c>
      <c r="H29" s="199">
        <v>361.45299999999997</v>
      </c>
      <c r="I29" s="206">
        <v>2.3165940416670309E-3</v>
      </c>
      <c r="J29" s="101"/>
      <c r="O29" s="78"/>
    </row>
    <row r="30" spans="1:15" ht="12.75" customHeight="1" x14ac:dyDescent="0.2">
      <c r="A30" s="173" t="s">
        <v>1</v>
      </c>
      <c r="B30" s="291">
        <v>257.35199999999998</v>
      </c>
      <c r="C30" s="346">
        <v>4.8818621309110417E-2</v>
      </c>
      <c r="D30" s="199">
        <v>308.61800000000005</v>
      </c>
      <c r="E30" s="346">
        <v>5.6635355100031905E-2</v>
      </c>
      <c r="F30" s="291">
        <v>776.04600000000005</v>
      </c>
      <c r="G30" s="346">
        <v>4.9366661997467934E-2</v>
      </c>
      <c r="H30" s="199">
        <v>1342.0160000000001</v>
      </c>
      <c r="I30" s="206">
        <v>5.07554069370241E-2</v>
      </c>
      <c r="J30" s="101"/>
      <c r="O30" s="78"/>
    </row>
    <row r="31" spans="1:15" ht="12.75" customHeight="1" x14ac:dyDescent="0.2">
      <c r="A31" s="173" t="s">
        <v>2</v>
      </c>
      <c r="B31" s="291">
        <v>7</v>
      </c>
      <c r="C31" s="346">
        <v>3.6219885752131792E-3</v>
      </c>
      <c r="D31" s="199">
        <v>6</v>
      </c>
      <c r="E31" s="346">
        <v>3.5612387650336206E-3</v>
      </c>
      <c r="F31" s="291">
        <v>36.5</v>
      </c>
      <c r="G31" s="346">
        <v>6.2111262201246962E-3</v>
      </c>
      <c r="H31" s="199">
        <v>49.5</v>
      </c>
      <c r="I31" s="206">
        <v>5.2138203526059315E-3</v>
      </c>
      <c r="J31" s="101"/>
    </row>
    <row r="32" spans="1:15" x14ac:dyDescent="0.2">
      <c r="A32" s="173" t="s">
        <v>6</v>
      </c>
      <c r="B32" s="291">
        <v>1236.1799999999998</v>
      </c>
      <c r="C32" s="346">
        <v>9.7424659382527923E-2</v>
      </c>
      <c r="D32" s="199">
        <v>1449.89</v>
      </c>
      <c r="E32" s="346">
        <v>0.12216300190580319</v>
      </c>
      <c r="F32" s="291">
        <v>1269.953</v>
      </c>
      <c r="G32" s="346">
        <v>5.26959170812751E-2</v>
      </c>
      <c r="H32" s="199">
        <v>3956.0229999999997</v>
      </c>
      <c r="I32" s="206">
        <v>8.1304781244140076E-2</v>
      </c>
      <c r="J32" s="101"/>
    </row>
    <row r="33" spans="1:10" x14ac:dyDescent="0.2">
      <c r="A33" s="173" t="s">
        <v>25</v>
      </c>
      <c r="B33" s="291">
        <v>61209.070000000007</v>
      </c>
      <c r="C33" s="346">
        <v>7.6673115991439084E-2</v>
      </c>
      <c r="D33" s="199">
        <v>62204.825000000004</v>
      </c>
      <c r="E33" s="346">
        <v>7.5209769250342506E-2</v>
      </c>
      <c r="F33" s="291">
        <v>112542.01999999999</v>
      </c>
      <c r="G33" s="346">
        <v>7.5878820145295095E-2</v>
      </c>
      <c r="H33" s="199">
        <v>235955.91500000001</v>
      </c>
      <c r="I33" s="206">
        <v>7.5904791633285326E-2</v>
      </c>
      <c r="J33" s="101"/>
    </row>
    <row r="34" spans="1:10" x14ac:dyDescent="0.2">
      <c r="A34" s="173" t="s">
        <v>5</v>
      </c>
      <c r="B34" s="291">
        <v>17969</v>
      </c>
      <c r="C34" s="346">
        <v>5.1774868063552151E-2</v>
      </c>
      <c r="D34" s="199">
        <v>18475.804</v>
      </c>
      <c r="E34" s="346">
        <v>5.3649720205291067E-2</v>
      </c>
      <c r="F34" s="291">
        <v>39942.727000000006</v>
      </c>
      <c r="G34" s="346">
        <v>6.0736985210065167E-2</v>
      </c>
      <c r="H34" s="199">
        <v>76387.531000000017</v>
      </c>
      <c r="I34" s="206">
        <v>5.6622236982909378E-2</v>
      </c>
      <c r="J34" s="101"/>
    </row>
    <row r="35" spans="1:10" x14ac:dyDescent="0.2">
      <c r="A35" s="173" t="s">
        <v>3</v>
      </c>
      <c r="B35" s="291">
        <v>218.11099999999999</v>
      </c>
      <c r="C35" s="346">
        <v>7.1929909437852746E-3</v>
      </c>
      <c r="D35" s="199">
        <v>271.68799999999999</v>
      </c>
      <c r="E35" s="346">
        <v>9.0511898542774052E-3</v>
      </c>
      <c r="F35" s="291">
        <v>659.80599999999993</v>
      </c>
      <c r="G35" s="346">
        <v>9.9373889942143447E-3</v>
      </c>
      <c r="H35" s="199">
        <v>1149.605</v>
      </c>
      <c r="I35" s="206">
        <v>9.0708742926054707E-3</v>
      </c>
      <c r="J35" s="101"/>
    </row>
    <row r="36" spans="1:10" ht="12" customHeight="1" x14ac:dyDescent="0.2">
      <c r="A36" s="193" t="s">
        <v>185</v>
      </c>
      <c r="B36" s="71"/>
      <c r="C36" s="8"/>
      <c r="E36" s="103"/>
      <c r="F36" s="103"/>
      <c r="G36" s="103"/>
      <c r="I36" s="3"/>
    </row>
    <row r="37" spans="1:10" x14ac:dyDescent="0.2">
      <c r="A37" s="193"/>
      <c r="B37" s="71"/>
    </row>
    <row r="38" spans="1:10" x14ac:dyDescent="0.2">
      <c r="A38" s="103" t="s">
        <v>164</v>
      </c>
      <c r="B38" s="104">
        <f>+I7</f>
        <v>0.11328232898955704</v>
      </c>
      <c r="C38" s="93" t="str">
        <f>+B5</f>
        <v>Červenec</v>
      </c>
      <c r="D38" s="103" t="str">
        <f>+D5</f>
        <v>Srpen</v>
      </c>
      <c r="E38" s="103" t="str">
        <f>+F5</f>
        <v>Září</v>
      </c>
    </row>
    <row r="39" spans="1:10" x14ac:dyDescent="0.2">
      <c r="A39" s="103" t="s">
        <v>59</v>
      </c>
      <c r="B39" s="104">
        <f>+I8</f>
        <v>0.16615421172310121</v>
      </c>
      <c r="C39" s="93"/>
      <c r="D39" s="103"/>
      <c r="E39" s="103"/>
    </row>
    <row r="40" spans="1:10" x14ac:dyDescent="0.2">
      <c r="A40" s="103" t="s">
        <v>116</v>
      </c>
      <c r="B40" s="104">
        <f t="shared" ref="B40" si="0">+I9</f>
        <v>0.24071587131113881</v>
      </c>
      <c r="C40" s="93"/>
      <c r="D40" s="103"/>
      <c r="E40" s="103"/>
      <c r="H40" s="116">
        <f>I7</f>
        <v>0.11328232898955704</v>
      </c>
    </row>
    <row r="41" spans="1:10" x14ac:dyDescent="0.2">
      <c r="B41" s="127"/>
      <c r="C41" s="78"/>
      <c r="H41" s="116">
        <f>I8</f>
        <v>0.16615421172310121</v>
      </c>
    </row>
    <row r="42" spans="1:10" x14ac:dyDescent="0.2">
      <c r="B42" s="78"/>
      <c r="C42" s="78"/>
      <c r="H42" s="116">
        <f>I9</f>
        <v>0.24071587131113881</v>
      </c>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O41"/>
  <sheetViews>
    <sheetView showGridLines="0" view="pageBreakPreview" zoomScaleNormal="70" zoomScaleSheetLayoutView="100" workbookViewId="0">
      <selection activeCell="L39" sqref="L39"/>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279</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9910.0858599999992</v>
      </c>
      <c r="C7" s="345">
        <v>0.25782648191661978</v>
      </c>
      <c r="D7" s="198">
        <v>9910.0858599999992</v>
      </c>
      <c r="E7" s="345">
        <v>0.25803700237094324</v>
      </c>
      <c r="F7" s="289">
        <v>9909.3378599999996</v>
      </c>
      <c r="G7" s="345">
        <v>0.25794232417610974</v>
      </c>
      <c r="H7" s="198">
        <v>9909.3378599999996</v>
      </c>
      <c r="I7" s="204">
        <v>0.25794232417610974</v>
      </c>
      <c r="J7" s="111"/>
      <c r="O7" s="60"/>
    </row>
    <row r="8" spans="1:15" x14ac:dyDescent="0.2">
      <c r="A8" s="170" t="s">
        <v>326</v>
      </c>
      <c r="B8" s="289">
        <v>1955910.88</v>
      </c>
      <c r="C8" s="345">
        <v>0.26109424367280964</v>
      </c>
      <c r="D8" s="198">
        <v>1951167.9309999999</v>
      </c>
      <c r="E8" s="345">
        <v>0.26294915122501711</v>
      </c>
      <c r="F8" s="289">
        <v>2140348.6239999998</v>
      </c>
      <c r="G8" s="345">
        <v>0.23189399870342209</v>
      </c>
      <c r="H8" s="198">
        <v>6047427.4349999996</v>
      </c>
      <c r="I8" s="204">
        <v>0.25050040006575136</v>
      </c>
      <c r="J8" s="111"/>
      <c r="O8" s="60"/>
    </row>
    <row r="9" spans="1:15" x14ac:dyDescent="0.2">
      <c r="A9" s="170" t="s">
        <v>327</v>
      </c>
      <c r="B9" s="289">
        <v>486157.62100000004</v>
      </c>
      <c r="C9" s="345">
        <v>0.17198089114690138</v>
      </c>
      <c r="D9" s="198">
        <v>462279.80500000005</v>
      </c>
      <c r="E9" s="345">
        <v>0.162550766447638</v>
      </c>
      <c r="F9" s="289">
        <v>662960.50100000005</v>
      </c>
      <c r="G9" s="345">
        <v>0.15817445445626921</v>
      </c>
      <c r="H9" s="198">
        <v>1611397.9270000001</v>
      </c>
      <c r="I9" s="205">
        <v>0.16339386156684846</v>
      </c>
      <c r="J9" s="101"/>
      <c r="O9" s="104"/>
    </row>
    <row r="10" spans="1:15" x14ac:dyDescent="0.2">
      <c r="A10" s="173" t="s">
        <v>40</v>
      </c>
      <c r="B10" s="291">
        <v>89078.37999999999</v>
      </c>
      <c r="C10" s="346">
        <v>0.28115015050770231</v>
      </c>
      <c r="D10" s="199">
        <v>92356.151000000013</v>
      </c>
      <c r="E10" s="346">
        <v>0.31894566989242079</v>
      </c>
      <c r="F10" s="291">
        <v>103070.83</v>
      </c>
      <c r="G10" s="346">
        <v>0.23847000505650912</v>
      </c>
      <c r="H10" s="199">
        <v>284505.36100000003</v>
      </c>
      <c r="I10" s="206">
        <v>0.27392637612609538</v>
      </c>
      <c r="J10" s="101"/>
      <c r="O10" s="127"/>
    </row>
    <row r="11" spans="1:15" x14ac:dyDescent="0.2">
      <c r="A11" s="173" t="s">
        <v>39</v>
      </c>
      <c r="B11" s="291">
        <v>1551.7829999999999</v>
      </c>
      <c r="C11" s="346">
        <v>5.431160010208648E-2</v>
      </c>
      <c r="D11" s="199">
        <v>915.63900000000001</v>
      </c>
      <c r="E11" s="346">
        <v>3.2134544090043647E-2</v>
      </c>
      <c r="F11" s="291">
        <v>1246.8920000000001</v>
      </c>
      <c r="G11" s="346">
        <v>3.4198213502827091E-2</v>
      </c>
      <c r="H11" s="199">
        <v>3714.3140000000003</v>
      </c>
      <c r="I11" s="206">
        <v>3.971402630118652E-2</v>
      </c>
      <c r="J11" s="101"/>
      <c r="O11" s="127"/>
    </row>
    <row r="12" spans="1:15" x14ac:dyDescent="0.2">
      <c r="A12" s="173" t="s">
        <v>38</v>
      </c>
      <c r="B12" s="291">
        <v>176.33</v>
      </c>
      <c r="C12" s="346">
        <v>8.0718478597534098E-4</v>
      </c>
      <c r="D12" s="199">
        <v>201.04</v>
      </c>
      <c r="E12" s="346">
        <v>9.2753818327842618E-4</v>
      </c>
      <c r="F12" s="291">
        <v>267.27999999999997</v>
      </c>
      <c r="G12" s="346">
        <v>7.7242673531115094E-4</v>
      </c>
      <c r="H12" s="199">
        <v>644.65</v>
      </c>
      <c r="I12" s="206">
        <v>8.2518079498090599E-4</v>
      </c>
      <c r="J12" s="101"/>
      <c r="O12" s="127"/>
    </row>
    <row r="13" spans="1:15" x14ac:dyDescent="0.2">
      <c r="A13" s="173" t="s">
        <v>60</v>
      </c>
      <c r="B13" s="291">
        <v>0</v>
      </c>
      <c r="C13" s="346">
        <v>0</v>
      </c>
      <c r="D13" s="199">
        <v>0</v>
      </c>
      <c r="E13" s="346">
        <v>0</v>
      </c>
      <c r="F13" s="291">
        <v>0</v>
      </c>
      <c r="G13" s="346">
        <v>0</v>
      </c>
      <c r="H13" s="199">
        <v>0</v>
      </c>
      <c r="I13" s="206">
        <v>0</v>
      </c>
      <c r="J13" s="101"/>
      <c r="O13" s="127"/>
    </row>
    <row r="14" spans="1:15" x14ac:dyDescent="0.2">
      <c r="A14" s="173" t="s">
        <v>61</v>
      </c>
      <c r="B14" s="291">
        <v>116</v>
      </c>
      <c r="C14" s="346">
        <v>0.12635339738143475</v>
      </c>
      <c r="D14" s="199">
        <v>119</v>
      </c>
      <c r="E14" s="346">
        <v>0.10127401002527595</v>
      </c>
      <c r="F14" s="291">
        <v>103</v>
      </c>
      <c r="G14" s="346">
        <v>7.259451382819769E-2</v>
      </c>
      <c r="H14" s="199">
        <v>338</v>
      </c>
      <c r="I14" s="206">
        <v>9.6243376149296817E-2</v>
      </c>
      <c r="J14" s="101"/>
      <c r="O14" s="127"/>
    </row>
    <row r="15" spans="1:15" x14ac:dyDescent="0.2">
      <c r="A15" s="173" t="s">
        <v>62</v>
      </c>
      <c r="B15" s="291">
        <v>10</v>
      </c>
      <c r="C15" s="346">
        <v>0.11097547442015315</v>
      </c>
      <c r="D15" s="199">
        <v>0</v>
      </c>
      <c r="E15" s="346">
        <v>0</v>
      </c>
      <c r="F15" s="291">
        <v>2</v>
      </c>
      <c r="G15" s="346">
        <v>4.3639537420903339E-2</v>
      </c>
      <c r="H15" s="199">
        <v>12</v>
      </c>
      <c r="I15" s="206">
        <v>5.8049535603715167E-2</v>
      </c>
      <c r="J15" s="101"/>
      <c r="O15" s="127"/>
    </row>
    <row r="16" spans="1:15" x14ac:dyDescent="0.2">
      <c r="A16" s="173" t="s">
        <v>37</v>
      </c>
      <c r="B16" s="291">
        <v>339533.48</v>
      </c>
      <c r="C16" s="346">
        <v>0.36208177339110126</v>
      </c>
      <c r="D16" s="199">
        <v>312182.27799999999</v>
      </c>
      <c r="E16" s="346">
        <v>0.30750360299287338</v>
      </c>
      <c r="F16" s="291">
        <v>517903.109</v>
      </c>
      <c r="G16" s="346">
        <v>0.27971258974277335</v>
      </c>
      <c r="H16" s="199">
        <v>1169618.8669999999</v>
      </c>
      <c r="I16" s="206">
        <v>0.30743073954363076</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16</v>
      </c>
      <c r="C19" s="346">
        <v>2.7219666862580223E-4</v>
      </c>
      <c r="D19" s="199">
        <v>6</v>
      </c>
      <c r="E19" s="346">
        <v>1.1243910438655306E-4</v>
      </c>
      <c r="F19" s="291">
        <v>90</v>
      </c>
      <c r="G19" s="346">
        <v>1.4436273852072817E-3</v>
      </c>
      <c r="H19" s="199">
        <v>112</v>
      </c>
      <c r="I19" s="206">
        <v>6.4188456207050365E-4</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2314.84</v>
      </c>
      <c r="C21" s="346">
        <v>1.143574508058348E-2</v>
      </c>
      <c r="D21" s="199">
        <v>1412.84</v>
      </c>
      <c r="E21" s="346">
        <v>7.1683150085699978E-3</v>
      </c>
      <c r="F21" s="291">
        <v>936.7</v>
      </c>
      <c r="G21" s="346">
        <v>5.0466853142416366E-3</v>
      </c>
      <c r="H21" s="199">
        <v>4664.38</v>
      </c>
      <c r="I21" s="206">
        <v>7.971615565105436E-3</v>
      </c>
      <c r="J21" s="101"/>
      <c r="O21" s="127"/>
    </row>
    <row r="22" spans="1:15" x14ac:dyDescent="0.2">
      <c r="A22" s="173" t="s">
        <v>32</v>
      </c>
      <c r="B22" s="291">
        <v>27344</v>
      </c>
      <c r="C22" s="346">
        <v>0.15614653557469088</v>
      </c>
      <c r="D22" s="199">
        <v>3569</v>
      </c>
      <c r="E22" s="346">
        <v>1.93390566103659E-2</v>
      </c>
      <c r="F22" s="291">
        <v>0</v>
      </c>
      <c r="G22" s="346">
        <v>0</v>
      </c>
      <c r="H22" s="199">
        <v>30913</v>
      </c>
      <c r="I22" s="206">
        <v>5.4286418212155726E-2</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693.03800000000012</v>
      </c>
      <c r="C24" s="346">
        <v>1.8762496816235721E-2</v>
      </c>
      <c r="D24" s="199">
        <v>1683.9290000000001</v>
      </c>
      <c r="E24" s="346">
        <v>0.2127274488974657</v>
      </c>
      <c r="F24" s="291">
        <v>658.52499999999998</v>
      </c>
      <c r="G24" s="346">
        <v>3.9779151635027175E-2</v>
      </c>
      <c r="H24" s="199">
        <v>3035.4920000000002</v>
      </c>
      <c r="I24" s="206">
        <v>4.9431674294710896E-2</v>
      </c>
      <c r="J24" s="101"/>
      <c r="O24" s="127"/>
    </row>
    <row r="25" spans="1:15" x14ac:dyDescent="0.2">
      <c r="A25" s="173" t="s">
        <v>30</v>
      </c>
      <c r="B25" s="291">
        <v>25323.77</v>
      </c>
      <c r="C25" s="346">
        <v>3.0149583182703575E-2</v>
      </c>
      <c r="D25" s="199">
        <v>49833.928</v>
      </c>
      <c r="E25" s="346">
        <v>5.9432754995810182E-2</v>
      </c>
      <c r="F25" s="291">
        <v>38682.165000000001</v>
      </c>
      <c r="G25" s="346">
        <v>3.7521310953821496E-2</v>
      </c>
      <c r="H25" s="199">
        <v>113839.86300000001</v>
      </c>
      <c r="I25" s="206">
        <v>4.2017115627524748E-2</v>
      </c>
      <c r="J25" s="101"/>
      <c r="O25" s="98"/>
    </row>
    <row r="26" spans="1:15" ht="13.5" customHeight="1" x14ac:dyDescent="0.2">
      <c r="A26" s="171" t="s">
        <v>329</v>
      </c>
      <c r="B26" s="289">
        <v>385334.89799999999</v>
      </c>
      <c r="C26" s="345">
        <v>0.16261776709831161</v>
      </c>
      <c r="D26" s="198">
        <v>373096.61900000001</v>
      </c>
      <c r="E26" s="345">
        <v>0.15585767290553415</v>
      </c>
      <c r="F26" s="289">
        <v>546067.61700000009</v>
      </c>
      <c r="G26" s="345">
        <v>0.14993261804930594</v>
      </c>
      <c r="H26" s="198">
        <v>1304499.1340000001</v>
      </c>
      <c r="I26" s="205">
        <v>0.15519607934299384</v>
      </c>
      <c r="J26" s="10"/>
      <c r="O26" s="78"/>
    </row>
    <row r="27" spans="1:15" ht="12.75" customHeight="1" x14ac:dyDescent="0.2">
      <c r="A27" s="173" t="s">
        <v>26</v>
      </c>
      <c r="B27" s="291">
        <v>239200.09599999999</v>
      </c>
      <c r="C27" s="346">
        <v>0.2117565740249083</v>
      </c>
      <c r="D27" s="199">
        <v>231029.96900000001</v>
      </c>
      <c r="E27" s="346">
        <v>0.20508260505719139</v>
      </c>
      <c r="F27" s="291">
        <v>278828.75699999998</v>
      </c>
      <c r="G27" s="346">
        <v>0.21053788102438992</v>
      </c>
      <c r="H27" s="199">
        <v>749058.82199999993</v>
      </c>
      <c r="I27" s="206">
        <v>0.20920598010433697</v>
      </c>
      <c r="J27" s="101"/>
      <c r="O27" s="78"/>
    </row>
    <row r="28" spans="1:15" ht="12.75" customHeight="1" x14ac:dyDescent="0.2">
      <c r="A28" s="173" t="s">
        <v>0</v>
      </c>
      <c r="B28" s="291">
        <v>9541.36</v>
      </c>
      <c r="C28" s="346">
        <v>0.21495747490075853</v>
      </c>
      <c r="D28" s="199">
        <v>9076.760000000002</v>
      </c>
      <c r="E28" s="346">
        <v>0.19384268288271109</v>
      </c>
      <c r="F28" s="291">
        <v>17420.003000000001</v>
      </c>
      <c r="G28" s="346">
        <v>0.2687642587167508</v>
      </c>
      <c r="H28" s="199">
        <v>36038.123000000007</v>
      </c>
      <c r="I28" s="206">
        <v>0.23097249438976467</v>
      </c>
      <c r="J28" s="101"/>
      <c r="O28" s="78"/>
    </row>
    <row r="29" spans="1:15" ht="12.75" customHeight="1" x14ac:dyDescent="0.2">
      <c r="A29" s="173" t="s">
        <v>1</v>
      </c>
      <c r="B29" s="291">
        <v>1287.02</v>
      </c>
      <c r="C29" s="346">
        <v>0.24414242748162557</v>
      </c>
      <c r="D29" s="199">
        <v>1275.1099999999999</v>
      </c>
      <c r="E29" s="346">
        <v>0.23399901380218155</v>
      </c>
      <c r="F29" s="291">
        <v>3237.9799999999996</v>
      </c>
      <c r="G29" s="346">
        <v>0.20597782117884922</v>
      </c>
      <c r="H29" s="199">
        <v>5800.11</v>
      </c>
      <c r="I29" s="206">
        <v>0.21936172395075976</v>
      </c>
      <c r="J29" s="101"/>
      <c r="O29" s="78"/>
    </row>
    <row r="30" spans="1:15" ht="12.75" customHeight="1" x14ac:dyDescent="0.2">
      <c r="A30" s="173" t="s">
        <v>2</v>
      </c>
      <c r="B30" s="291">
        <v>38.835000000000001</v>
      </c>
      <c r="C30" s="346">
        <v>2.0094275188343402E-2</v>
      </c>
      <c r="D30" s="199">
        <v>13.655000000000001</v>
      </c>
      <c r="E30" s="346">
        <v>8.104785889422348E-3</v>
      </c>
      <c r="F30" s="291">
        <v>416.52600000000001</v>
      </c>
      <c r="G30" s="346">
        <v>7.0879330409963276E-2</v>
      </c>
      <c r="H30" s="199">
        <v>469.01600000000002</v>
      </c>
      <c r="I30" s="206">
        <v>4.940131649490552E-2</v>
      </c>
      <c r="J30" s="101"/>
    </row>
    <row r="31" spans="1:15" x14ac:dyDescent="0.2">
      <c r="A31" s="173" t="s">
        <v>6</v>
      </c>
      <c r="B31" s="291">
        <v>1728.51</v>
      </c>
      <c r="C31" s="346">
        <v>0.13622570983941928</v>
      </c>
      <c r="D31" s="199">
        <v>1344.77</v>
      </c>
      <c r="E31" s="346">
        <v>0.1133059336038368</v>
      </c>
      <c r="F31" s="291">
        <v>4136.9799999999996</v>
      </c>
      <c r="G31" s="346">
        <v>0.17166143553886909</v>
      </c>
      <c r="H31" s="199">
        <v>7210.2599999999993</v>
      </c>
      <c r="I31" s="206">
        <v>0.14818635079052203</v>
      </c>
      <c r="J31" s="101"/>
    </row>
    <row r="32" spans="1:15" x14ac:dyDescent="0.2">
      <c r="A32" s="173" t="s">
        <v>25</v>
      </c>
      <c r="B32" s="291">
        <v>97481.224000000002</v>
      </c>
      <c r="C32" s="346">
        <v>0.1221091775244985</v>
      </c>
      <c r="D32" s="199">
        <v>94253.771999999997</v>
      </c>
      <c r="E32" s="346">
        <v>0.11395907701845304</v>
      </c>
      <c r="F32" s="291">
        <v>171212.29800000001</v>
      </c>
      <c r="G32" s="346">
        <v>0.11543588045251604</v>
      </c>
      <c r="H32" s="199">
        <v>362947.29399999999</v>
      </c>
      <c r="I32" s="206">
        <v>0.11675672010568054</v>
      </c>
      <c r="J32" s="101"/>
    </row>
    <row r="33" spans="1:10" x14ac:dyDescent="0.2">
      <c r="A33" s="173" t="s">
        <v>5</v>
      </c>
      <c r="B33" s="291">
        <v>32843.273000000001</v>
      </c>
      <c r="C33" s="346">
        <v>9.463276344539065E-2</v>
      </c>
      <c r="D33" s="199">
        <v>32801.716</v>
      </c>
      <c r="E33" s="346">
        <v>9.5249055773346553E-2</v>
      </c>
      <c r="F33" s="291">
        <v>63938.636000000013</v>
      </c>
      <c r="G33" s="346">
        <v>9.7225209212273872E-2</v>
      </c>
      <c r="H33" s="199">
        <v>129583.62500000001</v>
      </c>
      <c r="I33" s="206">
        <v>9.6053827474204642E-2</v>
      </c>
      <c r="J33" s="101"/>
    </row>
    <row r="34" spans="1:10" x14ac:dyDescent="0.2">
      <c r="A34" s="173" t="s">
        <v>3</v>
      </c>
      <c r="B34" s="291">
        <v>3214.5800000000004</v>
      </c>
      <c r="C34" s="346">
        <v>0.10601228194851828</v>
      </c>
      <c r="D34" s="199">
        <v>3300.8669999999997</v>
      </c>
      <c r="E34" s="346">
        <v>0.10996721938664607</v>
      </c>
      <c r="F34" s="291">
        <v>6876.4369999999999</v>
      </c>
      <c r="G34" s="346">
        <v>0.10356654738394061</v>
      </c>
      <c r="H34" s="199">
        <v>13391.884</v>
      </c>
      <c r="I34" s="206">
        <v>0.10566768264330313</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0.25794232417610974</v>
      </c>
      <c r="C38" s="93" t="str">
        <f>+B5</f>
        <v>Červenec</v>
      </c>
      <c r="D38" s="103" t="str">
        <f>+D5</f>
        <v>Srpen</v>
      </c>
      <c r="E38" s="103" t="str">
        <f>+F5</f>
        <v>Září</v>
      </c>
    </row>
    <row r="39" spans="1:10" x14ac:dyDescent="0.2">
      <c r="A39" s="103" t="s">
        <v>59</v>
      </c>
      <c r="B39" s="104">
        <f>+I8</f>
        <v>0.25050040006575136</v>
      </c>
      <c r="C39" s="93"/>
      <c r="D39" s="103"/>
      <c r="E39" s="103"/>
      <c r="H39" s="116"/>
    </row>
    <row r="40" spans="1:10" x14ac:dyDescent="0.2">
      <c r="A40" s="103" t="s">
        <v>116</v>
      </c>
      <c r="B40" s="104">
        <f t="shared" ref="B40" si="0">+I9</f>
        <v>0.16339386156684846</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O41"/>
  <sheetViews>
    <sheetView showGridLines="0" view="pageBreakPreview" zoomScaleNormal="70" zoomScaleSheetLayoutView="100" workbookViewId="0">
      <selection activeCell="K34" sqref="K34"/>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280</v>
      </c>
      <c r="I1" s="246" t="str">
        <f>'3'!N1</f>
        <v>III.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0" t="s">
        <v>14</v>
      </c>
      <c r="C5" s="372"/>
      <c r="D5" s="370" t="s">
        <v>15</v>
      </c>
      <c r="E5" s="372"/>
      <c r="F5" s="370" t="s">
        <v>16</v>
      </c>
      <c r="G5" s="372"/>
      <c r="H5" s="370" t="s">
        <v>7</v>
      </c>
      <c r="I5" s="371"/>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1272.3579999999997</v>
      </c>
      <c r="C7" s="345">
        <v>3.3102396034989198E-2</v>
      </c>
      <c r="D7" s="198">
        <v>1272.9479999999994</v>
      </c>
      <c r="E7" s="345">
        <v>3.3144787112277078E-2</v>
      </c>
      <c r="F7" s="289">
        <v>1270.9549999999995</v>
      </c>
      <c r="G7" s="345">
        <v>3.3083248472794272E-2</v>
      </c>
      <c r="H7" s="198">
        <v>1270.9549999999995</v>
      </c>
      <c r="I7" s="204">
        <v>3.3083248472794272E-2</v>
      </c>
      <c r="J7" s="111"/>
      <c r="O7" s="60"/>
    </row>
    <row r="8" spans="1:15" x14ac:dyDescent="0.2">
      <c r="A8" s="170" t="s">
        <v>326</v>
      </c>
      <c r="B8" s="289">
        <v>310752.34800000017</v>
      </c>
      <c r="C8" s="345">
        <v>4.1482283318864603E-2</v>
      </c>
      <c r="D8" s="198">
        <v>345571.23399999982</v>
      </c>
      <c r="E8" s="345">
        <v>4.6570908236233069E-2</v>
      </c>
      <c r="F8" s="289">
        <v>403442.08499999996</v>
      </c>
      <c r="G8" s="345">
        <v>4.371054195883927E-2</v>
      </c>
      <c r="H8" s="198">
        <v>1059765.6669999999</v>
      </c>
      <c r="I8" s="204">
        <v>4.3898290043632049E-2</v>
      </c>
      <c r="J8" s="111"/>
      <c r="O8" s="60"/>
    </row>
    <row r="9" spans="1:15" x14ac:dyDescent="0.2">
      <c r="A9" s="170" t="s">
        <v>327</v>
      </c>
      <c r="B9" s="289">
        <v>123568.16799999999</v>
      </c>
      <c r="C9" s="345">
        <v>4.3712908596016883E-2</v>
      </c>
      <c r="D9" s="198">
        <v>152204.386</v>
      </c>
      <c r="E9" s="345">
        <v>5.3519403905156832E-2</v>
      </c>
      <c r="F9" s="289">
        <v>195038.671</v>
      </c>
      <c r="G9" s="345">
        <v>4.6533896569655168E-2</v>
      </c>
      <c r="H9" s="198">
        <v>470811.22499999998</v>
      </c>
      <c r="I9" s="205">
        <v>4.7739706519908123E-2</v>
      </c>
      <c r="J9" s="101"/>
      <c r="O9" s="104"/>
    </row>
    <row r="10" spans="1:15" x14ac:dyDescent="0.2">
      <c r="A10" s="173" t="s">
        <v>40</v>
      </c>
      <c r="B10" s="291">
        <v>7090.7030000000004</v>
      </c>
      <c r="C10" s="346">
        <v>2.2379753826410144E-2</v>
      </c>
      <c r="D10" s="199">
        <v>7743.7669999999998</v>
      </c>
      <c r="E10" s="346">
        <v>2.6742571302108737E-2</v>
      </c>
      <c r="F10" s="291">
        <v>12786.163</v>
      </c>
      <c r="G10" s="346">
        <v>2.9582728258454403E-2</v>
      </c>
      <c r="H10" s="199">
        <v>27620.633000000002</v>
      </c>
      <c r="I10" s="206">
        <v>2.6593593447256137E-2</v>
      </c>
      <c r="J10" s="101"/>
      <c r="O10" s="127"/>
    </row>
    <row r="11" spans="1:15" x14ac:dyDescent="0.2">
      <c r="A11" s="173" t="s">
        <v>39</v>
      </c>
      <c r="B11" s="291">
        <v>326</v>
      </c>
      <c r="C11" s="346">
        <v>1.1409830906305967E-2</v>
      </c>
      <c r="D11" s="199">
        <v>526.54</v>
      </c>
      <c r="E11" s="346">
        <v>1.8479032506448043E-2</v>
      </c>
      <c r="F11" s="291">
        <v>587.29999999999995</v>
      </c>
      <c r="G11" s="346">
        <v>1.6107738914204552E-2</v>
      </c>
      <c r="H11" s="199">
        <v>1439.84</v>
      </c>
      <c r="I11" s="206">
        <v>1.5394994507599626E-2</v>
      </c>
      <c r="J11" s="101"/>
      <c r="O11" s="127"/>
    </row>
    <row r="12" spans="1:15" x14ac:dyDescent="0.2">
      <c r="A12" s="173" t="s">
        <v>38</v>
      </c>
      <c r="B12" s="291">
        <v>0</v>
      </c>
      <c r="C12" s="346">
        <v>0</v>
      </c>
      <c r="D12" s="199">
        <v>0</v>
      </c>
      <c r="E12" s="346">
        <v>0</v>
      </c>
      <c r="F12" s="291">
        <v>0</v>
      </c>
      <c r="G12" s="346">
        <v>0</v>
      </c>
      <c r="H12" s="199">
        <v>0</v>
      </c>
      <c r="I12" s="206">
        <v>0</v>
      </c>
      <c r="J12" s="101"/>
      <c r="O12" s="127"/>
    </row>
    <row r="13" spans="1:15" x14ac:dyDescent="0.2">
      <c r="A13" s="173" t="s">
        <v>60</v>
      </c>
      <c r="B13" s="291">
        <v>46.1</v>
      </c>
      <c r="C13" s="346">
        <v>1.4418825919731867E-2</v>
      </c>
      <c r="D13" s="199">
        <v>32</v>
      </c>
      <c r="E13" s="346">
        <v>9.5519166069920631E-3</v>
      </c>
      <c r="F13" s="291">
        <v>8.4</v>
      </c>
      <c r="G13" s="346">
        <v>3.0529290673737839E-3</v>
      </c>
      <c r="H13" s="199">
        <v>86.5</v>
      </c>
      <c r="I13" s="206">
        <v>9.302297570713056E-3</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74159.870999999999</v>
      </c>
      <c r="C16" s="346">
        <v>7.9084800727560953E-2</v>
      </c>
      <c r="D16" s="199">
        <v>110601.523</v>
      </c>
      <c r="E16" s="346">
        <v>0.10894393825583895</v>
      </c>
      <c r="F16" s="291">
        <v>133853.05099999998</v>
      </c>
      <c r="G16" s="346">
        <v>7.2292254843717332E-2</v>
      </c>
      <c r="H16" s="199">
        <v>318614.44499999995</v>
      </c>
      <c r="I16" s="206">
        <v>8.3746831740902028E-2</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37</v>
      </c>
      <c r="C19" s="346">
        <v>6.2945479619716765E-4</v>
      </c>
      <c r="D19" s="199">
        <v>0</v>
      </c>
      <c r="E19" s="346">
        <v>0</v>
      </c>
      <c r="F19" s="291">
        <v>306</v>
      </c>
      <c r="G19" s="346">
        <v>4.9083331097047574E-3</v>
      </c>
      <c r="H19" s="199">
        <v>343</v>
      </c>
      <c r="I19" s="206">
        <v>1.9657714713409171E-3</v>
      </c>
      <c r="J19" s="101"/>
      <c r="O19" s="127"/>
    </row>
    <row r="20" spans="1:15" x14ac:dyDescent="0.2">
      <c r="A20" s="173" t="s">
        <v>34</v>
      </c>
      <c r="B20" s="291">
        <v>0</v>
      </c>
      <c r="C20" s="346">
        <v>0</v>
      </c>
      <c r="D20" s="199">
        <v>0</v>
      </c>
      <c r="E20" s="346">
        <v>0</v>
      </c>
      <c r="F20" s="291">
        <v>2776</v>
      </c>
      <c r="G20" s="346">
        <v>0.71237518357903351</v>
      </c>
      <c r="H20" s="199">
        <v>2776</v>
      </c>
      <c r="I20" s="206">
        <v>0.47683846478626946</v>
      </c>
      <c r="J20" s="101"/>
      <c r="O20" s="127"/>
    </row>
    <row r="21" spans="1:15" x14ac:dyDescent="0.2">
      <c r="A21" s="173" t="s">
        <v>33</v>
      </c>
      <c r="B21" s="291">
        <v>2528.3000000000002</v>
      </c>
      <c r="C21" s="346">
        <v>1.2490277637866641E-2</v>
      </c>
      <c r="D21" s="199">
        <v>2109.6999999999998</v>
      </c>
      <c r="E21" s="346">
        <v>1.0703968017312734E-2</v>
      </c>
      <c r="F21" s="291">
        <v>2357.1999999999998</v>
      </c>
      <c r="G21" s="346">
        <v>1.2699953691395734E-2</v>
      </c>
      <c r="H21" s="199">
        <v>6995.2</v>
      </c>
      <c r="I21" s="206">
        <v>1.1955081961809617E-2</v>
      </c>
      <c r="J21" s="101"/>
      <c r="O21" s="127"/>
    </row>
    <row r="22" spans="1:15" x14ac:dyDescent="0.2">
      <c r="A22" s="173" t="s">
        <v>32</v>
      </c>
      <c r="B22" s="291">
        <v>8292</v>
      </c>
      <c r="C22" s="346">
        <v>4.7351048602447952E-2</v>
      </c>
      <c r="D22" s="199">
        <v>4293</v>
      </c>
      <c r="E22" s="346">
        <v>2.3262137861670161E-2</v>
      </c>
      <c r="F22" s="291">
        <v>8624</v>
      </c>
      <c r="G22" s="346">
        <v>4.1110470460234486E-2</v>
      </c>
      <c r="H22" s="199">
        <v>21209</v>
      </c>
      <c r="I22" s="206">
        <v>3.7245192762320405E-2</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72.510000000000005</v>
      </c>
      <c r="C24" s="346">
        <v>1.9630505746369639E-3</v>
      </c>
      <c r="D24" s="199">
        <v>17.45</v>
      </c>
      <c r="E24" s="346">
        <v>2.2044242858581188E-3</v>
      </c>
      <c r="F24" s="291">
        <v>168.37</v>
      </c>
      <c r="G24" s="346">
        <v>1.0170632490474205E-2</v>
      </c>
      <c r="H24" s="199">
        <v>258.33000000000004</v>
      </c>
      <c r="I24" s="206">
        <v>4.2067923158923383E-3</v>
      </c>
      <c r="J24" s="101"/>
      <c r="O24" s="127"/>
    </row>
    <row r="25" spans="1:15" x14ac:dyDescent="0.2">
      <c r="A25" s="173" t="s">
        <v>30</v>
      </c>
      <c r="B25" s="291">
        <v>31015.683999999997</v>
      </c>
      <c r="C25" s="346">
        <v>3.6926174291049406E-2</v>
      </c>
      <c r="D25" s="199">
        <v>26880.405999999999</v>
      </c>
      <c r="E25" s="346">
        <v>3.2058010437907E-2</v>
      </c>
      <c r="F25" s="291">
        <v>33572.186999999998</v>
      </c>
      <c r="G25" s="346">
        <v>3.2564683694070472E-2</v>
      </c>
      <c r="H25" s="199">
        <v>91468.277000000002</v>
      </c>
      <c r="I25" s="206">
        <v>3.3759994694999435E-2</v>
      </c>
      <c r="J25" s="101"/>
      <c r="O25" s="98"/>
    </row>
    <row r="26" spans="1:15" ht="13.5" customHeight="1" x14ac:dyDescent="0.2">
      <c r="A26" s="171" t="s">
        <v>329</v>
      </c>
      <c r="B26" s="289">
        <v>118138.61200000002</v>
      </c>
      <c r="C26" s="345">
        <v>4.9856468726935305E-2</v>
      </c>
      <c r="D26" s="198">
        <v>145826.82699999999</v>
      </c>
      <c r="E26" s="345">
        <v>6.0917812561088663E-2</v>
      </c>
      <c r="F26" s="289">
        <v>188489.788</v>
      </c>
      <c r="G26" s="345">
        <v>5.1753238080035513E-2</v>
      </c>
      <c r="H26" s="198">
        <v>452455.22700000001</v>
      </c>
      <c r="I26" s="205">
        <v>5.3828535012767811E-2</v>
      </c>
      <c r="J26" s="10"/>
      <c r="O26" s="78"/>
    </row>
    <row r="27" spans="1:15" ht="12.75" customHeight="1" x14ac:dyDescent="0.2">
      <c r="A27" s="173" t="s">
        <v>26</v>
      </c>
      <c r="B27" s="291">
        <v>81955.671000000002</v>
      </c>
      <c r="C27" s="346">
        <v>7.255286433025733E-2</v>
      </c>
      <c r="D27" s="199">
        <v>107990.448</v>
      </c>
      <c r="E27" s="346">
        <v>9.5861859363938887E-2</v>
      </c>
      <c r="F27" s="291">
        <v>120262.872</v>
      </c>
      <c r="G27" s="346">
        <v>9.0808030381125421E-2</v>
      </c>
      <c r="H27" s="199">
        <v>310208.99100000004</v>
      </c>
      <c r="I27" s="206">
        <v>8.6638824740165002E-2</v>
      </c>
      <c r="J27" s="101"/>
      <c r="O27" s="78"/>
    </row>
    <row r="28" spans="1:15" ht="12.75" customHeight="1" x14ac:dyDescent="0.2">
      <c r="A28" s="173" t="s">
        <v>0</v>
      </c>
      <c r="B28" s="291">
        <v>376.62599999999998</v>
      </c>
      <c r="C28" s="346">
        <v>8.4850140799606205E-3</v>
      </c>
      <c r="D28" s="199">
        <v>663.22699999999998</v>
      </c>
      <c r="E28" s="346">
        <v>1.4163831702088826E-2</v>
      </c>
      <c r="F28" s="291">
        <v>429.399</v>
      </c>
      <c r="G28" s="346">
        <v>6.6249761224905683E-3</v>
      </c>
      <c r="H28" s="199">
        <v>1469.252</v>
      </c>
      <c r="I28" s="206">
        <v>9.4166058350805479E-3</v>
      </c>
      <c r="J28" s="101"/>
      <c r="O28" s="78"/>
    </row>
    <row r="29" spans="1:15" ht="12.75" customHeight="1" x14ac:dyDescent="0.2">
      <c r="A29" s="173" t="s">
        <v>1</v>
      </c>
      <c r="B29" s="291">
        <v>106.74000000000001</v>
      </c>
      <c r="C29" s="346">
        <v>2.0248141217221731E-2</v>
      </c>
      <c r="D29" s="199">
        <v>148.75</v>
      </c>
      <c r="E29" s="346">
        <v>2.7297529862580095E-2</v>
      </c>
      <c r="F29" s="291">
        <v>279.02999999999997</v>
      </c>
      <c r="G29" s="346">
        <v>1.7749952576462575E-2</v>
      </c>
      <c r="H29" s="199">
        <v>534.52</v>
      </c>
      <c r="I29" s="206">
        <v>2.0215690510379993E-2</v>
      </c>
      <c r="J29" s="101"/>
      <c r="O29" s="78"/>
    </row>
    <row r="30" spans="1:15" ht="12.75" customHeight="1" x14ac:dyDescent="0.2">
      <c r="A30" s="173" t="s">
        <v>2</v>
      </c>
      <c r="B30" s="291">
        <v>91.58</v>
      </c>
      <c r="C30" s="346">
        <v>4.7385959102574711E-2</v>
      </c>
      <c r="D30" s="199">
        <v>89.2</v>
      </c>
      <c r="E30" s="346">
        <v>5.2943749640166494E-2</v>
      </c>
      <c r="F30" s="291">
        <v>167.56</v>
      </c>
      <c r="G30" s="346">
        <v>2.851332354641354E-2</v>
      </c>
      <c r="H30" s="199">
        <v>348.34000000000003</v>
      </c>
      <c r="I30" s="206">
        <v>3.6690549123772731E-2</v>
      </c>
      <c r="J30" s="101"/>
    </row>
    <row r="31" spans="1:15" x14ac:dyDescent="0.2">
      <c r="A31" s="173" t="s">
        <v>6</v>
      </c>
      <c r="B31" s="291">
        <v>613.69000000000005</v>
      </c>
      <c r="C31" s="346">
        <v>4.8365561015761109E-2</v>
      </c>
      <c r="D31" s="199">
        <v>560.38</v>
      </c>
      <c r="E31" s="346">
        <v>4.7215790858598915E-2</v>
      </c>
      <c r="F31" s="291">
        <v>728.66000000000008</v>
      </c>
      <c r="G31" s="346">
        <v>3.0235297637347142E-2</v>
      </c>
      <c r="H31" s="199">
        <v>1902.7300000000002</v>
      </c>
      <c r="I31" s="206">
        <v>3.9105193882002877E-2</v>
      </c>
      <c r="J31" s="101"/>
    </row>
    <row r="32" spans="1:15" x14ac:dyDescent="0.2">
      <c r="A32" s="173" t="s">
        <v>25</v>
      </c>
      <c r="B32" s="291">
        <v>27189.613999999998</v>
      </c>
      <c r="C32" s="346">
        <v>3.4058880946638399E-2</v>
      </c>
      <c r="D32" s="199">
        <v>27395.193999999996</v>
      </c>
      <c r="E32" s="346">
        <v>3.312261097605157E-2</v>
      </c>
      <c r="F32" s="291">
        <v>51150.618000000009</v>
      </c>
      <c r="G32" s="346">
        <v>3.4487105736530188E-2</v>
      </c>
      <c r="H32" s="199">
        <v>105735.42600000001</v>
      </c>
      <c r="I32" s="206">
        <v>3.4014088940244026E-2</v>
      </c>
      <c r="J32" s="101"/>
    </row>
    <row r="33" spans="1:10" x14ac:dyDescent="0.2">
      <c r="A33" s="173" t="s">
        <v>5</v>
      </c>
      <c r="B33" s="291">
        <v>7804.6909999999998</v>
      </c>
      <c r="C33" s="346">
        <v>2.2487998597684505E-2</v>
      </c>
      <c r="D33" s="199">
        <v>8979.6280000000006</v>
      </c>
      <c r="E33" s="346">
        <v>2.6074888527048538E-2</v>
      </c>
      <c r="F33" s="291">
        <v>15417.482</v>
      </c>
      <c r="G33" s="346">
        <v>2.3443851898505719E-2</v>
      </c>
      <c r="H33" s="199">
        <v>32201.800999999999</v>
      </c>
      <c r="I33" s="206">
        <v>2.3869576403752174E-2</v>
      </c>
      <c r="J33" s="101"/>
    </row>
    <row r="34" spans="1:10" x14ac:dyDescent="0.2">
      <c r="A34" s="173" t="s">
        <v>3</v>
      </c>
      <c r="B34" s="291">
        <v>0</v>
      </c>
      <c r="C34" s="346">
        <v>0</v>
      </c>
      <c r="D34" s="199">
        <v>0</v>
      </c>
      <c r="E34" s="346">
        <v>0</v>
      </c>
      <c r="F34" s="291">
        <v>54.167000000000002</v>
      </c>
      <c r="G34" s="346">
        <v>8.1581335975969998E-4</v>
      </c>
      <c r="H34" s="199">
        <v>54.167000000000002</v>
      </c>
      <c r="I34" s="206">
        <v>4.2740075748414494E-4</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3.3083248472794272E-2</v>
      </c>
      <c r="C38" s="93" t="str">
        <f>+B5</f>
        <v>Červenec</v>
      </c>
      <c r="D38" s="103" t="str">
        <f>+D5</f>
        <v>Srpen</v>
      </c>
      <c r="E38" s="103" t="str">
        <f>+F5</f>
        <v>Září</v>
      </c>
    </row>
    <row r="39" spans="1:10" x14ac:dyDescent="0.2">
      <c r="A39" s="103" t="s">
        <v>59</v>
      </c>
      <c r="B39" s="104">
        <f>+I8</f>
        <v>4.3898290043632049E-2</v>
      </c>
      <c r="C39" s="93"/>
      <c r="D39" s="103"/>
      <c r="E39" s="103"/>
      <c r="H39" s="116">
        <f>I7</f>
        <v>3.3083248472794272E-2</v>
      </c>
    </row>
    <row r="40" spans="1:10" x14ac:dyDescent="0.2">
      <c r="A40" s="103" t="s">
        <v>116</v>
      </c>
      <c r="B40" s="104">
        <f t="shared" ref="B40" si="0">+I9</f>
        <v>4.7739706519908123E-2</v>
      </c>
      <c r="C40" s="93"/>
      <c r="D40" s="103"/>
      <c r="E40" s="103"/>
      <c r="H40" s="116">
        <f>I8</f>
        <v>4.3898290043632049E-2</v>
      </c>
    </row>
    <row r="41" spans="1:10" x14ac:dyDescent="0.2">
      <c r="B41" s="78"/>
      <c r="C41" s="78"/>
      <c r="H41" s="116">
        <f>I9</f>
        <v>4.7739706519908123E-2</v>
      </c>
    </row>
  </sheetData>
  <mergeCells count="5">
    <mergeCell ref="B5:C5"/>
    <mergeCell ref="D5:E5"/>
    <mergeCell ref="F5:G5"/>
    <mergeCell ref="H5:I5"/>
    <mergeCell ref="A5:A6"/>
  </mergeCells>
  <conditionalFormatting sqref="C10:C25 C27:C34 E10:E25 E27:E34 G10:G24 G25 G10:G25 G27:G34 I10:I25 I27:I34">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C10:C25 C27:C34 E10:E25 E27:E34 G10:G24 G25 G10:G25 G27:G34 I10:I25 I27:I34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P45"/>
  <sheetViews>
    <sheetView showGridLines="0" view="pageBreakPreview" zoomScaleNormal="70" zoomScaleSheetLayoutView="100" workbookViewId="0">
      <selection activeCell="T31" sqref="T31"/>
    </sheetView>
  </sheetViews>
  <sheetFormatPr defaultColWidth="9.140625" defaultRowHeight="12" x14ac:dyDescent="0.2"/>
  <cols>
    <col min="1" max="1" width="30.5703125" style="66" customWidth="1"/>
    <col min="2" max="3" width="8.28515625" style="66" customWidth="1"/>
    <col min="4" max="4" width="5.7109375" style="66" customWidth="1"/>
    <col min="5" max="6" width="8.28515625" style="66" customWidth="1"/>
    <col min="7" max="7" width="5.7109375" style="66" customWidth="1"/>
    <col min="8" max="9" width="8.28515625" style="66" customWidth="1"/>
    <col min="10" max="10" width="5.7109375" style="66" customWidth="1"/>
    <col min="11" max="11" width="8.7109375" style="66" customWidth="1"/>
    <col min="12" max="12" width="8.28515625" style="66" customWidth="1"/>
    <col min="13" max="13" width="7.28515625" style="66" customWidth="1"/>
    <col min="14" max="16384" width="9.140625" style="66"/>
  </cols>
  <sheetData>
    <row r="1" spans="1:16" s="76" customFormat="1" ht="20.25" x14ac:dyDescent="0.3">
      <c r="A1" s="180" t="s">
        <v>281</v>
      </c>
      <c r="B1" s="72"/>
      <c r="C1" s="72"/>
      <c r="D1" s="72"/>
      <c r="E1" s="72"/>
      <c r="F1" s="72"/>
      <c r="G1" s="72"/>
      <c r="H1" s="72"/>
      <c r="I1" s="72"/>
      <c r="J1" s="65"/>
      <c r="M1" s="246" t="str">
        <f>'3'!N1</f>
        <v>III. čtvrtletí 2022</v>
      </c>
    </row>
    <row r="2" spans="1:16" ht="6" customHeight="1" x14ac:dyDescent="0.2">
      <c r="A2" s="7"/>
      <c r="B2" s="7"/>
      <c r="C2" s="7"/>
      <c r="D2" s="7"/>
      <c r="E2" s="7"/>
      <c r="F2" s="7"/>
      <c r="G2" s="7"/>
      <c r="H2" s="7"/>
      <c r="I2" s="7"/>
      <c r="J2" s="7"/>
    </row>
    <row r="3" spans="1:16" x14ac:dyDescent="0.2">
      <c r="A3" s="369">
        <v>2022</v>
      </c>
      <c r="B3" s="370" t="s">
        <v>14</v>
      </c>
      <c r="C3" s="371"/>
      <c r="D3" s="372"/>
      <c r="E3" s="370" t="s">
        <v>15</v>
      </c>
      <c r="F3" s="371"/>
      <c r="G3" s="372"/>
      <c r="H3" s="370" t="s">
        <v>16</v>
      </c>
      <c r="I3" s="371"/>
      <c r="J3" s="372"/>
      <c r="K3" s="371" t="s">
        <v>7</v>
      </c>
      <c r="L3" s="371"/>
      <c r="M3" s="371"/>
      <c r="N3" s="129"/>
    </row>
    <row r="4" spans="1:16" ht="25.5" customHeight="1" x14ac:dyDescent="0.2">
      <c r="A4" s="369"/>
      <c r="B4" s="283" t="s">
        <v>162</v>
      </c>
      <c r="C4" s="282" t="s">
        <v>165</v>
      </c>
      <c r="D4" s="294" t="s">
        <v>170</v>
      </c>
      <c r="E4" s="283" t="s">
        <v>162</v>
      </c>
      <c r="F4" s="282" t="s">
        <v>165</v>
      </c>
      <c r="G4" s="294" t="s">
        <v>170</v>
      </c>
      <c r="H4" s="283" t="s">
        <v>162</v>
      </c>
      <c r="I4" s="282" t="s">
        <v>165</v>
      </c>
      <c r="J4" s="294" t="s">
        <v>170</v>
      </c>
      <c r="K4" s="226" t="s">
        <v>162</v>
      </c>
      <c r="L4" s="226" t="s">
        <v>165</v>
      </c>
      <c r="M4" s="227" t="s">
        <v>170</v>
      </c>
      <c r="N4" s="129"/>
      <c r="P4" s="132"/>
    </row>
    <row r="5" spans="1:16" x14ac:dyDescent="0.2">
      <c r="A5" s="171" t="s">
        <v>188</v>
      </c>
      <c r="B5" s="289">
        <v>6746.9658473455638</v>
      </c>
      <c r="C5" s="198">
        <v>4061.8747909999997</v>
      </c>
      <c r="D5" s="295">
        <v>0.60202984317729269</v>
      </c>
      <c r="E5" s="289">
        <v>6687.0884399651422</v>
      </c>
      <c r="F5" s="198">
        <v>4107.9420819999996</v>
      </c>
      <c r="G5" s="295">
        <v>0.61430951884067098</v>
      </c>
      <c r="H5" s="289">
        <v>8544.2931804571126</v>
      </c>
      <c r="I5" s="198">
        <v>5474.0659309999992</v>
      </c>
      <c r="J5" s="295">
        <v>0.64066925319469681</v>
      </c>
      <c r="K5" s="198">
        <v>21978.347467767817</v>
      </c>
      <c r="L5" s="198">
        <v>13643.882803999999</v>
      </c>
      <c r="M5" s="248">
        <v>0.62078747385395261</v>
      </c>
      <c r="N5" s="129"/>
      <c r="P5" s="128"/>
    </row>
    <row r="6" spans="1:16" x14ac:dyDescent="0.2">
      <c r="A6" s="169" t="s">
        <v>40</v>
      </c>
      <c r="B6" s="285">
        <v>1482.6102719999999</v>
      </c>
      <c r="C6" s="281">
        <v>1155.4533870000002</v>
      </c>
      <c r="D6" s="296">
        <v>0.77933723300144542</v>
      </c>
      <c r="E6" s="285">
        <v>1460.3534579999996</v>
      </c>
      <c r="F6" s="281">
        <v>1122.2300869999999</v>
      </c>
      <c r="G6" s="296">
        <v>0.76846470342661399</v>
      </c>
      <c r="H6" s="285">
        <v>1588.1633449999997</v>
      </c>
      <c r="I6" s="281">
        <v>1209.8954639999999</v>
      </c>
      <c r="J6" s="296">
        <v>0.76182054434709312</v>
      </c>
      <c r="K6" s="223">
        <v>4531.1270749999994</v>
      </c>
      <c r="L6" s="223">
        <v>3487.5789380000006</v>
      </c>
      <c r="M6" s="249">
        <v>0.76969347367067631</v>
      </c>
      <c r="N6" s="129"/>
      <c r="O6" s="121"/>
      <c r="P6" s="121"/>
    </row>
    <row r="7" spans="1:16" x14ac:dyDescent="0.2">
      <c r="A7" s="169" t="s">
        <v>39</v>
      </c>
      <c r="B7" s="285">
        <v>123.33134400000002</v>
      </c>
      <c r="C7" s="281">
        <v>116.26740499999998</v>
      </c>
      <c r="D7" s="296">
        <v>0.94272389507082621</v>
      </c>
      <c r="E7" s="285">
        <v>121.94933899999998</v>
      </c>
      <c r="F7" s="281">
        <v>115.14103600000003</v>
      </c>
      <c r="G7" s="296">
        <v>0.94417105450649508</v>
      </c>
      <c r="H7" s="285">
        <v>144.09218299999986</v>
      </c>
      <c r="I7" s="281">
        <v>136.97962099999992</v>
      </c>
      <c r="J7" s="296">
        <v>0.9506388073806894</v>
      </c>
      <c r="K7" s="223">
        <v>389.37286599999987</v>
      </c>
      <c r="L7" s="223">
        <v>368.38806199999993</v>
      </c>
      <c r="M7" s="249">
        <v>0.94610614700614515</v>
      </c>
      <c r="N7" s="129"/>
      <c r="O7" s="121"/>
      <c r="P7" s="121"/>
    </row>
    <row r="8" spans="1:16" x14ac:dyDescent="0.2">
      <c r="A8" s="169" t="s">
        <v>38</v>
      </c>
      <c r="B8" s="285">
        <v>395.18837399999995</v>
      </c>
      <c r="C8" s="281">
        <v>266.13349700000003</v>
      </c>
      <c r="D8" s="296">
        <v>0.67343453023747113</v>
      </c>
      <c r="E8" s="285">
        <v>384.55202999999995</v>
      </c>
      <c r="F8" s="281">
        <v>259.88508000000007</v>
      </c>
      <c r="G8" s="296">
        <v>0.67581252919143375</v>
      </c>
      <c r="H8" s="285">
        <v>610.70464700000002</v>
      </c>
      <c r="I8" s="281">
        <v>459.04787699999997</v>
      </c>
      <c r="J8" s="296">
        <v>0.75166920581824226</v>
      </c>
      <c r="K8" s="223">
        <v>1390.4450509999999</v>
      </c>
      <c r="L8" s="223">
        <v>985.06645400000002</v>
      </c>
      <c r="M8" s="249">
        <v>0.70845406892674112</v>
      </c>
      <c r="N8" s="129"/>
      <c r="O8" s="121"/>
      <c r="P8" s="121"/>
    </row>
    <row r="9" spans="1:16" x14ac:dyDescent="0.2">
      <c r="A9" s="169" t="s">
        <v>60</v>
      </c>
      <c r="B9" s="285">
        <v>3.545229</v>
      </c>
      <c r="C9" s="281">
        <v>0</v>
      </c>
      <c r="D9" s="296">
        <v>0</v>
      </c>
      <c r="E9" s="285">
        <v>3.7158230000000003</v>
      </c>
      <c r="F9" s="281">
        <v>0</v>
      </c>
      <c r="G9" s="296">
        <v>0</v>
      </c>
      <c r="H9" s="285">
        <v>3.2781060000000002</v>
      </c>
      <c r="I9" s="281">
        <v>0</v>
      </c>
      <c r="J9" s="296">
        <v>0</v>
      </c>
      <c r="K9" s="223">
        <v>10.539158</v>
      </c>
      <c r="L9" s="223">
        <v>0</v>
      </c>
      <c r="M9" s="249">
        <v>0</v>
      </c>
      <c r="N9" s="129"/>
      <c r="O9" s="121"/>
      <c r="P9" s="121"/>
    </row>
    <row r="10" spans="1:16" x14ac:dyDescent="0.2">
      <c r="A10" s="169" t="s">
        <v>61</v>
      </c>
      <c r="B10" s="285">
        <v>1.19706</v>
      </c>
      <c r="C10" s="281">
        <v>0</v>
      </c>
      <c r="D10" s="296">
        <v>0</v>
      </c>
      <c r="E10" s="285">
        <v>1.5430299999999999</v>
      </c>
      <c r="F10" s="281">
        <v>0</v>
      </c>
      <c r="G10" s="296">
        <v>0</v>
      </c>
      <c r="H10" s="285">
        <v>1.68184</v>
      </c>
      <c r="I10" s="281">
        <v>0</v>
      </c>
      <c r="J10" s="296">
        <v>0</v>
      </c>
      <c r="K10" s="223">
        <v>4.4219299999999997</v>
      </c>
      <c r="L10" s="223">
        <v>0</v>
      </c>
      <c r="M10" s="249">
        <v>0</v>
      </c>
      <c r="N10" s="129"/>
      <c r="O10" s="121"/>
      <c r="P10" s="121"/>
    </row>
    <row r="11" spans="1:16" x14ac:dyDescent="0.2">
      <c r="A11" s="169" t="s">
        <v>62</v>
      </c>
      <c r="B11" s="285">
        <v>9.0109999999999996E-2</v>
      </c>
      <c r="C11" s="281">
        <v>0</v>
      </c>
      <c r="D11" s="296">
        <v>0</v>
      </c>
      <c r="E11" s="285">
        <v>7.0779999999999996E-2</v>
      </c>
      <c r="F11" s="281">
        <v>0</v>
      </c>
      <c r="G11" s="296">
        <v>0</v>
      </c>
      <c r="H11" s="285">
        <v>4.5830000000000003E-2</v>
      </c>
      <c r="I11" s="281">
        <v>0</v>
      </c>
      <c r="J11" s="296">
        <v>0</v>
      </c>
      <c r="K11" s="223">
        <v>0.20671999999999999</v>
      </c>
      <c r="L11" s="223">
        <v>0</v>
      </c>
      <c r="M11" s="249">
        <v>0</v>
      </c>
      <c r="N11" s="129"/>
      <c r="O11" s="121"/>
      <c r="P11" s="121"/>
    </row>
    <row r="12" spans="1:16" x14ac:dyDescent="0.2">
      <c r="A12" s="169" t="s">
        <v>37</v>
      </c>
      <c r="B12" s="285">
        <v>2074.5279439999999</v>
      </c>
      <c r="C12" s="281">
        <v>1504.8621090000001</v>
      </c>
      <c r="D12" s="296">
        <v>0.72539977750234641</v>
      </c>
      <c r="E12" s="285">
        <v>2143.9236579999997</v>
      </c>
      <c r="F12" s="281">
        <v>1564.523717</v>
      </c>
      <c r="G12" s="296">
        <v>0.72974786726291174</v>
      </c>
      <c r="H12" s="285">
        <v>3238.8215850000001</v>
      </c>
      <c r="I12" s="281">
        <v>2537.5688949999999</v>
      </c>
      <c r="J12" s="296">
        <v>0.78348523634406986</v>
      </c>
      <c r="K12" s="223">
        <v>7457.2731869999989</v>
      </c>
      <c r="L12" s="223">
        <v>5606.9547210000001</v>
      </c>
      <c r="M12" s="249">
        <v>0.75187733912905408</v>
      </c>
      <c r="N12" s="129"/>
      <c r="O12" s="121"/>
      <c r="P12" s="121"/>
    </row>
    <row r="13" spans="1:16" x14ac:dyDescent="0.2">
      <c r="A13" s="169" t="s">
        <v>72</v>
      </c>
      <c r="B13" s="285">
        <v>17.888000000000002</v>
      </c>
      <c r="C13" s="281">
        <v>0</v>
      </c>
      <c r="D13" s="296">
        <v>0</v>
      </c>
      <c r="E13" s="285">
        <v>16.122</v>
      </c>
      <c r="F13" s="281">
        <v>0</v>
      </c>
      <c r="G13" s="296">
        <v>0</v>
      </c>
      <c r="H13" s="285">
        <v>41.209000000000003</v>
      </c>
      <c r="I13" s="281">
        <v>0</v>
      </c>
      <c r="J13" s="296">
        <v>0</v>
      </c>
      <c r="K13" s="223">
        <v>75.219000000000008</v>
      </c>
      <c r="L13" s="223">
        <v>0</v>
      </c>
      <c r="M13" s="249">
        <v>0</v>
      </c>
      <c r="N13" s="129"/>
      <c r="O13" s="121"/>
      <c r="P13" s="121"/>
    </row>
    <row r="14" spans="1:16" x14ac:dyDescent="0.2">
      <c r="A14" s="169" t="s">
        <v>36</v>
      </c>
      <c r="B14" s="285">
        <v>0</v>
      </c>
      <c r="C14" s="281">
        <v>0</v>
      </c>
      <c r="D14" s="296">
        <v>0</v>
      </c>
      <c r="E14" s="285">
        <v>0</v>
      </c>
      <c r="F14" s="281">
        <v>0</v>
      </c>
      <c r="G14" s="296">
        <v>0</v>
      </c>
      <c r="H14" s="285">
        <v>0</v>
      </c>
      <c r="I14" s="281">
        <v>0</v>
      </c>
      <c r="J14" s="296">
        <v>0</v>
      </c>
      <c r="K14" s="223">
        <v>0</v>
      </c>
      <c r="L14" s="223">
        <v>0</v>
      </c>
      <c r="M14" s="249">
        <v>0</v>
      </c>
      <c r="N14" s="129"/>
      <c r="O14" s="121"/>
      <c r="P14" s="121"/>
    </row>
    <row r="15" spans="1:16" x14ac:dyDescent="0.2">
      <c r="A15" s="169" t="s">
        <v>35</v>
      </c>
      <c r="B15" s="285">
        <v>657.07423499999993</v>
      </c>
      <c r="C15" s="281">
        <v>58.411850000000001</v>
      </c>
      <c r="D15" s="296">
        <v>8.8896880882873161E-2</v>
      </c>
      <c r="E15" s="285">
        <v>576.24446999999998</v>
      </c>
      <c r="F15" s="281">
        <v>54.611969999999999</v>
      </c>
      <c r="G15" s="296">
        <v>9.4772224018045678E-2</v>
      </c>
      <c r="H15" s="285">
        <v>598.38488800000005</v>
      </c>
      <c r="I15" s="281">
        <v>34.521790000000003</v>
      </c>
      <c r="J15" s="296">
        <v>5.7691614030199241E-2</v>
      </c>
      <c r="K15" s="223">
        <v>1831.703593</v>
      </c>
      <c r="L15" s="223">
        <v>147.54561000000001</v>
      </c>
      <c r="M15" s="249">
        <v>8.0551029415379879E-2</v>
      </c>
      <c r="N15" s="129"/>
      <c r="O15" s="121"/>
      <c r="P15" s="121"/>
    </row>
    <row r="16" spans="1:16" x14ac:dyDescent="0.2">
      <c r="A16" s="169" t="s">
        <v>34</v>
      </c>
      <c r="B16" s="285">
        <v>2.54</v>
      </c>
      <c r="C16" s="281">
        <v>0</v>
      </c>
      <c r="D16" s="296">
        <v>0</v>
      </c>
      <c r="E16" s="285">
        <v>2.3384270000000003</v>
      </c>
      <c r="F16" s="281">
        <v>0.20753200000000002</v>
      </c>
      <c r="G16" s="296">
        <v>8.8748547634798947E-2</v>
      </c>
      <c r="H16" s="285">
        <v>22.906528999999999</v>
      </c>
      <c r="I16" s="281">
        <v>13.566247000000001</v>
      </c>
      <c r="J16" s="296">
        <v>0.5922436786472538</v>
      </c>
      <c r="K16" s="223">
        <v>27.784956000000001</v>
      </c>
      <c r="L16" s="223">
        <v>13.773779000000001</v>
      </c>
      <c r="M16" s="249">
        <v>0.4957279399686651</v>
      </c>
      <c r="N16" s="129"/>
      <c r="O16" s="121"/>
      <c r="P16" s="121"/>
    </row>
    <row r="17" spans="1:16" x14ac:dyDescent="0.2">
      <c r="A17" s="169" t="s">
        <v>33</v>
      </c>
      <c r="B17" s="285">
        <v>227.43657768719854</v>
      </c>
      <c r="C17" s="281">
        <v>175.97121999999999</v>
      </c>
      <c r="D17" s="296">
        <v>0.77371556409022013</v>
      </c>
      <c r="E17" s="285">
        <v>216.30242200000001</v>
      </c>
      <c r="F17" s="281">
        <v>171.15761000000001</v>
      </c>
      <c r="G17" s="296">
        <v>0.79128845815697801</v>
      </c>
      <c r="H17" s="285">
        <v>208.24608800000001</v>
      </c>
      <c r="I17" s="281">
        <v>154.78963000000002</v>
      </c>
      <c r="J17" s="296">
        <v>0.74330150201909195</v>
      </c>
      <c r="K17" s="223">
        <v>651.98508768719853</v>
      </c>
      <c r="L17" s="223">
        <v>501.91845999999998</v>
      </c>
      <c r="M17" s="249">
        <v>0.76983119626319474</v>
      </c>
      <c r="N17" s="129"/>
      <c r="O17" s="121"/>
      <c r="P17" s="121"/>
    </row>
    <row r="18" spans="1:16" x14ac:dyDescent="0.2">
      <c r="A18" s="169" t="s">
        <v>32</v>
      </c>
      <c r="B18" s="285">
        <v>519.1843859999999</v>
      </c>
      <c r="C18" s="281">
        <v>285.06022000000002</v>
      </c>
      <c r="D18" s="296">
        <v>0.5490539155004559</v>
      </c>
      <c r="E18" s="285">
        <v>539.11375899999996</v>
      </c>
      <c r="F18" s="281">
        <v>279.41517900000002</v>
      </c>
      <c r="G18" s="296">
        <v>0.51828612113014172</v>
      </c>
      <c r="H18" s="285">
        <v>558.33320100000003</v>
      </c>
      <c r="I18" s="281">
        <v>259.87181199999998</v>
      </c>
      <c r="J18" s="296">
        <v>0.46544216166002272</v>
      </c>
      <c r="K18" s="223">
        <v>1616.6313459999997</v>
      </c>
      <c r="L18" s="223">
        <v>824.34721100000002</v>
      </c>
      <c r="M18" s="249">
        <v>0.5099166319146704</v>
      </c>
      <c r="N18" s="129"/>
      <c r="O18" s="121"/>
      <c r="P18" s="121"/>
    </row>
    <row r="19" spans="1:16" x14ac:dyDescent="0.2">
      <c r="A19" s="169" t="s">
        <v>3</v>
      </c>
      <c r="B19" s="285">
        <v>0</v>
      </c>
      <c r="C19" s="281">
        <v>0</v>
      </c>
      <c r="D19" s="296">
        <v>0</v>
      </c>
      <c r="E19" s="285">
        <v>0</v>
      </c>
      <c r="F19" s="281">
        <v>0</v>
      </c>
      <c r="G19" s="296">
        <v>0</v>
      </c>
      <c r="H19" s="285">
        <v>0</v>
      </c>
      <c r="I19" s="281">
        <v>0</v>
      </c>
      <c r="J19" s="296">
        <v>0</v>
      </c>
      <c r="K19" s="223">
        <v>0</v>
      </c>
      <c r="L19" s="223">
        <v>0</v>
      </c>
      <c r="M19" s="249">
        <v>0</v>
      </c>
      <c r="N19" s="129"/>
      <c r="O19" s="121"/>
      <c r="P19" s="121"/>
    </row>
    <row r="20" spans="1:16" x14ac:dyDescent="0.2">
      <c r="A20" s="169" t="s">
        <v>31</v>
      </c>
      <c r="B20" s="285">
        <v>53.400736999999992</v>
      </c>
      <c r="C20" s="281">
        <v>1.3562190000000003</v>
      </c>
      <c r="D20" s="296">
        <v>2.5397009033789188E-2</v>
      </c>
      <c r="E20" s="285">
        <v>10.129944</v>
      </c>
      <c r="F20" s="281">
        <v>0.79488999999999999</v>
      </c>
      <c r="G20" s="296">
        <v>7.8469338033852906E-2</v>
      </c>
      <c r="H20" s="285">
        <v>43.377181000000007</v>
      </c>
      <c r="I20" s="281">
        <v>18.355875999999991</v>
      </c>
      <c r="J20" s="296">
        <v>0.42316894682482914</v>
      </c>
      <c r="K20" s="223">
        <v>106.90786199999999</v>
      </c>
      <c r="L20" s="223">
        <v>20.506984999999993</v>
      </c>
      <c r="M20" s="249">
        <v>0.19181924150723353</v>
      </c>
      <c r="N20" s="129"/>
      <c r="O20" s="121"/>
      <c r="P20" s="121"/>
    </row>
    <row r="21" spans="1:16" x14ac:dyDescent="0.2">
      <c r="A21" s="169" t="s">
        <v>30</v>
      </c>
      <c r="B21" s="285">
        <v>1188.9515786583659</v>
      </c>
      <c r="C21" s="281">
        <v>498.3588839999997</v>
      </c>
      <c r="D21" s="296">
        <v>0.41915826762462166</v>
      </c>
      <c r="E21" s="285">
        <v>1210.7292999651431</v>
      </c>
      <c r="F21" s="281">
        <v>539.97498099999973</v>
      </c>
      <c r="G21" s="296">
        <v>0.44599150364622842</v>
      </c>
      <c r="H21" s="285">
        <v>1485.0487574571137</v>
      </c>
      <c r="I21" s="281">
        <v>649.46871899999985</v>
      </c>
      <c r="J21" s="296">
        <v>0.43733831346527741</v>
      </c>
      <c r="K21" s="223">
        <v>3884.7296360806222</v>
      </c>
      <c r="L21" s="223">
        <v>1687.8025839999991</v>
      </c>
      <c r="M21" s="249">
        <v>0.43447105516018752</v>
      </c>
      <c r="N21" s="129"/>
      <c r="O21" s="121"/>
      <c r="P21" s="121"/>
    </row>
    <row r="22" spans="1:16" s="77" customFormat="1" ht="11.25" x14ac:dyDescent="0.2">
      <c r="A22" s="193"/>
      <c r="B22" s="4"/>
      <c r="C22" s="4"/>
      <c r="D22" s="4"/>
      <c r="E22" s="4"/>
      <c r="F22" s="4"/>
      <c r="G22" s="4"/>
      <c r="H22" s="4"/>
      <c r="I22" s="4"/>
      <c r="M22" s="3"/>
    </row>
    <row r="23" spans="1:16" x14ac:dyDescent="0.2">
      <c r="A23" s="16"/>
      <c r="B23" s="8"/>
      <c r="C23" s="131"/>
      <c r="D23" s="131"/>
      <c r="E23" s="131"/>
      <c r="F23" s="131"/>
      <c r="G23" s="131"/>
      <c r="H23" s="131"/>
      <c r="I23" s="131"/>
      <c r="J23" s="132"/>
      <c r="K23" s="132"/>
      <c r="L23" s="132"/>
      <c r="M23" s="132"/>
      <c r="N23" s="132"/>
      <c r="P23" s="132"/>
    </row>
    <row r="24" spans="1:16" x14ac:dyDescent="0.2">
      <c r="A24" s="16"/>
      <c r="B24" s="8"/>
      <c r="C24" s="132"/>
      <c r="D24" s="132"/>
      <c r="E24" s="132"/>
      <c r="F24" s="132"/>
      <c r="G24" s="132"/>
      <c r="H24" s="132"/>
      <c r="I24" s="132"/>
      <c r="J24" s="132"/>
      <c r="K24" s="132"/>
      <c r="L24" s="132"/>
      <c r="M24" s="132"/>
      <c r="N24" s="132"/>
    </row>
    <row r="25" spans="1:16" x14ac:dyDescent="0.2">
      <c r="A25" s="16"/>
      <c r="B25" s="25" t="str">
        <f>+B3</f>
        <v>Červenec</v>
      </c>
      <c r="C25" s="93"/>
      <c r="D25" s="25" t="str">
        <f>+E3</f>
        <v>Srpen</v>
      </c>
      <c r="E25" s="93"/>
      <c r="F25" s="25" t="str">
        <f>+H3</f>
        <v>Září</v>
      </c>
      <c r="G25" s="93"/>
      <c r="J25" s="78"/>
      <c r="K25" s="132"/>
      <c r="L25" s="132"/>
      <c r="M25" s="132"/>
      <c r="N25" s="132"/>
    </row>
    <row r="26" spans="1:16" x14ac:dyDescent="0.2">
      <c r="A26" s="16"/>
      <c r="B26" s="25" t="str">
        <f>+B4</f>
        <v>Qnetto</v>
      </c>
      <c r="C26" s="93" t="str">
        <f>+C4</f>
        <v>QKVET</v>
      </c>
      <c r="D26" s="25" t="str">
        <f>+E4</f>
        <v>Qnetto</v>
      </c>
      <c r="E26" s="93" t="str">
        <f>+F4</f>
        <v>QKVET</v>
      </c>
      <c r="F26" s="25" t="str">
        <f>+H4</f>
        <v>Qnetto</v>
      </c>
      <c r="G26" s="93" t="str">
        <f>+I4</f>
        <v>QKVET</v>
      </c>
      <c r="J26" s="78"/>
      <c r="K26" s="132"/>
      <c r="L26" s="132"/>
      <c r="M26" s="132"/>
      <c r="N26" s="132"/>
    </row>
    <row r="27" spans="1:16" x14ac:dyDescent="0.2">
      <c r="A27" s="16"/>
      <c r="B27" s="8"/>
      <c r="C27" s="132"/>
      <c r="D27" s="132"/>
      <c r="E27" s="132"/>
      <c r="F27" s="132"/>
      <c r="G27" s="132"/>
      <c r="H27" s="132"/>
      <c r="I27" s="132"/>
      <c r="J27" s="132"/>
      <c r="K27" s="132"/>
      <c r="L27" s="132"/>
      <c r="M27" s="132"/>
      <c r="N27" s="132"/>
    </row>
    <row r="28" spans="1:16" x14ac:dyDescent="0.2">
      <c r="A28" s="16"/>
      <c r="B28" s="8"/>
      <c r="C28" s="132"/>
      <c r="D28" s="132"/>
      <c r="E28" s="132"/>
      <c r="F28" s="132"/>
      <c r="G28" s="132"/>
      <c r="H28" s="132"/>
      <c r="I28" s="132"/>
      <c r="J28" s="132"/>
      <c r="K28" s="132"/>
      <c r="L28" s="132"/>
      <c r="M28" s="132"/>
      <c r="N28" s="132"/>
    </row>
    <row r="29" spans="1:16" x14ac:dyDescent="0.2">
      <c r="A29" s="16"/>
      <c r="B29" s="8"/>
      <c r="C29" s="132"/>
      <c r="D29" s="132"/>
      <c r="E29" s="132"/>
      <c r="F29" s="132"/>
      <c r="G29" s="132"/>
      <c r="H29" s="132"/>
      <c r="I29" s="132"/>
      <c r="J29" s="132"/>
      <c r="K29" s="132"/>
      <c r="L29" s="132"/>
      <c r="M29" s="132"/>
      <c r="N29" s="132"/>
    </row>
    <row r="30" spans="1:16" x14ac:dyDescent="0.2">
      <c r="A30" s="16"/>
      <c r="B30" s="8"/>
      <c r="C30" s="132"/>
      <c r="D30" s="132"/>
      <c r="E30" s="132"/>
      <c r="F30" s="132"/>
      <c r="G30" s="132"/>
      <c r="H30" s="132"/>
      <c r="I30" s="132"/>
      <c r="J30" s="132"/>
      <c r="K30" s="132"/>
      <c r="L30" s="132"/>
      <c r="M30" s="132"/>
      <c r="N30" s="132"/>
    </row>
    <row r="31" spans="1:16" x14ac:dyDescent="0.2">
      <c r="A31" s="16"/>
      <c r="B31" s="8"/>
      <c r="C31" s="132"/>
      <c r="D31" s="132"/>
      <c r="E31" s="132"/>
      <c r="F31" s="132"/>
      <c r="G31" s="132"/>
      <c r="H31" s="132"/>
      <c r="I31" s="132"/>
      <c r="J31" s="132"/>
      <c r="K31" s="132"/>
      <c r="L31" s="132"/>
      <c r="M31" s="132"/>
      <c r="N31" s="132"/>
    </row>
    <row r="32" spans="1:16" x14ac:dyDescent="0.2">
      <c r="A32" s="16"/>
      <c r="B32" s="8"/>
      <c r="C32" s="132"/>
      <c r="D32" s="132"/>
      <c r="E32" s="132"/>
      <c r="F32" s="132"/>
      <c r="G32" s="132"/>
      <c r="H32" s="132"/>
      <c r="I32" s="132"/>
      <c r="J32" s="132"/>
      <c r="K32" s="132"/>
      <c r="L32" s="132"/>
      <c r="M32" s="132"/>
      <c r="N32" s="132"/>
    </row>
    <row r="33" spans="1:14" x14ac:dyDescent="0.2">
      <c r="A33" s="16"/>
      <c r="B33" s="8"/>
      <c r="C33" s="132"/>
      <c r="D33" s="132"/>
      <c r="E33" s="132"/>
      <c r="F33" s="132"/>
      <c r="G33" s="132"/>
      <c r="H33" s="132"/>
      <c r="I33" s="132"/>
      <c r="J33" s="132"/>
      <c r="K33" s="132"/>
      <c r="L33" s="132"/>
      <c r="M33" s="132"/>
      <c r="N33" s="132"/>
    </row>
    <row r="34" spans="1:14" x14ac:dyDescent="0.2">
      <c r="A34" s="16"/>
      <c r="B34" s="8"/>
      <c r="C34" s="132"/>
      <c r="D34" s="132"/>
      <c r="E34" s="132"/>
      <c r="F34" s="132"/>
      <c r="G34" s="132"/>
      <c r="H34" s="132"/>
      <c r="I34" s="132"/>
      <c r="J34" s="132"/>
      <c r="K34" s="132"/>
      <c r="L34" s="132"/>
      <c r="M34" s="132"/>
      <c r="N34" s="132"/>
    </row>
    <row r="35" spans="1:14" x14ac:dyDescent="0.2">
      <c r="A35" s="16"/>
      <c r="B35" s="8"/>
      <c r="C35" s="132"/>
      <c r="D35" s="132"/>
      <c r="E35" s="132"/>
      <c r="F35" s="132"/>
      <c r="G35" s="132"/>
      <c r="H35" s="132"/>
      <c r="I35" s="132"/>
      <c r="J35" s="132"/>
      <c r="K35" s="132"/>
      <c r="L35" s="132"/>
      <c r="M35" s="132"/>
      <c r="N35" s="132"/>
    </row>
    <row r="36" spans="1:14" x14ac:dyDescent="0.2">
      <c r="A36" s="16"/>
      <c r="B36" s="8"/>
      <c r="C36" s="132"/>
      <c r="D36" s="132"/>
      <c r="E36" s="132"/>
      <c r="F36" s="132"/>
      <c r="G36" s="132"/>
      <c r="H36" s="132"/>
      <c r="I36" s="132"/>
      <c r="J36" s="132"/>
      <c r="K36" s="132"/>
      <c r="L36" s="132"/>
      <c r="M36" s="132"/>
      <c r="N36" s="132"/>
    </row>
    <row r="37" spans="1:14" x14ac:dyDescent="0.2">
      <c r="A37" s="16"/>
      <c r="B37" s="8"/>
      <c r="C37" s="132"/>
      <c r="D37" s="132"/>
      <c r="E37" s="132"/>
      <c r="F37" s="132"/>
      <c r="G37" s="132"/>
      <c r="H37" s="132"/>
      <c r="I37" s="132"/>
      <c r="J37" s="132"/>
      <c r="K37" s="132"/>
      <c r="L37" s="132"/>
      <c r="M37" s="132"/>
      <c r="N37" s="132"/>
    </row>
    <row r="38" spans="1:14" x14ac:dyDescent="0.2">
      <c r="A38" s="16"/>
      <c r="B38" s="8"/>
      <c r="C38" s="132"/>
      <c r="D38" s="132"/>
      <c r="E38" s="132"/>
      <c r="F38" s="132"/>
      <c r="G38" s="132"/>
      <c r="H38" s="132"/>
      <c r="I38" s="132"/>
      <c r="J38" s="132"/>
      <c r="K38" s="132"/>
      <c r="L38" s="132"/>
      <c r="M38" s="132"/>
      <c r="N38" s="132"/>
    </row>
    <row r="39" spans="1:14" x14ac:dyDescent="0.2">
      <c r="A39" s="132"/>
      <c r="B39" s="132"/>
      <c r="C39" s="132"/>
      <c r="D39" s="132"/>
      <c r="E39" s="132"/>
      <c r="F39" s="132"/>
      <c r="G39" s="132"/>
      <c r="H39" s="132"/>
      <c r="I39" s="132"/>
      <c r="J39" s="132"/>
      <c r="K39" s="132"/>
      <c r="L39" s="132"/>
      <c r="M39" s="132"/>
      <c r="N39" s="132"/>
    </row>
    <row r="40" spans="1:14" x14ac:dyDescent="0.2">
      <c r="A40" s="132"/>
      <c r="B40" s="132"/>
      <c r="C40" s="132"/>
      <c r="D40" s="132"/>
      <c r="E40" s="132"/>
      <c r="F40" s="132"/>
      <c r="G40" s="132"/>
      <c r="H40" s="132"/>
      <c r="I40" s="132"/>
      <c r="J40" s="132"/>
      <c r="K40" s="132"/>
      <c r="L40" s="132"/>
      <c r="M40" s="132"/>
      <c r="N40" s="132"/>
    </row>
    <row r="41" spans="1:14" x14ac:dyDescent="0.2">
      <c r="A41" s="132"/>
      <c r="B41" s="132"/>
      <c r="C41" s="132"/>
      <c r="D41" s="132"/>
      <c r="E41" s="132"/>
      <c r="F41" s="132"/>
      <c r="G41" s="132"/>
      <c r="H41" s="132"/>
      <c r="I41" s="132"/>
      <c r="J41" s="132"/>
      <c r="K41" s="132"/>
      <c r="L41" s="132"/>
      <c r="M41" s="132"/>
      <c r="N41" s="132"/>
    </row>
    <row r="42" spans="1:14" x14ac:dyDescent="0.2">
      <c r="A42" s="132"/>
      <c r="B42" s="132"/>
      <c r="C42" s="132"/>
      <c r="D42" s="132"/>
      <c r="E42" s="132"/>
      <c r="F42" s="132"/>
      <c r="G42" s="132"/>
      <c r="H42" s="132"/>
      <c r="I42" s="132"/>
      <c r="J42" s="132"/>
      <c r="K42" s="132"/>
      <c r="L42" s="132"/>
      <c r="M42" s="132"/>
      <c r="N42" s="132"/>
    </row>
    <row r="43" spans="1:14" x14ac:dyDescent="0.2">
      <c r="A43" s="132"/>
      <c r="B43" s="132"/>
      <c r="C43" s="132"/>
      <c r="D43" s="132"/>
      <c r="E43" s="132"/>
      <c r="F43" s="132"/>
      <c r="G43" s="132"/>
      <c r="H43" s="132"/>
      <c r="I43" s="132"/>
      <c r="J43" s="132"/>
      <c r="K43" s="132"/>
      <c r="L43" s="132"/>
      <c r="M43" s="132"/>
      <c r="N43" s="132"/>
    </row>
    <row r="44" spans="1:14" x14ac:dyDescent="0.2">
      <c r="A44" s="132"/>
      <c r="B44" s="132"/>
      <c r="C44" s="132"/>
      <c r="D44" s="132"/>
      <c r="E44" s="132"/>
      <c r="F44" s="132"/>
      <c r="G44" s="132"/>
      <c r="H44" s="132"/>
      <c r="I44" s="132"/>
      <c r="J44" s="132"/>
      <c r="K44" s="132"/>
      <c r="L44" s="132"/>
      <c r="M44" s="132"/>
      <c r="N44" s="132"/>
    </row>
    <row r="45" spans="1:14" x14ac:dyDescent="0.2">
      <c r="A45" s="132"/>
      <c r="B45" s="132"/>
      <c r="C45" s="132"/>
      <c r="D45" s="132"/>
      <c r="E45" s="132"/>
      <c r="F45" s="132"/>
      <c r="G45" s="132"/>
      <c r="H45" s="132"/>
      <c r="I45" s="132"/>
      <c r="J45" s="132"/>
      <c r="K45" s="132"/>
      <c r="L45" s="132"/>
      <c r="M45" s="132"/>
      <c r="N45" s="132"/>
    </row>
  </sheetData>
  <mergeCells count="5">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32"/>
  <sheetViews>
    <sheetView showGridLines="0" view="pageBreakPreview" zoomScaleNormal="100" zoomScaleSheetLayoutView="100" workbookViewId="0">
      <selection activeCell="J42" sqref="J42"/>
    </sheetView>
  </sheetViews>
  <sheetFormatPr defaultColWidth="9.140625" defaultRowHeight="12" x14ac:dyDescent="0.2"/>
  <cols>
    <col min="1" max="1" width="29.7109375" style="66" customWidth="1"/>
    <col min="2" max="6" width="10.7109375" style="66" customWidth="1"/>
    <col min="7" max="7" width="11.42578125" style="66" bestFit="1" customWidth="1"/>
    <col min="8" max="10" width="9.140625" style="66"/>
    <col min="11" max="11" width="9.140625" style="66" customWidth="1"/>
    <col min="12" max="12" width="12.7109375" style="66" customWidth="1"/>
    <col min="13" max="16384" width="9.140625" style="66"/>
  </cols>
  <sheetData>
    <row r="1" spans="1:12" s="132" customFormat="1" ht="20.25" x14ac:dyDescent="0.3">
      <c r="A1" s="177" t="s">
        <v>282</v>
      </c>
      <c r="L1" s="246" t="str">
        <f>'3'!N1</f>
        <v>III. čtvrtletí 2022</v>
      </c>
    </row>
    <row r="2" spans="1:12" s="76" customFormat="1" ht="18" x14ac:dyDescent="0.25">
      <c r="A2" s="241" t="s">
        <v>283</v>
      </c>
      <c r="B2" s="148"/>
      <c r="C2" s="148"/>
      <c r="D2" s="148"/>
      <c r="E2" s="148"/>
    </row>
    <row r="3" spans="1:12" ht="6" customHeight="1" x14ac:dyDescent="0.2">
      <c r="A3" s="7"/>
      <c r="B3" s="7"/>
      <c r="C3" s="7"/>
      <c r="D3" s="7"/>
      <c r="E3" s="7"/>
    </row>
    <row r="4" spans="1:12" s="74" customFormat="1" ht="12" customHeight="1" x14ac:dyDescent="0.2">
      <c r="A4" s="250"/>
      <c r="B4" s="226" t="s">
        <v>42</v>
      </c>
      <c r="C4" s="226" t="s">
        <v>43</v>
      </c>
      <c r="D4" s="226" t="s">
        <v>44</v>
      </c>
      <c r="E4" s="226" t="s">
        <v>45</v>
      </c>
      <c r="F4" s="226" t="s">
        <v>7</v>
      </c>
    </row>
    <row r="5" spans="1:12" s="74" customFormat="1" x14ac:dyDescent="0.2">
      <c r="A5" s="250" t="s">
        <v>174</v>
      </c>
      <c r="B5" s="251">
        <v>59492.390077321375</v>
      </c>
      <c r="C5" s="251">
        <v>33647.194626035649</v>
      </c>
      <c r="D5" s="251">
        <v>26175.937773657759</v>
      </c>
      <c r="E5" s="251">
        <v>50852.251834295123</v>
      </c>
      <c r="F5" s="199">
        <f>SUM(B5:E5)</f>
        <v>170167.77431130991</v>
      </c>
      <c r="H5" s="146">
        <v>2017</v>
      </c>
    </row>
    <row r="6" spans="1:12" s="74" customFormat="1" x14ac:dyDescent="0.2">
      <c r="A6" s="250" t="s">
        <v>175</v>
      </c>
      <c r="B6" s="251">
        <v>59760.704269635331</v>
      </c>
      <c r="C6" s="251">
        <v>28688.566620999998</v>
      </c>
      <c r="D6" s="251">
        <v>24452.443356056847</v>
      </c>
      <c r="E6" s="251">
        <v>50022.549163199961</v>
      </c>
      <c r="F6" s="199">
        <f>SUM(B6:E6)</f>
        <v>162924.26340989213</v>
      </c>
      <c r="H6" s="146">
        <f>+H5+1</f>
        <v>2018</v>
      </c>
    </row>
    <row r="7" spans="1:12" s="74" customFormat="1" x14ac:dyDescent="0.2">
      <c r="A7" s="250" t="s">
        <v>186</v>
      </c>
      <c r="B7" s="251">
        <v>55809.228224338694</v>
      </c>
      <c r="C7" s="251">
        <v>32753.713619923368</v>
      </c>
      <c r="D7" s="251">
        <v>24978.363623037145</v>
      </c>
      <c r="E7" s="251">
        <v>48372.261379309275</v>
      </c>
      <c r="F7" s="199">
        <f>SUM(B7:E7)</f>
        <v>161913.56684660848</v>
      </c>
      <c r="H7" s="146">
        <f>+H6+1</f>
        <v>2019</v>
      </c>
    </row>
    <row r="8" spans="1:12" s="74" customFormat="1" x14ac:dyDescent="0.2">
      <c r="A8" s="250" t="s">
        <v>191</v>
      </c>
      <c r="B8" s="251">
        <v>53528.76771021785</v>
      </c>
      <c r="C8" s="251">
        <v>31489.553688778622</v>
      </c>
      <c r="D8" s="251">
        <v>24527.664056400004</v>
      </c>
      <c r="E8" s="251">
        <v>47371.722850400001</v>
      </c>
      <c r="F8" s="199">
        <f>SUM(B8:E8)</f>
        <v>156917.70830579646</v>
      </c>
      <c r="H8" s="146"/>
    </row>
    <row r="9" spans="1:12" s="74" customFormat="1" x14ac:dyDescent="0.2">
      <c r="A9" s="250" t="s">
        <v>200</v>
      </c>
      <c r="B9" s="251">
        <v>55526.625049728224</v>
      </c>
      <c r="C9" s="251">
        <v>33751.991298309993</v>
      </c>
      <c r="D9" s="251">
        <v>24370.187993047432</v>
      </c>
      <c r="E9" s="251">
        <v>48008.573355200002</v>
      </c>
      <c r="F9" s="199">
        <f>SUM(B9:E9)</f>
        <v>161657.37769628566</v>
      </c>
      <c r="H9" s="146"/>
    </row>
    <row r="10" spans="1:12" s="74" customFormat="1" x14ac:dyDescent="0.2">
      <c r="A10" s="250" t="s">
        <v>290</v>
      </c>
      <c r="B10" s="251">
        <f>+'3'!B5</f>
        <v>51314.122526473984</v>
      </c>
      <c r="C10" s="251">
        <f>+'3'!E5</f>
        <v>30637.364738921475</v>
      </c>
      <c r="D10" s="251">
        <f>+'3'!H5</f>
        <v>24141.388330767819</v>
      </c>
      <c r="E10" s="251"/>
      <c r="F10" s="199"/>
      <c r="H10" s="146"/>
    </row>
    <row r="11" spans="1:12" s="74" customFormat="1" x14ac:dyDescent="0.2">
      <c r="A11" s="250" t="s">
        <v>173</v>
      </c>
      <c r="B11" s="199">
        <f>+B10-B9</f>
        <v>-4212.5025232542393</v>
      </c>
      <c r="C11" s="199">
        <f>+C10-C9</f>
        <v>-3114.6265593885182</v>
      </c>
      <c r="D11" s="199">
        <f>+D10-D9</f>
        <v>-228.79966227961268</v>
      </c>
      <c r="E11" s="199"/>
      <c r="F11" s="199"/>
    </row>
    <row r="12" spans="1:12" s="74" customFormat="1" x14ac:dyDescent="0.2">
      <c r="A12" s="252" t="s">
        <v>173</v>
      </c>
      <c r="B12" s="204">
        <f>+(B10-B9)/B9</f>
        <v>-7.5864551816027539E-2</v>
      </c>
      <c r="C12" s="204">
        <f>+(C10-C9)/C9</f>
        <v>-9.227978674978124E-2</v>
      </c>
      <c r="D12" s="204">
        <f>+(D10-D9)/D9</f>
        <v>-9.3885062497214584E-3</v>
      </c>
      <c r="E12" s="204"/>
      <c r="F12" s="204"/>
    </row>
    <row r="13" spans="1:12" s="74" customFormat="1" x14ac:dyDescent="0.2">
      <c r="A13" s="250" t="s">
        <v>177</v>
      </c>
      <c r="B13" s="251">
        <v>37510.164870000008</v>
      </c>
      <c r="C13" s="251">
        <v>16101.258852000003</v>
      </c>
      <c r="D13" s="251">
        <v>10892.098497999999</v>
      </c>
      <c r="E13" s="251">
        <v>29809.263052999999</v>
      </c>
      <c r="F13" s="199">
        <f>SUM(B13:E13)</f>
        <v>94312.785273000001</v>
      </c>
    </row>
    <row r="14" spans="1:12" s="74" customFormat="1" x14ac:dyDescent="0.2">
      <c r="A14" s="250" t="s">
        <v>178</v>
      </c>
      <c r="B14" s="251">
        <v>38059.708079999997</v>
      </c>
      <c r="C14" s="251">
        <v>12376.442391999999</v>
      </c>
      <c r="D14" s="251">
        <v>9704.6084629999987</v>
      </c>
      <c r="E14" s="251">
        <v>28893.454439000001</v>
      </c>
      <c r="F14" s="199">
        <f>SUM(B14:E14)</f>
        <v>89034.213373999984</v>
      </c>
    </row>
    <row r="15" spans="1:12" s="74" customFormat="1" x14ac:dyDescent="0.2">
      <c r="A15" s="250" t="s">
        <v>187</v>
      </c>
      <c r="B15" s="251">
        <v>34400.185867995438</v>
      </c>
      <c r="C15" s="251">
        <v>15804.078629958018</v>
      </c>
      <c r="D15" s="251">
        <v>10045.79911108522</v>
      </c>
      <c r="E15" s="251">
        <v>27517.002409825869</v>
      </c>
      <c r="F15" s="199">
        <f>SUM(B15:E15)</f>
        <v>87767.066018864542</v>
      </c>
    </row>
    <row r="16" spans="1:12" s="74" customFormat="1" x14ac:dyDescent="0.2">
      <c r="A16" s="250" t="s">
        <v>192</v>
      </c>
      <c r="B16" s="251">
        <v>32870.945788518613</v>
      </c>
      <c r="C16" s="251">
        <v>14818.914658930849</v>
      </c>
      <c r="D16" s="251">
        <v>9700.1600115525835</v>
      </c>
      <c r="E16" s="251">
        <v>28538.475790229295</v>
      </c>
      <c r="F16" s="199">
        <f>SUM(B16:E16)</f>
        <v>85928.496249231335</v>
      </c>
    </row>
    <row r="17" spans="1:19" s="74" customFormat="1" x14ac:dyDescent="0.2">
      <c r="A17" s="250" t="s">
        <v>201</v>
      </c>
      <c r="B17" s="251">
        <v>35864.885266227051</v>
      </c>
      <c r="C17" s="251">
        <v>17756.23579868277</v>
      </c>
      <c r="D17" s="251">
        <v>9766.3766637908302</v>
      </c>
      <c r="E17" s="251">
        <v>29041.886406273028</v>
      </c>
      <c r="F17" s="199">
        <f>SUM(B17:E17)</f>
        <v>92429.384134973676</v>
      </c>
    </row>
    <row r="18" spans="1:19" s="74" customFormat="1" x14ac:dyDescent="0.2">
      <c r="A18" s="250" t="s">
        <v>291</v>
      </c>
      <c r="B18" s="251">
        <f>+'3'!B13</f>
        <v>31804.336536908315</v>
      </c>
      <c r="C18" s="251">
        <f>+'3'!E13</f>
        <v>14702.999815934929</v>
      </c>
      <c r="D18" s="251">
        <f>+'3'!H13</f>
        <v>9862.0469064606659</v>
      </c>
      <c r="E18" s="251"/>
      <c r="F18" s="199"/>
    </row>
    <row r="19" spans="1:19" s="74" customFormat="1" x14ac:dyDescent="0.2">
      <c r="A19" s="250" t="s">
        <v>176</v>
      </c>
      <c r="B19" s="199">
        <f>+B18-B17</f>
        <v>-4060.5487293187362</v>
      </c>
      <c r="C19" s="199">
        <f>+C18-C17</f>
        <v>-3053.2359827478413</v>
      </c>
      <c r="D19" s="199">
        <f>+D18-D17</f>
        <v>95.670242669835716</v>
      </c>
      <c r="E19" s="199"/>
      <c r="F19" s="199"/>
    </row>
    <row r="20" spans="1:19" s="74" customFormat="1" x14ac:dyDescent="0.2">
      <c r="A20" s="252" t="s">
        <v>176</v>
      </c>
      <c r="B20" s="204">
        <f>+(B18-B17)/B17</f>
        <v>-0.11321794839651808</v>
      </c>
      <c r="C20" s="204">
        <f>+(C18-C17)/C17</f>
        <v>-0.17195288558706473</v>
      </c>
      <c r="D20" s="204">
        <f>+(D18-D17)/D17</f>
        <v>9.795878856949717E-3</v>
      </c>
      <c r="E20" s="204"/>
      <c r="F20" s="204"/>
      <c r="K20" s="74" t="s">
        <v>207</v>
      </c>
    </row>
    <row r="21" spans="1:19" s="77" customFormat="1" ht="11.25" x14ac:dyDescent="0.2">
      <c r="F21" s="99"/>
    </row>
    <row r="22" spans="1:19" x14ac:dyDescent="0.2">
      <c r="B22" s="145"/>
      <c r="C22" s="145"/>
      <c r="D22" s="145"/>
      <c r="E22" s="145"/>
      <c r="F22" s="145"/>
      <c r="H22" s="66" t="s">
        <v>207</v>
      </c>
    </row>
    <row r="30" spans="1:19" x14ac:dyDescent="0.2">
      <c r="P30" s="79"/>
      <c r="Q30" s="79"/>
      <c r="R30" s="79"/>
      <c r="S30" s="79"/>
    </row>
    <row r="31" spans="1:19" x14ac:dyDescent="0.2">
      <c r="Q31" s="128"/>
      <c r="R31" s="128"/>
      <c r="S31" s="128"/>
    </row>
    <row r="32" spans="1:19" x14ac:dyDescent="0.2">
      <c r="Q32" s="128"/>
      <c r="R32" s="128"/>
      <c r="S32" s="128"/>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40"/>
  <sheetViews>
    <sheetView showGridLines="0" view="pageBreakPreview" zoomScaleNormal="70" zoomScaleSheetLayoutView="100" workbookViewId="0">
      <selection activeCell="M42" sqref="M42"/>
    </sheetView>
  </sheetViews>
  <sheetFormatPr defaultColWidth="9.140625" defaultRowHeight="12.75" x14ac:dyDescent="0.2"/>
  <cols>
    <col min="1" max="1" width="29" style="135" customWidth="1"/>
    <col min="2" max="14" width="8.85546875" style="135" customWidth="1"/>
    <col min="15" max="16384" width="9.140625" style="135"/>
  </cols>
  <sheetData>
    <row r="1" spans="1:14" ht="18" x14ac:dyDescent="0.25">
      <c r="A1" s="241" t="s">
        <v>284</v>
      </c>
      <c r="N1" s="246" t="str">
        <f>'3'!N1</f>
        <v>III. čtvrtletí 2022</v>
      </c>
    </row>
    <row r="2" spans="1:14" s="74" customFormat="1" ht="6" customHeight="1" x14ac:dyDescent="0.2"/>
    <row r="3" spans="1:14" s="74" customFormat="1" ht="12" x14ac:dyDescent="0.2">
      <c r="A3" s="250"/>
      <c r="B3" s="226" t="s">
        <v>8</v>
      </c>
      <c r="C3" s="226" t="s">
        <v>9</v>
      </c>
      <c r="D3" s="226" t="s">
        <v>10</v>
      </c>
      <c r="E3" s="226" t="s">
        <v>11</v>
      </c>
      <c r="F3" s="226" t="s">
        <v>12</v>
      </c>
      <c r="G3" s="226" t="s">
        <v>13</v>
      </c>
      <c r="H3" s="226" t="s">
        <v>14</v>
      </c>
      <c r="I3" s="226" t="s">
        <v>15</v>
      </c>
      <c r="J3" s="226" t="s">
        <v>16</v>
      </c>
      <c r="K3" s="226" t="s">
        <v>17</v>
      </c>
      <c r="L3" s="226" t="s">
        <v>18</v>
      </c>
      <c r="M3" s="226" t="s">
        <v>19</v>
      </c>
      <c r="N3" s="226" t="s">
        <v>7</v>
      </c>
    </row>
    <row r="4" spans="1:14" s="74" customFormat="1" ht="12" x14ac:dyDescent="0.2">
      <c r="A4" s="250" t="s">
        <v>174</v>
      </c>
      <c r="B4" s="251">
        <v>24789.614332580768</v>
      </c>
      <c r="C4" s="251">
        <v>18587.654647233881</v>
      </c>
      <c r="D4" s="251">
        <v>16115.121097506724</v>
      </c>
      <c r="E4" s="251">
        <v>14166.977929142467</v>
      </c>
      <c r="F4" s="199">
        <v>11027.894622360014</v>
      </c>
      <c r="G4" s="199">
        <v>8452.3220745331619</v>
      </c>
      <c r="H4" s="199">
        <v>7792.7375030097019</v>
      </c>
      <c r="I4" s="199">
        <v>8048.3981191524163</v>
      </c>
      <c r="J4" s="199">
        <v>10334.80215149564</v>
      </c>
      <c r="K4" s="199">
        <v>13440.563805667993</v>
      </c>
      <c r="L4" s="199">
        <v>17328.765497294411</v>
      </c>
      <c r="M4" s="199">
        <v>20082.922531332715</v>
      </c>
      <c r="N4" s="199">
        <f>SUM(B4:M4)</f>
        <v>170167.77431130985</v>
      </c>
    </row>
    <row r="5" spans="1:14" s="74" customFormat="1" ht="12" x14ac:dyDescent="0.2">
      <c r="A5" s="250" t="s">
        <v>175</v>
      </c>
      <c r="B5" s="251">
        <v>20205.211442418869</v>
      </c>
      <c r="C5" s="251">
        <v>19893.166386910845</v>
      </c>
      <c r="D5" s="251">
        <v>19662.32644030562</v>
      </c>
      <c r="E5" s="251">
        <v>11150.511061000005</v>
      </c>
      <c r="F5" s="251">
        <v>9168.1220959999882</v>
      </c>
      <c r="G5" s="251">
        <v>8369.933464000007</v>
      </c>
      <c r="H5" s="251">
        <v>7962.9605086828433</v>
      </c>
      <c r="I5" s="251">
        <v>7784.6699982328591</v>
      </c>
      <c r="J5" s="251">
        <v>8704.8128491411444</v>
      </c>
      <c r="K5" s="251">
        <v>13135.075856000009</v>
      </c>
      <c r="L5" s="251">
        <v>16756.35448579998</v>
      </c>
      <c r="M5" s="251">
        <v>20131.118821399974</v>
      </c>
      <c r="N5" s="199">
        <f>SUM(B5:M5)</f>
        <v>162924.26340989216</v>
      </c>
    </row>
    <row r="6" spans="1:14" s="74" customFormat="1" ht="12" x14ac:dyDescent="0.2">
      <c r="A6" s="250" t="s">
        <v>186</v>
      </c>
      <c r="B6" s="251">
        <v>22056.231138374726</v>
      </c>
      <c r="C6" s="251">
        <v>17612.441168614285</v>
      </c>
      <c r="D6" s="251">
        <v>16140.55591734968</v>
      </c>
      <c r="E6" s="251">
        <v>12700.30037967562</v>
      </c>
      <c r="F6" s="251">
        <v>11948.6742721387</v>
      </c>
      <c r="G6" s="251">
        <v>8104.7389681090472</v>
      </c>
      <c r="H6" s="251">
        <v>7552.7618601204676</v>
      </c>
      <c r="I6" s="251">
        <v>7913.129605862202</v>
      </c>
      <c r="J6" s="251">
        <v>9512.4721570544771</v>
      </c>
      <c r="K6" s="251">
        <v>13236.202923498166</v>
      </c>
      <c r="L6" s="251">
        <v>16157.598374748417</v>
      </c>
      <c r="M6" s="251">
        <v>18978.460081062694</v>
      </c>
      <c r="N6" s="199">
        <f>SUM(B6:M6)</f>
        <v>161913.56684660848</v>
      </c>
    </row>
    <row r="7" spans="1:14" s="74" customFormat="1" ht="12" x14ac:dyDescent="0.2">
      <c r="A7" s="250" t="s">
        <v>191</v>
      </c>
      <c r="B7" s="251">
        <v>20414.695697199997</v>
      </c>
      <c r="C7" s="251">
        <v>16681.781302230935</v>
      </c>
      <c r="D7" s="251">
        <v>16432.290710786918</v>
      </c>
      <c r="E7" s="251">
        <v>12068.091523978623</v>
      </c>
      <c r="F7" s="251">
        <v>10838.722607399999</v>
      </c>
      <c r="G7" s="251">
        <v>8582.739557400002</v>
      </c>
      <c r="H7" s="251">
        <v>8024.1053863999996</v>
      </c>
      <c r="I7" s="251">
        <v>7694.3480824000017</v>
      </c>
      <c r="J7" s="251">
        <v>8809.2105876000023</v>
      </c>
      <c r="K7" s="251">
        <v>13094.066603000003</v>
      </c>
      <c r="L7" s="251">
        <v>16139.0916548</v>
      </c>
      <c r="M7" s="251">
        <v>18138.5645926</v>
      </c>
      <c r="N7" s="199">
        <f>SUM(B7:M7)</f>
        <v>156917.70830579643</v>
      </c>
    </row>
    <row r="8" spans="1:14" s="74" customFormat="1" ht="12" x14ac:dyDescent="0.2">
      <c r="A8" s="250" t="s">
        <v>200</v>
      </c>
      <c r="B8" s="251">
        <v>20171.284224691452</v>
      </c>
      <c r="C8" s="251">
        <v>18159.567656779116</v>
      </c>
      <c r="D8" s="251">
        <v>17195.773168257656</v>
      </c>
      <c r="E8" s="251">
        <v>14282.950376858931</v>
      </c>
      <c r="F8" s="251">
        <v>11518.726034990021</v>
      </c>
      <c r="G8" s="251">
        <v>7950.3148864610375</v>
      </c>
      <c r="H8" s="251">
        <v>7516.8225920681252</v>
      </c>
      <c r="I8" s="251">
        <v>7902.9028009583226</v>
      </c>
      <c r="J8" s="251">
        <v>8950.4626000209846</v>
      </c>
      <c r="K8" s="251">
        <v>12884.3395206</v>
      </c>
      <c r="L8" s="251">
        <v>16126.588141400005</v>
      </c>
      <c r="M8" s="251">
        <v>18997.6456932</v>
      </c>
      <c r="N8" s="199">
        <f>SUM(B8:M8)</f>
        <v>161657.37769628566</v>
      </c>
    </row>
    <row r="9" spans="1:14" s="74" customFormat="1" ht="12" x14ac:dyDescent="0.2">
      <c r="A9" s="250" t="s">
        <v>290</v>
      </c>
      <c r="B9" s="251">
        <f>+'3'!B6</f>
        <v>19324.30489608791</v>
      </c>
      <c r="C9" s="251">
        <f>+'3'!C6</f>
        <v>15789.767833604514</v>
      </c>
      <c r="D9" s="251">
        <f>+'3'!D6</f>
        <v>16200.049796781559</v>
      </c>
      <c r="E9" s="251">
        <f>+'3'!E6</f>
        <v>13427.805139339933</v>
      </c>
      <c r="F9" s="251">
        <f>+'3'!F6</f>
        <v>9330.7192101713536</v>
      </c>
      <c r="G9" s="251">
        <f>+'3'!G6</f>
        <v>7878.8403894101848</v>
      </c>
      <c r="H9" s="251">
        <f>+'3'!H6</f>
        <v>7491.2064413455646</v>
      </c>
      <c r="I9" s="251">
        <f>+'3'!I6</f>
        <v>7420.3241269651407</v>
      </c>
      <c r="J9" s="251">
        <f>+'3'!J6</f>
        <v>9229.8577624571117</v>
      </c>
      <c r="K9" s="251"/>
      <c r="L9" s="251"/>
      <c r="M9" s="251"/>
      <c r="N9" s="199"/>
    </row>
    <row r="10" spans="1:14" s="74" customFormat="1" ht="12" x14ac:dyDescent="0.2">
      <c r="A10" s="250" t="s">
        <v>173</v>
      </c>
      <c r="B10" s="199">
        <f>+B9-B8</f>
        <v>-846.97932860354194</v>
      </c>
      <c r="C10" s="199">
        <f t="shared" ref="C10:D10" si="0">+C9-C8</f>
        <v>-2369.7998231746024</v>
      </c>
      <c r="D10" s="199">
        <f t="shared" si="0"/>
        <v>-995.72337147609687</v>
      </c>
      <c r="E10" s="199">
        <f t="shared" ref="E10:J10" si="1">+E9-E8</f>
        <v>-855.14523751899833</v>
      </c>
      <c r="F10" s="199">
        <f t="shared" si="1"/>
        <v>-2188.0068248186672</v>
      </c>
      <c r="G10" s="199">
        <f t="shared" si="1"/>
        <v>-71.474497050852733</v>
      </c>
      <c r="H10" s="199">
        <f>+H9-H8</f>
        <v>-25.616150722560633</v>
      </c>
      <c r="I10" s="199">
        <f t="shared" si="1"/>
        <v>-482.57867399318184</v>
      </c>
      <c r="J10" s="199">
        <f t="shared" si="1"/>
        <v>279.39516243612707</v>
      </c>
      <c r="K10" s="199"/>
      <c r="L10" s="199"/>
      <c r="M10" s="199"/>
      <c r="N10" s="199"/>
    </row>
    <row r="11" spans="1:14" s="74" customFormat="1" ht="12" x14ac:dyDescent="0.2">
      <c r="A11" s="252" t="s">
        <v>173</v>
      </c>
      <c r="B11" s="204">
        <f>+(B9-B8)/B8</f>
        <v>-4.1989360675745359E-2</v>
      </c>
      <c r="C11" s="204">
        <f t="shared" ref="C11:D11" si="2">+(C9-C8)/C8</f>
        <v>-0.13049869181714449</v>
      </c>
      <c r="D11" s="204">
        <f t="shared" si="2"/>
        <v>-5.7905123644811811E-2</v>
      </c>
      <c r="E11" s="204">
        <f t="shared" ref="E11:J11" si="3">+(E9-E8)/E8</f>
        <v>-5.9871750230575234E-2</v>
      </c>
      <c r="F11" s="204">
        <f t="shared" si="3"/>
        <v>-0.18995215427228995</v>
      </c>
      <c r="G11" s="204">
        <f t="shared" si="3"/>
        <v>-8.9901466887267554E-3</v>
      </c>
      <c r="H11" s="204">
        <f t="shared" si="3"/>
        <v>-3.407842929483425E-3</v>
      </c>
      <c r="I11" s="204">
        <f t="shared" si="3"/>
        <v>-6.1063470745795247E-2</v>
      </c>
      <c r="J11" s="204">
        <f t="shared" si="3"/>
        <v>3.121572313317884E-2</v>
      </c>
      <c r="K11" s="204"/>
      <c r="L11" s="204"/>
      <c r="M11" s="204"/>
      <c r="N11" s="204"/>
    </row>
    <row r="12" spans="1:14" s="74" customFormat="1" ht="12" x14ac:dyDescent="0.2">
      <c r="A12" s="250" t="s">
        <v>177</v>
      </c>
      <c r="B12" s="251">
        <v>16476.822179766976</v>
      </c>
      <c r="C12" s="251">
        <v>11652.657417777558</v>
      </c>
      <c r="D12" s="251">
        <v>9380.6852703481727</v>
      </c>
      <c r="E12" s="251">
        <v>7846.193223997293</v>
      </c>
      <c r="F12" s="199">
        <v>5061.2887705423582</v>
      </c>
      <c r="G12" s="199">
        <v>3193.7768574280017</v>
      </c>
      <c r="H12" s="199">
        <v>3007.0443668119965</v>
      </c>
      <c r="I12" s="199">
        <v>3096.8376864329985</v>
      </c>
      <c r="J12" s="199">
        <v>4788.2164451531989</v>
      </c>
      <c r="K12" s="199">
        <v>7068.3588332386589</v>
      </c>
      <c r="L12" s="199">
        <v>10311.59485671465</v>
      </c>
      <c r="M12" s="199">
        <v>12429.309362674645</v>
      </c>
      <c r="N12" s="199">
        <f>SUM(B12:M12)</f>
        <v>94312.785270886525</v>
      </c>
    </row>
    <row r="13" spans="1:14" s="74" customFormat="1" ht="12" x14ac:dyDescent="0.2">
      <c r="A13" s="250" t="s">
        <v>178</v>
      </c>
      <c r="B13" s="251">
        <v>12397.069831099539</v>
      </c>
      <c r="C13" s="251">
        <v>13087.221872299897</v>
      </c>
      <c r="D13" s="251">
        <v>12575.416378406882</v>
      </c>
      <c r="E13" s="251">
        <v>5467.8344289999941</v>
      </c>
      <c r="F13" s="251">
        <v>3743.2424710000009</v>
      </c>
      <c r="G13" s="251">
        <v>3165.3654920000004</v>
      </c>
      <c r="H13" s="251">
        <v>3043.6241652031026</v>
      </c>
      <c r="I13" s="251">
        <v>2999.7638298816937</v>
      </c>
      <c r="J13" s="251">
        <v>3661.2204678348253</v>
      </c>
      <c r="K13" s="251">
        <v>6796.5151675803781</v>
      </c>
      <c r="L13" s="251">
        <v>9833.6370210698151</v>
      </c>
      <c r="M13" s="251">
        <v>12263.302253070924</v>
      </c>
      <c r="N13" s="199">
        <f>SUM(B13:M13)</f>
        <v>89034.21337844705</v>
      </c>
    </row>
    <row r="14" spans="1:14" s="74" customFormat="1" ht="12" x14ac:dyDescent="0.2">
      <c r="A14" s="250" t="s">
        <v>187</v>
      </c>
      <c r="B14" s="251">
        <v>14046.377311420396</v>
      </c>
      <c r="C14" s="251">
        <v>10951.410166529387</v>
      </c>
      <c r="D14" s="251">
        <v>9402.398390045646</v>
      </c>
      <c r="E14" s="251">
        <v>6672.4892621367962</v>
      </c>
      <c r="F14" s="251">
        <v>6033.9070927347157</v>
      </c>
      <c r="G14" s="251">
        <v>3097.6822750865113</v>
      </c>
      <c r="H14" s="251">
        <v>2995.598948790941</v>
      </c>
      <c r="I14" s="251">
        <v>2998.0573648818954</v>
      </c>
      <c r="J14" s="251">
        <v>4052.1427974123844</v>
      </c>
      <c r="K14" s="251">
        <v>6857.3032858455736</v>
      </c>
      <c r="L14" s="251">
        <v>9198.7341189238541</v>
      </c>
      <c r="M14" s="251">
        <v>11460.965005056431</v>
      </c>
      <c r="N14" s="199">
        <f>SUM(B14:M14)</f>
        <v>87767.066018864542</v>
      </c>
    </row>
    <row r="15" spans="1:14" s="74" customFormat="1" ht="12" x14ac:dyDescent="0.2">
      <c r="A15" s="250" t="s">
        <v>192</v>
      </c>
      <c r="B15" s="251">
        <v>12828.653282152001</v>
      </c>
      <c r="C15" s="251">
        <v>10230.655329161164</v>
      </c>
      <c r="D15" s="251">
        <v>9811.6371772054445</v>
      </c>
      <c r="E15" s="251">
        <v>6347.7918524037395</v>
      </c>
      <c r="F15" s="251">
        <v>5236.2863215845528</v>
      </c>
      <c r="G15" s="251">
        <v>3234.8364849425575</v>
      </c>
      <c r="H15" s="251">
        <v>3001.1451649450755</v>
      </c>
      <c r="I15" s="251">
        <v>2961.1161144077792</v>
      </c>
      <c r="J15" s="251">
        <v>3737.8987321997274</v>
      </c>
      <c r="K15" s="251">
        <v>7281.3866980098837</v>
      </c>
      <c r="L15" s="251">
        <v>9737.8378540964059</v>
      </c>
      <c r="M15" s="251">
        <v>11519.251238123004</v>
      </c>
      <c r="N15" s="199">
        <f>SUM(B15:M15)</f>
        <v>85928.496249231335</v>
      </c>
    </row>
    <row r="16" spans="1:14" s="74" customFormat="1" ht="12" x14ac:dyDescent="0.2">
      <c r="A16" s="250" t="s">
        <v>201</v>
      </c>
      <c r="B16" s="251">
        <v>13031.248077676319</v>
      </c>
      <c r="C16" s="251">
        <v>11995.289081090546</v>
      </c>
      <c r="D16" s="251">
        <v>10838.348107460184</v>
      </c>
      <c r="E16" s="251">
        <v>8596.0324977396376</v>
      </c>
      <c r="F16" s="251">
        <v>5988.6269607167633</v>
      </c>
      <c r="G16" s="251">
        <v>3171.5763402263701</v>
      </c>
      <c r="H16" s="251">
        <v>2784.1930241585501</v>
      </c>
      <c r="I16" s="251">
        <v>3046.8894615463496</v>
      </c>
      <c r="J16" s="251">
        <v>3935.2941780859301</v>
      </c>
      <c r="K16" s="251">
        <v>7223.6160516536247</v>
      </c>
      <c r="L16" s="251">
        <v>9685.8104448233571</v>
      </c>
      <c r="M16" s="251">
        <v>12132.459909796044</v>
      </c>
      <c r="N16" s="199">
        <f>SUM(B16:M16)</f>
        <v>92429.38413497369</v>
      </c>
    </row>
    <row r="17" spans="1:14" s="74" customFormat="1" ht="12" x14ac:dyDescent="0.2">
      <c r="A17" s="250" t="s">
        <v>291</v>
      </c>
      <c r="B17" s="251">
        <f>+'3'!B14</f>
        <v>12076.742777410544</v>
      </c>
      <c r="C17" s="251">
        <f>+'3'!C14</f>
        <v>9805.5601428109894</v>
      </c>
      <c r="D17" s="251">
        <f>+'3'!D14</f>
        <v>9922.0336166867819</v>
      </c>
      <c r="E17" s="251">
        <f>+'3'!E14</f>
        <v>7753.0499528433302</v>
      </c>
      <c r="F17" s="251">
        <f>+'3'!F14</f>
        <v>3957.0354496005698</v>
      </c>
      <c r="G17" s="251">
        <f>+'3'!G14</f>
        <v>2992.9144134910293</v>
      </c>
      <c r="H17" s="251">
        <f>+'3'!H14</f>
        <v>2826.8118496068118</v>
      </c>
      <c r="I17" s="251">
        <f>+'3'!I14</f>
        <v>2843.9103370756047</v>
      </c>
      <c r="J17" s="251">
        <f>+'3'!J14</f>
        <v>4191.3247197782493</v>
      </c>
      <c r="K17" s="251"/>
      <c r="L17" s="251"/>
      <c r="M17" s="251"/>
      <c r="N17" s="199"/>
    </row>
    <row r="18" spans="1:14" s="75" customFormat="1" ht="12" x14ac:dyDescent="0.2">
      <c r="A18" s="250" t="s">
        <v>176</v>
      </c>
      <c r="B18" s="199">
        <f>+B17-B16</f>
        <v>-954.50530026577508</v>
      </c>
      <c r="C18" s="199">
        <f t="shared" ref="C18:D18" si="4">+C17-C16</f>
        <v>-2189.728938279557</v>
      </c>
      <c r="D18" s="199">
        <f t="shared" si="4"/>
        <v>-916.31449077340221</v>
      </c>
      <c r="E18" s="199">
        <f t="shared" ref="E18:J18" si="5">+E17-E16</f>
        <v>-842.98254489630745</v>
      </c>
      <c r="F18" s="199">
        <f t="shared" si="5"/>
        <v>-2031.5915111161935</v>
      </c>
      <c r="G18" s="199">
        <f t="shared" si="5"/>
        <v>-178.66192673534078</v>
      </c>
      <c r="H18" s="199">
        <f t="shared" si="5"/>
        <v>42.618825448261759</v>
      </c>
      <c r="I18" s="199">
        <f t="shared" si="5"/>
        <v>-202.97912447074486</v>
      </c>
      <c r="J18" s="199">
        <f t="shared" si="5"/>
        <v>256.03054169231928</v>
      </c>
      <c r="K18" s="199"/>
      <c r="L18" s="199"/>
      <c r="M18" s="199"/>
      <c r="N18" s="199"/>
    </row>
    <row r="19" spans="1:14" s="74" customFormat="1" ht="12" x14ac:dyDescent="0.2">
      <c r="A19" s="252" t="s">
        <v>176</v>
      </c>
      <c r="B19" s="204">
        <f>+(B17-B16)/B16</f>
        <v>-7.3247419938304081E-2</v>
      </c>
      <c r="C19" s="204">
        <f t="shared" ref="C19:D19" si="6">+(C17-C16)/C16</f>
        <v>-0.1825490760144714</v>
      </c>
      <c r="D19" s="204">
        <f t="shared" si="6"/>
        <v>-8.4543740585587057E-2</v>
      </c>
      <c r="E19" s="204">
        <f t="shared" ref="E19:J19" si="7">+(E17-E16)/E16</f>
        <v>-9.8066467887129694E-2</v>
      </c>
      <c r="F19" s="204">
        <f t="shared" si="7"/>
        <v>-0.33924161989763302</v>
      </c>
      <c r="G19" s="204">
        <f t="shared" si="7"/>
        <v>-5.6332217033309324E-2</v>
      </c>
      <c r="H19" s="204">
        <f t="shared" si="7"/>
        <v>1.5307424836732428E-2</v>
      </c>
      <c r="I19" s="204">
        <f t="shared" si="7"/>
        <v>-6.6618473375049655E-2</v>
      </c>
      <c r="J19" s="204">
        <f t="shared" si="7"/>
        <v>6.5060076859831811E-2</v>
      </c>
      <c r="K19" s="204"/>
      <c r="L19" s="204"/>
      <c r="M19" s="204"/>
      <c r="N19" s="204"/>
    </row>
    <row r="20" spans="1:14" s="74" customFormat="1" ht="12" x14ac:dyDescent="0.2">
      <c r="A20" s="75"/>
      <c r="B20" s="75"/>
      <c r="C20" s="75"/>
      <c r="D20" s="75"/>
      <c r="E20" s="75"/>
      <c r="F20" s="75"/>
      <c r="G20" s="75"/>
      <c r="H20" s="75"/>
      <c r="I20" s="75"/>
      <c r="J20" s="75"/>
      <c r="K20" s="75"/>
      <c r="L20" s="75"/>
      <c r="M20" s="75"/>
      <c r="N20" s="99"/>
    </row>
    <row r="21" spans="1:14" s="74" customFormat="1" ht="12" x14ac:dyDescent="0.2"/>
    <row r="22" spans="1:14" s="74" customFormat="1" ht="12" x14ac:dyDescent="0.2"/>
    <row r="23" spans="1:14" s="74" customFormat="1" x14ac:dyDescent="0.2">
      <c r="A23" s="348"/>
      <c r="B23" s="348">
        <v>1</v>
      </c>
      <c r="C23" s="348">
        <v>2</v>
      </c>
      <c r="D23" s="348">
        <v>3</v>
      </c>
      <c r="E23" s="348">
        <v>4</v>
      </c>
      <c r="F23" s="348">
        <v>5</v>
      </c>
      <c r="G23" s="348">
        <v>6</v>
      </c>
      <c r="H23" s="348">
        <v>7</v>
      </c>
      <c r="I23" s="348">
        <v>8</v>
      </c>
      <c r="J23" s="348">
        <v>9</v>
      </c>
      <c r="K23" s="348">
        <v>10</v>
      </c>
      <c r="L23" s="348">
        <v>11</v>
      </c>
      <c r="M23" s="348">
        <v>12</v>
      </c>
      <c r="N23" s="103"/>
    </row>
    <row r="24" spans="1:14" s="74" customFormat="1" x14ac:dyDescent="0.2">
      <c r="A24" s="348" t="s">
        <v>59</v>
      </c>
      <c r="B24" s="348" t="s">
        <v>8</v>
      </c>
      <c r="C24" s="348" t="s">
        <v>9</v>
      </c>
      <c r="D24" s="348" t="s">
        <v>10</v>
      </c>
      <c r="E24" s="348" t="s">
        <v>11</v>
      </c>
      <c r="F24" s="348" t="s">
        <v>12</v>
      </c>
      <c r="G24" s="348" t="s">
        <v>13</v>
      </c>
      <c r="H24" s="348" t="s">
        <v>14</v>
      </c>
      <c r="I24" s="348" t="s">
        <v>15</v>
      </c>
      <c r="J24" s="348" t="s">
        <v>16</v>
      </c>
      <c r="K24" s="348" t="s">
        <v>17</v>
      </c>
      <c r="L24" s="348" t="s">
        <v>18</v>
      </c>
      <c r="M24" s="348" t="s">
        <v>19</v>
      </c>
      <c r="N24" s="103"/>
    </row>
    <row r="25" spans="1:14" s="74" customFormat="1" x14ac:dyDescent="0.2">
      <c r="A25" s="348" t="s">
        <v>292</v>
      </c>
      <c r="B25" s="349">
        <f>+MAX(B4:B8)</f>
        <v>24789.614332580768</v>
      </c>
      <c r="C25" s="349">
        <f t="shared" ref="C25:M25" si="8">+MAX(C4:C8)</f>
        <v>19893.166386910845</v>
      </c>
      <c r="D25" s="349">
        <f t="shared" si="8"/>
        <v>19662.32644030562</v>
      </c>
      <c r="E25" s="349">
        <f t="shared" si="8"/>
        <v>14282.950376858931</v>
      </c>
      <c r="F25" s="349">
        <f t="shared" si="8"/>
        <v>11948.6742721387</v>
      </c>
      <c r="G25" s="349">
        <f t="shared" si="8"/>
        <v>8582.739557400002</v>
      </c>
      <c r="H25" s="349">
        <f t="shared" si="8"/>
        <v>8024.1053863999996</v>
      </c>
      <c r="I25" s="349">
        <f t="shared" si="8"/>
        <v>8048.3981191524163</v>
      </c>
      <c r="J25" s="349">
        <f t="shared" si="8"/>
        <v>10334.80215149564</v>
      </c>
      <c r="K25" s="349">
        <f t="shared" si="8"/>
        <v>13440.563805667993</v>
      </c>
      <c r="L25" s="349">
        <f t="shared" si="8"/>
        <v>17328.765497294411</v>
      </c>
      <c r="M25" s="349">
        <f t="shared" si="8"/>
        <v>20131.118821399974</v>
      </c>
      <c r="N25" s="103"/>
    </row>
    <row r="26" spans="1:14" s="74" customFormat="1" x14ac:dyDescent="0.2">
      <c r="A26" s="348" t="s">
        <v>293</v>
      </c>
      <c r="B26" s="349">
        <f>+MIN(B4:B8)</f>
        <v>20171.284224691452</v>
      </c>
      <c r="C26" s="349">
        <f t="shared" ref="C26:M26" si="9">+MIN(C4:C8)</f>
        <v>16681.781302230935</v>
      </c>
      <c r="D26" s="349">
        <f t="shared" si="9"/>
        <v>16115.121097506724</v>
      </c>
      <c r="E26" s="349">
        <f t="shared" si="9"/>
        <v>11150.511061000005</v>
      </c>
      <c r="F26" s="349">
        <f t="shared" si="9"/>
        <v>9168.1220959999882</v>
      </c>
      <c r="G26" s="349">
        <f t="shared" si="9"/>
        <v>7950.3148864610375</v>
      </c>
      <c r="H26" s="349">
        <f t="shared" si="9"/>
        <v>7516.8225920681252</v>
      </c>
      <c r="I26" s="349">
        <f t="shared" si="9"/>
        <v>7694.3480824000017</v>
      </c>
      <c r="J26" s="349">
        <f t="shared" si="9"/>
        <v>8704.8128491411444</v>
      </c>
      <c r="K26" s="349">
        <f t="shared" si="9"/>
        <v>12884.3395206</v>
      </c>
      <c r="L26" s="349">
        <f t="shared" si="9"/>
        <v>16126.588141400005</v>
      </c>
      <c r="M26" s="349">
        <f t="shared" si="9"/>
        <v>18138.5645926</v>
      </c>
      <c r="N26" s="103"/>
    </row>
    <row r="27" spans="1:14" s="74" customFormat="1" x14ac:dyDescent="0.2">
      <c r="A27" s="348" t="s">
        <v>294</v>
      </c>
      <c r="B27" s="349">
        <f>+B25-B26</f>
        <v>4618.3301078893164</v>
      </c>
      <c r="C27" s="349">
        <f t="shared" ref="C27:M27" si="10">+C25-C26</f>
        <v>3211.3850846799105</v>
      </c>
      <c r="D27" s="349">
        <f t="shared" si="10"/>
        <v>3547.2053427988958</v>
      </c>
      <c r="E27" s="349">
        <f t="shared" si="10"/>
        <v>3132.4393158589264</v>
      </c>
      <c r="F27" s="349">
        <f t="shared" si="10"/>
        <v>2780.5521761387117</v>
      </c>
      <c r="G27" s="349">
        <f t="shared" si="10"/>
        <v>632.42467093896448</v>
      </c>
      <c r="H27" s="349">
        <f t="shared" si="10"/>
        <v>507.28279433187436</v>
      </c>
      <c r="I27" s="349">
        <f t="shared" si="10"/>
        <v>354.0500367524146</v>
      </c>
      <c r="J27" s="349">
        <f t="shared" si="10"/>
        <v>1629.9893023544955</v>
      </c>
      <c r="K27" s="349">
        <f t="shared" si="10"/>
        <v>556.22428506799224</v>
      </c>
      <c r="L27" s="349">
        <f t="shared" si="10"/>
        <v>1202.177355894406</v>
      </c>
      <c r="M27" s="349">
        <f t="shared" si="10"/>
        <v>1992.5542287999742</v>
      </c>
      <c r="N27" s="103"/>
    </row>
    <row r="28" spans="1:14" s="74" customFormat="1" x14ac:dyDescent="0.2">
      <c r="A28" s="348">
        <v>2021</v>
      </c>
      <c r="B28" s="349">
        <f>+B8</f>
        <v>20171.284224691452</v>
      </c>
      <c r="C28" s="349">
        <f t="shared" ref="C28:M28" si="11">+C8</f>
        <v>18159.567656779116</v>
      </c>
      <c r="D28" s="349">
        <f t="shared" si="11"/>
        <v>17195.773168257656</v>
      </c>
      <c r="E28" s="349">
        <f t="shared" si="11"/>
        <v>14282.950376858931</v>
      </c>
      <c r="F28" s="349">
        <f t="shared" si="11"/>
        <v>11518.726034990021</v>
      </c>
      <c r="G28" s="349">
        <f t="shared" si="11"/>
        <v>7950.3148864610375</v>
      </c>
      <c r="H28" s="349">
        <f t="shared" si="11"/>
        <v>7516.8225920681252</v>
      </c>
      <c r="I28" s="349">
        <f t="shared" si="11"/>
        <v>7902.9028009583226</v>
      </c>
      <c r="J28" s="349">
        <f t="shared" si="11"/>
        <v>8950.4626000209846</v>
      </c>
      <c r="K28" s="349">
        <f t="shared" si="11"/>
        <v>12884.3395206</v>
      </c>
      <c r="L28" s="349">
        <f t="shared" si="11"/>
        <v>16126.588141400005</v>
      </c>
      <c r="M28" s="349">
        <f t="shared" si="11"/>
        <v>18997.6456932</v>
      </c>
      <c r="N28" s="103"/>
    </row>
    <row r="29" spans="1:14" s="74" customFormat="1" x14ac:dyDescent="0.2">
      <c r="A29" s="348">
        <v>2022</v>
      </c>
      <c r="B29" s="349">
        <f>+B9</f>
        <v>19324.30489608791</v>
      </c>
      <c r="C29" s="349">
        <f t="shared" ref="C29:G29" si="12">+C9</f>
        <v>15789.767833604514</v>
      </c>
      <c r="D29" s="349">
        <f t="shared" si="12"/>
        <v>16200.049796781559</v>
      </c>
      <c r="E29" s="349">
        <f t="shared" si="12"/>
        <v>13427.805139339933</v>
      </c>
      <c r="F29" s="349">
        <f t="shared" si="12"/>
        <v>9330.7192101713536</v>
      </c>
      <c r="G29" s="349">
        <f t="shared" si="12"/>
        <v>7878.8403894101848</v>
      </c>
      <c r="H29" s="348"/>
      <c r="I29" s="348"/>
      <c r="J29" s="348"/>
      <c r="K29" s="348"/>
      <c r="L29" s="348"/>
      <c r="M29" s="348"/>
      <c r="N29" s="103"/>
    </row>
    <row r="30" spans="1:14" s="74" customFormat="1" x14ac:dyDescent="0.2">
      <c r="A30" s="348"/>
      <c r="B30" s="348"/>
      <c r="C30" s="348"/>
      <c r="D30" s="348"/>
      <c r="E30" s="348"/>
      <c r="F30" s="348"/>
      <c r="G30" s="348"/>
      <c r="H30" s="348"/>
      <c r="I30" s="348"/>
      <c r="J30" s="348"/>
      <c r="K30" s="348"/>
      <c r="L30" s="348"/>
      <c r="M30" s="348"/>
      <c r="N30" s="103"/>
    </row>
    <row r="31" spans="1:14" s="74" customFormat="1" x14ac:dyDescent="0.2">
      <c r="A31" s="348" t="s">
        <v>116</v>
      </c>
      <c r="B31" s="348"/>
      <c r="C31" s="348"/>
      <c r="D31" s="348"/>
      <c r="E31" s="348"/>
      <c r="F31" s="348"/>
      <c r="G31" s="348"/>
      <c r="H31" s="348"/>
      <c r="I31" s="348"/>
      <c r="J31" s="348"/>
      <c r="K31" s="348"/>
      <c r="L31" s="348"/>
      <c r="M31" s="348"/>
      <c r="N31" s="103"/>
    </row>
    <row r="32" spans="1:14" s="74" customFormat="1" x14ac:dyDescent="0.2">
      <c r="A32" s="348" t="s">
        <v>292</v>
      </c>
      <c r="B32" s="349">
        <f>+MAX(B12:B16)</f>
        <v>16476.822179766976</v>
      </c>
      <c r="C32" s="349">
        <f t="shared" ref="C32:M32" si="13">+MAX(C12:C16)</f>
        <v>13087.221872299897</v>
      </c>
      <c r="D32" s="349">
        <f t="shared" si="13"/>
        <v>12575.416378406882</v>
      </c>
      <c r="E32" s="349">
        <f t="shared" si="13"/>
        <v>8596.0324977396376</v>
      </c>
      <c r="F32" s="349">
        <f t="shared" si="13"/>
        <v>6033.9070927347157</v>
      </c>
      <c r="G32" s="349">
        <f t="shared" si="13"/>
        <v>3234.8364849425575</v>
      </c>
      <c r="H32" s="349">
        <f t="shared" si="13"/>
        <v>3043.6241652031026</v>
      </c>
      <c r="I32" s="349">
        <f t="shared" si="13"/>
        <v>3096.8376864329985</v>
      </c>
      <c r="J32" s="349">
        <f t="shared" si="13"/>
        <v>4788.2164451531989</v>
      </c>
      <c r="K32" s="349">
        <f t="shared" si="13"/>
        <v>7281.3866980098837</v>
      </c>
      <c r="L32" s="349">
        <f t="shared" si="13"/>
        <v>10311.59485671465</v>
      </c>
      <c r="M32" s="349">
        <f t="shared" si="13"/>
        <v>12429.309362674645</v>
      </c>
      <c r="N32" s="103"/>
    </row>
    <row r="33" spans="1:14" s="74" customFormat="1" x14ac:dyDescent="0.2">
      <c r="A33" s="348" t="s">
        <v>293</v>
      </c>
      <c r="B33" s="349">
        <f>+MIN(B12:B16)</f>
        <v>12397.069831099539</v>
      </c>
      <c r="C33" s="349">
        <f t="shared" ref="C33:M33" si="14">+MIN(C12:C16)</f>
        <v>10230.655329161164</v>
      </c>
      <c r="D33" s="349">
        <f t="shared" si="14"/>
        <v>9380.6852703481727</v>
      </c>
      <c r="E33" s="349">
        <f t="shared" si="14"/>
        <v>5467.8344289999941</v>
      </c>
      <c r="F33" s="349">
        <f t="shared" si="14"/>
        <v>3743.2424710000009</v>
      </c>
      <c r="G33" s="349">
        <f t="shared" si="14"/>
        <v>3097.6822750865113</v>
      </c>
      <c r="H33" s="349">
        <f t="shared" si="14"/>
        <v>2784.1930241585501</v>
      </c>
      <c r="I33" s="349">
        <f t="shared" si="14"/>
        <v>2961.1161144077792</v>
      </c>
      <c r="J33" s="349">
        <f t="shared" si="14"/>
        <v>3661.2204678348253</v>
      </c>
      <c r="K33" s="349">
        <f t="shared" si="14"/>
        <v>6796.5151675803781</v>
      </c>
      <c r="L33" s="349">
        <f t="shared" si="14"/>
        <v>9198.7341189238541</v>
      </c>
      <c r="M33" s="349">
        <f t="shared" si="14"/>
        <v>11460.965005056431</v>
      </c>
      <c r="N33" s="103"/>
    </row>
    <row r="34" spans="1:14" s="74" customFormat="1" x14ac:dyDescent="0.2">
      <c r="A34" s="348" t="s">
        <v>294</v>
      </c>
      <c r="B34" s="349">
        <f>+B32-B33</f>
        <v>4079.7523486674363</v>
      </c>
      <c r="C34" s="349">
        <f t="shared" ref="C34:M34" si="15">+C32-C33</f>
        <v>2856.5665431387333</v>
      </c>
      <c r="D34" s="349">
        <f t="shared" si="15"/>
        <v>3194.7311080587097</v>
      </c>
      <c r="E34" s="349">
        <f t="shared" si="15"/>
        <v>3128.1980687396435</v>
      </c>
      <c r="F34" s="349">
        <f t="shared" si="15"/>
        <v>2290.6646217347147</v>
      </c>
      <c r="G34" s="349">
        <f t="shared" si="15"/>
        <v>137.15420985604624</v>
      </c>
      <c r="H34" s="349">
        <f t="shared" si="15"/>
        <v>259.43114104455253</v>
      </c>
      <c r="I34" s="349">
        <f t="shared" si="15"/>
        <v>135.7215720252193</v>
      </c>
      <c r="J34" s="349">
        <f t="shared" si="15"/>
        <v>1126.9959773183737</v>
      </c>
      <c r="K34" s="349">
        <f t="shared" si="15"/>
        <v>484.87153042950558</v>
      </c>
      <c r="L34" s="349">
        <f t="shared" si="15"/>
        <v>1112.8607377907956</v>
      </c>
      <c r="M34" s="349">
        <f t="shared" si="15"/>
        <v>968.34435761821442</v>
      </c>
      <c r="N34" s="103"/>
    </row>
    <row r="35" spans="1:14" s="74" customFormat="1" x14ac:dyDescent="0.2">
      <c r="A35" s="348">
        <v>2021</v>
      </c>
      <c r="B35" s="349">
        <f>+B16</f>
        <v>13031.248077676319</v>
      </c>
      <c r="C35" s="349">
        <f t="shared" ref="C35:M35" si="16">+C16</f>
        <v>11995.289081090546</v>
      </c>
      <c r="D35" s="349">
        <f t="shared" si="16"/>
        <v>10838.348107460184</v>
      </c>
      <c r="E35" s="349">
        <f t="shared" si="16"/>
        <v>8596.0324977396376</v>
      </c>
      <c r="F35" s="349">
        <f t="shared" si="16"/>
        <v>5988.6269607167633</v>
      </c>
      <c r="G35" s="349">
        <f t="shared" si="16"/>
        <v>3171.5763402263701</v>
      </c>
      <c r="H35" s="349">
        <f t="shared" si="16"/>
        <v>2784.1930241585501</v>
      </c>
      <c r="I35" s="349">
        <f t="shared" si="16"/>
        <v>3046.8894615463496</v>
      </c>
      <c r="J35" s="349">
        <f t="shared" si="16"/>
        <v>3935.2941780859301</v>
      </c>
      <c r="K35" s="349">
        <f t="shared" si="16"/>
        <v>7223.6160516536247</v>
      </c>
      <c r="L35" s="349">
        <f t="shared" si="16"/>
        <v>9685.8104448233571</v>
      </c>
      <c r="M35" s="349">
        <f t="shared" si="16"/>
        <v>12132.459909796044</v>
      </c>
      <c r="N35" s="103"/>
    </row>
    <row r="36" spans="1:14" s="74" customFormat="1" x14ac:dyDescent="0.2">
      <c r="A36" s="348">
        <v>2022</v>
      </c>
      <c r="B36" s="349">
        <f>+B17</f>
        <v>12076.742777410544</v>
      </c>
      <c r="C36" s="349">
        <f t="shared" ref="C36:G36" si="17">+C17</f>
        <v>9805.5601428109894</v>
      </c>
      <c r="D36" s="349">
        <f t="shared" si="17"/>
        <v>9922.0336166867819</v>
      </c>
      <c r="E36" s="349">
        <f t="shared" si="17"/>
        <v>7753.0499528433302</v>
      </c>
      <c r="F36" s="349">
        <f t="shared" si="17"/>
        <v>3957.0354496005698</v>
      </c>
      <c r="G36" s="349">
        <f t="shared" si="17"/>
        <v>2992.9144134910293</v>
      </c>
      <c r="H36" s="348"/>
      <c r="I36" s="348"/>
      <c r="J36" s="348"/>
      <c r="K36" s="348"/>
      <c r="L36" s="348"/>
      <c r="M36" s="348"/>
      <c r="N36" s="103"/>
    </row>
    <row r="37" spans="1:14" s="74" customFormat="1" ht="12" x14ac:dyDescent="0.2"/>
    <row r="38" spans="1:14" s="74" customFormat="1" ht="12" x14ac:dyDescent="0.2"/>
    <row r="39" spans="1:14" x14ac:dyDescent="0.2">
      <c r="A39" s="74"/>
      <c r="B39" s="74"/>
      <c r="C39" s="74"/>
      <c r="D39" s="74"/>
      <c r="E39" s="74"/>
      <c r="F39" s="74"/>
      <c r="G39" s="74"/>
      <c r="H39" s="74"/>
      <c r="I39" s="74"/>
      <c r="J39" s="74"/>
      <c r="K39" s="74"/>
      <c r="L39" s="74"/>
      <c r="M39" s="74"/>
      <c r="N39" s="74"/>
    </row>
    <row r="40" spans="1:14" x14ac:dyDescent="0.2">
      <c r="A40" s="74"/>
      <c r="B40" s="74"/>
      <c r="C40" s="74"/>
      <c r="D40" s="74"/>
      <c r="E40" s="74"/>
      <c r="F40" s="74"/>
      <c r="G40" s="74"/>
      <c r="H40" s="74"/>
      <c r="I40" s="74"/>
      <c r="J40" s="74"/>
      <c r="K40" s="74"/>
      <c r="L40" s="74"/>
      <c r="M40" s="74"/>
      <c r="N40" s="74"/>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P39"/>
  <sheetViews>
    <sheetView showGridLines="0" view="pageBreakPreview" zoomScaleNormal="70" zoomScaleSheetLayoutView="100" workbookViewId="0">
      <selection activeCell="J32" sqref="J32"/>
    </sheetView>
  </sheetViews>
  <sheetFormatPr defaultColWidth="9.140625" defaultRowHeight="12" x14ac:dyDescent="0.2"/>
  <cols>
    <col min="1" max="1" width="21" style="66" customWidth="1"/>
    <col min="2" max="2" width="9.42578125" style="132" customWidth="1"/>
    <col min="3" max="3" width="10.7109375" style="132" customWidth="1"/>
    <col min="4" max="4" width="10.7109375" style="66" customWidth="1"/>
    <col min="5" max="5" width="8.7109375" style="66" customWidth="1"/>
    <col min="6" max="6" width="4.7109375" style="132" customWidth="1"/>
    <col min="7" max="7" width="18.7109375" style="66" bestFit="1" customWidth="1"/>
    <col min="8" max="8" width="9" style="132" customWidth="1"/>
    <col min="9" max="9" width="9.28515625" style="66" customWidth="1"/>
    <col min="10" max="10" width="10.7109375" style="132" customWidth="1"/>
    <col min="11" max="11" width="9.28515625" style="66" customWidth="1"/>
    <col min="12" max="12" width="7.85546875" style="66" customWidth="1"/>
    <col min="13" max="15" width="8.5703125" style="66" customWidth="1"/>
    <col min="16" max="16" width="10.42578125" style="66" customWidth="1"/>
    <col min="17" max="17" width="10" style="66" customWidth="1"/>
    <col min="18" max="18" width="11.42578125" style="66" bestFit="1" customWidth="1"/>
    <col min="19" max="16384" width="9.140625" style="66"/>
  </cols>
  <sheetData>
    <row r="1" spans="1:16" s="76" customFormat="1" ht="18" x14ac:dyDescent="0.25">
      <c r="A1" s="241" t="s">
        <v>296</v>
      </c>
      <c r="B1" s="133"/>
      <c r="C1" s="133"/>
      <c r="D1" s="72"/>
      <c r="E1" s="72"/>
      <c r="F1" s="133"/>
      <c r="G1" s="72"/>
      <c r="H1" s="133"/>
      <c r="K1" s="246" t="str">
        <f>'3'!N1</f>
        <v>III. čtvrtletí 2022</v>
      </c>
      <c r="M1" s="72"/>
      <c r="N1" s="72"/>
    </row>
    <row r="2" spans="1:16" ht="6" customHeight="1" x14ac:dyDescent="0.2">
      <c r="A2" s="7"/>
      <c r="B2" s="131"/>
      <c r="C2" s="131"/>
      <c r="D2" s="7"/>
      <c r="E2" s="7"/>
      <c r="F2" s="131"/>
      <c r="G2" s="7"/>
      <c r="H2" s="131"/>
      <c r="I2" s="7"/>
      <c r="J2" s="131"/>
      <c r="K2" s="7"/>
      <c r="L2" s="7"/>
      <c r="M2" s="7"/>
      <c r="N2" s="7"/>
      <c r="O2" s="7"/>
      <c r="P2" s="7"/>
    </row>
    <row r="3" spans="1:16" ht="36" x14ac:dyDescent="0.2">
      <c r="A3" s="252"/>
      <c r="B3" s="211" t="s">
        <v>320</v>
      </c>
      <c r="C3" s="211" t="s">
        <v>324</v>
      </c>
      <c r="D3" s="211" t="s">
        <v>295</v>
      </c>
      <c r="E3" s="211" t="s">
        <v>172</v>
      </c>
      <c r="F3" s="136"/>
      <c r="G3" s="252"/>
      <c r="H3" s="211" t="s">
        <v>320</v>
      </c>
      <c r="I3" s="211" t="s">
        <v>324</v>
      </c>
      <c r="J3" s="211" t="s">
        <v>295</v>
      </c>
      <c r="K3" s="211" t="s">
        <v>172</v>
      </c>
    </row>
    <row r="4" spans="1:16" s="79" customFormat="1" x14ac:dyDescent="0.2">
      <c r="A4" s="253" t="s">
        <v>59</v>
      </c>
      <c r="B4" s="223">
        <f>SUM(B5:B20)</f>
        <v>24141.388330767819</v>
      </c>
      <c r="C4" s="223">
        <f>SUM(C5:C20)</f>
        <v>24370.187993047435</v>
      </c>
      <c r="D4" s="223">
        <f t="shared" ref="D4:D20" si="0">+B4-C4</f>
        <v>-228.79966227961631</v>
      </c>
      <c r="E4" s="207">
        <f t="shared" ref="E4:E17" si="1">+B4/C4-1</f>
        <v>-9.3885062497216509E-3</v>
      </c>
      <c r="F4" s="134"/>
      <c r="G4" s="253" t="s">
        <v>116</v>
      </c>
      <c r="H4" s="223">
        <f>SUM(H5:H20)</f>
        <v>9862.0469064606677</v>
      </c>
      <c r="I4" s="223">
        <f>SUM(I5:I20)</f>
        <v>9766.3766637908302</v>
      </c>
      <c r="J4" s="223">
        <f t="shared" ref="J4:J20" si="2">+H4-I4</f>
        <v>95.670242669837535</v>
      </c>
      <c r="K4" s="207">
        <f t="shared" ref="K4:K20" si="3">+H4/I4-1</f>
        <v>9.79587885694988E-3</v>
      </c>
    </row>
    <row r="5" spans="1:16" x14ac:dyDescent="0.2">
      <c r="A5" s="201" t="s">
        <v>40</v>
      </c>
      <c r="B5" s="224">
        <f>+'4.1'!H8+'4.1'!I8+'4.1'!J8</f>
        <v>4781.9008310000008</v>
      </c>
      <c r="C5" s="224">
        <v>4814.2426410000007</v>
      </c>
      <c r="D5" s="224">
        <f t="shared" si="0"/>
        <v>-32.341809999999896</v>
      </c>
      <c r="E5" s="254">
        <f t="shared" si="1"/>
        <v>-6.7179434880503264E-3</v>
      </c>
      <c r="G5" s="201" t="s">
        <v>40</v>
      </c>
      <c r="H5" s="224">
        <f>+'5.1'!H8+'5.1'!I8+'5.1'!J8</f>
        <v>1038.6198109999998</v>
      </c>
      <c r="I5" s="224">
        <v>1142.5778400000002</v>
      </c>
      <c r="J5" s="224">
        <f t="shared" si="2"/>
        <v>-103.95802900000035</v>
      </c>
      <c r="K5" s="254">
        <f t="shared" si="3"/>
        <v>-9.0985511324112811E-2</v>
      </c>
    </row>
    <row r="6" spans="1:16" x14ac:dyDescent="0.2">
      <c r="A6" s="201" t="s">
        <v>39</v>
      </c>
      <c r="B6" s="299">
        <f>+'4.1'!H9+'4.1'!I9+'4.1'!J9</f>
        <v>895.36006199999974</v>
      </c>
      <c r="C6" s="224">
        <v>898.55528800000002</v>
      </c>
      <c r="D6" s="224">
        <f t="shared" si="0"/>
        <v>-3.1952260000002752</v>
      </c>
      <c r="E6" s="254">
        <f t="shared" si="1"/>
        <v>-3.5559592633550574E-3</v>
      </c>
      <c r="G6" s="201" t="s">
        <v>39</v>
      </c>
      <c r="H6" s="224">
        <f>+'5.1'!H9+'5.1'!I9+'5.1'!J9</f>
        <v>93.526503000000005</v>
      </c>
      <c r="I6" s="224">
        <v>93.583453999999989</v>
      </c>
      <c r="J6" s="224">
        <f t="shared" si="2"/>
        <v>-5.6950999999983765E-2</v>
      </c>
      <c r="K6" s="254">
        <f t="shared" si="3"/>
        <v>-6.0855843170726232E-4</v>
      </c>
    </row>
    <row r="7" spans="1:16" x14ac:dyDescent="0.2">
      <c r="A7" s="201" t="s">
        <v>38</v>
      </c>
      <c r="B7" s="299">
        <f>+'4.1'!H10+'4.1'!I10+'4.1'!J10</f>
        <v>1560.7218869999997</v>
      </c>
      <c r="C7" s="224">
        <v>1642.9757500000001</v>
      </c>
      <c r="D7" s="224">
        <f t="shared" si="0"/>
        <v>-82.253863000000365</v>
      </c>
      <c r="E7" s="254">
        <f t="shared" si="1"/>
        <v>-5.0063954382771891E-2</v>
      </c>
      <c r="G7" s="201" t="s">
        <v>38</v>
      </c>
      <c r="H7" s="224">
        <f>+'5.1'!H10+'5.1'!I10+'5.1'!J10</f>
        <v>781.22273799999994</v>
      </c>
      <c r="I7" s="224">
        <v>748.18885499999999</v>
      </c>
      <c r="J7" s="224">
        <f t="shared" si="2"/>
        <v>33.033882999999946</v>
      </c>
      <c r="K7" s="254">
        <f t="shared" si="3"/>
        <v>4.4151797743632537E-2</v>
      </c>
    </row>
    <row r="8" spans="1:16" x14ac:dyDescent="0.2">
      <c r="A8" s="201" t="s">
        <v>60</v>
      </c>
      <c r="B8" s="299">
        <f>+'4.1'!H11+'4.1'!I11+'4.1'!J11</f>
        <v>10.539158</v>
      </c>
      <c r="C8" s="224">
        <v>12.153070000000001</v>
      </c>
      <c r="D8" s="224">
        <f t="shared" si="0"/>
        <v>-1.6139120000000009</v>
      </c>
      <c r="E8" s="254">
        <f t="shared" si="1"/>
        <v>-0.13279870847448427</v>
      </c>
      <c r="G8" s="201" t="s">
        <v>60</v>
      </c>
      <c r="H8" s="224">
        <f>+'5.1'!H11+'5.1'!I11+'5.1'!J11</f>
        <v>9.2987779999999987</v>
      </c>
      <c r="I8" s="224">
        <v>10.868976</v>
      </c>
      <c r="J8" s="224">
        <f t="shared" si="2"/>
        <v>-1.5701980000000013</v>
      </c>
      <c r="K8" s="254">
        <f t="shared" si="3"/>
        <v>-0.14446604721548761</v>
      </c>
    </row>
    <row r="9" spans="1:16" x14ac:dyDescent="0.2">
      <c r="A9" s="201" t="s">
        <v>193</v>
      </c>
      <c r="B9" s="299">
        <f>+'4.1'!H12+'4.1'!I12+'4.1'!J12</f>
        <v>4.4219299999999997</v>
      </c>
      <c r="C9" s="224">
        <v>10.747495477206657</v>
      </c>
      <c r="D9" s="224">
        <f t="shared" si="0"/>
        <v>-6.3255654772066574</v>
      </c>
      <c r="E9" s="254">
        <f t="shared" si="1"/>
        <v>-0.58856181801815577</v>
      </c>
      <c r="G9" s="201" t="s">
        <v>193</v>
      </c>
      <c r="H9" s="224">
        <f>+'5.1'!H12+'5.1'!I12+'5.1'!J12</f>
        <v>3.51193</v>
      </c>
      <c r="I9" s="224">
        <v>9.542495477206657</v>
      </c>
      <c r="J9" s="224">
        <f t="shared" si="2"/>
        <v>-6.0305654772066575</v>
      </c>
      <c r="K9" s="254">
        <f t="shared" si="3"/>
        <v>-0.63196943520815418</v>
      </c>
    </row>
    <row r="10" spans="1:16" x14ac:dyDescent="0.2">
      <c r="A10" s="201" t="s">
        <v>194</v>
      </c>
      <c r="B10" s="299">
        <f>+'4.1'!H13+'4.1'!I13+'4.1'!J13</f>
        <v>0.20671999999999999</v>
      </c>
      <c r="C10" s="224">
        <v>0.211974</v>
      </c>
      <c r="D10" s="224">
        <f t="shared" si="0"/>
        <v>-5.2540000000000087E-3</v>
      </c>
      <c r="E10" s="254">
        <f t="shared" si="1"/>
        <v>-2.4786058667572441E-2</v>
      </c>
      <c r="G10" s="201" t="s">
        <v>194</v>
      </c>
      <c r="H10" s="224">
        <f>+'5.1'!H13+'5.1'!I13+'5.1'!J13</f>
        <v>0.20671999999999999</v>
      </c>
      <c r="I10" s="224">
        <v>0.211974</v>
      </c>
      <c r="J10" s="224">
        <f t="shared" si="2"/>
        <v>-5.2540000000000087E-3</v>
      </c>
      <c r="K10" s="254">
        <f t="shared" si="3"/>
        <v>-2.4786058667572441E-2</v>
      </c>
    </row>
    <row r="11" spans="1:16" x14ac:dyDescent="0.2">
      <c r="A11" s="201" t="s">
        <v>37</v>
      </c>
      <c r="B11" s="299">
        <f>+'4.1'!H14+'4.1'!I14+'4.1'!J14</f>
        <v>7974.3696129999998</v>
      </c>
      <c r="C11" s="224">
        <v>7315.5666229999988</v>
      </c>
      <c r="D11" s="224">
        <f t="shared" si="0"/>
        <v>658.80299000000105</v>
      </c>
      <c r="E11" s="254">
        <f t="shared" si="1"/>
        <v>9.0054950484455665E-2</v>
      </c>
      <c r="G11" s="201" t="s">
        <v>37</v>
      </c>
      <c r="H11" s="224">
        <f>+'5.1'!H14+'5.1'!I14+'5.1'!J14</f>
        <v>3804.4955060000007</v>
      </c>
      <c r="I11" s="224">
        <v>3344.8707899999999</v>
      </c>
      <c r="J11" s="224">
        <f t="shared" si="2"/>
        <v>459.62471600000072</v>
      </c>
      <c r="K11" s="254">
        <f t="shared" si="3"/>
        <v>0.13741179999362574</v>
      </c>
    </row>
    <row r="12" spans="1:16" x14ac:dyDescent="0.2">
      <c r="A12" s="201" t="s">
        <v>72</v>
      </c>
      <c r="B12" s="299">
        <f>+'4.1'!H15+'4.1'!I15+'4.1'!J15</f>
        <v>75.219000000000008</v>
      </c>
      <c r="C12" s="224">
        <v>73.415000000000006</v>
      </c>
      <c r="D12" s="224">
        <f t="shared" si="0"/>
        <v>1.804000000000002</v>
      </c>
      <c r="E12" s="254">
        <f t="shared" si="1"/>
        <v>2.4572635020091216E-2</v>
      </c>
      <c r="G12" s="201" t="s">
        <v>72</v>
      </c>
      <c r="H12" s="224">
        <f>+'5.1'!H15+'5.1'!I15+'5.1'!J15</f>
        <v>25.514220000000002</v>
      </c>
      <c r="I12" s="224">
        <v>21.219440000000002</v>
      </c>
      <c r="J12" s="224">
        <f t="shared" si="2"/>
        <v>4.2947799999999994</v>
      </c>
      <c r="K12" s="254">
        <f t="shared" si="3"/>
        <v>0.20239836678065015</v>
      </c>
    </row>
    <row r="13" spans="1:16" x14ac:dyDescent="0.2">
      <c r="A13" s="201" t="s">
        <v>36</v>
      </c>
      <c r="B13" s="299">
        <f>+'4.1'!H16+'4.1'!I16+'4.1'!J16</f>
        <v>0</v>
      </c>
      <c r="C13" s="224">
        <v>0</v>
      </c>
      <c r="D13" s="224">
        <f t="shared" si="0"/>
        <v>0</v>
      </c>
      <c r="E13" s="254">
        <v>0</v>
      </c>
      <c r="G13" s="201" t="s">
        <v>36</v>
      </c>
      <c r="H13" s="224">
        <f>+'5.1'!H16+'5.1'!I16+'5.1'!J16</f>
        <v>0</v>
      </c>
      <c r="I13" s="224">
        <v>0</v>
      </c>
      <c r="J13" s="224">
        <f t="shared" si="2"/>
        <v>0</v>
      </c>
      <c r="K13" s="254">
        <v>0</v>
      </c>
    </row>
    <row r="14" spans="1:16" x14ac:dyDescent="0.2">
      <c r="A14" s="201" t="s">
        <v>35</v>
      </c>
      <c r="B14" s="299">
        <f>+'4.1'!H17+'4.1'!I17+'4.1'!J17</f>
        <v>1911.5808099999997</v>
      </c>
      <c r="C14" s="224">
        <v>1995.1116570000002</v>
      </c>
      <c r="D14" s="224">
        <f t="shared" si="0"/>
        <v>-83.530847000000449</v>
      </c>
      <c r="E14" s="254">
        <f t="shared" si="1"/>
        <v>-4.1867755474700452E-2</v>
      </c>
      <c r="G14" s="201" t="s">
        <v>35</v>
      </c>
      <c r="H14" s="224">
        <f>+'5.1'!H17+'5.1'!I17+'5.1'!J17</f>
        <v>174.48620300000002</v>
      </c>
      <c r="I14" s="224">
        <v>161.32574299999999</v>
      </c>
      <c r="J14" s="224">
        <f t="shared" si="2"/>
        <v>13.160460000000029</v>
      </c>
      <c r="K14" s="254">
        <f t="shared" si="3"/>
        <v>8.1576937166190744E-2</v>
      </c>
    </row>
    <row r="15" spans="1:16" x14ac:dyDescent="0.2">
      <c r="A15" s="201" t="s">
        <v>34</v>
      </c>
      <c r="B15" s="299">
        <f>+'4.1'!H18+'4.1'!I18+'4.1'!J18</f>
        <v>33.494956000000002</v>
      </c>
      <c r="C15" s="224">
        <v>36.087444000000005</v>
      </c>
      <c r="D15" s="224">
        <f t="shared" si="0"/>
        <v>-2.592488000000003</v>
      </c>
      <c r="E15" s="254">
        <f t="shared" si="1"/>
        <v>-7.1839058482501605E-2</v>
      </c>
      <c r="G15" s="201" t="s">
        <v>34</v>
      </c>
      <c r="H15" s="224">
        <f>+'5.1'!H18+'5.1'!I18+'5.1'!J18</f>
        <v>5.8216780000000004</v>
      </c>
      <c r="I15" s="224">
        <v>14.339689999999999</v>
      </c>
      <c r="J15" s="224">
        <f t="shared" si="2"/>
        <v>-8.5180119999999988</v>
      </c>
      <c r="K15" s="254">
        <f t="shared" si="3"/>
        <v>-0.59401646758054039</v>
      </c>
    </row>
    <row r="16" spans="1:16" x14ac:dyDescent="0.2">
      <c r="A16" s="201" t="s">
        <v>33</v>
      </c>
      <c r="B16" s="299">
        <f>+'4.1'!H19+'4.1'!I19+'4.1'!J19</f>
        <v>1000.2405176871985</v>
      </c>
      <c r="C16" s="224">
        <v>970.87333922133087</v>
      </c>
      <c r="D16" s="224">
        <f t="shared" si="0"/>
        <v>29.367178465867596</v>
      </c>
      <c r="E16" s="254">
        <f t="shared" si="1"/>
        <v>3.0248207752229472E-2</v>
      </c>
      <c r="G16" s="201" t="s">
        <v>33</v>
      </c>
      <c r="H16" s="224">
        <f>+'5.1'!H19+'5.1'!I19+'5.1'!J19</f>
        <v>585.12355016436459</v>
      </c>
      <c r="I16" s="224">
        <v>587.27079924415932</v>
      </c>
      <c r="J16" s="224">
        <f t="shared" si="2"/>
        <v>-2.147249079794733</v>
      </c>
      <c r="K16" s="254">
        <f t="shared" si="3"/>
        <v>-3.6563184863921405E-3</v>
      </c>
    </row>
    <row r="17" spans="1:14" x14ac:dyDescent="0.2">
      <c r="A17" s="201" t="s">
        <v>32</v>
      </c>
      <c r="B17" s="299">
        <f>+'4.1'!H20+'4.1'!I20+'4.1'!J20</f>
        <v>1759.0840710000002</v>
      </c>
      <c r="C17" s="224">
        <v>2268.9666559999996</v>
      </c>
      <c r="D17" s="224">
        <f t="shared" si="0"/>
        <v>-509.88258499999938</v>
      </c>
      <c r="E17" s="254">
        <f t="shared" si="1"/>
        <v>-0.22472017543831169</v>
      </c>
      <c r="G17" s="201" t="s">
        <v>32</v>
      </c>
      <c r="H17" s="224">
        <f>+'5.1'!H20+'5.1'!I20+'5.1'!J20</f>
        <v>569.44261600000004</v>
      </c>
      <c r="I17" s="224">
        <v>792.37070899999992</v>
      </c>
      <c r="J17" s="224">
        <f t="shared" si="2"/>
        <v>-222.92809299999988</v>
      </c>
      <c r="K17" s="254">
        <f t="shared" si="3"/>
        <v>-0.28134317746467818</v>
      </c>
    </row>
    <row r="18" spans="1:14" x14ac:dyDescent="0.2">
      <c r="A18" s="201" t="s">
        <v>3</v>
      </c>
      <c r="B18" s="299">
        <f>+'4.1'!H21+'4.1'!I21+'4.1'!J21</f>
        <v>0</v>
      </c>
      <c r="C18" s="224">
        <v>0</v>
      </c>
      <c r="D18" s="224">
        <f t="shared" si="0"/>
        <v>0</v>
      </c>
      <c r="E18" s="254">
        <v>0</v>
      </c>
      <c r="G18" s="201" t="s">
        <v>3</v>
      </c>
      <c r="H18" s="224">
        <f>+'5.1'!H21+'5.1'!I21+'5.1'!J21</f>
        <v>0</v>
      </c>
      <c r="I18" s="224">
        <v>0</v>
      </c>
      <c r="J18" s="224">
        <f t="shared" si="2"/>
        <v>0</v>
      </c>
      <c r="K18" s="254">
        <v>0</v>
      </c>
    </row>
    <row r="19" spans="1:14" x14ac:dyDescent="0.2">
      <c r="A19" s="201" t="s">
        <v>31</v>
      </c>
      <c r="B19" s="299">
        <f>+'4.1'!H22+'4.1'!I22+'4.1'!J22</f>
        <v>114.38716700000001</v>
      </c>
      <c r="C19" s="224">
        <v>42.899208999999992</v>
      </c>
      <c r="D19" s="224">
        <f t="shared" si="0"/>
        <v>71.48795800000002</v>
      </c>
      <c r="E19" s="254">
        <f>+B19/C19-1</f>
        <v>1.6664166931376294</v>
      </c>
      <c r="G19" s="201" t="s">
        <v>31</v>
      </c>
      <c r="H19" s="224">
        <f>+'5.1'!H22+'5.1'!I22+'5.1'!J22</f>
        <v>61.407833000000018</v>
      </c>
      <c r="I19" s="224">
        <v>30.762971999999994</v>
      </c>
      <c r="J19" s="224">
        <f t="shared" si="2"/>
        <v>30.644861000000024</v>
      </c>
      <c r="K19" s="254">
        <f t="shared" si="3"/>
        <v>0.99616061152999236</v>
      </c>
    </row>
    <row r="20" spans="1:14" x14ac:dyDescent="0.2">
      <c r="A20" s="201" t="s">
        <v>30</v>
      </c>
      <c r="B20" s="299">
        <f>+'4.1'!H23+'4.1'!I23+'4.1'!J23</f>
        <v>4019.8616080806214</v>
      </c>
      <c r="C20" s="224">
        <v>4288.3818463488942</v>
      </c>
      <c r="D20" s="224">
        <f t="shared" si="0"/>
        <v>-268.52023826827281</v>
      </c>
      <c r="E20" s="254">
        <f>+B20/C20-1</f>
        <v>-6.2615748291372286E-2</v>
      </c>
      <c r="G20" s="201" t="s">
        <v>30</v>
      </c>
      <c r="H20" s="224">
        <f>+'5.1'!H23+'5.1'!I23+'5.1'!J23</f>
        <v>2709.3688202963012</v>
      </c>
      <c r="I20" s="224">
        <v>2809.2429260694635</v>
      </c>
      <c r="J20" s="224">
        <f t="shared" si="2"/>
        <v>-99.874105773162228</v>
      </c>
      <c r="K20" s="254">
        <f t="shared" si="3"/>
        <v>-3.5551964853712592E-2</v>
      </c>
    </row>
    <row r="21" spans="1:14" s="77" customFormat="1" ht="11.25" x14ac:dyDescent="0.2">
      <c r="A21" s="193"/>
      <c r="B21" s="4"/>
      <c r="C21" s="4"/>
      <c r="D21" s="4"/>
      <c r="E21" s="165"/>
      <c r="F21" s="4"/>
      <c r="G21" s="193"/>
      <c r="H21" s="4"/>
      <c r="I21" s="4"/>
      <c r="K21" s="165"/>
    </row>
    <row r="22" spans="1:14" s="77" customFormat="1" x14ac:dyDescent="0.2">
      <c r="A22" s="71"/>
      <c r="B22" s="4"/>
      <c r="C22" s="4"/>
      <c r="D22" s="4"/>
      <c r="E22" s="4"/>
      <c r="F22" s="4"/>
      <c r="G22" s="71"/>
      <c r="H22" s="4"/>
      <c r="I22" s="4"/>
      <c r="J22" s="132"/>
      <c r="K22" s="132"/>
      <c r="L22" s="132"/>
      <c r="M22" s="132"/>
      <c r="N22" s="132"/>
    </row>
    <row r="23" spans="1:14" ht="36" x14ac:dyDescent="0.2">
      <c r="A23" s="252"/>
      <c r="B23" s="211" t="s">
        <v>320</v>
      </c>
      <c r="C23" s="211" t="s">
        <v>324</v>
      </c>
      <c r="D23" s="211" t="s">
        <v>295</v>
      </c>
      <c r="E23" s="211" t="s">
        <v>172</v>
      </c>
      <c r="G23" s="252"/>
      <c r="H23" s="211" t="s">
        <v>320</v>
      </c>
      <c r="I23" s="211" t="s">
        <v>324</v>
      </c>
      <c r="J23" s="211" t="s">
        <v>295</v>
      </c>
      <c r="K23" s="211" t="s">
        <v>172</v>
      </c>
    </row>
    <row r="24" spans="1:14" x14ac:dyDescent="0.2">
      <c r="A24" s="253" t="s">
        <v>59</v>
      </c>
      <c r="B24" s="223">
        <f>SUM(B25:B38)</f>
        <v>24141.388330767812</v>
      </c>
      <c r="C24" s="223">
        <f>SUM(C25:C38)</f>
        <v>24370.187993047435</v>
      </c>
      <c r="D24" s="223">
        <f t="shared" ref="D24:D38" si="4">+B24-C24</f>
        <v>-228.79966227962359</v>
      </c>
      <c r="E24" s="207">
        <f t="shared" ref="E24:E38" si="5">+B24/C24-1</f>
        <v>-9.388506249721873E-3</v>
      </c>
      <c r="F24" s="134"/>
      <c r="G24" s="253" t="s">
        <v>116</v>
      </c>
      <c r="H24" s="223">
        <f>SUM(H25:H38)</f>
        <v>9862.0469064606641</v>
      </c>
      <c r="I24" s="223">
        <f>SUM(I25:I38)</f>
        <v>9766.3766637908284</v>
      </c>
      <c r="J24" s="223">
        <f t="shared" ref="J24:J38" si="6">+H24-I24</f>
        <v>95.670242669835716</v>
      </c>
      <c r="K24" s="207">
        <f t="shared" ref="K24:K38" si="7">+H24/I24-1</f>
        <v>9.795878856949658E-3</v>
      </c>
    </row>
    <row r="25" spans="1:14" x14ac:dyDescent="0.2">
      <c r="A25" s="201" t="s">
        <v>129</v>
      </c>
      <c r="B25" s="224">
        <f>+'4.2'!H7+'4.2'!I7+'4.2'!J7</f>
        <v>729.14524299999994</v>
      </c>
      <c r="C25" s="224">
        <v>747.423587</v>
      </c>
      <c r="D25" s="224">
        <f t="shared" si="4"/>
        <v>-18.278344000000061</v>
      </c>
      <c r="E25" s="254">
        <f t="shared" si="5"/>
        <v>-2.4455134033654846E-2</v>
      </c>
      <c r="G25" s="201" t="s">
        <v>129</v>
      </c>
      <c r="H25" s="224">
        <f>+'5.2'!H7+'5.2'!I7+'5.2'!J7</f>
        <v>506.27872600000001</v>
      </c>
      <c r="I25" s="224">
        <v>523.51424199999997</v>
      </c>
      <c r="J25" s="224">
        <f t="shared" si="6"/>
        <v>-17.235515999999961</v>
      </c>
      <c r="K25" s="254">
        <f t="shared" si="7"/>
        <v>-3.2922726102263211E-2</v>
      </c>
    </row>
    <row r="26" spans="1:14" x14ac:dyDescent="0.2">
      <c r="A26" s="201" t="s">
        <v>99</v>
      </c>
      <c r="B26" s="299">
        <f>+'4.2'!H8+'4.2'!I8+'4.2'!J8</f>
        <v>1105.6022699999999</v>
      </c>
      <c r="C26" s="224">
        <v>1028.681963</v>
      </c>
      <c r="D26" s="224">
        <f t="shared" si="4"/>
        <v>76.920306999999866</v>
      </c>
      <c r="E26" s="254">
        <f t="shared" si="5"/>
        <v>7.4775596118817012E-2</v>
      </c>
      <c r="G26" s="201" t="s">
        <v>99</v>
      </c>
      <c r="H26" s="224">
        <f>+'5.2'!H8+'5.2'!I8+'5.2'!J8</f>
        <v>583.61802699999998</v>
      </c>
      <c r="I26" s="224">
        <v>533.29937600000017</v>
      </c>
      <c r="J26" s="224">
        <f t="shared" si="6"/>
        <v>50.318650999999818</v>
      </c>
      <c r="K26" s="254">
        <f t="shared" si="7"/>
        <v>9.4353478110950961E-2</v>
      </c>
    </row>
    <row r="27" spans="1:14" x14ac:dyDescent="0.2">
      <c r="A27" s="201" t="s">
        <v>100</v>
      </c>
      <c r="B27" s="299">
        <f>+'4.2'!H9+'4.2'!I9+'4.2'!J9</f>
        <v>938.58917700000029</v>
      </c>
      <c r="C27" s="224">
        <v>878.18666299999995</v>
      </c>
      <c r="D27" s="224">
        <f t="shared" si="4"/>
        <v>60.402514000000338</v>
      </c>
      <c r="E27" s="254">
        <f t="shared" si="5"/>
        <v>6.878095118600136E-2</v>
      </c>
      <c r="G27" s="201" t="s">
        <v>100</v>
      </c>
      <c r="H27" s="224">
        <f>+'5.2'!H9+'5.2'!I9+'5.2'!J9</f>
        <v>595.66788100099996</v>
      </c>
      <c r="I27" s="224">
        <v>573.70931299999995</v>
      </c>
      <c r="J27" s="224">
        <f t="shared" si="6"/>
        <v>21.958568001000003</v>
      </c>
      <c r="K27" s="254">
        <f t="shared" si="7"/>
        <v>3.827472816534172E-2</v>
      </c>
    </row>
    <row r="28" spans="1:14" x14ac:dyDescent="0.2">
      <c r="A28" s="201" t="s">
        <v>101</v>
      </c>
      <c r="B28" s="299">
        <f>+'4.2'!H10+'4.2'!I10+'4.2'!J10</f>
        <v>1105.2166069999998</v>
      </c>
      <c r="C28" s="224">
        <v>1379.934209</v>
      </c>
      <c r="D28" s="224">
        <f t="shared" si="4"/>
        <v>-274.71760200000017</v>
      </c>
      <c r="E28" s="254">
        <f t="shared" si="5"/>
        <v>-0.19908021716417945</v>
      </c>
      <c r="G28" s="201" t="s">
        <v>101</v>
      </c>
      <c r="H28" s="224">
        <f>+'5.2'!H10+'5.2'!I10+'5.2'!J10</f>
        <v>360.67764799999998</v>
      </c>
      <c r="I28" s="224">
        <v>412.66848900000002</v>
      </c>
      <c r="J28" s="224">
        <f t="shared" si="6"/>
        <v>-51.990841000000046</v>
      </c>
      <c r="K28" s="254">
        <f t="shared" si="7"/>
        <v>-0.12598694202696936</v>
      </c>
    </row>
    <row r="29" spans="1:14" x14ac:dyDescent="0.2">
      <c r="A29" s="201" t="s">
        <v>128</v>
      </c>
      <c r="B29" s="299">
        <f>+'4.2'!H11+'4.2'!I11+'4.2'!J11</f>
        <v>551.03044191338938</v>
      </c>
      <c r="C29" s="224">
        <v>534.31767423506926</v>
      </c>
      <c r="D29" s="224">
        <f t="shared" si="4"/>
        <v>16.71276767832012</v>
      </c>
      <c r="E29" s="254">
        <f t="shared" si="5"/>
        <v>3.1278710183499259E-2</v>
      </c>
      <c r="G29" s="201" t="s">
        <v>128</v>
      </c>
      <c r="H29" s="224">
        <f>+'5.2'!H11+'5.2'!I11+'5.2'!J11</f>
        <v>166.37353200000001</v>
      </c>
      <c r="I29" s="224">
        <v>162.312567</v>
      </c>
      <c r="J29" s="224">
        <f t="shared" si="6"/>
        <v>4.0609650000000101</v>
      </c>
      <c r="K29" s="254">
        <f t="shared" si="7"/>
        <v>2.501941208286107E-2</v>
      </c>
    </row>
    <row r="30" spans="1:14" x14ac:dyDescent="0.2">
      <c r="A30" s="201" t="s">
        <v>102</v>
      </c>
      <c r="B30" s="299">
        <f>+'4.2'!H12+'4.2'!I12+'4.2'!J12</f>
        <v>665.22174799999993</v>
      </c>
      <c r="C30" s="224">
        <v>639.93939999999998</v>
      </c>
      <c r="D30" s="224">
        <f t="shared" si="4"/>
        <v>25.282347999999956</v>
      </c>
      <c r="E30" s="254">
        <f t="shared" si="5"/>
        <v>3.9507409607847155E-2</v>
      </c>
      <c r="G30" s="201" t="s">
        <v>102</v>
      </c>
      <c r="H30" s="224">
        <f>+'5.2'!H12+'5.2'!I12+'5.2'!J12</f>
        <v>373.31313999999998</v>
      </c>
      <c r="I30" s="224">
        <v>355.84768700000001</v>
      </c>
      <c r="J30" s="224">
        <f t="shared" si="6"/>
        <v>17.465452999999968</v>
      </c>
      <c r="K30" s="254">
        <f t="shared" si="7"/>
        <v>4.9081260432641161E-2</v>
      </c>
    </row>
    <row r="31" spans="1:14" x14ac:dyDescent="0.2">
      <c r="A31" s="201" t="s">
        <v>103</v>
      </c>
      <c r="B31" s="299">
        <f>+'4.2'!H13+'4.2'!I13+'4.2'!J13</f>
        <v>339.99373099999991</v>
      </c>
      <c r="C31" s="224">
        <v>338.44642499999998</v>
      </c>
      <c r="D31" s="224">
        <f t="shared" si="4"/>
        <v>1.547305999999935</v>
      </c>
      <c r="E31" s="254">
        <f t="shared" si="5"/>
        <v>4.5717900551023316E-3</v>
      </c>
      <c r="G31" s="201" t="s">
        <v>103</v>
      </c>
      <c r="H31" s="224">
        <f>+'5.2'!H13+'5.2'!I13+'5.2'!J13</f>
        <v>212.78857900000003</v>
      </c>
      <c r="I31" s="224">
        <v>224.35251599999998</v>
      </c>
      <c r="J31" s="224">
        <f t="shared" si="6"/>
        <v>-11.563936999999953</v>
      </c>
      <c r="K31" s="254">
        <f t="shared" si="7"/>
        <v>-5.1543602925317566E-2</v>
      </c>
    </row>
    <row r="32" spans="1:14" x14ac:dyDescent="0.2">
      <c r="A32" s="201" t="s">
        <v>104</v>
      </c>
      <c r="B32" s="299">
        <f>+'4.2'!H14+'4.2'!I14+'4.2'!J14</f>
        <v>5103.5412599999981</v>
      </c>
      <c r="C32" s="224">
        <v>5407.6374490000017</v>
      </c>
      <c r="D32" s="224">
        <f t="shared" si="4"/>
        <v>-304.09618900000351</v>
      </c>
      <c r="E32" s="254">
        <f t="shared" si="5"/>
        <v>-5.6234574131118542E-2</v>
      </c>
      <c r="G32" s="201" t="s">
        <v>104</v>
      </c>
      <c r="H32" s="224">
        <f>+'5.2'!H14+'5.2'!I14+'5.2'!J14</f>
        <v>1563.4125770000003</v>
      </c>
      <c r="I32" s="224">
        <v>1704.1059650000002</v>
      </c>
      <c r="J32" s="224">
        <f t="shared" si="6"/>
        <v>-140.69338799999991</v>
      </c>
      <c r="K32" s="254">
        <f t="shared" si="7"/>
        <v>-8.2561408087084454E-2</v>
      </c>
    </row>
    <row r="33" spans="1:11" x14ac:dyDescent="0.2">
      <c r="A33" s="201" t="s">
        <v>105</v>
      </c>
      <c r="B33" s="299">
        <f>+'4.2'!H15+'4.2'!I15+'4.2'!J15</f>
        <v>996.58025999999961</v>
      </c>
      <c r="C33" s="224">
        <v>968.68591600000036</v>
      </c>
      <c r="D33" s="224">
        <f t="shared" si="4"/>
        <v>27.894343999999251</v>
      </c>
      <c r="E33" s="254">
        <f t="shared" si="5"/>
        <v>2.8796066443479873E-2</v>
      </c>
      <c r="G33" s="201" t="s">
        <v>105</v>
      </c>
      <c r="H33" s="224">
        <f>+'5.2'!H15+'5.2'!I15+'5.2'!J15</f>
        <v>353.76947099999995</v>
      </c>
      <c r="I33" s="224">
        <v>338.56920800000006</v>
      </c>
      <c r="J33" s="224">
        <f t="shared" si="6"/>
        <v>15.200262999999893</v>
      </c>
      <c r="K33" s="254">
        <f t="shared" si="7"/>
        <v>4.4895586015606836E-2</v>
      </c>
    </row>
    <row r="34" spans="1:11" x14ac:dyDescent="0.2">
      <c r="A34" s="201" t="s">
        <v>106</v>
      </c>
      <c r="B34" s="299">
        <f>+'4.2'!H16+'4.2'!I16+'4.2'!J16</f>
        <v>774.44131020181487</v>
      </c>
      <c r="C34" s="224">
        <v>764.96796014317852</v>
      </c>
      <c r="D34" s="224">
        <f t="shared" si="4"/>
        <v>9.4733500586363562</v>
      </c>
      <c r="E34" s="254">
        <f t="shared" si="5"/>
        <v>1.238398279695696E-2</v>
      </c>
      <c r="G34" s="201" t="s">
        <v>106</v>
      </c>
      <c r="H34" s="224">
        <f>+'5.2'!H16+'5.2'!I16+'5.2'!J16</f>
        <v>315.21246145966632</v>
      </c>
      <c r="I34" s="224">
        <v>291.71476498537413</v>
      </c>
      <c r="J34" s="224">
        <f t="shared" si="6"/>
        <v>23.497696474292184</v>
      </c>
      <c r="K34" s="254">
        <f t="shared" si="7"/>
        <v>8.0550247346822923E-2</v>
      </c>
    </row>
    <row r="35" spans="1:11" x14ac:dyDescent="0.2">
      <c r="A35" s="201" t="s">
        <v>107</v>
      </c>
      <c r="B35" s="299">
        <f>+'4.2'!H17+'4.2'!I17+'4.2'!J17</f>
        <v>713.6398326526139</v>
      </c>
      <c r="C35" s="224">
        <v>699.00285866918239</v>
      </c>
      <c r="D35" s="224">
        <f t="shared" si="4"/>
        <v>14.636973983431517</v>
      </c>
      <c r="E35" s="254">
        <f t="shared" si="5"/>
        <v>2.09397913068603E-2</v>
      </c>
      <c r="G35" s="201" t="s">
        <v>107</v>
      </c>
      <c r="H35" s="224">
        <f>+'5.2'!H17+'5.2'!I17+'5.2'!J17</f>
        <v>374.77449799999999</v>
      </c>
      <c r="I35" s="224">
        <v>361.13444000000004</v>
      </c>
      <c r="J35" s="224">
        <f t="shared" si="6"/>
        <v>13.640057999999954</v>
      </c>
      <c r="K35" s="254">
        <f t="shared" si="7"/>
        <v>3.7770028247651855E-2</v>
      </c>
    </row>
    <row r="36" spans="1:11" x14ac:dyDescent="0.2">
      <c r="A36" s="201" t="s">
        <v>108</v>
      </c>
      <c r="B36" s="299">
        <f>+'4.2'!H18+'4.2'!I18+'4.2'!J18</f>
        <v>4011.1933480000007</v>
      </c>
      <c r="C36" s="224">
        <v>3857.8339150000006</v>
      </c>
      <c r="D36" s="224">
        <f t="shared" si="4"/>
        <v>153.35943300000008</v>
      </c>
      <c r="E36" s="254">
        <f t="shared" si="5"/>
        <v>3.9752730775606704E-2</v>
      </c>
      <c r="G36" s="201" t="s">
        <v>108</v>
      </c>
      <c r="H36" s="224">
        <f>+'5.2'!H18+'5.2'!I18+'5.2'!J18</f>
        <v>2373.9512139999997</v>
      </c>
      <c r="I36" s="224">
        <v>2269.1974029999997</v>
      </c>
      <c r="J36" s="224">
        <f t="shared" si="6"/>
        <v>104.75381100000004</v>
      </c>
      <c r="K36" s="254">
        <f t="shared" si="7"/>
        <v>4.6163375148195573E-2</v>
      </c>
    </row>
    <row r="37" spans="1:11" x14ac:dyDescent="0.2">
      <c r="A37" s="201" t="s">
        <v>109</v>
      </c>
      <c r="B37" s="299">
        <f>+'4.2'!H19+'4.2'!I19+'4.2'!J19</f>
        <v>6047.4274349999996</v>
      </c>
      <c r="C37" s="224">
        <v>5948.9992850000017</v>
      </c>
      <c r="D37" s="224">
        <f t="shared" si="4"/>
        <v>98.428149999997913</v>
      </c>
      <c r="E37" s="254">
        <f t="shared" si="5"/>
        <v>1.6545328934259196E-2</v>
      </c>
      <c r="G37" s="201" t="s">
        <v>109</v>
      </c>
      <c r="H37" s="224">
        <f>+'5.2'!H19+'5.2'!I19+'5.2'!J19</f>
        <v>1611.397927</v>
      </c>
      <c r="I37" s="224">
        <v>1543.3673889999995</v>
      </c>
      <c r="J37" s="224">
        <f t="shared" si="6"/>
        <v>68.030538000000433</v>
      </c>
      <c r="K37" s="254">
        <f t="shared" si="7"/>
        <v>4.4079289535902344E-2</v>
      </c>
    </row>
    <row r="38" spans="1:11" x14ac:dyDescent="0.2">
      <c r="A38" s="201" t="s">
        <v>110</v>
      </c>
      <c r="B38" s="299">
        <f>+'4.2'!H20+'4.2'!I20+'4.2'!J20</f>
        <v>1059.7656669999999</v>
      </c>
      <c r="C38" s="224">
        <v>1176.130688</v>
      </c>
      <c r="D38" s="224">
        <f t="shared" si="4"/>
        <v>-116.36502100000007</v>
      </c>
      <c r="E38" s="254">
        <f t="shared" si="5"/>
        <v>-9.8938852788441167E-2</v>
      </c>
      <c r="G38" s="201" t="s">
        <v>110</v>
      </c>
      <c r="H38" s="224">
        <f>+'5.2'!H20+'5.2'!I20+'5.2'!J20</f>
        <v>470.81122499999998</v>
      </c>
      <c r="I38" s="224">
        <v>472.58330380545601</v>
      </c>
      <c r="J38" s="224">
        <f t="shared" si="6"/>
        <v>-1.772078805456033</v>
      </c>
      <c r="K38" s="254">
        <f t="shared" si="7"/>
        <v>-3.7497702334942096E-3</v>
      </c>
    </row>
    <row r="39" spans="1:11" s="77" customFormat="1" ht="11.25" x14ac:dyDescent="0.2">
      <c r="E39" s="16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34"/>
  <sheetViews>
    <sheetView showGridLines="0" view="pageBreakPreview" zoomScale="85" zoomScaleNormal="145" zoomScaleSheetLayoutView="85" workbookViewId="0">
      <selection activeCell="D34" sqref="D34"/>
    </sheetView>
  </sheetViews>
  <sheetFormatPr defaultColWidth="9.140625" defaultRowHeight="12" x14ac:dyDescent="0.2"/>
  <cols>
    <col min="1" max="1" width="32.140625" style="161" bestFit="1" customWidth="1"/>
    <col min="2" max="2" width="9" style="161" bestFit="1" customWidth="1"/>
    <col min="3" max="3" width="9.5703125" style="161" bestFit="1" customWidth="1"/>
    <col min="4" max="4" width="10" style="161" bestFit="1" customWidth="1"/>
    <col min="5" max="5" width="10.28515625" style="161" bestFit="1" customWidth="1"/>
    <col min="6" max="6" width="8.140625" style="161" bestFit="1" customWidth="1"/>
    <col min="7" max="9" width="9.140625" style="161"/>
    <col min="10" max="10" width="9.140625" style="161" customWidth="1"/>
    <col min="11" max="11" width="12.7109375" style="161" customWidth="1"/>
    <col min="12" max="12" width="9.7109375" style="161" customWidth="1"/>
    <col min="13" max="16384" width="9.140625" style="161"/>
  </cols>
  <sheetData>
    <row r="1" spans="1:18" ht="18" x14ac:dyDescent="0.25">
      <c r="A1" s="244" t="s">
        <v>302</v>
      </c>
      <c r="B1" s="160"/>
      <c r="C1" s="160"/>
      <c r="D1" s="160"/>
      <c r="E1" s="160"/>
      <c r="K1" s="247" t="str">
        <f>'3'!N1</f>
        <v>III. čtvrtletí 2022</v>
      </c>
    </row>
    <row r="2" spans="1:18" ht="6" customHeight="1" x14ac:dyDescent="0.2">
      <c r="A2" s="160"/>
      <c r="B2" s="160"/>
      <c r="C2" s="160"/>
      <c r="D2" s="160"/>
      <c r="E2" s="160"/>
    </row>
    <row r="3" spans="1:18" s="4" customFormat="1" ht="11.25" x14ac:dyDescent="0.2">
      <c r="E3" s="165"/>
      <c r="N3" s="3"/>
    </row>
    <row r="4" spans="1:18" ht="12" customHeight="1" x14ac:dyDescent="0.2">
      <c r="A4" s="250" t="s">
        <v>26</v>
      </c>
      <c r="B4" s="340" t="s">
        <v>42</v>
      </c>
      <c r="C4" s="340" t="s">
        <v>43</v>
      </c>
      <c r="D4" s="340" t="s">
        <v>44</v>
      </c>
      <c r="E4" s="340" t="s">
        <v>45</v>
      </c>
      <c r="F4" s="340" t="s">
        <v>7</v>
      </c>
    </row>
    <row r="5" spans="1:18" x14ac:dyDescent="0.2">
      <c r="A5" s="250" t="s">
        <v>297</v>
      </c>
      <c r="B5" s="251">
        <v>7671.9408000000003</v>
      </c>
      <c r="C5" s="251">
        <v>4633.9967153999996</v>
      </c>
      <c r="D5" s="251">
        <v>3745.8223309999994</v>
      </c>
      <c r="E5" s="251">
        <v>6136.9892919999984</v>
      </c>
      <c r="F5" s="199">
        <f t="shared" ref="F5:F6" si="0">SUM(B5:E5)</f>
        <v>22188.749138399999</v>
      </c>
    </row>
    <row r="6" spans="1:18" x14ac:dyDescent="0.2">
      <c r="A6" s="250" t="s">
        <v>298</v>
      </c>
      <c r="B6" s="251">
        <v>7021.2371049999983</v>
      </c>
      <c r="C6" s="251">
        <v>3965.4027319999996</v>
      </c>
      <c r="D6" s="251">
        <v>3547.4660890000009</v>
      </c>
      <c r="E6" s="251">
        <v>6203.9500329999992</v>
      </c>
      <c r="F6" s="199">
        <f t="shared" si="0"/>
        <v>20738.055958999998</v>
      </c>
      <c r="O6" s="162"/>
      <c r="P6" s="162"/>
      <c r="Q6" s="162"/>
      <c r="R6" s="162"/>
    </row>
    <row r="7" spans="1:18" x14ac:dyDescent="0.2">
      <c r="A7" s="250" t="s">
        <v>299</v>
      </c>
      <c r="B7" s="251">
        <v>7667.5807229664297</v>
      </c>
      <c r="C7" s="251">
        <v>4621.9647687183515</v>
      </c>
      <c r="D7" s="251">
        <v>3456.9184949999994</v>
      </c>
      <c r="E7" s="251">
        <v>6278.3488349999998</v>
      </c>
      <c r="F7" s="199">
        <f>SUM(B7:E7)</f>
        <v>22024.81282168478</v>
      </c>
      <c r="P7" s="163"/>
      <c r="Q7" s="163"/>
      <c r="R7" s="163"/>
    </row>
    <row r="8" spans="1:18" x14ac:dyDescent="0.2">
      <c r="A8" s="250" t="s">
        <v>300</v>
      </c>
      <c r="B8" s="251">
        <f>+'7.1'!B8+'7.1'!C8+'7.1'!D8</f>
        <v>6946.9872039185957</v>
      </c>
      <c r="C8" s="251">
        <f>+'7.1'!E8+'7.1'!F8+'7.1'!G8</f>
        <v>4453.0707050000001</v>
      </c>
      <c r="D8" s="251">
        <f>+'7.1'!H8+'7.1'!I8+'7.1'!J8</f>
        <v>3580.4847530000006</v>
      </c>
      <c r="E8" s="251"/>
      <c r="F8" s="199"/>
      <c r="P8" s="163"/>
      <c r="Q8" s="163"/>
      <c r="R8" s="163"/>
    </row>
    <row r="9" spans="1:18" x14ac:dyDescent="0.2">
      <c r="A9" s="250" t="s">
        <v>301</v>
      </c>
      <c r="B9" s="199">
        <f>+B8-B7</f>
        <v>-720.59351904783398</v>
      </c>
      <c r="C9" s="199">
        <f>+C8-C7</f>
        <v>-168.89406371835139</v>
      </c>
      <c r="D9" s="199">
        <f>+D8-D7</f>
        <v>123.5662580000012</v>
      </c>
      <c r="E9" s="199"/>
      <c r="F9" s="199"/>
    </row>
    <row r="10" spans="1:18" x14ac:dyDescent="0.2">
      <c r="A10" s="252" t="s">
        <v>301</v>
      </c>
      <c r="B10" s="204">
        <f>+(B8-B7)/B7</f>
        <v>-9.3979254354566624E-2</v>
      </c>
      <c r="C10" s="204">
        <f>+(C8-C7)/C7</f>
        <v>-3.6541616427159591E-2</v>
      </c>
      <c r="D10" s="204">
        <f>+(D8-D7)/D7</f>
        <v>3.5744625792804879E-2</v>
      </c>
      <c r="E10" s="204"/>
      <c r="F10" s="204"/>
    </row>
    <row r="12" spans="1:18" x14ac:dyDescent="0.2">
      <c r="B12" s="350">
        <v>2019</v>
      </c>
      <c r="C12" s="350">
        <v>2020</v>
      </c>
      <c r="D12" s="350">
        <v>2021</v>
      </c>
      <c r="E12" s="350">
        <v>2022</v>
      </c>
    </row>
    <row r="16" spans="1:18" x14ac:dyDescent="0.2">
      <c r="A16" s="250" t="s">
        <v>25</v>
      </c>
      <c r="B16" s="340" t="s">
        <v>42</v>
      </c>
      <c r="C16" s="340" t="s">
        <v>43</v>
      </c>
      <c r="D16" s="340" t="s">
        <v>44</v>
      </c>
      <c r="E16" s="340" t="s">
        <v>45</v>
      </c>
      <c r="F16" s="340" t="s">
        <v>7</v>
      </c>
    </row>
    <row r="17" spans="1:6" x14ac:dyDescent="0.2">
      <c r="A17" s="250" t="s">
        <v>297</v>
      </c>
      <c r="B17" s="251">
        <v>14015.397265597716</v>
      </c>
      <c r="C17" s="251">
        <v>5663.1111253245599</v>
      </c>
      <c r="D17" s="251">
        <v>3090.2147482706205</v>
      </c>
      <c r="E17" s="251">
        <v>11080.062526775408</v>
      </c>
      <c r="F17" s="199">
        <f t="shared" ref="F17:F18" si="1">SUM(B17:E17)</f>
        <v>33848.785665968302</v>
      </c>
    </row>
    <row r="18" spans="1:6" x14ac:dyDescent="0.2">
      <c r="A18" s="250" t="s">
        <v>298</v>
      </c>
      <c r="B18" s="251">
        <v>13365.702517027044</v>
      </c>
      <c r="C18" s="251">
        <v>5557.4149748755744</v>
      </c>
      <c r="D18" s="251">
        <v>2881.1293208541133</v>
      </c>
      <c r="E18" s="251">
        <v>11704.285397282179</v>
      </c>
      <c r="F18" s="199">
        <f t="shared" si="1"/>
        <v>33508.532210038917</v>
      </c>
    </row>
    <row r="19" spans="1:6" x14ac:dyDescent="0.2">
      <c r="A19" s="250" t="s">
        <v>299</v>
      </c>
      <c r="B19" s="251">
        <v>14475.47323926062</v>
      </c>
      <c r="C19" s="251">
        <v>6886.6457983141918</v>
      </c>
      <c r="D19" s="251">
        <v>3111.065786985374</v>
      </c>
      <c r="E19" s="251">
        <v>12285.201532999999</v>
      </c>
      <c r="F19" s="199">
        <f>SUM(B19:E19)</f>
        <v>36758.386357560186</v>
      </c>
    </row>
    <row r="20" spans="1:6" x14ac:dyDescent="0.2">
      <c r="A20" s="250" t="s">
        <v>300</v>
      </c>
      <c r="B20" s="251">
        <f>+'7.1'!B13+'7.1'!C13+'7.1'!D13</f>
        <v>12865.694104967552</v>
      </c>
      <c r="C20" s="251">
        <f>+'7.1'!E13+'7.1'!F13+'7.1'!G13</f>
        <v>5185.2688035533665</v>
      </c>
      <c r="D20" s="251">
        <f>+'7.1'!H13+'7.1'!I13+'7.1'!J13</f>
        <v>3108.5773364606666</v>
      </c>
      <c r="E20" s="251"/>
      <c r="F20" s="199"/>
    </row>
    <row r="21" spans="1:6" x14ac:dyDescent="0.2">
      <c r="A21" s="250" t="s">
        <v>301</v>
      </c>
      <c r="B21" s="199">
        <f>+B20-B19</f>
        <v>-1609.7791342930686</v>
      </c>
      <c r="C21" s="199">
        <f>+C20-C19</f>
        <v>-1701.3769947608253</v>
      </c>
      <c r="D21" s="199">
        <f>+D20-D19</f>
        <v>-2.4884505247073321</v>
      </c>
      <c r="E21" s="199"/>
      <c r="F21" s="199"/>
    </row>
    <row r="22" spans="1:6" x14ac:dyDescent="0.2">
      <c r="A22" s="252" t="s">
        <v>301</v>
      </c>
      <c r="B22" s="204">
        <f>+(B20-B19)/B19</f>
        <v>-0.1112073579692717</v>
      </c>
      <c r="C22" s="204">
        <f>+(C20-C19)/C19</f>
        <v>-0.24705452328872668</v>
      </c>
      <c r="D22" s="204">
        <f>+(D20-D19)/D19</f>
        <v>-7.9987075011957339E-4</v>
      </c>
      <c r="E22" s="204"/>
      <c r="F22" s="204"/>
    </row>
    <row r="28" spans="1:6" x14ac:dyDescent="0.2">
      <c r="A28" s="250" t="s">
        <v>5</v>
      </c>
      <c r="B28" s="340" t="s">
        <v>42</v>
      </c>
      <c r="C28" s="340" t="s">
        <v>43</v>
      </c>
      <c r="D28" s="340" t="s">
        <v>44</v>
      </c>
      <c r="E28" s="340" t="s">
        <v>45</v>
      </c>
      <c r="F28" s="340" t="s">
        <v>7</v>
      </c>
    </row>
    <row r="29" spans="1:6" x14ac:dyDescent="0.2">
      <c r="A29" s="250" t="s">
        <v>297</v>
      </c>
      <c r="B29" s="251">
        <v>8000.2277954508227</v>
      </c>
      <c r="C29" s="251">
        <v>2947.9774611584162</v>
      </c>
      <c r="D29" s="251">
        <v>1375.0624167794851</v>
      </c>
      <c r="E29" s="251">
        <v>6345.6836996429729</v>
      </c>
      <c r="F29" s="199">
        <f t="shared" ref="F29:F30" si="2">SUM(B29:E29)</f>
        <v>18668.951373031698</v>
      </c>
    </row>
    <row r="30" spans="1:6" x14ac:dyDescent="0.2">
      <c r="A30" s="250" t="s">
        <v>298</v>
      </c>
      <c r="B30" s="251">
        <v>7761.4412209729589</v>
      </c>
      <c r="C30" s="251">
        <v>2666.4454051244275</v>
      </c>
      <c r="D30" s="251">
        <v>1502.5578261458868</v>
      </c>
      <c r="E30" s="251">
        <v>6727.5190452424795</v>
      </c>
      <c r="F30" s="199">
        <f t="shared" si="2"/>
        <v>18657.963497485754</v>
      </c>
    </row>
    <row r="31" spans="1:6" x14ac:dyDescent="0.2">
      <c r="A31" s="250" t="s">
        <v>299</v>
      </c>
      <c r="B31" s="251">
        <v>8891.9809219999988</v>
      </c>
      <c r="C31" s="251">
        <v>3340.5134649999991</v>
      </c>
      <c r="D31" s="251">
        <v>1333.2217679999999</v>
      </c>
      <c r="E31" s="251">
        <v>6446.5769939999973</v>
      </c>
      <c r="F31" s="199">
        <f>SUM(B31:E31)</f>
        <v>20012.293148999997</v>
      </c>
    </row>
    <row r="32" spans="1:6" x14ac:dyDescent="0.2">
      <c r="A32" s="250" t="s">
        <v>300</v>
      </c>
      <c r="B32" s="251">
        <f>+'7.1'!B14+'7.1'!C14+'7.1'!D14</f>
        <v>7314.3010420000001</v>
      </c>
      <c r="C32" s="251">
        <f>+'7.1'!E14+'7.1'!F14+'7.1'!G14</f>
        <v>2714.0723899999998</v>
      </c>
      <c r="D32" s="251">
        <f>+'7.1'!H14+'7.1'!I14+'7.1'!J14</f>
        <v>1349.0729979999999</v>
      </c>
      <c r="E32" s="251"/>
      <c r="F32" s="199"/>
    </row>
    <row r="33" spans="1:6" x14ac:dyDescent="0.2">
      <c r="A33" s="250" t="s">
        <v>301</v>
      </c>
      <c r="B33" s="199">
        <f>+B32-B31</f>
        <v>-1577.6798799999988</v>
      </c>
      <c r="C33" s="199">
        <f>+C32-C31</f>
        <v>-626.44107499999927</v>
      </c>
      <c r="D33" s="199">
        <f>+D32-D31</f>
        <v>15.851229999999987</v>
      </c>
      <c r="E33" s="199"/>
      <c r="F33" s="199"/>
    </row>
    <row r="34" spans="1:6" x14ac:dyDescent="0.2">
      <c r="A34" s="252" t="s">
        <v>301</v>
      </c>
      <c r="B34" s="204">
        <f>+(B32-B31)/B31</f>
        <v>-0.17742726776399162</v>
      </c>
      <c r="C34" s="204">
        <f>+(C32-C31)/C31</f>
        <v>-0.18752837896433969</v>
      </c>
      <c r="D34" s="204">
        <f>+(D32-D31)/D31</f>
        <v>1.1889417335106088E-2</v>
      </c>
      <c r="E34" s="204"/>
      <c r="F34" s="20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I23"/>
  <sheetViews>
    <sheetView showGridLines="0" view="pageBreakPreview" zoomScaleNormal="70" zoomScaleSheetLayoutView="100" workbookViewId="0">
      <selection activeCell="K15" sqref="K15"/>
    </sheetView>
  </sheetViews>
  <sheetFormatPr defaultRowHeight="12.75" x14ac:dyDescent="0.2"/>
  <cols>
    <col min="1" max="1" width="31.28515625" customWidth="1"/>
    <col min="4" max="4" width="10.5703125" customWidth="1"/>
    <col min="10" max="10" width="20.7109375" customWidth="1"/>
    <col min="11" max="11" width="15.28515625" customWidth="1"/>
  </cols>
  <sheetData>
    <row r="1" spans="1:9" ht="18" x14ac:dyDescent="0.25">
      <c r="A1" s="241" t="s">
        <v>303</v>
      </c>
      <c r="I1" s="246" t="str">
        <f>'3'!N1</f>
        <v>III. čtvrtletí 2022</v>
      </c>
    </row>
    <row r="2" spans="1:9" ht="6" customHeight="1" x14ac:dyDescent="0.2"/>
    <row r="3" spans="1:9" ht="36" x14ac:dyDescent="0.2">
      <c r="A3" s="168"/>
      <c r="B3" s="211" t="s">
        <v>320</v>
      </c>
      <c r="C3" s="211" t="s">
        <v>324</v>
      </c>
      <c r="D3" s="211" t="s">
        <v>295</v>
      </c>
      <c r="E3" s="211" t="s">
        <v>172</v>
      </c>
    </row>
    <row r="4" spans="1:9" x14ac:dyDescent="0.2">
      <c r="A4" s="170" t="s">
        <v>199</v>
      </c>
      <c r="B4" s="223">
        <f>SUM(B5:B20)</f>
        <v>13643.882803999999</v>
      </c>
      <c r="C4" s="223">
        <f>SUM(C5:C20)</f>
        <v>13085.0842856</v>
      </c>
      <c r="D4" s="223">
        <f t="shared" ref="D4:D20" si="0">+B4-C4</f>
        <v>558.79851839999901</v>
      </c>
      <c r="E4" s="207">
        <f t="shared" ref="E4:E20" si="1">+B4/C4-1</f>
        <v>4.2704999540198019E-2</v>
      </c>
    </row>
    <row r="5" spans="1:9" x14ac:dyDescent="0.2">
      <c r="A5" s="169" t="s">
        <v>40</v>
      </c>
      <c r="B5" s="224">
        <f>+'9'!L6</f>
        <v>3487.5789380000006</v>
      </c>
      <c r="C5" s="224">
        <v>3370.5322800000004</v>
      </c>
      <c r="D5" s="224">
        <f t="shared" si="0"/>
        <v>117.04665800000021</v>
      </c>
      <c r="E5" s="254">
        <f t="shared" si="1"/>
        <v>3.4726461068042447E-2</v>
      </c>
      <c r="I5" s="157"/>
    </row>
    <row r="6" spans="1:9" x14ac:dyDescent="0.2">
      <c r="A6" s="169" t="s">
        <v>39</v>
      </c>
      <c r="B6" s="224">
        <f>+'9'!L7</f>
        <v>368.38806199999993</v>
      </c>
      <c r="C6" s="224">
        <v>383.76031899999998</v>
      </c>
      <c r="D6" s="224">
        <f t="shared" si="0"/>
        <v>-15.372257000000047</v>
      </c>
      <c r="E6" s="254">
        <f t="shared" si="1"/>
        <v>-4.0056921570361892E-2</v>
      </c>
      <c r="I6" s="157"/>
    </row>
    <row r="7" spans="1:9" x14ac:dyDescent="0.2">
      <c r="A7" s="169" t="s">
        <v>38</v>
      </c>
      <c r="B7" s="224">
        <f>+'9'!L8</f>
        <v>985.06645400000002</v>
      </c>
      <c r="C7" s="224">
        <v>971.28398100000004</v>
      </c>
      <c r="D7" s="224">
        <f t="shared" si="0"/>
        <v>13.782472999999982</v>
      </c>
      <c r="E7" s="254">
        <f t="shared" si="1"/>
        <v>1.4189951929208133E-2</v>
      </c>
      <c r="I7" s="157"/>
    </row>
    <row r="8" spans="1:9" x14ac:dyDescent="0.2">
      <c r="A8" s="169" t="s">
        <v>60</v>
      </c>
      <c r="B8" s="224">
        <f>+'9'!L9</f>
        <v>0</v>
      </c>
      <c r="C8" s="224">
        <v>0</v>
      </c>
      <c r="D8" s="224">
        <f t="shared" si="0"/>
        <v>0</v>
      </c>
      <c r="E8" s="254">
        <v>0</v>
      </c>
      <c r="I8" s="157"/>
    </row>
    <row r="9" spans="1:9" x14ac:dyDescent="0.2">
      <c r="A9" s="169" t="s">
        <v>61</v>
      </c>
      <c r="B9" s="224">
        <f>+'9'!L10</f>
        <v>0</v>
      </c>
      <c r="C9" s="224">
        <v>0</v>
      </c>
      <c r="D9" s="224">
        <f t="shared" si="0"/>
        <v>0</v>
      </c>
      <c r="E9" s="254">
        <v>0</v>
      </c>
      <c r="I9" s="157"/>
    </row>
    <row r="10" spans="1:9" x14ac:dyDescent="0.2">
      <c r="A10" s="169" t="s">
        <v>62</v>
      </c>
      <c r="B10" s="224">
        <f>+'9'!L11</f>
        <v>0</v>
      </c>
      <c r="C10" s="224">
        <v>0</v>
      </c>
      <c r="D10" s="224">
        <f t="shared" si="0"/>
        <v>0</v>
      </c>
      <c r="E10" s="254">
        <v>0</v>
      </c>
      <c r="I10" s="157"/>
    </row>
    <row r="11" spans="1:9" x14ac:dyDescent="0.2">
      <c r="A11" s="169" t="s">
        <v>37</v>
      </c>
      <c r="B11" s="224">
        <f>+'9'!L12</f>
        <v>5606.9547210000001</v>
      </c>
      <c r="C11" s="224">
        <v>5067.9319009999999</v>
      </c>
      <c r="D11" s="224">
        <f t="shared" si="0"/>
        <v>539.02282000000014</v>
      </c>
      <c r="E11" s="254">
        <f t="shared" si="1"/>
        <v>0.10635952308152374</v>
      </c>
      <c r="I11" s="157"/>
    </row>
    <row r="12" spans="1:9" x14ac:dyDescent="0.2">
      <c r="A12" s="169" t="s">
        <v>72</v>
      </c>
      <c r="B12" s="224">
        <f>+'9'!L13</f>
        <v>0</v>
      </c>
      <c r="C12" s="224">
        <v>0</v>
      </c>
      <c r="D12" s="224">
        <f t="shared" si="0"/>
        <v>0</v>
      </c>
      <c r="E12" s="254">
        <v>0</v>
      </c>
      <c r="I12" s="157"/>
    </row>
    <row r="13" spans="1:9" x14ac:dyDescent="0.2">
      <c r="A13" s="169" t="s">
        <v>36</v>
      </c>
      <c r="B13" s="224">
        <f>+'9'!L14</f>
        <v>0</v>
      </c>
      <c r="C13" s="224">
        <v>0</v>
      </c>
      <c r="D13" s="224">
        <f t="shared" si="0"/>
        <v>0</v>
      </c>
      <c r="E13" s="254">
        <v>0</v>
      </c>
      <c r="I13" s="157"/>
    </row>
    <row r="14" spans="1:9" x14ac:dyDescent="0.2">
      <c r="A14" s="169" t="s">
        <v>35</v>
      </c>
      <c r="B14" s="224">
        <f>+'9'!L15</f>
        <v>147.54561000000001</v>
      </c>
      <c r="C14" s="224">
        <v>181.27359000000001</v>
      </c>
      <c r="D14" s="224">
        <f t="shared" si="0"/>
        <v>-33.727980000000002</v>
      </c>
      <c r="E14" s="254">
        <f t="shared" si="1"/>
        <v>-0.1860611907117854</v>
      </c>
      <c r="I14" s="157"/>
    </row>
    <row r="15" spans="1:9" x14ac:dyDescent="0.2">
      <c r="A15" s="169" t="s">
        <v>34</v>
      </c>
      <c r="B15" s="224">
        <f>+'9'!L16</f>
        <v>13.773779000000001</v>
      </c>
      <c r="C15" s="224">
        <v>4.8926860000000003</v>
      </c>
      <c r="D15" s="224">
        <f t="shared" si="0"/>
        <v>8.8810929999999999</v>
      </c>
      <c r="E15" s="254">
        <f t="shared" si="1"/>
        <v>1.8151773892704335</v>
      </c>
      <c r="I15" s="157"/>
    </row>
    <row r="16" spans="1:9" x14ac:dyDescent="0.2">
      <c r="A16" s="169" t="s">
        <v>33</v>
      </c>
      <c r="B16" s="224">
        <f>+'9'!L17</f>
        <v>501.91845999999998</v>
      </c>
      <c r="C16" s="224">
        <v>516.67966999999999</v>
      </c>
      <c r="D16" s="224">
        <f t="shared" si="0"/>
        <v>-14.761210000000005</v>
      </c>
      <c r="E16" s="254">
        <f t="shared" si="1"/>
        <v>-2.856936484456607E-2</v>
      </c>
    </row>
    <row r="17" spans="1:5" x14ac:dyDescent="0.2">
      <c r="A17" s="169" t="s">
        <v>32</v>
      </c>
      <c r="B17" s="224">
        <f>+'9'!L18</f>
        <v>824.34721100000002</v>
      </c>
      <c r="C17" s="224">
        <v>864.54048499999999</v>
      </c>
      <c r="D17" s="224">
        <f t="shared" si="0"/>
        <v>-40.193273999999974</v>
      </c>
      <c r="E17" s="254">
        <f t="shared" si="1"/>
        <v>-4.6490910139390329E-2</v>
      </c>
    </row>
    <row r="18" spans="1:5" x14ac:dyDescent="0.2">
      <c r="A18" s="169" t="s">
        <v>3</v>
      </c>
      <c r="B18" s="224">
        <f>+'9'!L19</f>
        <v>0</v>
      </c>
      <c r="C18" s="224">
        <v>0</v>
      </c>
      <c r="D18" s="224">
        <f t="shared" si="0"/>
        <v>0</v>
      </c>
      <c r="E18" s="254">
        <v>0</v>
      </c>
    </row>
    <row r="19" spans="1:5" x14ac:dyDescent="0.2">
      <c r="A19" s="169" t="s">
        <v>31</v>
      </c>
      <c r="B19" s="224">
        <f>+'9'!L20</f>
        <v>20.506984999999993</v>
      </c>
      <c r="C19" s="224">
        <v>2.5471999999999997</v>
      </c>
      <c r="D19" s="224">
        <f t="shared" si="0"/>
        <v>17.959784999999993</v>
      </c>
      <c r="E19" s="254">
        <f t="shared" si="1"/>
        <v>7.0507949905778879</v>
      </c>
    </row>
    <row r="20" spans="1:5" x14ac:dyDescent="0.2">
      <c r="A20" s="169" t="s">
        <v>30</v>
      </c>
      <c r="B20" s="224">
        <f>+'9'!L21</f>
        <v>1687.8025839999991</v>
      </c>
      <c r="C20" s="224">
        <v>1721.6421735999998</v>
      </c>
      <c r="D20" s="224">
        <f t="shared" si="0"/>
        <v>-33.839589600000636</v>
      </c>
      <c r="E20" s="254">
        <f t="shared" si="1"/>
        <v>-1.9655413952390122E-2</v>
      </c>
    </row>
    <row r="21" spans="1:5" s="166" customFormat="1" ht="11.25" x14ac:dyDescent="0.2">
      <c r="E21" s="165"/>
    </row>
    <row r="23" spans="1:5" x14ac:dyDescent="0.2">
      <c r="B23" s="156"/>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856E-3896-43B4-932C-7BF58042E86D}">
  <dimension ref="A1:D49"/>
  <sheetViews>
    <sheetView view="pageBreakPreview" zoomScaleNormal="100" zoomScaleSheetLayoutView="100" workbookViewId="0">
      <selection activeCell="C46" sqref="C46"/>
    </sheetView>
  </sheetViews>
  <sheetFormatPr defaultRowHeight="14.25" x14ac:dyDescent="0.2"/>
  <cols>
    <col min="1" max="1" width="56.42578125" style="305" customWidth="1"/>
    <col min="2" max="4" width="12.7109375" style="305" customWidth="1"/>
    <col min="5" max="16384" width="9.140625" style="305"/>
  </cols>
  <sheetData>
    <row r="1" spans="1:4" ht="20.25" x14ac:dyDescent="0.2">
      <c r="A1" s="304" t="s">
        <v>319</v>
      </c>
      <c r="D1" s="306"/>
    </row>
    <row r="2" spans="1:4" ht="15" x14ac:dyDescent="0.2">
      <c r="C2" s="363" t="s">
        <v>172</v>
      </c>
      <c r="D2" s="363"/>
    </row>
    <row r="3" spans="1:4" ht="15" x14ac:dyDescent="0.25">
      <c r="A3" s="307" t="s">
        <v>311</v>
      </c>
      <c r="B3" s="308">
        <f>+'10.1'!D10</f>
        <v>24141.388330767819</v>
      </c>
      <c r="C3" s="308">
        <f>+'10.1'!D11</f>
        <v>-228.79966227961268</v>
      </c>
      <c r="D3" s="309">
        <f>+'10.1'!D12</f>
        <v>-9.3885062497214584E-3</v>
      </c>
    </row>
    <row r="4" spans="1:4" x14ac:dyDescent="0.2">
      <c r="A4" s="310" t="str">
        <f>+'5.4'!B4</f>
        <v>Červenec</v>
      </c>
      <c r="B4" s="311">
        <f>INDEX('3'!$B$6:$M$6,,MATCH('2'!A4,'3'!$B$4:$M$4,0))</f>
        <v>7491.2064413455646</v>
      </c>
      <c r="C4" s="311">
        <f>+'10.2'!H10</f>
        <v>-25.616150722560633</v>
      </c>
      <c r="D4" s="312">
        <f>+'10.2'!H11</f>
        <v>-3.407842929483425E-3</v>
      </c>
    </row>
    <row r="5" spans="1:4" x14ac:dyDescent="0.2">
      <c r="A5" s="310" t="str">
        <f>+'5.4'!C4</f>
        <v>Srpen</v>
      </c>
      <c r="B5" s="311">
        <f>INDEX('3'!$B$6:$M$6,,MATCH('2'!A5,'3'!$B$4:$M$4,0))</f>
        <v>7420.3241269651407</v>
      </c>
      <c r="C5" s="311">
        <f>+'10.2'!I10</f>
        <v>-482.57867399318184</v>
      </c>
      <c r="D5" s="312">
        <f>+'10.2'!I11</f>
        <v>-6.1063470745795247E-2</v>
      </c>
    </row>
    <row r="6" spans="1:4" x14ac:dyDescent="0.2">
      <c r="A6" s="310" t="str">
        <f>+'5.4'!D4</f>
        <v>Září</v>
      </c>
      <c r="B6" s="311">
        <f>INDEX('3'!$B$6:$M$6,,MATCH('2'!A6,'3'!$B$4:$M$4,0))</f>
        <v>9229.8577624571117</v>
      </c>
      <c r="C6" s="311">
        <f>+'10.2'!J10</f>
        <v>279.39516243612707</v>
      </c>
      <c r="D6" s="312">
        <f>+'10.2'!J11</f>
        <v>3.121572313317884E-2</v>
      </c>
    </row>
    <row r="7" spans="1:4" ht="7.5" customHeight="1" x14ac:dyDescent="0.2">
      <c r="B7" s="311"/>
    </row>
    <row r="8" spans="1:4" x14ac:dyDescent="0.2">
      <c r="A8" s="310" t="s">
        <v>305</v>
      </c>
      <c r="B8" s="311"/>
    </row>
    <row r="9" spans="1:4" x14ac:dyDescent="0.2">
      <c r="A9" s="310" t="s">
        <v>40</v>
      </c>
      <c r="B9" s="311">
        <f>+'4.1'!H8+'4.1'!I8+'4.1'!J8</f>
        <v>4781.9008310000008</v>
      </c>
      <c r="C9" s="311">
        <f>+VLOOKUP(A9,'10.3'!$A$4:$E$20,4,FALSE)</f>
        <v>-32.341809999999896</v>
      </c>
      <c r="D9" s="312">
        <f>+VLOOKUP(A9,'10.3'!$A$4:$E$20,5,FALSE)</f>
        <v>-6.7179434880503264E-3</v>
      </c>
    </row>
    <row r="10" spans="1:4" x14ac:dyDescent="0.2">
      <c r="A10" s="310" t="s">
        <v>38</v>
      </c>
      <c r="B10" s="311">
        <f>+'4.1'!H10+'4.1'!I10+'4.1'!J10</f>
        <v>1560.7218869999997</v>
      </c>
      <c r="C10" s="311">
        <f>+VLOOKUP(A10,'10.3'!$A$4:$E$20,4,FALSE)</f>
        <v>-82.253863000000365</v>
      </c>
      <c r="D10" s="312">
        <f>+VLOOKUP(A10,'10.3'!$A$4:$E$20,5,FALSE)</f>
        <v>-5.0063954382771891E-2</v>
      </c>
    </row>
    <row r="11" spans="1:4" x14ac:dyDescent="0.2">
      <c r="A11" s="310" t="s">
        <v>37</v>
      </c>
      <c r="B11" s="311">
        <f>+'4.1'!H14+'4.1'!I14+'4.1'!J14</f>
        <v>7974.3696129999998</v>
      </c>
      <c r="C11" s="311">
        <f>+VLOOKUP(A11,'10.3'!$A$4:$E$20,4,FALSE)</f>
        <v>658.80299000000105</v>
      </c>
      <c r="D11" s="312">
        <f>+VLOOKUP(A11,'10.3'!$A$4:$E$20,5,FALSE)</f>
        <v>9.0054950484455665E-2</v>
      </c>
    </row>
    <row r="12" spans="1:4" x14ac:dyDescent="0.2">
      <c r="A12" s="310" t="s">
        <v>30</v>
      </c>
      <c r="B12" s="311">
        <f>+'4.1'!H23+'4.1'!I23+'4.1'!J23</f>
        <v>4019.8616080806214</v>
      </c>
      <c r="C12" s="311">
        <f>+VLOOKUP(A12,'10.3'!$A$4:$E$20,4,FALSE)</f>
        <v>-268.52023826827281</v>
      </c>
      <c r="D12" s="312">
        <f>+VLOOKUP(A12,'10.3'!$A$4:$E$20,5,FALSE)</f>
        <v>-6.2615748291372286E-2</v>
      </c>
    </row>
    <row r="13" spans="1:4" ht="7.5" customHeight="1" x14ac:dyDescent="0.2">
      <c r="A13" s="310"/>
      <c r="B13" s="311"/>
      <c r="C13" s="311"/>
      <c r="D13" s="313"/>
    </row>
    <row r="14" spans="1:4" x14ac:dyDescent="0.2">
      <c r="A14" s="310" t="s">
        <v>306</v>
      </c>
      <c r="B14" s="311"/>
      <c r="C14" s="311"/>
      <c r="D14" s="313"/>
    </row>
    <row r="15" spans="1:4" x14ac:dyDescent="0.2">
      <c r="A15" s="310" t="s">
        <v>104</v>
      </c>
      <c r="B15" s="311">
        <f>+'4.2'!H14+'4.2'!I14+'4.2'!J14</f>
        <v>5103.5412599999981</v>
      </c>
      <c r="C15" s="311">
        <f>+VLOOKUP(A15,'10.3'!$A$24:$E$38,4,FALSE)</f>
        <v>-304.09618900000351</v>
      </c>
      <c r="D15" s="312">
        <f>+VLOOKUP(A15,'10.3'!$A$24:$E$38,5,FALSE)</f>
        <v>-5.6234574131118542E-2</v>
      </c>
    </row>
    <row r="16" spans="1:4" x14ac:dyDescent="0.2">
      <c r="A16" s="310" t="s">
        <v>108</v>
      </c>
      <c r="B16" s="311">
        <f>+'4.2'!H18+'4.2'!I18+'4.2'!J18</f>
        <v>4011.1933480000007</v>
      </c>
      <c r="C16" s="311">
        <f>+VLOOKUP(A16,'10.3'!$A$24:$E$38,4,FALSE)</f>
        <v>153.35943300000008</v>
      </c>
      <c r="D16" s="312">
        <f>+VLOOKUP(A16,'10.3'!$A$24:$E$38,5,FALSE)</f>
        <v>3.9752730775606704E-2</v>
      </c>
    </row>
    <row r="17" spans="1:4" x14ac:dyDescent="0.2">
      <c r="A17" s="310" t="s">
        <v>109</v>
      </c>
      <c r="B17" s="311">
        <f>+'4.2'!H19+'4.2'!I19+'4.2'!J19</f>
        <v>6047.4274349999996</v>
      </c>
      <c r="C17" s="311">
        <f>+VLOOKUP(A17,'10.3'!$A$24:$E$38,4,FALSE)</f>
        <v>98.428149999997913</v>
      </c>
      <c r="D17" s="312">
        <f>+VLOOKUP(A17,'10.3'!$A$24:$E$38,5,FALSE)</f>
        <v>1.6545328934259196E-2</v>
      </c>
    </row>
    <row r="18" spans="1:4" x14ac:dyDescent="0.2">
      <c r="A18" s="310"/>
      <c r="B18" s="311"/>
      <c r="C18" s="311"/>
      <c r="D18" s="313"/>
    </row>
    <row r="19" spans="1:4" ht="7.5" customHeight="1" x14ac:dyDescent="0.2">
      <c r="B19" s="311"/>
    </row>
    <row r="20" spans="1:4" ht="15" x14ac:dyDescent="0.25">
      <c r="A20" s="307" t="s">
        <v>312</v>
      </c>
      <c r="B20" s="314">
        <f>+'10.1'!D18</f>
        <v>9862.0469064606659</v>
      </c>
      <c r="C20" s="314">
        <f>+'10.1'!D19</f>
        <v>95.670242669835716</v>
      </c>
      <c r="D20" s="315">
        <f>+'10.1'!D20</f>
        <v>9.795878856949717E-3</v>
      </c>
    </row>
    <row r="21" spans="1:4" x14ac:dyDescent="0.2">
      <c r="A21" s="310" t="str">
        <f>+'5.4'!B4</f>
        <v>Červenec</v>
      </c>
      <c r="B21" s="311">
        <f>+'10.2'!H17</f>
        <v>2826.8118496068118</v>
      </c>
      <c r="C21" s="311">
        <f>+'10.2'!H18</f>
        <v>42.618825448261759</v>
      </c>
      <c r="D21" s="312">
        <f>+'10.2'!H19</f>
        <v>1.5307424836732428E-2</v>
      </c>
    </row>
    <row r="22" spans="1:4" x14ac:dyDescent="0.2">
      <c r="A22" s="310" t="str">
        <f>+'5.4'!C4</f>
        <v>Srpen</v>
      </c>
      <c r="B22" s="311">
        <f>+'10.2'!I17</f>
        <v>2843.9103370756047</v>
      </c>
      <c r="C22" s="311">
        <f>+'10.2'!I18</f>
        <v>-202.97912447074486</v>
      </c>
      <c r="D22" s="312">
        <f>+'10.2'!I19</f>
        <v>-6.6618473375049655E-2</v>
      </c>
    </row>
    <row r="23" spans="1:4" x14ac:dyDescent="0.2">
      <c r="A23" s="310" t="str">
        <f>+'5.4'!D4</f>
        <v>Září</v>
      </c>
      <c r="B23" s="311">
        <f>+'10.2'!J17</f>
        <v>4191.3247197782493</v>
      </c>
      <c r="C23" s="311">
        <f>+'10.2'!J18</f>
        <v>256.03054169231928</v>
      </c>
      <c r="D23" s="312">
        <f>+'10.2'!J19</f>
        <v>6.5060076859831811E-2</v>
      </c>
    </row>
    <row r="24" spans="1:4" ht="7.5" customHeight="1" x14ac:dyDescent="0.2"/>
    <row r="25" spans="1:4" x14ac:dyDescent="0.2">
      <c r="A25" s="310" t="s">
        <v>307</v>
      </c>
    </row>
    <row r="26" spans="1:4" x14ac:dyDescent="0.2">
      <c r="A26" s="310" t="s">
        <v>40</v>
      </c>
      <c r="B26" s="311">
        <f>+'5.1'!H8+'5.1'!I8+'5.1'!J8</f>
        <v>1038.6198109999998</v>
      </c>
      <c r="C26" s="316">
        <f>+VLOOKUP(A26,'10.3'!$G$4:$K$20,4,FALSE)</f>
        <v>-103.95802900000035</v>
      </c>
      <c r="D26" s="312">
        <f>+VLOOKUP(A26,'10.3'!$G$4:$K$20,5,FALSE)</f>
        <v>-9.0985511324112811E-2</v>
      </c>
    </row>
    <row r="27" spans="1:4" x14ac:dyDescent="0.2">
      <c r="A27" s="310" t="s">
        <v>38</v>
      </c>
      <c r="B27" s="311">
        <f>+'5.1'!H10+'5.1'!I10+'5.1'!J10</f>
        <v>781.22273799999994</v>
      </c>
      <c r="C27" s="316">
        <f>+VLOOKUP(A27,'10.3'!$G$4:$K$20,4,FALSE)</f>
        <v>33.033882999999946</v>
      </c>
      <c r="D27" s="312">
        <f>+VLOOKUP(A27,'10.3'!$G$4:$K$20,5,FALSE)</f>
        <v>4.4151797743632537E-2</v>
      </c>
    </row>
    <row r="28" spans="1:4" x14ac:dyDescent="0.2">
      <c r="A28" s="310" t="s">
        <v>37</v>
      </c>
      <c r="B28" s="311">
        <f>+'5.1'!H14+'5.1'!I14+'5.1'!J14</f>
        <v>3804.4955060000007</v>
      </c>
      <c r="C28" s="316">
        <f>+VLOOKUP(A28,'10.3'!$G$4:$K$20,4,FALSE)</f>
        <v>459.62471600000072</v>
      </c>
      <c r="D28" s="312">
        <f>+VLOOKUP(A28,'10.3'!$G$4:$K$20,5,FALSE)</f>
        <v>0.13741179999362574</v>
      </c>
    </row>
    <row r="29" spans="1:4" x14ac:dyDescent="0.2">
      <c r="A29" s="310" t="s">
        <v>30</v>
      </c>
      <c r="B29" s="311">
        <f>+'5.1'!H23+'5.1'!I23+'5.1'!J23</f>
        <v>2709.3688202963012</v>
      </c>
      <c r="C29" s="316">
        <f>+VLOOKUP(A29,'10.3'!$G$4:$K$20,4,FALSE)</f>
        <v>-99.874105773162228</v>
      </c>
      <c r="D29" s="312">
        <f>+VLOOKUP(A29,'10.3'!$G$4:$K$20,5,FALSE)</f>
        <v>-3.5551964853712592E-2</v>
      </c>
    </row>
    <row r="30" spans="1:4" ht="7.5" customHeight="1" x14ac:dyDescent="0.2"/>
    <row r="31" spans="1:4" x14ac:dyDescent="0.2">
      <c r="A31" s="310" t="s">
        <v>308</v>
      </c>
    </row>
    <row r="32" spans="1:4" x14ac:dyDescent="0.2">
      <c r="A32" s="310" t="s">
        <v>104</v>
      </c>
      <c r="B32" s="311">
        <f>+'5.2'!H14+'5.2'!I14+'5.2'!J14</f>
        <v>1563.4125770000003</v>
      </c>
      <c r="C32" s="316">
        <f>+VLOOKUP(A32,'10.3'!$G$24:$K$38,4,FALSE)</f>
        <v>-140.69338799999991</v>
      </c>
      <c r="D32" s="312">
        <f>+VLOOKUP(A32,'10.3'!$G$24:$K$38,5,FALSE)</f>
        <v>-8.2561408087084454E-2</v>
      </c>
    </row>
    <row r="33" spans="1:4" x14ac:dyDescent="0.2">
      <c r="A33" s="310" t="s">
        <v>108</v>
      </c>
      <c r="B33" s="311">
        <f>+'5.2'!H18+'5.2'!I18+'5.2'!J18</f>
        <v>2373.9512139999997</v>
      </c>
      <c r="C33" s="316">
        <f>+VLOOKUP(A33,'10.3'!$G$24:$K$38,4,FALSE)</f>
        <v>104.75381100000004</v>
      </c>
      <c r="D33" s="312">
        <f>+VLOOKUP(A33,'10.3'!$G$24:$K$38,5,FALSE)</f>
        <v>4.6163375148195573E-2</v>
      </c>
    </row>
    <row r="34" spans="1:4" x14ac:dyDescent="0.2">
      <c r="A34" s="310" t="s">
        <v>109</v>
      </c>
      <c r="B34" s="311">
        <f>+'5.2'!H19+'5.2'!I19+'5.2'!J19</f>
        <v>1611.397927</v>
      </c>
      <c r="C34" s="316">
        <f>+VLOOKUP(A34,'10.3'!$G$24:$K$38,4,FALSE)</f>
        <v>68.030538000000433</v>
      </c>
      <c r="D34" s="312">
        <f>+VLOOKUP(A34,'10.3'!$G$24:$K$38,5,FALSE)</f>
        <v>4.4079289535902344E-2</v>
      </c>
    </row>
    <row r="35" spans="1:4" ht="7.5" customHeight="1" x14ac:dyDescent="0.2"/>
    <row r="36" spans="1:4" ht="16.5" x14ac:dyDescent="0.3">
      <c r="A36" s="317" t="s">
        <v>313</v>
      </c>
      <c r="B36" s="314">
        <f>+'6'!H5</f>
        <v>38416.874360000002</v>
      </c>
    </row>
    <row r="37" spans="1:4" ht="7.5" customHeight="1" x14ac:dyDescent="0.2"/>
    <row r="38" spans="1:4" ht="15" x14ac:dyDescent="0.25">
      <c r="A38" s="307" t="s">
        <v>314</v>
      </c>
    </row>
    <row r="39" spans="1:4" x14ac:dyDescent="0.2">
      <c r="A39" s="310" t="s">
        <v>26</v>
      </c>
      <c r="B39" s="311">
        <f>+'10.4'!D8</f>
        <v>3580.4847530000006</v>
      </c>
      <c r="C39" s="311">
        <f>+'10.4'!D9</f>
        <v>123.5662580000012</v>
      </c>
      <c r="D39" s="312">
        <f>+'10.4'!D10</f>
        <v>3.5744625792804879E-2</v>
      </c>
    </row>
    <row r="40" spans="1:4" x14ac:dyDescent="0.2">
      <c r="A40" s="310" t="s">
        <v>25</v>
      </c>
      <c r="B40" s="311">
        <f>+'10.4'!D20</f>
        <v>3108.5773364606666</v>
      </c>
      <c r="C40" s="311">
        <f>+'10.4'!D21</f>
        <v>-2.4884505247073321</v>
      </c>
      <c r="D40" s="312">
        <f>+'10.4'!D22</f>
        <v>-7.9987075011957339E-4</v>
      </c>
    </row>
    <row r="41" spans="1:4" x14ac:dyDescent="0.2">
      <c r="A41" s="310" t="s">
        <v>5</v>
      </c>
      <c r="B41" s="311">
        <f>+'10.4'!D32</f>
        <v>1349.0729979999999</v>
      </c>
      <c r="C41" s="311">
        <f>+'10.4'!D33</f>
        <v>15.851229999999987</v>
      </c>
      <c r="D41" s="312">
        <f>+'10.4'!D34</f>
        <v>1.1889417335106088E-2</v>
      </c>
    </row>
    <row r="42" spans="1:4" ht="7.5" customHeight="1" x14ac:dyDescent="0.2"/>
    <row r="43" spans="1:4" ht="15" x14ac:dyDescent="0.25">
      <c r="A43" s="307" t="s">
        <v>315</v>
      </c>
      <c r="B43" s="314">
        <f>+'10.5'!B4</f>
        <v>13643.882803999999</v>
      </c>
      <c r="C43" s="314">
        <f>+'10.5'!D4</f>
        <v>558.79851839999901</v>
      </c>
      <c r="D43" s="315">
        <f>+'10.5'!E4</f>
        <v>4.2704999540198019E-2</v>
      </c>
    </row>
    <row r="44" spans="1:4" ht="7.5" customHeight="1" x14ac:dyDescent="0.2"/>
    <row r="45" spans="1:4" x14ac:dyDescent="0.2">
      <c r="A45" s="310" t="s">
        <v>309</v>
      </c>
    </row>
    <row r="46" spans="1:4" x14ac:dyDescent="0.2">
      <c r="A46" s="310" t="s">
        <v>40</v>
      </c>
      <c r="B46" s="311">
        <f>+'9'!L6</f>
        <v>3487.5789380000006</v>
      </c>
      <c r="C46" s="311">
        <f>+VLOOKUP(A46,'10.5'!$A$4:$E$20,4,FALSE)</f>
        <v>117.04665800000021</v>
      </c>
      <c r="D46" s="312">
        <f>+VLOOKUP(A46,'10.5'!$A$4:$E$20,5,FALSE)</f>
        <v>3.4726461068042447E-2</v>
      </c>
    </row>
    <row r="47" spans="1:4" x14ac:dyDescent="0.2">
      <c r="A47" s="310" t="s">
        <v>38</v>
      </c>
      <c r="B47" s="311">
        <f>+'9'!L8</f>
        <v>985.06645400000002</v>
      </c>
      <c r="C47" s="311">
        <f>+VLOOKUP(A47,'10.5'!$A$4:$E$20,4,FALSE)</f>
        <v>13.782472999999982</v>
      </c>
      <c r="D47" s="312">
        <f>+VLOOKUP(A47,'10.5'!$A$4:$E$20,5,FALSE)</f>
        <v>1.4189951929208133E-2</v>
      </c>
    </row>
    <row r="48" spans="1:4" x14ac:dyDescent="0.2">
      <c r="A48" s="310" t="s">
        <v>37</v>
      </c>
      <c r="B48" s="311">
        <f>+'9'!L12</f>
        <v>5606.9547210000001</v>
      </c>
      <c r="C48" s="311">
        <f>+VLOOKUP(A48,'10.5'!$A$4:$E$20,4,FALSE)</f>
        <v>539.02282000000014</v>
      </c>
      <c r="D48" s="312">
        <f>+VLOOKUP(A48,'10.5'!$A$4:$E$20,5,FALSE)</f>
        <v>0.10635952308152374</v>
      </c>
    </row>
    <row r="49" spans="1:4" x14ac:dyDescent="0.2">
      <c r="A49" s="310" t="s">
        <v>30</v>
      </c>
      <c r="B49" s="311">
        <f>+'9'!L21</f>
        <v>1687.8025839999991</v>
      </c>
      <c r="C49" s="311">
        <f>+VLOOKUP(A49,'10.5'!$A$4:$E$20,4,FALSE)</f>
        <v>-33.839589600000636</v>
      </c>
      <c r="D49" s="312">
        <f>+VLOOKUP(A49,'10.5'!$A$4:$E$20,5,FALSE)</f>
        <v>-1.9655413952390122E-2</v>
      </c>
    </row>
  </sheetData>
  <mergeCells count="1">
    <mergeCell ref="C2:D2"/>
  </mergeCells>
  <pageMargins left="0.31496062992125984" right="0.31496062992125984" top="0.35433070866141736" bottom="0.35433070866141736"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0"/>
  <sheetViews>
    <sheetView zoomScale="70" zoomScaleNormal="70" workbookViewId="0">
      <selection activeCell="A50" sqref="A50"/>
    </sheetView>
  </sheetViews>
  <sheetFormatPr defaultRowHeight="12.75" x14ac:dyDescent="0.2"/>
  <sheetData>
    <row r="25" spans="6:6" x14ac:dyDescent="0.2">
      <c r="F25" s="213"/>
    </row>
    <row r="26" spans="6:6" x14ac:dyDescent="0.2">
      <c r="F26" s="213"/>
    </row>
    <row r="27" spans="6:6" x14ac:dyDescent="0.2">
      <c r="F27" s="213"/>
    </row>
    <row r="28" spans="6:6" x14ac:dyDescent="0.2">
      <c r="F28" s="213"/>
    </row>
    <row r="47" spans="1:3" ht="15" x14ac:dyDescent="0.25">
      <c r="A47" s="214" t="s">
        <v>251</v>
      </c>
    </row>
    <row r="48" spans="1:3" ht="14.25" x14ac:dyDescent="0.2">
      <c r="A48" s="215" t="s">
        <v>252</v>
      </c>
      <c r="B48" s="216"/>
      <c r="C48" s="216"/>
    </row>
    <row r="50" spans="1:1" ht="14.25" x14ac:dyDescent="0.2">
      <c r="A50" s="217"/>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view="pageBreakPreview" zoomScaleNormal="70" zoomScaleSheetLayoutView="100" workbookViewId="0">
      <selection activeCell="P25" sqref="P25"/>
    </sheetView>
  </sheetViews>
  <sheetFormatPr defaultColWidth="9.140625" defaultRowHeight="12" x14ac:dyDescent="0.2"/>
  <cols>
    <col min="1" max="1" width="31.140625" style="66" customWidth="1"/>
    <col min="2" max="13" width="8.5703125" style="66" customWidth="1"/>
    <col min="14" max="14" width="10.140625" style="66" customWidth="1"/>
    <col min="15" max="15" width="8.42578125" style="66" customWidth="1"/>
    <col min="16" max="16" width="11.42578125" style="66" bestFit="1" customWidth="1"/>
    <col min="17" max="17" width="9.5703125" style="66" bestFit="1" customWidth="1"/>
    <col min="18" max="16384" width="9.140625" style="66"/>
  </cols>
  <sheetData>
    <row r="1" spans="1:18" s="76" customFormat="1" ht="20.25" x14ac:dyDescent="0.3">
      <c r="A1" s="177" t="s">
        <v>244</v>
      </c>
      <c r="B1" s="72"/>
      <c r="C1" s="72"/>
      <c r="D1" s="72"/>
      <c r="E1" s="72"/>
      <c r="F1" s="72"/>
      <c r="G1" s="72"/>
      <c r="H1" s="72"/>
      <c r="I1" s="72"/>
      <c r="J1" s="72"/>
      <c r="K1" s="72"/>
      <c r="L1" s="72"/>
      <c r="M1" s="72"/>
      <c r="N1" s="245" t="s">
        <v>320</v>
      </c>
    </row>
    <row r="2" spans="1:18" ht="6" customHeight="1" x14ac:dyDescent="0.2">
      <c r="A2" s="7"/>
      <c r="B2" s="7"/>
      <c r="C2" s="7"/>
      <c r="D2" s="7"/>
      <c r="E2" s="7"/>
      <c r="F2" s="7"/>
      <c r="G2" s="7"/>
      <c r="H2" s="7"/>
      <c r="I2" s="7"/>
      <c r="J2" s="7"/>
      <c r="K2" s="7"/>
      <c r="L2" s="7"/>
      <c r="M2" s="7"/>
      <c r="N2" s="7"/>
    </row>
    <row r="3" spans="1:18" x14ac:dyDescent="0.2">
      <c r="A3" s="369">
        <v>2022</v>
      </c>
      <c r="B3" s="370" t="s">
        <v>42</v>
      </c>
      <c r="C3" s="371"/>
      <c r="D3" s="372"/>
      <c r="E3" s="370" t="s">
        <v>43</v>
      </c>
      <c r="F3" s="371"/>
      <c r="G3" s="372"/>
      <c r="H3" s="371" t="s">
        <v>44</v>
      </c>
      <c r="I3" s="371"/>
      <c r="J3" s="371"/>
      <c r="K3" s="370" t="s">
        <v>45</v>
      </c>
      <c r="L3" s="371"/>
      <c r="M3" s="372"/>
      <c r="N3" s="376" t="s">
        <v>7</v>
      </c>
      <c r="Q3" s="125"/>
      <c r="R3" s="125"/>
    </row>
    <row r="4" spans="1:18" x14ac:dyDescent="0.2">
      <c r="A4" s="369"/>
      <c r="B4" s="283" t="s">
        <v>8</v>
      </c>
      <c r="C4" s="273" t="s">
        <v>9</v>
      </c>
      <c r="D4" s="284" t="s">
        <v>10</v>
      </c>
      <c r="E4" s="283" t="s">
        <v>11</v>
      </c>
      <c r="F4" s="273" t="s">
        <v>12</v>
      </c>
      <c r="G4" s="284" t="s">
        <v>13</v>
      </c>
      <c r="H4" s="196" t="s">
        <v>14</v>
      </c>
      <c r="I4" s="196" t="s">
        <v>15</v>
      </c>
      <c r="J4" s="196" t="s">
        <v>16</v>
      </c>
      <c r="K4" s="283" t="s">
        <v>17</v>
      </c>
      <c r="L4" s="273" t="s">
        <v>18</v>
      </c>
      <c r="M4" s="284" t="s">
        <v>19</v>
      </c>
      <c r="N4" s="376"/>
    </row>
    <row r="5" spans="1:18" s="79" customFormat="1" x14ac:dyDescent="0.2">
      <c r="A5" s="365" t="s">
        <v>59</v>
      </c>
      <c r="B5" s="366">
        <f>SUM(B6:D6)</f>
        <v>51314.122526473984</v>
      </c>
      <c r="C5" s="367"/>
      <c r="D5" s="368"/>
      <c r="E5" s="366">
        <f>SUM(E6:G6)</f>
        <v>30637.364738921475</v>
      </c>
      <c r="F5" s="367"/>
      <c r="G5" s="368"/>
      <c r="H5" s="367">
        <f>SUM(H6:J6)</f>
        <v>24141.388330767819</v>
      </c>
      <c r="I5" s="367"/>
      <c r="J5" s="367"/>
      <c r="K5" s="373">
        <f>SUM(K6:M6)</f>
        <v>0</v>
      </c>
      <c r="L5" s="374"/>
      <c r="M5" s="375"/>
      <c r="N5" s="364">
        <f>SUM(B6:M6)</f>
        <v>106092.87559616327</v>
      </c>
      <c r="Q5" s="123"/>
      <c r="R5" s="123"/>
    </row>
    <row r="6" spans="1:18" s="79" customFormat="1" x14ac:dyDescent="0.2">
      <c r="A6" s="365"/>
      <c r="B6" s="285">
        <v>19324.30489608791</v>
      </c>
      <c r="C6" s="272">
        <v>15789.767833604514</v>
      </c>
      <c r="D6" s="286">
        <v>16200.049796781559</v>
      </c>
      <c r="E6" s="301">
        <v>13427.805139339933</v>
      </c>
      <c r="F6" s="299">
        <v>9330.7192101713536</v>
      </c>
      <c r="G6" s="286">
        <v>7878.8403894101848</v>
      </c>
      <c r="H6" s="299">
        <v>7491.2064413455646</v>
      </c>
      <c r="I6" s="299">
        <v>7420.3241269651407</v>
      </c>
      <c r="J6" s="299">
        <v>9229.8577624571117</v>
      </c>
      <c r="K6" s="318">
        <v>0</v>
      </c>
      <c r="L6" s="319">
        <v>0</v>
      </c>
      <c r="M6" s="320">
        <v>0</v>
      </c>
      <c r="N6" s="364"/>
    </row>
    <row r="7" spans="1:18" ht="12.75" customHeight="1" x14ac:dyDescent="0.2">
      <c r="A7" s="365" t="s">
        <v>71</v>
      </c>
      <c r="B7" s="366">
        <f>SUM(B8:D8)</f>
        <v>2613.788031999999</v>
      </c>
      <c r="C7" s="367"/>
      <c r="D7" s="368"/>
      <c r="E7" s="366">
        <f>SUM(E8:G8)</f>
        <v>2189.5495700000001</v>
      </c>
      <c r="F7" s="367"/>
      <c r="G7" s="368"/>
      <c r="H7" s="367">
        <f>SUM(H8:J8)</f>
        <v>2163.040863000002</v>
      </c>
      <c r="I7" s="367"/>
      <c r="J7" s="367"/>
      <c r="K7" s="373">
        <f>SUM(K8:M8)</f>
        <v>0</v>
      </c>
      <c r="L7" s="374"/>
      <c r="M7" s="375"/>
      <c r="N7" s="364">
        <f>SUM(B8:M8)</f>
        <v>6966.3784650000016</v>
      </c>
      <c r="P7" s="158"/>
    </row>
    <row r="8" spans="1:18" s="79" customFormat="1" ht="12.75" customHeight="1" x14ac:dyDescent="0.2">
      <c r="A8" s="365"/>
      <c r="B8" s="285">
        <v>921.08455200000083</v>
      </c>
      <c r="C8" s="272">
        <v>800.85594199999957</v>
      </c>
      <c r="D8" s="286">
        <v>891.84753799999874</v>
      </c>
      <c r="E8" s="301">
        <v>754.25838699999929</v>
      </c>
      <c r="F8" s="299">
        <v>746.93328400000019</v>
      </c>
      <c r="G8" s="286">
        <v>688.35789900000054</v>
      </c>
      <c r="H8" s="299">
        <v>744.24059400000033</v>
      </c>
      <c r="I8" s="299">
        <v>733.23568700000055</v>
      </c>
      <c r="J8" s="299">
        <v>685.56458200000088</v>
      </c>
      <c r="K8" s="318">
        <v>0</v>
      </c>
      <c r="L8" s="319">
        <v>0</v>
      </c>
      <c r="M8" s="320">
        <v>0</v>
      </c>
      <c r="N8" s="364"/>
      <c r="P8" s="159"/>
    </row>
    <row r="9" spans="1:18" s="110" customFormat="1" ht="12" customHeight="1" x14ac:dyDescent="0.2">
      <c r="A9" s="365" t="s">
        <v>91</v>
      </c>
      <c r="B9" s="366">
        <f>SUM(B10:D10)</f>
        <v>3817.750547185688</v>
      </c>
      <c r="C9" s="367"/>
      <c r="D9" s="368"/>
      <c r="E9" s="366">
        <f>SUM(E10:G10)</f>
        <v>2794.9464804962954</v>
      </c>
      <c r="F9" s="367"/>
      <c r="G9" s="368"/>
      <c r="H9" s="367">
        <f>SUM(H10:J10)</f>
        <v>2423.7686415671519</v>
      </c>
      <c r="I9" s="367"/>
      <c r="J9" s="367"/>
      <c r="K9" s="373">
        <f>SUM(K10:M10)</f>
        <v>0</v>
      </c>
      <c r="L9" s="374"/>
      <c r="M9" s="375"/>
      <c r="N9" s="364">
        <f>SUM(B10:M10)</f>
        <v>9036.4656692491353</v>
      </c>
      <c r="P9" s="158"/>
    </row>
    <row r="10" spans="1:18" s="110" customFormat="1" ht="12" customHeight="1" x14ac:dyDescent="0.2">
      <c r="A10" s="365"/>
      <c r="B10" s="285">
        <v>1441.5679617074607</v>
      </c>
      <c r="C10" s="272">
        <v>1181.5387245584011</v>
      </c>
      <c r="D10" s="286">
        <v>1194.6438609198262</v>
      </c>
      <c r="E10" s="301">
        <v>1109.7231312667077</v>
      </c>
      <c r="F10" s="299">
        <v>878.61556824466845</v>
      </c>
      <c r="G10" s="286">
        <v>806.60778098491926</v>
      </c>
      <c r="H10" s="299">
        <v>783.50249399875304</v>
      </c>
      <c r="I10" s="299">
        <v>758.73241288953625</v>
      </c>
      <c r="J10" s="299">
        <v>881.53373467886274</v>
      </c>
      <c r="K10" s="318">
        <v>0</v>
      </c>
      <c r="L10" s="319">
        <v>0</v>
      </c>
      <c r="M10" s="320">
        <v>0</v>
      </c>
      <c r="N10" s="364"/>
      <c r="P10" s="159"/>
    </row>
    <row r="11" spans="1:18" s="7" customFormat="1" ht="12" customHeight="1" x14ac:dyDescent="0.2">
      <c r="A11" s="365" t="s">
        <v>183</v>
      </c>
      <c r="B11" s="366">
        <f>SUM(B12:D12)</f>
        <v>13014.970901379964</v>
      </c>
      <c r="C11" s="367"/>
      <c r="D11" s="368"/>
      <c r="E11" s="366">
        <f>SUM(E12:G12)</f>
        <v>10888.590773490241</v>
      </c>
      <c r="F11" s="367"/>
      <c r="G11" s="368"/>
      <c r="H11" s="367">
        <f>SUM(H12:J12)</f>
        <v>9643.2051667400065</v>
      </c>
      <c r="I11" s="367"/>
      <c r="J11" s="367"/>
      <c r="K11" s="373">
        <f>SUM(K12:M12)</f>
        <v>0</v>
      </c>
      <c r="L11" s="374"/>
      <c r="M11" s="375"/>
      <c r="N11" s="364">
        <f>SUM(B12:M12)</f>
        <v>33546.76684161021</v>
      </c>
      <c r="P11" s="158"/>
      <c r="Q11" s="124"/>
      <c r="R11" s="124"/>
    </row>
    <row r="12" spans="1:18" s="110" customFormat="1" ht="12" customHeight="1" x14ac:dyDescent="0.2">
      <c r="A12" s="365"/>
      <c r="B12" s="285">
        <v>4858.0095719698948</v>
      </c>
      <c r="C12" s="272">
        <v>3989.6026082351195</v>
      </c>
      <c r="D12" s="286">
        <v>4167.3587211749491</v>
      </c>
      <c r="E12" s="301">
        <v>3788.3679152298914</v>
      </c>
      <c r="F12" s="299">
        <v>3726.7484843261127</v>
      </c>
      <c r="G12" s="286">
        <v>3373.4743739342371</v>
      </c>
      <c r="H12" s="299">
        <v>3119.0246937400016</v>
      </c>
      <c r="I12" s="299">
        <v>3068.196031000005</v>
      </c>
      <c r="J12" s="299">
        <v>3455.9844419999995</v>
      </c>
      <c r="K12" s="318">
        <v>0</v>
      </c>
      <c r="L12" s="319">
        <v>0</v>
      </c>
      <c r="M12" s="320">
        <v>0</v>
      </c>
      <c r="N12" s="364"/>
      <c r="P12" s="159"/>
    </row>
    <row r="13" spans="1:18" s="7" customFormat="1" ht="12" customHeight="1" x14ac:dyDescent="0.2">
      <c r="A13" s="365" t="s">
        <v>116</v>
      </c>
      <c r="B13" s="366">
        <f>SUM(B14:D14)</f>
        <v>31804.336536908315</v>
      </c>
      <c r="C13" s="367"/>
      <c r="D13" s="368"/>
      <c r="E13" s="366">
        <f>SUM(E14:G14)</f>
        <v>14702.999815934929</v>
      </c>
      <c r="F13" s="367"/>
      <c r="G13" s="368"/>
      <c r="H13" s="367">
        <f>SUM(H14:J14)</f>
        <v>9862.0469064606659</v>
      </c>
      <c r="I13" s="367"/>
      <c r="J13" s="367"/>
      <c r="K13" s="373">
        <f>SUM(K14:M14)</f>
        <v>0</v>
      </c>
      <c r="L13" s="374"/>
      <c r="M13" s="375"/>
      <c r="N13" s="364">
        <f>SUM(B14:M14)</f>
        <v>56369.383259303911</v>
      </c>
      <c r="P13" s="158"/>
      <c r="Q13" s="124"/>
      <c r="R13" s="124"/>
    </row>
    <row r="14" spans="1:18" s="110" customFormat="1" ht="12" customHeight="1" x14ac:dyDescent="0.2">
      <c r="A14" s="365"/>
      <c r="B14" s="285">
        <v>12076.742777410544</v>
      </c>
      <c r="C14" s="272">
        <v>9805.5601428109894</v>
      </c>
      <c r="D14" s="286">
        <v>9922.0336166867819</v>
      </c>
      <c r="E14" s="301">
        <v>7753.0499528433302</v>
      </c>
      <c r="F14" s="299">
        <v>3957.0354496005698</v>
      </c>
      <c r="G14" s="286">
        <v>2992.9144134910293</v>
      </c>
      <c r="H14" s="299">
        <v>2826.8118496068118</v>
      </c>
      <c r="I14" s="299">
        <v>2843.9103370756047</v>
      </c>
      <c r="J14" s="299">
        <v>4191.3247197782493</v>
      </c>
      <c r="K14" s="318">
        <v>0</v>
      </c>
      <c r="L14" s="319">
        <v>0</v>
      </c>
      <c r="M14" s="320">
        <v>0</v>
      </c>
      <c r="N14" s="364"/>
      <c r="P14" s="130"/>
    </row>
    <row r="15" spans="1:18" s="110" customFormat="1" ht="12" customHeight="1" x14ac:dyDescent="0.2">
      <c r="A15" s="365" t="s">
        <v>90</v>
      </c>
      <c r="B15" s="366">
        <f>SUM(B16:D16)</f>
        <v>63.276509000017541</v>
      </c>
      <c r="C15" s="367"/>
      <c r="D15" s="368"/>
      <c r="E15" s="366">
        <f>SUM(E16:G16)</f>
        <v>61.27809900000284</v>
      </c>
      <c r="F15" s="367"/>
      <c r="G15" s="368"/>
      <c r="H15" s="367">
        <f>SUM(H16:J16)</f>
        <v>49.326752999990276</v>
      </c>
      <c r="I15" s="367"/>
      <c r="J15" s="367"/>
      <c r="K15" s="373">
        <f>SUM(K16:M16)</f>
        <v>0</v>
      </c>
      <c r="L15" s="374"/>
      <c r="M15" s="375"/>
      <c r="N15" s="364">
        <f>SUM(B16:M16)</f>
        <v>173.88136100001066</v>
      </c>
      <c r="P15" s="121"/>
    </row>
    <row r="16" spans="1:18" s="110" customFormat="1" ht="12" customHeight="1" x14ac:dyDescent="0.2">
      <c r="A16" s="365"/>
      <c r="B16" s="285">
        <v>26.900033000010808</v>
      </c>
      <c r="C16" s="272">
        <v>12.210416000003534</v>
      </c>
      <c r="D16" s="286">
        <v>24.166060000003199</v>
      </c>
      <c r="E16" s="301">
        <v>22.405753000002733</v>
      </c>
      <c r="F16" s="299">
        <v>21.386424000001625</v>
      </c>
      <c r="G16" s="286">
        <v>17.485921999998482</v>
      </c>
      <c r="H16" s="299">
        <v>17.626809999997022</v>
      </c>
      <c r="I16" s="299">
        <v>16.249658999994608</v>
      </c>
      <c r="J16" s="299">
        <v>15.450283999998646</v>
      </c>
      <c r="K16" s="318">
        <v>0</v>
      </c>
      <c r="L16" s="319">
        <v>0</v>
      </c>
      <c r="M16" s="320">
        <v>0</v>
      </c>
      <c r="N16" s="364"/>
      <c r="P16" s="130"/>
    </row>
    <row r="17" spans="1:14" s="77" customFormat="1" ht="11.25" x14ac:dyDescent="0.2">
      <c r="A17" s="193"/>
      <c r="B17" s="4"/>
      <c r="C17" s="4"/>
      <c r="D17" s="4"/>
      <c r="E17" s="4"/>
      <c r="F17" s="4"/>
      <c r="G17" s="4"/>
      <c r="H17" s="4"/>
      <c r="I17" s="4"/>
      <c r="J17" s="4"/>
      <c r="K17" s="4"/>
      <c r="L17" s="4"/>
      <c r="M17" s="4"/>
      <c r="N17" s="3"/>
    </row>
    <row r="18" spans="1:14" x14ac:dyDescent="0.2">
      <c r="A18" s="112" t="str">
        <f>A5</f>
        <v>Výroba tepla brutto</v>
      </c>
      <c r="B18" s="113">
        <f t="shared" ref="B18:M18" si="0">B6</f>
        <v>19324.30489608791</v>
      </c>
      <c r="C18" s="113">
        <f t="shared" si="0"/>
        <v>15789.767833604514</v>
      </c>
      <c r="D18" s="113">
        <f t="shared" si="0"/>
        <v>16200.049796781559</v>
      </c>
      <c r="E18" s="113">
        <f t="shared" si="0"/>
        <v>13427.805139339933</v>
      </c>
      <c r="F18" s="113">
        <f t="shared" si="0"/>
        <v>9330.7192101713536</v>
      </c>
      <c r="G18" s="113">
        <f t="shared" si="0"/>
        <v>7878.8403894101848</v>
      </c>
      <c r="H18" s="113">
        <f t="shared" si="0"/>
        <v>7491.2064413455646</v>
      </c>
      <c r="I18" s="113">
        <f t="shared" si="0"/>
        <v>7420.3241269651407</v>
      </c>
      <c r="J18" s="113">
        <f t="shared" si="0"/>
        <v>9229.8577624571117</v>
      </c>
      <c r="K18" s="113">
        <f t="shared" si="0"/>
        <v>0</v>
      </c>
      <c r="L18" s="113">
        <f t="shared" si="0"/>
        <v>0</v>
      </c>
      <c r="M18" s="113">
        <f t="shared" si="0"/>
        <v>0</v>
      </c>
    </row>
    <row r="19" spans="1:14" x14ac:dyDescent="0.2">
      <c r="A19" s="10" t="str">
        <f>A7</f>
        <v xml:space="preserve">Technologická vlastní spotřeba tepla </v>
      </c>
      <c r="B19" s="25">
        <f t="shared" ref="B19:M19" si="1">-B8</f>
        <v>-921.08455200000083</v>
      </c>
      <c r="C19" s="25">
        <f t="shared" si="1"/>
        <v>-800.85594199999957</v>
      </c>
      <c r="D19" s="25">
        <f t="shared" si="1"/>
        <v>-891.84753799999874</v>
      </c>
      <c r="E19" s="25">
        <f t="shared" si="1"/>
        <v>-754.25838699999929</v>
      </c>
      <c r="F19" s="25">
        <f t="shared" si="1"/>
        <v>-746.93328400000019</v>
      </c>
      <c r="G19" s="25">
        <f t="shared" si="1"/>
        <v>-688.35789900000054</v>
      </c>
      <c r="H19" s="25">
        <f t="shared" si="1"/>
        <v>-744.24059400000033</v>
      </c>
      <c r="I19" s="25">
        <f t="shared" si="1"/>
        <v>-733.23568700000055</v>
      </c>
      <c r="J19" s="25">
        <f t="shared" si="1"/>
        <v>-685.56458200000088</v>
      </c>
      <c r="K19" s="25">
        <f t="shared" si="1"/>
        <v>0</v>
      </c>
      <c r="L19" s="25">
        <f t="shared" si="1"/>
        <v>0</v>
      </c>
      <c r="M19" s="25">
        <f t="shared" si="1"/>
        <v>0</v>
      </c>
    </row>
    <row r="20" spans="1:14" x14ac:dyDescent="0.2">
      <c r="A20" s="10" t="str">
        <f>A9</f>
        <v>Ztráty</v>
      </c>
      <c r="B20" s="113">
        <f t="shared" ref="B20:M20" si="2">-B10</f>
        <v>-1441.5679617074607</v>
      </c>
      <c r="C20" s="113">
        <f t="shared" si="2"/>
        <v>-1181.5387245584011</v>
      </c>
      <c r="D20" s="113">
        <f t="shared" si="2"/>
        <v>-1194.6438609198262</v>
      </c>
      <c r="E20" s="113">
        <f t="shared" si="2"/>
        <v>-1109.7231312667077</v>
      </c>
      <c r="F20" s="113">
        <f t="shared" si="2"/>
        <v>-878.61556824466845</v>
      </c>
      <c r="G20" s="113">
        <f t="shared" si="2"/>
        <v>-806.60778098491926</v>
      </c>
      <c r="H20" s="113">
        <f t="shared" si="2"/>
        <v>-783.50249399875304</v>
      </c>
      <c r="I20" s="113">
        <f t="shared" si="2"/>
        <v>-758.73241288953625</v>
      </c>
      <c r="J20" s="113">
        <f t="shared" si="2"/>
        <v>-881.53373467886274</v>
      </c>
      <c r="K20" s="113">
        <f t="shared" si="2"/>
        <v>0</v>
      </c>
      <c r="L20" s="113">
        <f t="shared" si="2"/>
        <v>0</v>
      </c>
      <c r="M20" s="113">
        <f t="shared" si="2"/>
        <v>0</v>
      </c>
      <c r="N20" s="78"/>
    </row>
    <row r="21" spans="1:14" x14ac:dyDescent="0.2">
      <c r="A21" s="103" t="str">
        <f>A11</f>
        <v>Vlastní spotřeba tepla</v>
      </c>
      <c r="B21" s="93">
        <f>-B12</f>
        <v>-4858.0095719698948</v>
      </c>
      <c r="C21" s="93">
        <f t="shared" ref="C21:M21" si="3">-C12</f>
        <v>-3989.6026082351195</v>
      </c>
      <c r="D21" s="93">
        <f t="shared" si="3"/>
        <v>-4167.3587211749491</v>
      </c>
      <c r="E21" s="93">
        <f t="shared" si="3"/>
        <v>-3788.3679152298914</v>
      </c>
      <c r="F21" s="93">
        <f t="shared" si="3"/>
        <v>-3726.7484843261127</v>
      </c>
      <c r="G21" s="93">
        <f t="shared" si="3"/>
        <v>-3373.4743739342371</v>
      </c>
      <c r="H21" s="93">
        <f t="shared" si="3"/>
        <v>-3119.0246937400016</v>
      </c>
      <c r="I21" s="93">
        <f t="shared" si="3"/>
        <v>-3068.196031000005</v>
      </c>
      <c r="J21" s="93">
        <f t="shared" si="3"/>
        <v>-3455.9844419999995</v>
      </c>
      <c r="K21" s="93">
        <f t="shared" si="3"/>
        <v>0</v>
      </c>
      <c r="L21" s="93">
        <f t="shared" si="3"/>
        <v>0</v>
      </c>
      <c r="M21" s="93">
        <f t="shared" si="3"/>
        <v>0</v>
      </c>
      <c r="N21" s="78"/>
    </row>
    <row r="22" spans="1:14" x14ac:dyDescent="0.2">
      <c r="A22" s="103" t="str">
        <f>A13</f>
        <v>Dodávky tepla</v>
      </c>
      <c r="B22" s="93">
        <f t="shared" ref="B22:M22" si="4">-B14</f>
        <v>-12076.742777410544</v>
      </c>
      <c r="C22" s="93">
        <f t="shared" si="4"/>
        <v>-9805.5601428109894</v>
      </c>
      <c r="D22" s="93">
        <f t="shared" si="4"/>
        <v>-9922.0336166867819</v>
      </c>
      <c r="E22" s="93">
        <f t="shared" si="4"/>
        <v>-7753.0499528433302</v>
      </c>
      <c r="F22" s="93">
        <f t="shared" si="4"/>
        <v>-3957.0354496005698</v>
      </c>
      <c r="G22" s="93">
        <f t="shared" si="4"/>
        <v>-2992.9144134910293</v>
      </c>
      <c r="H22" s="93">
        <f t="shared" si="4"/>
        <v>-2826.8118496068118</v>
      </c>
      <c r="I22" s="93">
        <f t="shared" si="4"/>
        <v>-2843.9103370756047</v>
      </c>
      <c r="J22" s="93">
        <f t="shared" si="4"/>
        <v>-4191.3247197782493</v>
      </c>
      <c r="K22" s="93">
        <f t="shared" si="4"/>
        <v>0</v>
      </c>
      <c r="L22" s="93">
        <f t="shared" si="4"/>
        <v>0</v>
      </c>
      <c r="M22" s="93">
        <f t="shared" si="4"/>
        <v>0</v>
      </c>
    </row>
    <row r="23" spans="1:14" x14ac:dyDescent="0.2">
      <c r="A23" s="103" t="str">
        <f>A15</f>
        <v>Bilanční rozdíl</v>
      </c>
      <c r="B23" s="93">
        <f t="shared" ref="B23:M23" si="5">-B16</f>
        <v>-26.900033000010808</v>
      </c>
      <c r="C23" s="93">
        <f t="shared" si="5"/>
        <v>-12.210416000003534</v>
      </c>
      <c r="D23" s="93">
        <f t="shared" si="5"/>
        <v>-24.166060000003199</v>
      </c>
      <c r="E23" s="93">
        <f t="shared" si="5"/>
        <v>-22.405753000002733</v>
      </c>
      <c r="F23" s="93">
        <f t="shared" si="5"/>
        <v>-21.386424000001625</v>
      </c>
      <c r="G23" s="93">
        <f t="shared" si="5"/>
        <v>-17.485921999998482</v>
      </c>
      <c r="H23" s="93">
        <f t="shared" si="5"/>
        <v>-17.626809999997022</v>
      </c>
      <c r="I23" s="93">
        <f t="shared" si="5"/>
        <v>-16.249658999994608</v>
      </c>
      <c r="J23" s="93">
        <f t="shared" si="5"/>
        <v>-15.450283999998646</v>
      </c>
      <c r="K23" s="93">
        <f t="shared" si="5"/>
        <v>0</v>
      </c>
      <c r="L23" s="93">
        <f t="shared" si="5"/>
        <v>0</v>
      </c>
      <c r="M23" s="93">
        <f t="shared" si="5"/>
        <v>0</v>
      </c>
    </row>
    <row r="42" spans="1:4" x14ac:dyDescent="0.2">
      <c r="A42" s="117"/>
      <c r="B42" s="121"/>
      <c r="C42" s="118"/>
      <c r="D42" s="118"/>
    </row>
    <row r="43" spans="1:4" x14ac:dyDescent="0.2">
      <c r="B43" s="118"/>
      <c r="C43" s="118"/>
      <c r="D43" s="118"/>
    </row>
    <row r="44" spans="1:4" x14ac:dyDescent="0.2">
      <c r="B44" s="118"/>
      <c r="C44" s="118"/>
      <c r="D44" s="118"/>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9"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0"/>
  <sheetViews>
    <sheetView showGridLines="0" view="pageBreakPreview" zoomScaleNormal="70" zoomScaleSheetLayoutView="100" workbookViewId="0">
      <selection activeCell="R30" sqref="R30"/>
    </sheetView>
  </sheetViews>
  <sheetFormatPr defaultColWidth="9.140625" defaultRowHeight="12" x14ac:dyDescent="0.2"/>
  <cols>
    <col min="1" max="1" width="30.85546875" style="66" customWidth="1"/>
    <col min="2" max="13" width="8.5703125" style="66" customWidth="1"/>
    <col min="14" max="14" width="10.42578125" style="66" customWidth="1"/>
    <col min="15" max="15" width="8.42578125" style="66" customWidth="1"/>
    <col min="16" max="16" width="11.42578125" style="66" bestFit="1" customWidth="1"/>
    <col min="17" max="16384" width="9.140625" style="66"/>
  </cols>
  <sheetData>
    <row r="1" spans="1:21" s="132" customFormat="1" ht="20.25" x14ac:dyDescent="0.3">
      <c r="A1" s="178" t="s">
        <v>245</v>
      </c>
      <c r="N1" s="245" t="str">
        <f>'3'!N1</f>
        <v>III. čtvrtletí 2022</v>
      </c>
    </row>
    <row r="2" spans="1:21" s="76" customFormat="1" ht="18" x14ac:dyDescent="0.25">
      <c r="A2" s="241" t="s">
        <v>246</v>
      </c>
      <c r="B2" s="72"/>
      <c r="C2" s="72"/>
      <c r="D2" s="72"/>
      <c r="E2" s="72"/>
      <c r="F2" s="72"/>
      <c r="G2" s="72"/>
      <c r="H2" s="72"/>
      <c r="I2" s="72"/>
      <c r="J2" s="72"/>
      <c r="K2" s="72"/>
      <c r="L2" s="72"/>
      <c r="M2" s="72"/>
    </row>
    <row r="3" spans="1:21" ht="6" customHeight="1" x14ac:dyDescent="0.2">
      <c r="A3" s="7"/>
      <c r="B3" s="194"/>
      <c r="C3" s="194"/>
      <c r="D3" s="194"/>
      <c r="E3" s="194"/>
      <c r="F3" s="194"/>
      <c r="G3" s="194"/>
      <c r="H3" s="194"/>
      <c r="I3" s="194"/>
      <c r="J3" s="194"/>
      <c r="K3" s="194"/>
      <c r="L3" s="194"/>
      <c r="M3" s="194"/>
      <c r="N3" s="194"/>
    </row>
    <row r="4" spans="1:21" x14ac:dyDescent="0.2">
      <c r="A4" s="369">
        <v>2022</v>
      </c>
      <c r="B4" s="370" t="s">
        <v>42</v>
      </c>
      <c r="C4" s="371"/>
      <c r="D4" s="372"/>
      <c r="E4" s="371" t="s">
        <v>43</v>
      </c>
      <c r="F4" s="371"/>
      <c r="G4" s="371"/>
      <c r="H4" s="370" t="s">
        <v>44</v>
      </c>
      <c r="I4" s="371"/>
      <c r="J4" s="372"/>
      <c r="K4" s="370" t="s">
        <v>45</v>
      </c>
      <c r="L4" s="371"/>
      <c r="M4" s="372"/>
      <c r="N4" s="212" t="s">
        <v>7</v>
      </c>
    </row>
    <row r="5" spans="1:21" x14ac:dyDescent="0.2">
      <c r="A5" s="369"/>
      <c r="B5" s="283" t="s">
        <v>8</v>
      </c>
      <c r="C5" s="273" t="s">
        <v>9</v>
      </c>
      <c r="D5" s="284" t="s">
        <v>10</v>
      </c>
      <c r="E5" s="196" t="s">
        <v>11</v>
      </c>
      <c r="F5" s="196" t="s">
        <v>12</v>
      </c>
      <c r="G5" s="196" t="s">
        <v>13</v>
      </c>
      <c r="H5" s="283" t="s">
        <v>14</v>
      </c>
      <c r="I5" s="273" t="s">
        <v>15</v>
      </c>
      <c r="J5" s="284" t="s">
        <v>16</v>
      </c>
      <c r="K5" s="283" t="s">
        <v>17</v>
      </c>
      <c r="L5" s="273" t="s">
        <v>18</v>
      </c>
      <c r="M5" s="284" t="s">
        <v>19</v>
      </c>
      <c r="N5" s="197"/>
    </row>
    <row r="6" spans="1:21" s="79" customFormat="1" x14ac:dyDescent="0.2">
      <c r="A6" s="377" t="s">
        <v>59</v>
      </c>
      <c r="B6" s="378">
        <f>SUM(B7:D7)</f>
        <v>51314.122526473984</v>
      </c>
      <c r="C6" s="379"/>
      <c r="D6" s="380"/>
      <c r="E6" s="379">
        <f>SUM(E7:G7)</f>
        <v>30637.364738921475</v>
      </c>
      <c r="F6" s="379"/>
      <c r="G6" s="379"/>
      <c r="H6" s="378">
        <f>SUM(H7:J7)</f>
        <v>24141.388330767819</v>
      </c>
      <c r="I6" s="379"/>
      <c r="J6" s="380"/>
      <c r="K6" s="381">
        <f>SUM(K7:M7)</f>
        <v>0</v>
      </c>
      <c r="L6" s="382"/>
      <c r="M6" s="383"/>
      <c r="N6" s="364">
        <f>SUM(N8:N23)</f>
        <v>106092.87559616327</v>
      </c>
    </row>
    <row r="7" spans="1:21" s="79" customFormat="1" x14ac:dyDescent="0.2">
      <c r="A7" s="377"/>
      <c r="B7" s="287">
        <f t="shared" ref="B7:M7" si="0">SUM(B8:B23)</f>
        <v>19324.30489608791</v>
      </c>
      <c r="C7" s="271">
        <f t="shared" si="0"/>
        <v>15789.767833604514</v>
      </c>
      <c r="D7" s="288">
        <f t="shared" si="0"/>
        <v>16200.049796781559</v>
      </c>
      <c r="E7" s="353">
        <f t="shared" si="0"/>
        <v>13427.805139339933</v>
      </c>
      <c r="F7" s="353">
        <f t="shared" si="0"/>
        <v>9330.7192101713536</v>
      </c>
      <c r="G7" s="353">
        <f t="shared" si="0"/>
        <v>7878.8403894101848</v>
      </c>
      <c r="H7" s="303">
        <f t="shared" si="0"/>
        <v>7491.2064413455646</v>
      </c>
      <c r="I7" s="354">
        <f t="shared" si="0"/>
        <v>7420.3241269651407</v>
      </c>
      <c r="J7" s="288">
        <f t="shared" si="0"/>
        <v>9229.8577624571117</v>
      </c>
      <c r="K7" s="322">
        <f t="shared" si="0"/>
        <v>0</v>
      </c>
      <c r="L7" s="321">
        <f t="shared" si="0"/>
        <v>0</v>
      </c>
      <c r="M7" s="323">
        <f t="shared" si="0"/>
        <v>0</v>
      </c>
      <c r="N7" s="364"/>
      <c r="Q7" s="134"/>
    </row>
    <row r="8" spans="1:21" x14ac:dyDescent="0.2">
      <c r="A8" s="169" t="s">
        <v>40</v>
      </c>
      <c r="B8" s="285">
        <v>2324.5533459999992</v>
      </c>
      <c r="C8" s="272">
        <v>2166.2037139999998</v>
      </c>
      <c r="D8" s="286">
        <v>2306.5966080000007</v>
      </c>
      <c r="E8" s="299">
        <v>2045.646692</v>
      </c>
      <c r="F8" s="299">
        <v>1797.0423240000002</v>
      </c>
      <c r="G8" s="299">
        <v>1573.1624120000001</v>
      </c>
      <c r="H8" s="301">
        <v>1561.4252609999999</v>
      </c>
      <c r="I8" s="299">
        <v>1544.587473</v>
      </c>
      <c r="J8" s="286">
        <v>1675.8880970000007</v>
      </c>
      <c r="K8" s="318">
        <v>0</v>
      </c>
      <c r="L8" s="319">
        <v>0</v>
      </c>
      <c r="M8" s="320">
        <v>0</v>
      </c>
      <c r="N8" s="192">
        <f t="shared" ref="N8:N23" si="1">SUM(B8:M8)</f>
        <v>16995.105927000001</v>
      </c>
      <c r="P8" s="164"/>
      <c r="Q8" s="128"/>
      <c r="R8" s="128"/>
      <c r="S8" s="128"/>
      <c r="T8" s="128"/>
      <c r="U8" s="121"/>
    </row>
    <row r="9" spans="1:21" x14ac:dyDescent="0.2">
      <c r="A9" s="169" t="s">
        <v>39</v>
      </c>
      <c r="B9" s="285">
        <v>419.36573799999996</v>
      </c>
      <c r="C9" s="272">
        <v>366.47020600000002</v>
      </c>
      <c r="D9" s="286">
        <v>395.99989200000016</v>
      </c>
      <c r="E9" s="299">
        <v>368.35973899999976</v>
      </c>
      <c r="F9" s="299">
        <v>324.48944699999993</v>
      </c>
      <c r="G9" s="299">
        <v>288.52790899999997</v>
      </c>
      <c r="H9" s="301">
        <v>291.59077899999994</v>
      </c>
      <c r="I9" s="299">
        <v>290.86013999999977</v>
      </c>
      <c r="J9" s="286">
        <v>312.90914300000009</v>
      </c>
      <c r="K9" s="318">
        <v>0</v>
      </c>
      <c r="L9" s="319">
        <v>0</v>
      </c>
      <c r="M9" s="320">
        <v>0</v>
      </c>
      <c r="N9" s="192">
        <f t="shared" si="1"/>
        <v>3058.5729929999998</v>
      </c>
      <c r="P9" s="164"/>
      <c r="Q9" s="128"/>
      <c r="R9" s="128"/>
      <c r="S9" s="128"/>
      <c r="T9" s="128"/>
      <c r="U9" s="121"/>
    </row>
    <row r="10" spans="1:21" x14ac:dyDescent="0.2">
      <c r="A10" s="169" t="s">
        <v>38</v>
      </c>
      <c r="B10" s="285">
        <v>2016.8260669999995</v>
      </c>
      <c r="C10" s="272">
        <v>1450.2728900000002</v>
      </c>
      <c r="D10" s="286">
        <v>1510.7488640000001</v>
      </c>
      <c r="E10" s="299">
        <v>1162.7768349999999</v>
      </c>
      <c r="F10" s="299">
        <v>611.21719299999995</v>
      </c>
      <c r="G10" s="299">
        <v>415.24973799999998</v>
      </c>
      <c r="H10" s="301">
        <v>456.67933699999998</v>
      </c>
      <c r="I10" s="299">
        <v>451.127838</v>
      </c>
      <c r="J10" s="286">
        <v>652.91471199999989</v>
      </c>
      <c r="K10" s="318">
        <v>0</v>
      </c>
      <c r="L10" s="319">
        <v>0</v>
      </c>
      <c r="M10" s="320">
        <v>0</v>
      </c>
      <c r="N10" s="192">
        <f t="shared" si="1"/>
        <v>8727.8134739999987</v>
      </c>
      <c r="P10" s="164"/>
      <c r="Q10" s="128"/>
      <c r="R10" s="128"/>
      <c r="S10" s="128"/>
      <c r="T10" s="128"/>
      <c r="U10" s="121"/>
    </row>
    <row r="11" spans="1:21" x14ac:dyDescent="0.2">
      <c r="A11" s="169" t="s">
        <v>60</v>
      </c>
      <c r="B11" s="285">
        <v>4.1042699999999996</v>
      </c>
      <c r="C11" s="272">
        <v>4.5074400000000008</v>
      </c>
      <c r="D11" s="286">
        <v>5.6810700000000001</v>
      </c>
      <c r="E11" s="299">
        <v>4.7649399999999993</v>
      </c>
      <c r="F11" s="299">
        <v>3.7690260000000002</v>
      </c>
      <c r="G11" s="299">
        <v>3.4811519999999998</v>
      </c>
      <c r="H11" s="301">
        <v>3.545229</v>
      </c>
      <c r="I11" s="299">
        <v>3.7158230000000003</v>
      </c>
      <c r="J11" s="286">
        <v>3.2781060000000002</v>
      </c>
      <c r="K11" s="318">
        <v>0</v>
      </c>
      <c r="L11" s="319">
        <v>0</v>
      </c>
      <c r="M11" s="320">
        <v>0</v>
      </c>
      <c r="N11" s="192">
        <f t="shared" si="1"/>
        <v>36.847056000000002</v>
      </c>
      <c r="P11" s="164"/>
      <c r="Q11" s="128"/>
      <c r="R11" s="128"/>
      <c r="S11" s="128"/>
      <c r="T11" s="128"/>
      <c r="U11" s="121"/>
    </row>
    <row r="12" spans="1:21" x14ac:dyDescent="0.2">
      <c r="A12" s="169" t="s">
        <v>61</v>
      </c>
      <c r="B12" s="285">
        <v>1.5418399999999999</v>
      </c>
      <c r="C12" s="272">
        <v>1.35433</v>
      </c>
      <c r="D12" s="286">
        <v>1.4967699999999999</v>
      </c>
      <c r="E12" s="299">
        <v>1.6977500000000001</v>
      </c>
      <c r="F12" s="299">
        <v>1.63364</v>
      </c>
      <c r="G12" s="299">
        <v>1.5027200000000001</v>
      </c>
      <c r="H12" s="301">
        <v>1.19706</v>
      </c>
      <c r="I12" s="299">
        <v>1.5430299999999999</v>
      </c>
      <c r="J12" s="286">
        <v>1.68184</v>
      </c>
      <c r="K12" s="318">
        <v>0</v>
      </c>
      <c r="L12" s="319">
        <v>0</v>
      </c>
      <c r="M12" s="320">
        <v>0</v>
      </c>
      <c r="N12" s="192">
        <f t="shared" si="1"/>
        <v>13.648979999999998</v>
      </c>
      <c r="P12" s="164"/>
      <c r="Q12" s="128"/>
      <c r="R12" s="128"/>
      <c r="S12" s="128"/>
      <c r="T12" s="128"/>
      <c r="U12" s="121"/>
    </row>
    <row r="13" spans="1:21" x14ac:dyDescent="0.2">
      <c r="A13" s="169" t="s">
        <v>62</v>
      </c>
      <c r="B13" s="285">
        <v>1.585E-2</v>
      </c>
      <c r="C13" s="272">
        <v>2.6810000000000004E-2</v>
      </c>
      <c r="D13" s="286">
        <v>7.5740000000000002E-2</v>
      </c>
      <c r="E13" s="299">
        <v>6.9809999999999983E-2</v>
      </c>
      <c r="F13" s="299">
        <v>8.6279999999999996E-2</v>
      </c>
      <c r="G13" s="299">
        <v>9.8789999999999989E-2</v>
      </c>
      <c r="H13" s="301">
        <v>9.0109999999999996E-2</v>
      </c>
      <c r="I13" s="299">
        <v>7.0779999999999996E-2</v>
      </c>
      <c r="J13" s="286">
        <v>4.5830000000000003E-2</v>
      </c>
      <c r="K13" s="318">
        <v>0</v>
      </c>
      <c r="L13" s="319">
        <v>0</v>
      </c>
      <c r="M13" s="320">
        <v>0</v>
      </c>
      <c r="N13" s="192">
        <f t="shared" si="1"/>
        <v>0.57999999999999996</v>
      </c>
      <c r="P13" s="164"/>
      <c r="Q13" s="128"/>
      <c r="R13" s="128"/>
      <c r="S13" s="128"/>
      <c r="T13" s="128"/>
      <c r="U13" s="121"/>
    </row>
    <row r="14" spans="1:21" x14ac:dyDescent="0.2">
      <c r="A14" s="169" t="s">
        <v>37</v>
      </c>
      <c r="B14" s="285">
        <v>8004.0066590000006</v>
      </c>
      <c r="C14" s="272">
        <v>6501.9569280000005</v>
      </c>
      <c r="D14" s="286">
        <v>6765.2773319999988</v>
      </c>
      <c r="E14" s="299">
        <v>5471.1902839999993</v>
      </c>
      <c r="F14" s="299">
        <v>3339.8895660000003</v>
      </c>
      <c r="G14" s="299">
        <v>2804.1472720000002</v>
      </c>
      <c r="H14" s="301">
        <v>2244.7505350000001</v>
      </c>
      <c r="I14" s="299">
        <v>2330.6863160000003</v>
      </c>
      <c r="J14" s="286">
        <v>3398.9327619999995</v>
      </c>
      <c r="K14" s="318">
        <v>0</v>
      </c>
      <c r="L14" s="319">
        <v>0</v>
      </c>
      <c r="M14" s="320">
        <v>0</v>
      </c>
      <c r="N14" s="192">
        <f t="shared" si="1"/>
        <v>40860.837653999995</v>
      </c>
      <c r="P14" s="164"/>
      <c r="Q14" s="128"/>
      <c r="R14" s="128"/>
      <c r="S14" s="128"/>
      <c r="T14" s="128"/>
      <c r="U14" s="121"/>
    </row>
    <row r="15" spans="1:21" x14ac:dyDescent="0.2">
      <c r="A15" s="169" t="s">
        <v>72</v>
      </c>
      <c r="B15" s="285">
        <v>133.71199999999999</v>
      </c>
      <c r="C15" s="272">
        <v>106.596</v>
      </c>
      <c r="D15" s="286">
        <v>111.812</v>
      </c>
      <c r="E15" s="299">
        <v>88.134</v>
      </c>
      <c r="F15" s="299">
        <v>36.494999999999997</v>
      </c>
      <c r="G15" s="299">
        <v>18.504999999999999</v>
      </c>
      <c r="H15" s="301">
        <v>17.888000000000002</v>
      </c>
      <c r="I15" s="299">
        <v>16.122</v>
      </c>
      <c r="J15" s="286">
        <v>41.209000000000003</v>
      </c>
      <c r="K15" s="318">
        <v>0</v>
      </c>
      <c r="L15" s="319">
        <v>0</v>
      </c>
      <c r="M15" s="320">
        <v>0</v>
      </c>
      <c r="N15" s="192">
        <f t="shared" ref="N15" si="2">SUM(B15:M15)</f>
        <v>570.47299999999996</v>
      </c>
      <c r="P15" s="164"/>
      <c r="Q15" s="128"/>
      <c r="R15" s="128"/>
      <c r="S15" s="128"/>
      <c r="T15" s="128"/>
      <c r="U15" s="121"/>
    </row>
    <row r="16" spans="1:21" x14ac:dyDescent="0.2">
      <c r="A16" s="169" t="s">
        <v>36</v>
      </c>
      <c r="B16" s="285">
        <v>0</v>
      </c>
      <c r="C16" s="272">
        <v>0</v>
      </c>
      <c r="D16" s="286">
        <v>0</v>
      </c>
      <c r="E16" s="299">
        <v>0</v>
      </c>
      <c r="F16" s="299">
        <v>0</v>
      </c>
      <c r="G16" s="299">
        <v>0</v>
      </c>
      <c r="H16" s="301">
        <v>0</v>
      </c>
      <c r="I16" s="299">
        <v>0</v>
      </c>
      <c r="J16" s="286">
        <v>0</v>
      </c>
      <c r="K16" s="318">
        <v>0</v>
      </c>
      <c r="L16" s="319">
        <v>0</v>
      </c>
      <c r="M16" s="320">
        <v>0</v>
      </c>
      <c r="N16" s="192">
        <f t="shared" si="1"/>
        <v>0</v>
      </c>
      <c r="P16" s="164"/>
      <c r="Q16" s="128"/>
      <c r="R16" s="128"/>
      <c r="S16" s="128"/>
      <c r="T16" s="128"/>
      <c r="U16" s="121"/>
    </row>
    <row r="17" spans="1:21" x14ac:dyDescent="0.2">
      <c r="A17" s="169" t="s">
        <v>35</v>
      </c>
      <c r="B17" s="285">
        <v>778.59543200000007</v>
      </c>
      <c r="C17" s="272">
        <v>684.61303099999998</v>
      </c>
      <c r="D17" s="286">
        <v>555.77029499999992</v>
      </c>
      <c r="E17" s="299">
        <v>504.46035899999998</v>
      </c>
      <c r="F17" s="299">
        <v>704.97971299999995</v>
      </c>
      <c r="G17" s="299">
        <v>685.98217299999999</v>
      </c>
      <c r="H17" s="301">
        <v>690.38266299999998</v>
      </c>
      <c r="I17" s="299">
        <v>598.49580999999989</v>
      </c>
      <c r="J17" s="286">
        <v>622.70233699999994</v>
      </c>
      <c r="K17" s="318">
        <v>0</v>
      </c>
      <c r="L17" s="319">
        <v>0</v>
      </c>
      <c r="M17" s="320">
        <v>0</v>
      </c>
      <c r="N17" s="192">
        <f t="shared" si="1"/>
        <v>5825.9818129999994</v>
      </c>
      <c r="P17" s="164"/>
      <c r="Q17" s="128"/>
      <c r="R17" s="128"/>
      <c r="S17" s="128"/>
      <c r="T17" s="128"/>
      <c r="U17" s="121"/>
    </row>
    <row r="18" spans="1:21" x14ac:dyDescent="0.2">
      <c r="A18" s="169" t="s">
        <v>34</v>
      </c>
      <c r="B18" s="285">
        <v>48.16986</v>
      </c>
      <c r="C18" s="272">
        <v>31.518058</v>
      </c>
      <c r="D18" s="286">
        <v>36.587154000000005</v>
      </c>
      <c r="E18" s="299">
        <v>3.8417129999999999</v>
      </c>
      <c r="F18" s="299">
        <v>3.107726</v>
      </c>
      <c r="G18" s="299">
        <v>11.140400000000001</v>
      </c>
      <c r="H18" s="301">
        <v>2.54</v>
      </c>
      <c r="I18" s="299">
        <v>2.3384270000000003</v>
      </c>
      <c r="J18" s="286">
        <v>28.616529</v>
      </c>
      <c r="K18" s="318">
        <v>0</v>
      </c>
      <c r="L18" s="319">
        <v>0</v>
      </c>
      <c r="M18" s="320">
        <v>0</v>
      </c>
      <c r="N18" s="192">
        <f t="shared" si="1"/>
        <v>167.85986700000001</v>
      </c>
      <c r="P18" s="164"/>
      <c r="Q18" s="128"/>
      <c r="R18" s="128"/>
      <c r="S18" s="128"/>
      <c r="T18" s="128"/>
      <c r="U18" s="121"/>
    </row>
    <row r="19" spans="1:21" x14ac:dyDescent="0.2">
      <c r="A19" s="169" t="s">
        <v>33</v>
      </c>
      <c r="B19" s="285">
        <v>382.98554899999999</v>
      </c>
      <c r="C19" s="272">
        <v>324.60856499999994</v>
      </c>
      <c r="D19" s="286">
        <v>327.076528</v>
      </c>
      <c r="E19" s="299">
        <v>297.20224200000001</v>
      </c>
      <c r="F19" s="299">
        <v>362.43759208354044</v>
      </c>
      <c r="G19" s="299">
        <v>289.41300759672038</v>
      </c>
      <c r="H19" s="301">
        <v>354.04712668719844</v>
      </c>
      <c r="I19" s="299">
        <v>324.08184</v>
      </c>
      <c r="J19" s="286">
        <v>322.11155100000002</v>
      </c>
      <c r="K19" s="318">
        <v>0</v>
      </c>
      <c r="L19" s="319">
        <v>0</v>
      </c>
      <c r="M19" s="320">
        <v>0</v>
      </c>
      <c r="N19" s="192">
        <f t="shared" si="1"/>
        <v>2983.9640013674589</v>
      </c>
      <c r="P19" s="164"/>
      <c r="Q19" s="128"/>
      <c r="R19" s="128"/>
      <c r="S19" s="128"/>
      <c r="T19" s="128"/>
      <c r="U19" s="121"/>
    </row>
    <row r="20" spans="1:21" x14ac:dyDescent="0.2">
      <c r="A20" s="169" t="s">
        <v>32</v>
      </c>
      <c r="B20" s="285">
        <v>942.02920399999982</v>
      </c>
      <c r="C20" s="272">
        <v>784.75839299999984</v>
      </c>
      <c r="D20" s="286">
        <v>778.51861900000006</v>
      </c>
      <c r="E20" s="299">
        <v>779.50199899999996</v>
      </c>
      <c r="F20" s="299">
        <v>697.29847500000005</v>
      </c>
      <c r="G20" s="299">
        <v>612.79766200000006</v>
      </c>
      <c r="H20" s="301">
        <v>576.61254300000019</v>
      </c>
      <c r="I20" s="299">
        <v>581.300344</v>
      </c>
      <c r="J20" s="286">
        <v>601.17118400000004</v>
      </c>
      <c r="K20" s="318">
        <v>0</v>
      </c>
      <c r="L20" s="319">
        <v>0</v>
      </c>
      <c r="M20" s="320">
        <v>0</v>
      </c>
      <c r="N20" s="192">
        <f t="shared" si="1"/>
        <v>6353.9884229999998</v>
      </c>
      <c r="P20" s="164"/>
      <c r="Q20" s="128"/>
      <c r="R20" s="128"/>
      <c r="S20" s="128"/>
      <c r="T20" s="128"/>
      <c r="U20" s="121"/>
    </row>
    <row r="21" spans="1:21" x14ac:dyDescent="0.2">
      <c r="A21" s="169" t="s">
        <v>3</v>
      </c>
      <c r="B21" s="285">
        <v>0</v>
      </c>
      <c r="C21" s="272">
        <v>0</v>
      </c>
      <c r="D21" s="286">
        <v>0</v>
      </c>
      <c r="E21" s="299">
        <v>0</v>
      </c>
      <c r="F21" s="299">
        <v>0</v>
      </c>
      <c r="G21" s="299">
        <v>0</v>
      </c>
      <c r="H21" s="301">
        <v>0</v>
      </c>
      <c r="I21" s="299">
        <v>0</v>
      </c>
      <c r="J21" s="286">
        <v>0</v>
      </c>
      <c r="K21" s="318">
        <v>0</v>
      </c>
      <c r="L21" s="319">
        <v>0</v>
      </c>
      <c r="M21" s="320">
        <v>0</v>
      </c>
      <c r="N21" s="192">
        <f t="shared" si="1"/>
        <v>0</v>
      </c>
      <c r="P21" s="164"/>
      <c r="Q21" s="128"/>
      <c r="R21" s="128"/>
      <c r="S21" s="128"/>
      <c r="T21" s="128"/>
      <c r="U21" s="121"/>
    </row>
    <row r="22" spans="1:21" x14ac:dyDescent="0.2">
      <c r="A22" s="169" t="s">
        <v>31</v>
      </c>
      <c r="B22" s="285">
        <v>147.87545800000004</v>
      </c>
      <c r="C22" s="272">
        <v>103.64763599999998</v>
      </c>
      <c r="D22" s="286">
        <v>94.163931999999974</v>
      </c>
      <c r="E22" s="299">
        <v>60.148102999999999</v>
      </c>
      <c r="F22" s="299">
        <v>10.471563</v>
      </c>
      <c r="G22" s="299">
        <v>4.5854009999999992</v>
      </c>
      <c r="H22" s="301">
        <v>55.667391000000002</v>
      </c>
      <c r="I22" s="299">
        <v>12.664209000000001</v>
      </c>
      <c r="J22" s="286">
        <v>46.055566999999996</v>
      </c>
      <c r="K22" s="318">
        <v>0</v>
      </c>
      <c r="L22" s="319">
        <v>0</v>
      </c>
      <c r="M22" s="320">
        <v>0</v>
      </c>
      <c r="N22" s="192">
        <f t="shared" si="1"/>
        <v>535.27926000000002</v>
      </c>
      <c r="P22" s="164"/>
      <c r="Q22" s="128"/>
      <c r="R22" s="128"/>
      <c r="S22" s="128"/>
      <c r="T22" s="128"/>
      <c r="U22" s="121"/>
    </row>
    <row r="23" spans="1:21" x14ac:dyDescent="0.2">
      <c r="A23" s="169" t="s">
        <v>30</v>
      </c>
      <c r="B23" s="285">
        <v>4120.5236230879073</v>
      </c>
      <c r="C23" s="272">
        <v>3263.2338326045133</v>
      </c>
      <c r="D23" s="286">
        <v>3310.2449927815592</v>
      </c>
      <c r="E23" s="299">
        <v>2640.0106733399352</v>
      </c>
      <c r="F23" s="299">
        <v>1437.801665087813</v>
      </c>
      <c r="G23" s="299">
        <v>1170.2467528134637</v>
      </c>
      <c r="H23" s="301">
        <v>1234.7904066583656</v>
      </c>
      <c r="I23" s="299">
        <v>1262.7300969651426</v>
      </c>
      <c r="J23" s="286">
        <v>1522.341104457113</v>
      </c>
      <c r="K23" s="318">
        <v>0</v>
      </c>
      <c r="L23" s="319">
        <v>0</v>
      </c>
      <c r="M23" s="320">
        <v>0</v>
      </c>
      <c r="N23" s="192">
        <f t="shared" si="1"/>
        <v>19961.923147795816</v>
      </c>
      <c r="P23" s="167"/>
      <c r="Q23" s="128"/>
      <c r="R23" s="128"/>
      <c r="S23" s="128"/>
      <c r="T23" s="128"/>
      <c r="U23" s="121"/>
    </row>
    <row r="24" spans="1:21" s="77" customFormat="1" ht="11.25" x14ac:dyDescent="0.2">
      <c r="A24" s="193"/>
      <c r="B24" s="4"/>
      <c r="C24" s="4"/>
      <c r="D24" s="4"/>
      <c r="E24" s="4"/>
      <c r="F24" s="4"/>
      <c r="G24" s="4"/>
      <c r="H24" s="4"/>
      <c r="I24" s="4"/>
      <c r="J24" s="4"/>
      <c r="K24" s="4"/>
      <c r="L24" s="4"/>
      <c r="M24" s="4"/>
      <c r="N24" s="3"/>
      <c r="P24" s="138"/>
      <c r="Q24" s="138"/>
      <c r="R24" s="138"/>
      <c r="S24" s="138"/>
      <c r="T24" s="138"/>
      <c r="U24" s="141"/>
    </row>
    <row r="25" spans="1:21" x14ac:dyDescent="0.2">
      <c r="A25" s="119" t="s">
        <v>40</v>
      </c>
      <c r="B25" s="25">
        <v>4781.9008310000008</v>
      </c>
      <c r="C25" s="131"/>
      <c r="D25" s="7"/>
      <c r="E25" s="7"/>
      <c r="F25" s="7"/>
      <c r="G25" s="7"/>
      <c r="H25" s="7"/>
      <c r="I25" s="7"/>
      <c r="J25" s="7"/>
      <c r="K25" s="7"/>
      <c r="L25" s="7"/>
      <c r="M25" s="7"/>
    </row>
    <row r="26" spans="1:21" x14ac:dyDescent="0.2">
      <c r="A26" s="119" t="s">
        <v>39</v>
      </c>
      <c r="B26" s="25">
        <v>895.36006199999974</v>
      </c>
      <c r="C26" s="132"/>
    </row>
    <row r="27" spans="1:21" x14ac:dyDescent="0.2">
      <c r="A27" s="119" t="s">
        <v>38</v>
      </c>
      <c r="B27" s="25">
        <v>1560.7218869999997</v>
      </c>
      <c r="C27" s="78"/>
      <c r="D27" s="78"/>
      <c r="E27" s="78"/>
      <c r="F27" s="78"/>
      <c r="G27" s="78"/>
      <c r="H27" s="78"/>
      <c r="I27" s="78"/>
      <c r="J27" s="78"/>
      <c r="K27" s="78"/>
      <c r="L27" s="78"/>
      <c r="M27" s="78"/>
      <c r="N27" s="78"/>
    </row>
    <row r="28" spans="1:21" x14ac:dyDescent="0.2">
      <c r="A28" s="119" t="s">
        <v>60</v>
      </c>
      <c r="B28" s="25">
        <v>10.539158</v>
      </c>
      <c r="C28" s="78"/>
      <c r="D28" s="78"/>
      <c r="E28" s="78"/>
      <c r="F28" s="78"/>
      <c r="G28" s="78"/>
      <c r="H28" s="78"/>
      <c r="I28" s="78"/>
      <c r="J28" s="78"/>
      <c r="K28" s="78"/>
      <c r="L28" s="78"/>
      <c r="M28" s="78"/>
      <c r="N28" s="78"/>
    </row>
    <row r="29" spans="1:21" x14ac:dyDescent="0.2">
      <c r="A29" s="119" t="s">
        <v>61</v>
      </c>
      <c r="B29" s="25">
        <v>4.4219299999999997</v>
      </c>
      <c r="C29" s="132"/>
    </row>
    <row r="30" spans="1:21" x14ac:dyDescent="0.2">
      <c r="A30" s="119" t="s">
        <v>62</v>
      </c>
      <c r="B30" s="25">
        <v>0.20671999999999999</v>
      </c>
      <c r="C30" s="132"/>
    </row>
    <row r="31" spans="1:21" x14ac:dyDescent="0.2">
      <c r="A31" s="119" t="s">
        <v>37</v>
      </c>
      <c r="B31" s="25">
        <v>7974.3696129999998</v>
      </c>
      <c r="C31" s="132"/>
    </row>
    <row r="32" spans="1:21" x14ac:dyDescent="0.2">
      <c r="A32" s="119" t="s">
        <v>72</v>
      </c>
      <c r="B32" s="25">
        <v>75.219000000000008</v>
      </c>
      <c r="C32" s="132"/>
    </row>
    <row r="33" spans="1:3" x14ac:dyDescent="0.2">
      <c r="A33" s="119" t="s">
        <v>36</v>
      </c>
      <c r="B33" s="25">
        <v>0</v>
      </c>
      <c r="C33" s="132"/>
    </row>
    <row r="34" spans="1:3" x14ac:dyDescent="0.2">
      <c r="A34" s="119" t="s">
        <v>35</v>
      </c>
      <c r="B34" s="25">
        <v>1911.5808099999997</v>
      </c>
      <c r="C34" s="132"/>
    </row>
    <row r="35" spans="1:3" x14ac:dyDescent="0.2">
      <c r="A35" s="119" t="s">
        <v>34</v>
      </c>
      <c r="B35" s="25">
        <v>33.494956000000002</v>
      </c>
      <c r="C35" s="132"/>
    </row>
    <row r="36" spans="1:3" x14ac:dyDescent="0.2">
      <c r="A36" s="119" t="s">
        <v>33</v>
      </c>
      <c r="B36" s="25">
        <v>1000.2405176871985</v>
      </c>
      <c r="C36" s="132"/>
    </row>
    <row r="37" spans="1:3" x14ac:dyDescent="0.2">
      <c r="A37" s="119" t="s">
        <v>32</v>
      </c>
      <c r="B37" s="25">
        <v>1759.0840710000002</v>
      </c>
      <c r="C37" s="132"/>
    </row>
    <row r="38" spans="1:3" x14ac:dyDescent="0.2">
      <c r="A38" s="119" t="s">
        <v>3</v>
      </c>
      <c r="B38" s="25">
        <v>0</v>
      </c>
      <c r="C38" s="132"/>
    </row>
    <row r="39" spans="1:3" x14ac:dyDescent="0.2">
      <c r="A39" s="119" t="s">
        <v>31</v>
      </c>
      <c r="B39" s="25">
        <v>114.38716700000001</v>
      </c>
      <c r="C39" s="132"/>
    </row>
    <row r="40" spans="1:3" x14ac:dyDescent="0.2">
      <c r="A40" s="119" t="s">
        <v>30</v>
      </c>
      <c r="B40" s="25">
        <v>4019.8616080806214</v>
      </c>
      <c r="C40" s="132"/>
    </row>
  </sheetData>
  <mergeCells count="11">
    <mergeCell ref="N6:N7"/>
    <mergeCell ref="A6:A7"/>
    <mergeCell ref="B6:D6"/>
    <mergeCell ref="E6:G6"/>
    <mergeCell ref="H6:J6"/>
    <mergeCell ref="K6:M6"/>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35"/>
  <sheetViews>
    <sheetView showGridLines="0" view="pageBreakPreview" zoomScaleNormal="70" zoomScaleSheetLayoutView="100" workbookViewId="0">
      <selection activeCell="X25" sqref="X25"/>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41" t="s">
        <v>247</v>
      </c>
      <c r="N1" s="245" t="str">
        <f>'3'!N1</f>
        <v>III. čtvrtletí 2022</v>
      </c>
    </row>
    <row r="2" spans="1:21" ht="6" customHeight="1" x14ac:dyDescent="0.2"/>
    <row r="3" spans="1:21" x14ac:dyDescent="0.2">
      <c r="A3" s="369">
        <v>2022</v>
      </c>
      <c r="B3" s="370" t="s">
        <v>42</v>
      </c>
      <c r="C3" s="371"/>
      <c r="D3" s="372"/>
      <c r="E3" s="370" t="s">
        <v>43</v>
      </c>
      <c r="F3" s="371"/>
      <c r="G3" s="372"/>
      <c r="H3" s="370" t="s">
        <v>44</v>
      </c>
      <c r="I3" s="371"/>
      <c r="J3" s="372"/>
      <c r="K3" s="370" t="s">
        <v>45</v>
      </c>
      <c r="L3" s="371"/>
      <c r="M3" s="372"/>
      <c r="N3" s="212" t="s">
        <v>7</v>
      </c>
    </row>
    <row r="4" spans="1:21" x14ac:dyDescent="0.2">
      <c r="A4" s="369"/>
      <c r="B4" s="283" t="s">
        <v>8</v>
      </c>
      <c r="C4" s="273" t="s">
        <v>9</v>
      </c>
      <c r="D4" s="284" t="s">
        <v>10</v>
      </c>
      <c r="E4" s="283" t="s">
        <v>11</v>
      </c>
      <c r="F4" s="273" t="s">
        <v>12</v>
      </c>
      <c r="G4" s="284" t="s">
        <v>13</v>
      </c>
      <c r="H4" s="283" t="s">
        <v>14</v>
      </c>
      <c r="I4" s="273" t="s">
        <v>15</v>
      </c>
      <c r="J4" s="284" t="s">
        <v>16</v>
      </c>
      <c r="K4" s="283" t="s">
        <v>17</v>
      </c>
      <c r="L4" s="273" t="s">
        <v>18</v>
      </c>
      <c r="M4" s="284" t="s">
        <v>19</v>
      </c>
      <c r="N4" s="197"/>
    </row>
    <row r="5" spans="1:21" x14ac:dyDescent="0.2">
      <c r="A5" s="377" t="s">
        <v>59</v>
      </c>
      <c r="B5" s="378">
        <f>SUM(B6:D6)</f>
        <v>51314.122526473977</v>
      </c>
      <c r="C5" s="379"/>
      <c r="D5" s="380"/>
      <c r="E5" s="378">
        <f t="shared" ref="E5" si="0">SUM(E6:G6)</f>
        <v>30637.364738921471</v>
      </c>
      <c r="F5" s="379"/>
      <c r="G5" s="380"/>
      <c r="H5" s="378">
        <f t="shared" ref="H5" si="1">SUM(H6:J6)</f>
        <v>24141.388330767819</v>
      </c>
      <c r="I5" s="379"/>
      <c r="J5" s="380"/>
      <c r="K5" s="381">
        <f t="shared" ref="K5" si="2">SUM(K6:M6)</f>
        <v>0</v>
      </c>
      <c r="L5" s="382"/>
      <c r="M5" s="383"/>
      <c r="N5" s="364">
        <f>SUM(N7:N20)</f>
        <v>106092.87559616326</v>
      </c>
    </row>
    <row r="6" spans="1:21" x14ac:dyDescent="0.2">
      <c r="A6" s="377"/>
      <c r="B6" s="287">
        <f>SUM(B7:B20)</f>
        <v>19324.30489608791</v>
      </c>
      <c r="C6" s="271">
        <f t="shared" ref="C6:M6" si="3">SUM(C7:C20)</f>
        <v>15789.76783360451</v>
      </c>
      <c r="D6" s="288">
        <f t="shared" si="3"/>
        <v>16200.049796781563</v>
      </c>
      <c r="E6" s="303">
        <f t="shared" si="3"/>
        <v>13427.805139339933</v>
      </c>
      <c r="F6" s="353">
        <f t="shared" si="3"/>
        <v>9330.7192101713517</v>
      </c>
      <c r="G6" s="288">
        <f t="shared" si="3"/>
        <v>7878.8403894101857</v>
      </c>
      <c r="H6" s="303">
        <f t="shared" si="3"/>
        <v>7491.2064413455628</v>
      </c>
      <c r="I6" s="354">
        <f t="shared" si="3"/>
        <v>7420.3241269651417</v>
      </c>
      <c r="J6" s="288">
        <f t="shared" si="3"/>
        <v>9229.8577624571135</v>
      </c>
      <c r="K6" s="322">
        <f t="shared" si="3"/>
        <v>0</v>
      </c>
      <c r="L6" s="321">
        <f t="shared" si="3"/>
        <v>0</v>
      </c>
      <c r="M6" s="323">
        <f t="shared" si="3"/>
        <v>0</v>
      </c>
      <c r="N6" s="364"/>
      <c r="P6" s="134"/>
      <c r="Q6" s="134"/>
      <c r="R6" s="134"/>
      <c r="S6" s="134"/>
      <c r="T6" s="134"/>
    </row>
    <row r="7" spans="1:21" x14ac:dyDescent="0.2">
      <c r="A7" s="169" t="s">
        <v>129</v>
      </c>
      <c r="B7" s="285">
        <v>685.68585900000005</v>
      </c>
      <c r="C7" s="272">
        <v>563.04899799999987</v>
      </c>
      <c r="D7" s="286">
        <v>565.45731500000022</v>
      </c>
      <c r="E7" s="301">
        <v>451.64602800000006</v>
      </c>
      <c r="F7" s="299">
        <v>246.675172</v>
      </c>
      <c r="G7" s="286">
        <v>205.58718100000004</v>
      </c>
      <c r="H7" s="301">
        <v>240.38244300000002</v>
      </c>
      <c r="I7" s="299">
        <v>234.99999999999997</v>
      </c>
      <c r="J7" s="286">
        <v>253.76279999999997</v>
      </c>
      <c r="K7" s="318">
        <v>0</v>
      </c>
      <c r="L7" s="319">
        <v>0</v>
      </c>
      <c r="M7" s="320">
        <v>0</v>
      </c>
      <c r="N7" s="192">
        <f>SUM(B7:M7)</f>
        <v>3447.2457960000002</v>
      </c>
      <c r="P7" s="41"/>
      <c r="Q7" s="128"/>
      <c r="R7" s="128"/>
      <c r="S7" s="128"/>
      <c r="T7" s="128"/>
      <c r="U7" s="121"/>
    </row>
    <row r="8" spans="1:21" x14ac:dyDescent="0.2">
      <c r="A8" s="169" t="s">
        <v>99</v>
      </c>
      <c r="B8" s="285">
        <v>957.16605600000014</v>
      </c>
      <c r="C8" s="272">
        <v>785.94108700000038</v>
      </c>
      <c r="D8" s="286">
        <v>827.88881399999968</v>
      </c>
      <c r="E8" s="301">
        <v>677.82520899999963</v>
      </c>
      <c r="F8" s="299">
        <v>411.90845800000005</v>
      </c>
      <c r="G8" s="286">
        <v>292.62725700000004</v>
      </c>
      <c r="H8" s="301">
        <v>339.30434800000006</v>
      </c>
      <c r="I8" s="299">
        <v>337.27292999999975</v>
      </c>
      <c r="J8" s="286">
        <v>429.02499200000005</v>
      </c>
      <c r="K8" s="318">
        <v>0</v>
      </c>
      <c r="L8" s="319">
        <v>0</v>
      </c>
      <c r="M8" s="320">
        <v>0</v>
      </c>
      <c r="N8" s="192">
        <f t="shared" ref="N8:N20" si="4">SUM(B8:M8)</f>
        <v>5058.9591509999991</v>
      </c>
      <c r="P8" s="41"/>
      <c r="Q8" s="128"/>
      <c r="R8" s="128"/>
      <c r="S8" s="128"/>
      <c r="T8" s="128"/>
      <c r="U8" s="121"/>
    </row>
    <row r="9" spans="1:21" x14ac:dyDescent="0.2">
      <c r="A9" s="169" t="s">
        <v>100</v>
      </c>
      <c r="B9" s="285">
        <v>1054.758149</v>
      </c>
      <c r="C9" s="272">
        <v>830.44210999999996</v>
      </c>
      <c r="D9" s="286">
        <v>853.5081909999999</v>
      </c>
      <c r="E9" s="301">
        <v>628.7453660000001</v>
      </c>
      <c r="F9" s="299">
        <v>347.32436199999984</v>
      </c>
      <c r="G9" s="286">
        <v>282.65505199999996</v>
      </c>
      <c r="H9" s="301">
        <v>271.34258399999999</v>
      </c>
      <c r="I9" s="299">
        <v>271.61288500000012</v>
      </c>
      <c r="J9" s="286">
        <v>395.63370800000024</v>
      </c>
      <c r="K9" s="318">
        <v>0</v>
      </c>
      <c r="L9" s="319">
        <v>0</v>
      </c>
      <c r="M9" s="320">
        <v>0</v>
      </c>
      <c r="N9" s="192">
        <f t="shared" si="4"/>
        <v>4936.0224070000013</v>
      </c>
      <c r="P9" s="41"/>
      <c r="Q9" s="128"/>
      <c r="R9" s="128"/>
      <c r="S9" s="128"/>
      <c r="T9" s="128"/>
      <c r="U9" s="121"/>
    </row>
    <row r="10" spans="1:21" x14ac:dyDescent="0.2">
      <c r="A10" s="169" t="s">
        <v>101</v>
      </c>
      <c r="B10" s="285">
        <v>1099.1723939999999</v>
      </c>
      <c r="C10" s="272">
        <v>1011.0654139999998</v>
      </c>
      <c r="D10" s="286">
        <v>1069.6539819999996</v>
      </c>
      <c r="E10" s="301">
        <v>968.97024400000009</v>
      </c>
      <c r="F10" s="299">
        <v>760.67680400000017</v>
      </c>
      <c r="G10" s="286">
        <v>619.2976819999999</v>
      </c>
      <c r="H10" s="301">
        <v>314.73781799999995</v>
      </c>
      <c r="I10" s="299">
        <v>344.69736799999998</v>
      </c>
      <c r="J10" s="286">
        <v>445.78142100000002</v>
      </c>
      <c r="K10" s="318">
        <v>0</v>
      </c>
      <c r="L10" s="319">
        <v>0</v>
      </c>
      <c r="M10" s="320">
        <v>0</v>
      </c>
      <c r="N10" s="192">
        <f t="shared" si="4"/>
        <v>6634.0531270000001</v>
      </c>
      <c r="P10" s="41"/>
      <c r="Q10" s="128"/>
      <c r="R10" s="128"/>
      <c r="S10" s="128"/>
      <c r="T10" s="128"/>
      <c r="U10" s="121"/>
    </row>
    <row r="11" spans="1:21" x14ac:dyDescent="0.2">
      <c r="A11" s="169" t="s">
        <v>128</v>
      </c>
      <c r="B11" s="285">
        <v>470.08759664179757</v>
      </c>
      <c r="C11" s="272">
        <v>399.46872217595683</v>
      </c>
      <c r="D11" s="286">
        <v>414.61191047496254</v>
      </c>
      <c r="E11" s="301">
        <v>296.05359709181596</v>
      </c>
      <c r="F11" s="299">
        <v>193.65276579163921</v>
      </c>
      <c r="G11" s="286">
        <v>179.449754504818</v>
      </c>
      <c r="H11" s="301">
        <v>146.19631148709718</v>
      </c>
      <c r="I11" s="299">
        <v>174.86972754597943</v>
      </c>
      <c r="J11" s="286">
        <v>229.96440288031275</v>
      </c>
      <c r="K11" s="318">
        <v>0</v>
      </c>
      <c r="L11" s="319">
        <v>0</v>
      </c>
      <c r="M11" s="320">
        <v>0</v>
      </c>
      <c r="N11" s="192">
        <f t="shared" si="4"/>
        <v>2504.3547885943794</v>
      </c>
      <c r="P11" s="41"/>
      <c r="Q11" s="128"/>
      <c r="R11" s="128"/>
      <c r="S11" s="128"/>
      <c r="T11" s="128"/>
      <c r="U11" s="121"/>
    </row>
    <row r="12" spans="1:21" x14ac:dyDescent="0.2">
      <c r="A12" s="169" t="s">
        <v>102</v>
      </c>
      <c r="B12" s="285">
        <v>614.57520442794237</v>
      </c>
      <c r="C12" s="272">
        <v>437.15222549065186</v>
      </c>
      <c r="D12" s="286">
        <v>443.49601899999999</v>
      </c>
      <c r="E12" s="301">
        <v>371.14123099999989</v>
      </c>
      <c r="F12" s="299">
        <v>239.86219299999999</v>
      </c>
      <c r="G12" s="286">
        <v>201.98755100000002</v>
      </c>
      <c r="H12" s="301">
        <v>175.25170099999997</v>
      </c>
      <c r="I12" s="299">
        <v>183.76656000000003</v>
      </c>
      <c r="J12" s="286">
        <v>306.203487</v>
      </c>
      <c r="K12" s="318">
        <v>0</v>
      </c>
      <c r="L12" s="319">
        <v>0</v>
      </c>
      <c r="M12" s="320">
        <v>0</v>
      </c>
      <c r="N12" s="192">
        <f t="shared" si="4"/>
        <v>2973.4361719185945</v>
      </c>
      <c r="P12" s="41"/>
      <c r="Q12" s="128"/>
      <c r="R12" s="128"/>
      <c r="S12" s="128"/>
      <c r="T12" s="128"/>
      <c r="U12" s="121"/>
    </row>
    <row r="13" spans="1:21" x14ac:dyDescent="0.2">
      <c r="A13" s="169" t="s">
        <v>103</v>
      </c>
      <c r="B13" s="285">
        <v>334.99903499999994</v>
      </c>
      <c r="C13" s="272">
        <v>280.09290400000003</v>
      </c>
      <c r="D13" s="286">
        <v>271.17602999999997</v>
      </c>
      <c r="E13" s="301">
        <v>217.28056599999996</v>
      </c>
      <c r="F13" s="299">
        <v>124.608535</v>
      </c>
      <c r="G13" s="286">
        <v>72.422674999999998</v>
      </c>
      <c r="H13" s="301">
        <v>104.84053499999999</v>
      </c>
      <c r="I13" s="299">
        <v>102.99778399999998</v>
      </c>
      <c r="J13" s="286">
        <v>132.15541199999998</v>
      </c>
      <c r="K13" s="318">
        <v>0</v>
      </c>
      <c r="L13" s="319">
        <v>0</v>
      </c>
      <c r="M13" s="320">
        <v>0</v>
      </c>
      <c r="N13" s="192">
        <f t="shared" si="4"/>
        <v>1640.573476</v>
      </c>
      <c r="P13" s="41"/>
      <c r="Q13" s="128"/>
      <c r="R13" s="128"/>
      <c r="S13" s="128"/>
      <c r="T13" s="128"/>
      <c r="U13" s="121"/>
    </row>
    <row r="14" spans="1:21" x14ac:dyDescent="0.2">
      <c r="A14" s="169" t="s">
        <v>104</v>
      </c>
      <c r="B14" s="285">
        <v>3741.2785640000029</v>
      </c>
      <c r="C14" s="272">
        <v>2995.5558029999984</v>
      </c>
      <c r="D14" s="286">
        <v>3200.6756300000002</v>
      </c>
      <c r="E14" s="301">
        <v>2754.6695540000001</v>
      </c>
      <c r="F14" s="299">
        <v>1982.7327490000005</v>
      </c>
      <c r="G14" s="286">
        <v>1726.7492079999995</v>
      </c>
      <c r="H14" s="301">
        <v>1665.7491989999985</v>
      </c>
      <c r="I14" s="299">
        <v>1584.2983089999998</v>
      </c>
      <c r="J14" s="286">
        <v>1853.4937520000001</v>
      </c>
      <c r="K14" s="318">
        <v>0</v>
      </c>
      <c r="L14" s="319">
        <v>0</v>
      </c>
      <c r="M14" s="320">
        <v>0</v>
      </c>
      <c r="N14" s="192">
        <f t="shared" si="4"/>
        <v>21505.202767999999</v>
      </c>
      <c r="P14" s="41"/>
      <c r="Q14" s="128"/>
      <c r="R14" s="128"/>
      <c r="S14" s="128"/>
      <c r="T14" s="128"/>
      <c r="U14" s="143"/>
    </row>
    <row r="15" spans="1:21" x14ac:dyDescent="0.2">
      <c r="A15" s="169" t="s">
        <v>105</v>
      </c>
      <c r="B15" s="285">
        <v>889.82469200000003</v>
      </c>
      <c r="C15" s="272">
        <v>652.70693100000005</v>
      </c>
      <c r="D15" s="286">
        <v>666.46068800000012</v>
      </c>
      <c r="E15" s="301">
        <v>539.02753499999983</v>
      </c>
      <c r="F15" s="299">
        <v>365.83234999999996</v>
      </c>
      <c r="G15" s="286">
        <v>314.42734599999994</v>
      </c>
      <c r="H15" s="301">
        <v>309.91971299999983</v>
      </c>
      <c r="I15" s="299">
        <v>285.95644499999986</v>
      </c>
      <c r="J15" s="286">
        <v>400.70410199999992</v>
      </c>
      <c r="K15" s="318">
        <v>0</v>
      </c>
      <c r="L15" s="319">
        <v>0</v>
      </c>
      <c r="M15" s="320">
        <v>0</v>
      </c>
      <c r="N15" s="192">
        <f t="shared" si="4"/>
        <v>4424.859801999999</v>
      </c>
      <c r="P15" s="41"/>
      <c r="Q15" s="128"/>
      <c r="R15" s="128"/>
      <c r="S15" s="128"/>
      <c r="T15" s="128"/>
      <c r="U15" s="121"/>
    </row>
    <row r="16" spans="1:21" x14ac:dyDescent="0.2">
      <c r="A16" s="169" t="s">
        <v>106</v>
      </c>
      <c r="B16" s="285">
        <v>933.32962751696618</v>
      </c>
      <c r="C16" s="272">
        <v>755.23049579771964</v>
      </c>
      <c r="D16" s="286">
        <v>768.39075336547023</v>
      </c>
      <c r="E16" s="301">
        <v>611.20987290645701</v>
      </c>
      <c r="F16" s="299">
        <v>308.16277643572619</v>
      </c>
      <c r="G16" s="286">
        <v>247.29135217421683</v>
      </c>
      <c r="H16" s="301">
        <v>223.83982337783905</v>
      </c>
      <c r="I16" s="299">
        <v>205.8965587804922</v>
      </c>
      <c r="J16" s="286">
        <v>344.70492804348362</v>
      </c>
      <c r="K16" s="318">
        <v>0</v>
      </c>
      <c r="L16" s="319">
        <v>0</v>
      </c>
      <c r="M16" s="320">
        <v>0</v>
      </c>
      <c r="N16" s="192">
        <f t="shared" si="4"/>
        <v>4398.056188398371</v>
      </c>
      <c r="P16" s="41"/>
      <c r="Q16" s="128"/>
      <c r="R16" s="128"/>
      <c r="S16" s="128"/>
      <c r="T16" s="128"/>
      <c r="U16" s="121"/>
    </row>
    <row r="17" spans="1:21" x14ac:dyDescent="0.2">
      <c r="A17" s="169" t="s">
        <v>107</v>
      </c>
      <c r="B17" s="285">
        <v>793.85737750119927</v>
      </c>
      <c r="C17" s="272">
        <v>651.15673348857774</v>
      </c>
      <c r="D17" s="286">
        <v>669.98945181942941</v>
      </c>
      <c r="E17" s="301">
        <v>530.47906834165974</v>
      </c>
      <c r="F17" s="299">
        <v>280.9458719439865</v>
      </c>
      <c r="G17" s="286">
        <v>229.93350273114959</v>
      </c>
      <c r="H17" s="301">
        <v>222.12889648062776</v>
      </c>
      <c r="I17" s="299">
        <v>196.22905063867003</v>
      </c>
      <c r="J17" s="286">
        <v>295.28188553331609</v>
      </c>
      <c r="K17" s="318">
        <v>0</v>
      </c>
      <c r="L17" s="319">
        <v>0</v>
      </c>
      <c r="M17" s="320">
        <v>0</v>
      </c>
      <c r="N17" s="192">
        <f t="shared" si="4"/>
        <v>3870.0018384786154</v>
      </c>
      <c r="P17" s="41"/>
      <c r="Q17" s="128"/>
      <c r="R17" s="128"/>
      <c r="S17" s="128"/>
      <c r="T17" s="128"/>
      <c r="U17" s="121"/>
    </row>
    <row r="18" spans="1:21" x14ac:dyDescent="0.2">
      <c r="A18" s="169" t="s">
        <v>108</v>
      </c>
      <c r="B18" s="285">
        <v>3453.3394149999995</v>
      </c>
      <c r="C18" s="272">
        <v>2755.9194036516064</v>
      </c>
      <c r="D18" s="286">
        <v>2588.6387841216974</v>
      </c>
      <c r="E18" s="301">
        <v>2108.4757459999992</v>
      </c>
      <c r="F18" s="299">
        <v>1487.0180110000003</v>
      </c>
      <c r="G18" s="286">
        <v>1277.7668340000002</v>
      </c>
      <c r="H18" s="301">
        <v>1210.849841</v>
      </c>
      <c r="I18" s="299">
        <v>1200.9873440000006</v>
      </c>
      <c r="J18" s="286">
        <v>1599.3561630000006</v>
      </c>
      <c r="K18" s="318">
        <v>0</v>
      </c>
      <c r="L18" s="319">
        <v>0</v>
      </c>
      <c r="M18" s="320">
        <v>0</v>
      </c>
      <c r="N18" s="192">
        <f t="shared" si="4"/>
        <v>17682.351541773307</v>
      </c>
      <c r="P18" s="41"/>
      <c r="Q18" s="128"/>
      <c r="R18" s="128"/>
      <c r="S18" s="128"/>
      <c r="T18" s="128"/>
      <c r="U18" s="121"/>
    </row>
    <row r="19" spans="1:21" x14ac:dyDescent="0.2">
      <c r="A19" s="169" t="s">
        <v>109</v>
      </c>
      <c r="B19" s="285">
        <v>3406.2016220000005</v>
      </c>
      <c r="C19" s="272">
        <v>2943.5065019999988</v>
      </c>
      <c r="D19" s="286">
        <v>3076.9218300000007</v>
      </c>
      <c r="E19" s="301">
        <v>2680.4380919999994</v>
      </c>
      <c r="F19" s="299">
        <v>2174.9490840000008</v>
      </c>
      <c r="G19" s="286">
        <v>1858.1875050000006</v>
      </c>
      <c r="H19" s="301">
        <v>1955.9108799999999</v>
      </c>
      <c r="I19" s="299">
        <v>1951.167931</v>
      </c>
      <c r="J19" s="286">
        <v>2140.3486239999997</v>
      </c>
      <c r="K19" s="318">
        <v>0</v>
      </c>
      <c r="L19" s="319">
        <v>0</v>
      </c>
      <c r="M19" s="320">
        <v>0</v>
      </c>
      <c r="N19" s="192">
        <f t="shared" si="4"/>
        <v>22187.63207</v>
      </c>
      <c r="P19" s="41"/>
      <c r="Q19" s="128"/>
      <c r="R19" s="128"/>
      <c r="S19" s="128"/>
      <c r="T19" s="128"/>
      <c r="U19" s="143"/>
    </row>
    <row r="20" spans="1:21" x14ac:dyDescent="0.2">
      <c r="A20" s="169" t="s">
        <v>110</v>
      </c>
      <c r="B20" s="285">
        <v>890.02930400000025</v>
      </c>
      <c r="C20" s="272">
        <v>728.48050400000022</v>
      </c>
      <c r="D20" s="286">
        <v>783.18039800000031</v>
      </c>
      <c r="E20" s="301">
        <v>591.84303</v>
      </c>
      <c r="F20" s="299">
        <v>406.37007800000009</v>
      </c>
      <c r="G20" s="286">
        <v>370.45748900000001</v>
      </c>
      <c r="H20" s="301">
        <v>310.75234800000015</v>
      </c>
      <c r="I20" s="299">
        <v>345.57123399999983</v>
      </c>
      <c r="J20" s="286">
        <v>403.44208499999996</v>
      </c>
      <c r="K20" s="318">
        <v>0</v>
      </c>
      <c r="L20" s="319">
        <v>0</v>
      </c>
      <c r="M20" s="320">
        <v>0</v>
      </c>
      <c r="N20" s="192">
        <f t="shared" si="4"/>
        <v>4830.1264700000002</v>
      </c>
      <c r="P20" s="41"/>
      <c r="Q20" s="128"/>
      <c r="R20" s="128"/>
      <c r="S20" s="128"/>
      <c r="T20" s="128"/>
      <c r="U20" s="121"/>
    </row>
    <row r="21" spans="1:21" x14ac:dyDescent="0.2">
      <c r="A21" s="4"/>
      <c r="N21" s="3"/>
      <c r="P21" s="137"/>
      <c r="Q21" s="137"/>
      <c r="R21" s="137"/>
      <c r="S21" s="137"/>
      <c r="T21" s="137"/>
      <c r="U21" s="142"/>
    </row>
    <row r="22" spans="1:21" x14ac:dyDescent="0.2">
      <c r="A22" s="10" t="s">
        <v>129</v>
      </c>
      <c r="B22" s="25">
        <v>729.14524299999994</v>
      </c>
      <c r="C22" s="131"/>
      <c r="D22" s="131"/>
      <c r="Q22" s="128"/>
      <c r="R22" s="128"/>
      <c r="S22" s="128"/>
      <c r="U22" s="121"/>
    </row>
    <row r="23" spans="1:21" x14ac:dyDescent="0.2">
      <c r="A23" s="10" t="s">
        <v>99</v>
      </c>
      <c r="B23" s="25">
        <v>1105.6022699999999</v>
      </c>
      <c r="C23" s="131"/>
      <c r="D23" s="131"/>
      <c r="U23" s="141"/>
    </row>
    <row r="24" spans="1:21" x14ac:dyDescent="0.2">
      <c r="A24" s="10" t="s">
        <v>100</v>
      </c>
      <c r="B24" s="25">
        <v>938.58917700000029</v>
      </c>
      <c r="C24" s="131"/>
      <c r="D24" s="131"/>
    </row>
    <row r="25" spans="1:21" x14ac:dyDescent="0.2">
      <c r="A25" s="10" t="s">
        <v>101</v>
      </c>
      <c r="B25" s="25">
        <v>1105.2166069999998</v>
      </c>
      <c r="C25" s="131"/>
      <c r="D25" s="131"/>
    </row>
    <row r="26" spans="1:21" x14ac:dyDescent="0.2">
      <c r="A26" s="10" t="s">
        <v>128</v>
      </c>
      <c r="B26" s="25">
        <v>551.03044191338938</v>
      </c>
      <c r="C26" s="131"/>
      <c r="D26" s="131"/>
    </row>
    <row r="27" spans="1:21" x14ac:dyDescent="0.2">
      <c r="A27" s="10" t="s">
        <v>102</v>
      </c>
      <c r="B27" s="25">
        <v>665.22174799999993</v>
      </c>
      <c r="C27" s="131"/>
      <c r="D27" s="131"/>
    </row>
    <row r="28" spans="1:21" x14ac:dyDescent="0.2">
      <c r="A28" s="10" t="s">
        <v>103</v>
      </c>
      <c r="B28" s="25">
        <v>339.99373099999991</v>
      </c>
      <c r="C28" s="131"/>
      <c r="D28" s="131"/>
    </row>
    <row r="29" spans="1:21" x14ac:dyDescent="0.2">
      <c r="A29" s="10" t="s">
        <v>104</v>
      </c>
      <c r="B29" s="25">
        <v>5103.5412599999981</v>
      </c>
      <c r="C29" s="131"/>
      <c r="D29" s="131"/>
    </row>
    <row r="30" spans="1:21" x14ac:dyDescent="0.2">
      <c r="A30" s="10" t="s">
        <v>105</v>
      </c>
      <c r="B30" s="25">
        <v>996.58025999999961</v>
      </c>
      <c r="C30" s="131"/>
      <c r="D30" s="131"/>
    </row>
    <row r="31" spans="1:21" x14ac:dyDescent="0.2">
      <c r="A31" s="10" t="s">
        <v>106</v>
      </c>
      <c r="B31" s="25">
        <v>774.44131020181487</v>
      </c>
      <c r="C31" s="131"/>
      <c r="D31" s="131"/>
    </row>
    <row r="32" spans="1:21" x14ac:dyDescent="0.2">
      <c r="A32" s="10" t="s">
        <v>107</v>
      </c>
      <c r="B32" s="25">
        <v>713.6398326526139</v>
      </c>
      <c r="C32" s="131"/>
      <c r="D32" s="131"/>
    </row>
    <row r="33" spans="1:4" x14ac:dyDescent="0.2">
      <c r="A33" s="10" t="s">
        <v>108</v>
      </c>
      <c r="B33" s="25">
        <v>4011.1933480000007</v>
      </c>
      <c r="C33" s="131"/>
      <c r="D33" s="131"/>
    </row>
    <row r="34" spans="1:4" x14ac:dyDescent="0.2">
      <c r="A34" s="10" t="s">
        <v>109</v>
      </c>
      <c r="B34" s="25">
        <v>6047.4274349999996</v>
      </c>
      <c r="C34" s="131"/>
      <c r="D34" s="131"/>
    </row>
    <row r="35" spans="1:4" x14ac:dyDescent="0.2">
      <c r="A35" s="10" t="s">
        <v>110</v>
      </c>
      <c r="B35" s="25">
        <v>1059.7656669999999</v>
      </c>
      <c r="C35" s="131"/>
      <c r="D35" s="131"/>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view="pageBreakPreview" zoomScale="85" zoomScaleNormal="70" zoomScaleSheetLayoutView="85" workbookViewId="0">
      <selection activeCell="X36" sqref="X36"/>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1" s="66" customFormat="1" ht="18" x14ac:dyDescent="0.25">
      <c r="A1" s="241" t="s">
        <v>322</v>
      </c>
      <c r="B1" s="23"/>
      <c r="C1" s="23"/>
      <c r="D1" s="23"/>
      <c r="E1" s="23"/>
      <c r="G1" s="23"/>
      <c r="H1" s="23"/>
      <c r="I1" s="23"/>
      <c r="J1" s="23"/>
      <c r="K1" s="23"/>
      <c r="L1" s="23"/>
      <c r="M1" s="23"/>
      <c r="N1" s="23"/>
      <c r="P1" s="245" t="str">
        <f>'3'!N1</f>
        <v>III. čtvrtletí 2022</v>
      </c>
    </row>
    <row r="2" spans="1:21" s="7" customFormat="1" ht="6" customHeight="1" x14ac:dyDescent="0.2">
      <c r="B2" s="115"/>
      <c r="C2" s="115"/>
      <c r="D2" s="115"/>
      <c r="E2" s="115"/>
      <c r="F2" s="115"/>
      <c r="G2" s="115"/>
      <c r="H2" s="115"/>
      <c r="I2" s="115"/>
      <c r="J2" s="115"/>
      <c r="K2" s="115"/>
      <c r="L2" s="115"/>
      <c r="M2" s="115"/>
      <c r="N2" s="115"/>
      <c r="O2" s="115"/>
    </row>
    <row r="3" spans="1:21" s="7" customFormat="1" ht="12" customHeight="1" x14ac:dyDescent="0.2">
      <c r="A3" s="352">
        <v>2022</v>
      </c>
      <c r="B3" s="200" t="s">
        <v>85</v>
      </c>
      <c r="C3" s="200" t="s">
        <v>76</v>
      </c>
      <c r="D3" s="200" t="s">
        <v>77</v>
      </c>
      <c r="E3" s="200" t="s">
        <v>78</v>
      </c>
      <c r="F3" s="200" t="s">
        <v>88</v>
      </c>
      <c r="G3" s="200" t="s">
        <v>79</v>
      </c>
      <c r="H3" s="200" t="s">
        <v>80</v>
      </c>
      <c r="I3" s="200" t="s">
        <v>81</v>
      </c>
      <c r="J3" s="200" t="s">
        <v>82</v>
      </c>
      <c r="K3" s="200" t="s">
        <v>83</v>
      </c>
      <c r="L3" s="200" t="s">
        <v>84</v>
      </c>
      <c r="M3" s="200" t="s">
        <v>86</v>
      </c>
      <c r="N3" s="200" t="s">
        <v>87</v>
      </c>
      <c r="O3" s="200" t="s">
        <v>89</v>
      </c>
      <c r="P3" s="200" t="s">
        <v>7</v>
      </c>
    </row>
    <row r="4" spans="1:21" s="110" customFormat="1" ht="12" customHeight="1" x14ac:dyDescent="0.2">
      <c r="A4" s="170" t="s">
        <v>59</v>
      </c>
      <c r="B4" s="198">
        <f>SUM(B5:B20)</f>
        <v>729.14524300000005</v>
      </c>
      <c r="C4" s="198">
        <f>SUM(C5:C20)</f>
        <v>1105.6022699999999</v>
      </c>
      <c r="D4" s="198">
        <f t="shared" ref="D4:P4" si="0">SUM(D5:D20)</f>
        <v>938.58917700000006</v>
      </c>
      <c r="E4" s="198">
        <f t="shared" si="0"/>
        <v>1105.2166069999998</v>
      </c>
      <c r="F4" s="198">
        <f>SUM(F5:F20)</f>
        <v>551.0304419133895</v>
      </c>
      <c r="G4" s="198">
        <f t="shared" si="0"/>
        <v>665.22174800000005</v>
      </c>
      <c r="H4" s="198">
        <f t="shared" si="0"/>
        <v>339.99373100000003</v>
      </c>
      <c r="I4" s="198">
        <f t="shared" si="0"/>
        <v>5103.5412600000009</v>
      </c>
      <c r="J4" s="198">
        <f t="shared" si="0"/>
        <v>996.58025999999995</v>
      </c>
      <c r="K4" s="198">
        <f t="shared" si="0"/>
        <v>774.44131020181499</v>
      </c>
      <c r="L4" s="198">
        <f t="shared" si="0"/>
        <v>713.63983265261425</v>
      </c>
      <c r="M4" s="198">
        <f t="shared" si="0"/>
        <v>4011.1933480000012</v>
      </c>
      <c r="N4" s="198">
        <f t="shared" si="0"/>
        <v>6047.4274349999987</v>
      </c>
      <c r="O4" s="198">
        <f t="shared" si="0"/>
        <v>1059.7656670000001</v>
      </c>
      <c r="P4" s="198">
        <f t="shared" si="0"/>
        <v>24141.388330767819</v>
      </c>
    </row>
    <row r="5" spans="1:21" s="7" customFormat="1" ht="12" customHeight="1" x14ac:dyDescent="0.2">
      <c r="A5" s="169" t="s">
        <v>40</v>
      </c>
      <c r="B5" s="199">
        <v>0</v>
      </c>
      <c r="C5" s="199">
        <v>333.49517500000007</v>
      </c>
      <c r="D5" s="199">
        <v>58.769309999999997</v>
      </c>
      <c r="E5" s="199">
        <v>57.11098100000001</v>
      </c>
      <c r="F5" s="199">
        <v>236.70466999999999</v>
      </c>
      <c r="G5" s="199">
        <v>48.226429999999993</v>
      </c>
      <c r="H5" s="199">
        <v>0</v>
      </c>
      <c r="I5" s="199">
        <v>1451.1774620000001</v>
      </c>
      <c r="J5" s="199">
        <v>20.571808000000001</v>
      </c>
      <c r="K5" s="199">
        <v>2.957217</v>
      </c>
      <c r="L5" s="199">
        <v>201.73388099999997</v>
      </c>
      <c r="M5" s="199">
        <v>157.84414900000002</v>
      </c>
      <c r="N5" s="199">
        <v>2182.0948339999995</v>
      </c>
      <c r="O5" s="199">
        <v>31.214913999999997</v>
      </c>
      <c r="P5" s="199">
        <f>SUM(B5:O5)</f>
        <v>4781.9008309999999</v>
      </c>
      <c r="R5" s="8"/>
      <c r="S5" s="124"/>
      <c r="T5" s="124"/>
    </row>
    <row r="6" spans="1:21" s="7" customFormat="1" ht="12" customHeight="1" x14ac:dyDescent="0.2">
      <c r="A6" s="169" t="s">
        <v>39</v>
      </c>
      <c r="B6" s="199">
        <v>36.802999999999997</v>
      </c>
      <c r="C6" s="199">
        <v>86.927853000000027</v>
      </c>
      <c r="D6" s="199">
        <v>66.921191999999991</v>
      </c>
      <c r="E6" s="199">
        <v>15.285105999999999</v>
      </c>
      <c r="F6" s="199">
        <v>139.17146800000003</v>
      </c>
      <c r="G6" s="199">
        <v>85.061932999999996</v>
      </c>
      <c r="H6" s="199">
        <v>8.720597999999999</v>
      </c>
      <c r="I6" s="199">
        <v>81.570392999999981</v>
      </c>
      <c r="J6" s="199">
        <v>62.152170999999989</v>
      </c>
      <c r="K6" s="199">
        <v>84.533107000000015</v>
      </c>
      <c r="L6" s="199">
        <v>79.741101000000043</v>
      </c>
      <c r="M6" s="199">
        <v>96.062590999999998</v>
      </c>
      <c r="N6" s="199">
        <v>22.044691000000004</v>
      </c>
      <c r="O6" s="199">
        <v>30.364858000000002</v>
      </c>
      <c r="P6" s="199">
        <f t="shared" ref="P6:P20" si="1">SUM(B6:O6)</f>
        <v>895.3600620000002</v>
      </c>
      <c r="R6" s="8"/>
      <c r="S6" s="124"/>
      <c r="T6" s="124"/>
    </row>
    <row r="7" spans="1:21" s="7" customFormat="1" ht="12" customHeight="1" x14ac:dyDescent="0.2">
      <c r="A7" s="169" t="s">
        <v>38</v>
      </c>
      <c r="B7" s="199">
        <v>0</v>
      </c>
      <c r="C7" s="199">
        <v>0</v>
      </c>
      <c r="D7" s="199">
        <v>0</v>
      </c>
      <c r="E7" s="199">
        <v>0</v>
      </c>
      <c r="F7" s="199">
        <v>0</v>
      </c>
      <c r="G7" s="199">
        <v>8.0927500000000006</v>
      </c>
      <c r="H7" s="199">
        <v>0</v>
      </c>
      <c r="I7" s="199">
        <v>1551.069616</v>
      </c>
      <c r="J7" s="199">
        <v>0.79753099999999999</v>
      </c>
      <c r="K7" s="199">
        <v>0</v>
      </c>
      <c r="L7" s="199">
        <v>0</v>
      </c>
      <c r="M7" s="199">
        <v>0</v>
      </c>
      <c r="N7" s="199">
        <v>0.76199000000000006</v>
      </c>
      <c r="O7" s="199">
        <v>0</v>
      </c>
      <c r="P7" s="199">
        <f t="shared" si="1"/>
        <v>1560.7218869999999</v>
      </c>
      <c r="R7" s="8"/>
      <c r="S7" s="124"/>
      <c r="T7" s="124"/>
    </row>
    <row r="8" spans="1:21" s="7" customFormat="1" ht="12" customHeight="1" x14ac:dyDescent="0.2">
      <c r="A8" s="169" t="s">
        <v>60</v>
      </c>
      <c r="B8" s="199">
        <v>2.3119999999999998</v>
      </c>
      <c r="C8" s="199">
        <v>0</v>
      </c>
      <c r="D8" s="199">
        <v>1.0620000000000001</v>
      </c>
      <c r="E8" s="199">
        <v>0</v>
      </c>
      <c r="F8" s="199">
        <v>1.2E-2</v>
      </c>
      <c r="G8" s="199">
        <v>0</v>
      </c>
      <c r="H8" s="199">
        <v>0</v>
      </c>
      <c r="I8" s="199">
        <v>6.3147999999999996E-2</v>
      </c>
      <c r="J8" s="199">
        <v>0</v>
      </c>
      <c r="K8" s="199">
        <v>5.7346700000000004</v>
      </c>
      <c r="L8" s="199">
        <v>1.2688400000000002</v>
      </c>
      <c r="M8" s="199">
        <v>0</v>
      </c>
      <c r="N8" s="199">
        <v>0</v>
      </c>
      <c r="O8" s="199">
        <v>8.6499999999999994E-2</v>
      </c>
      <c r="P8" s="199">
        <f t="shared" si="1"/>
        <v>10.539158</v>
      </c>
      <c r="T8" s="8"/>
    </row>
    <row r="9" spans="1:21" s="7" customFormat="1" ht="12" customHeight="1" x14ac:dyDescent="0.2">
      <c r="A9" s="169" t="s">
        <v>61</v>
      </c>
      <c r="B9" s="199">
        <v>2.996</v>
      </c>
      <c r="C9" s="199">
        <v>0</v>
      </c>
      <c r="D9" s="199">
        <v>4.9000000000000002E-2</v>
      </c>
      <c r="E9" s="199">
        <v>1.0389299999999999</v>
      </c>
      <c r="F9" s="199">
        <v>0</v>
      </c>
      <c r="G9" s="199">
        <v>0</v>
      </c>
      <c r="H9" s="199">
        <v>0</v>
      </c>
      <c r="I9" s="199">
        <v>0</v>
      </c>
      <c r="J9" s="199">
        <v>0</v>
      </c>
      <c r="K9" s="199">
        <v>0</v>
      </c>
      <c r="L9" s="199">
        <v>0</v>
      </c>
      <c r="M9" s="199">
        <v>0</v>
      </c>
      <c r="N9" s="199">
        <v>0.33800000000000002</v>
      </c>
      <c r="O9" s="199">
        <v>0</v>
      </c>
      <c r="P9" s="199">
        <f t="shared" si="1"/>
        <v>4.4219299999999997</v>
      </c>
      <c r="T9" s="8"/>
    </row>
    <row r="10" spans="1:21" s="7" customFormat="1" ht="12" customHeight="1" x14ac:dyDescent="0.2">
      <c r="A10" s="169" t="s">
        <v>62</v>
      </c>
      <c r="B10" s="199">
        <v>0</v>
      </c>
      <c r="C10" s="199">
        <v>0</v>
      </c>
      <c r="D10" s="199">
        <v>8.5000000000000006E-2</v>
      </c>
      <c r="E10" s="199">
        <v>5.3719999999999997E-2</v>
      </c>
      <c r="F10" s="199">
        <v>5.5E-2</v>
      </c>
      <c r="G10" s="199">
        <v>1E-3</v>
      </c>
      <c r="H10" s="199">
        <v>0</v>
      </c>
      <c r="I10" s="199">
        <v>0</v>
      </c>
      <c r="J10" s="199">
        <v>0</v>
      </c>
      <c r="K10" s="199">
        <v>0</v>
      </c>
      <c r="L10" s="199">
        <v>0</v>
      </c>
      <c r="M10" s="199">
        <v>0</v>
      </c>
      <c r="N10" s="199">
        <v>1.2E-2</v>
      </c>
      <c r="O10" s="199">
        <v>0</v>
      </c>
      <c r="P10" s="199">
        <f t="shared" si="1"/>
        <v>0.20672000000000001</v>
      </c>
      <c r="T10" s="8"/>
      <c r="U10" s="8"/>
    </row>
    <row r="11" spans="1:21" s="7" customFormat="1" ht="12" customHeight="1" x14ac:dyDescent="0.2">
      <c r="A11" s="169" t="s">
        <v>37</v>
      </c>
      <c r="B11" s="199">
        <v>0</v>
      </c>
      <c r="C11" s="199">
        <v>531.65395199999978</v>
      </c>
      <c r="D11" s="199">
        <v>0.48</v>
      </c>
      <c r="E11" s="199">
        <v>894.50642699999992</v>
      </c>
      <c r="F11" s="199">
        <v>15.808617</v>
      </c>
      <c r="G11" s="199">
        <v>296.57181999999995</v>
      </c>
      <c r="H11" s="199">
        <v>12.710183000000001</v>
      </c>
      <c r="I11" s="199">
        <v>253.67434499999993</v>
      </c>
      <c r="J11" s="199">
        <v>313.27969599999994</v>
      </c>
      <c r="K11" s="199">
        <v>592.67607200000009</v>
      </c>
      <c r="L11" s="199">
        <v>294.53111799999999</v>
      </c>
      <c r="M11" s="199">
        <v>1129.9937940000002</v>
      </c>
      <c r="N11" s="199">
        <v>3128.4807470000001</v>
      </c>
      <c r="O11" s="199">
        <v>510.00284199999999</v>
      </c>
      <c r="P11" s="199">
        <f t="shared" si="1"/>
        <v>7974.3696129999989</v>
      </c>
      <c r="R11" s="8"/>
      <c r="S11" s="124"/>
      <c r="T11" s="124"/>
    </row>
    <row r="12" spans="1:21" s="7" customFormat="1" ht="12" customHeight="1" x14ac:dyDescent="0.2">
      <c r="A12" s="169" t="s">
        <v>72</v>
      </c>
      <c r="B12" s="199">
        <v>0</v>
      </c>
      <c r="C12" s="199">
        <v>39.581000000000003</v>
      </c>
      <c r="D12" s="199">
        <v>0</v>
      </c>
      <c r="E12" s="199">
        <v>0</v>
      </c>
      <c r="F12" s="199">
        <v>35.637999999999998</v>
      </c>
      <c r="G12" s="199">
        <v>0</v>
      </c>
      <c r="H12" s="199">
        <v>0</v>
      </c>
      <c r="I12" s="199">
        <v>0</v>
      </c>
      <c r="J12" s="199">
        <v>0</v>
      </c>
      <c r="K12" s="199">
        <v>0</v>
      </c>
      <c r="L12" s="199">
        <v>0</v>
      </c>
      <c r="M12" s="199">
        <v>0</v>
      </c>
      <c r="N12" s="199">
        <v>0</v>
      </c>
      <c r="O12" s="199">
        <v>0</v>
      </c>
      <c r="P12" s="199">
        <f t="shared" si="1"/>
        <v>75.218999999999994</v>
      </c>
      <c r="T12" s="8"/>
    </row>
    <row r="13" spans="1:21" s="7" customFormat="1" ht="12" customHeight="1" x14ac:dyDescent="0.2">
      <c r="A13" s="169" t="s">
        <v>36</v>
      </c>
      <c r="B13" s="199">
        <v>0</v>
      </c>
      <c r="C13" s="199">
        <v>0</v>
      </c>
      <c r="D13" s="199">
        <v>0</v>
      </c>
      <c r="E13" s="199">
        <v>0</v>
      </c>
      <c r="F13" s="199">
        <v>0</v>
      </c>
      <c r="G13" s="199">
        <v>0</v>
      </c>
      <c r="H13" s="199">
        <v>0</v>
      </c>
      <c r="I13" s="199">
        <v>0</v>
      </c>
      <c r="J13" s="199">
        <v>0</v>
      </c>
      <c r="K13" s="199">
        <v>0</v>
      </c>
      <c r="L13" s="199">
        <v>0</v>
      </c>
      <c r="M13" s="199">
        <v>0</v>
      </c>
      <c r="N13" s="199">
        <v>0</v>
      </c>
      <c r="O13" s="199">
        <v>0</v>
      </c>
      <c r="P13" s="199">
        <f t="shared" si="1"/>
        <v>0</v>
      </c>
      <c r="T13" s="8"/>
    </row>
    <row r="14" spans="1:21" s="7" customFormat="1" ht="12" customHeight="1" x14ac:dyDescent="0.2">
      <c r="A14" s="169" t="s">
        <v>35</v>
      </c>
      <c r="B14" s="199">
        <v>0</v>
      </c>
      <c r="C14" s="199">
        <v>0</v>
      </c>
      <c r="D14" s="199">
        <v>9.84023</v>
      </c>
      <c r="E14" s="199">
        <v>1.6713</v>
      </c>
      <c r="F14" s="199">
        <v>5.9020000000000001</v>
      </c>
      <c r="G14" s="199">
        <v>0</v>
      </c>
      <c r="H14" s="199">
        <v>0.442</v>
      </c>
      <c r="I14" s="199">
        <v>343.94105999999999</v>
      </c>
      <c r="J14" s="199">
        <v>143.56922</v>
      </c>
      <c r="K14" s="199">
        <v>25.736000000000001</v>
      </c>
      <c r="L14" s="199">
        <v>0</v>
      </c>
      <c r="M14" s="199">
        <v>1007.0309999999999</v>
      </c>
      <c r="N14" s="199">
        <v>369.61</v>
      </c>
      <c r="O14" s="199">
        <v>3.8380000000000001</v>
      </c>
      <c r="P14" s="199">
        <f t="shared" si="1"/>
        <v>1911.5808100000002</v>
      </c>
      <c r="T14" s="8"/>
    </row>
    <row r="15" spans="1:21" s="7" customFormat="1" ht="12" customHeight="1" x14ac:dyDescent="0.2">
      <c r="A15" s="169" t="s">
        <v>34</v>
      </c>
      <c r="B15" s="199">
        <v>0</v>
      </c>
      <c r="C15" s="199">
        <v>0</v>
      </c>
      <c r="D15" s="199">
        <v>0</v>
      </c>
      <c r="E15" s="199">
        <v>0</v>
      </c>
      <c r="F15" s="199">
        <v>0</v>
      </c>
      <c r="G15" s="199">
        <v>0</v>
      </c>
      <c r="H15" s="199">
        <v>0</v>
      </c>
      <c r="I15" s="199">
        <v>0</v>
      </c>
      <c r="J15" s="199">
        <v>0</v>
      </c>
      <c r="K15" s="199">
        <v>0</v>
      </c>
      <c r="L15" s="199">
        <v>0</v>
      </c>
      <c r="M15" s="199">
        <v>7.1289560000000005</v>
      </c>
      <c r="N15" s="199">
        <v>0</v>
      </c>
      <c r="O15" s="199">
        <v>26.366</v>
      </c>
      <c r="P15" s="199">
        <f t="shared" si="1"/>
        <v>33.494956000000002</v>
      </c>
      <c r="T15" s="8"/>
    </row>
    <row r="16" spans="1:21" s="7" customFormat="1" ht="12" customHeight="1" x14ac:dyDescent="0.2">
      <c r="A16" s="169" t="s">
        <v>33</v>
      </c>
      <c r="B16" s="199">
        <v>243.79321000000002</v>
      </c>
      <c r="C16" s="199">
        <v>1.7073450000000001</v>
      </c>
      <c r="D16" s="199">
        <v>456.87400000000002</v>
      </c>
      <c r="E16" s="199">
        <v>0</v>
      </c>
      <c r="F16" s="199">
        <v>2.8336100000000002</v>
      </c>
      <c r="G16" s="199">
        <v>0</v>
      </c>
      <c r="H16" s="199">
        <v>204.92699999999999</v>
      </c>
      <c r="I16" s="199">
        <v>39.026346999999994</v>
      </c>
      <c r="J16" s="199">
        <v>0</v>
      </c>
      <c r="K16" s="199">
        <v>0</v>
      </c>
      <c r="L16" s="199">
        <v>5.359</v>
      </c>
      <c r="M16" s="199">
        <v>22.333985687198538</v>
      </c>
      <c r="N16" s="199">
        <v>9.9898199999999999</v>
      </c>
      <c r="O16" s="199">
        <v>13.3962</v>
      </c>
      <c r="P16" s="199">
        <f t="shared" si="1"/>
        <v>1000.2405176871987</v>
      </c>
      <c r="T16" s="8"/>
    </row>
    <row r="17" spans="1:21" s="7" customFormat="1" ht="12" customHeight="1" x14ac:dyDescent="0.2">
      <c r="A17" s="169" t="s">
        <v>32</v>
      </c>
      <c r="B17" s="199">
        <v>0</v>
      </c>
      <c r="C17" s="199">
        <v>0.114228</v>
      </c>
      <c r="D17" s="199">
        <v>0</v>
      </c>
      <c r="E17" s="199">
        <v>0</v>
      </c>
      <c r="F17" s="199">
        <v>0</v>
      </c>
      <c r="G17" s="199">
        <v>0</v>
      </c>
      <c r="H17" s="199">
        <v>0</v>
      </c>
      <c r="I17" s="199">
        <v>1098.937203</v>
      </c>
      <c r="J17" s="199">
        <v>0</v>
      </c>
      <c r="K17" s="199">
        <v>0</v>
      </c>
      <c r="L17" s="199">
        <v>0</v>
      </c>
      <c r="M17" s="199">
        <v>234.25464000000002</v>
      </c>
      <c r="N17" s="199">
        <v>191.958</v>
      </c>
      <c r="O17" s="199">
        <v>233.82</v>
      </c>
      <c r="P17" s="199">
        <f t="shared" si="1"/>
        <v>1759.084071</v>
      </c>
      <c r="T17" s="8"/>
      <c r="U17" s="8"/>
    </row>
    <row r="18" spans="1:21" s="7" customFormat="1" ht="12" customHeight="1" x14ac:dyDescent="0.2">
      <c r="A18" s="169" t="s">
        <v>3</v>
      </c>
      <c r="B18" s="199">
        <v>0</v>
      </c>
      <c r="C18" s="199">
        <v>0</v>
      </c>
      <c r="D18" s="199">
        <v>0</v>
      </c>
      <c r="E18" s="199">
        <v>0</v>
      </c>
      <c r="F18" s="199">
        <v>0</v>
      </c>
      <c r="G18" s="199">
        <v>0</v>
      </c>
      <c r="H18" s="199">
        <v>0</v>
      </c>
      <c r="I18" s="199">
        <v>0</v>
      </c>
      <c r="J18" s="199">
        <v>0</v>
      </c>
      <c r="K18" s="199">
        <v>0</v>
      </c>
      <c r="L18" s="199">
        <v>0</v>
      </c>
      <c r="M18" s="199">
        <v>0</v>
      </c>
      <c r="N18" s="199">
        <v>0</v>
      </c>
      <c r="O18" s="199">
        <v>0</v>
      </c>
      <c r="P18" s="199">
        <f t="shared" si="1"/>
        <v>0</v>
      </c>
      <c r="T18" s="8"/>
    </row>
    <row r="19" spans="1:21" s="7" customFormat="1" ht="12" customHeight="1" x14ac:dyDescent="0.2">
      <c r="A19" s="169" t="s">
        <v>31</v>
      </c>
      <c r="B19" s="199">
        <v>8.4000000000000005E-2</v>
      </c>
      <c r="C19" s="199">
        <v>22.860422</v>
      </c>
      <c r="D19" s="199">
        <v>2.087253</v>
      </c>
      <c r="E19" s="199">
        <v>10.580046999999999</v>
      </c>
      <c r="F19" s="199">
        <v>0.39568400000000004</v>
      </c>
      <c r="G19" s="199">
        <v>0.82274099999999994</v>
      </c>
      <c r="H19" s="199">
        <v>0</v>
      </c>
      <c r="I19" s="199">
        <v>0.72047499999999998</v>
      </c>
      <c r="J19" s="199">
        <v>66.63610899999999</v>
      </c>
      <c r="K19" s="199">
        <v>0.64378300000000011</v>
      </c>
      <c r="L19" s="199">
        <v>0</v>
      </c>
      <c r="M19" s="199">
        <v>5.8971439999999991</v>
      </c>
      <c r="N19" s="199">
        <v>3.2640219999999989</v>
      </c>
      <c r="O19" s="199">
        <v>0.39548699999999998</v>
      </c>
      <c r="P19" s="199">
        <f t="shared" si="1"/>
        <v>114.38716699999999</v>
      </c>
      <c r="T19" s="8"/>
    </row>
    <row r="20" spans="1:21" s="7" customFormat="1" ht="12" customHeight="1" x14ac:dyDescent="0.2">
      <c r="A20" s="169" t="s">
        <v>30</v>
      </c>
      <c r="B20" s="199">
        <v>443.15703300000001</v>
      </c>
      <c r="C20" s="199">
        <v>89.262295000000009</v>
      </c>
      <c r="D20" s="199">
        <v>342.42119199999996</v>
      </c>
      <c r="E20" s="199">
        <v>124.97009599999998</v>
      </c>
      <c r="F20" s="199">
        <v>114.50939291338938</v>
      </c>
      <c r="G20" s="199">
        <v>226.44507400000006</v>
      </c>
      <c r="H20" s="199">
        <v>113.19395000000002</v>
      </c>
      <c r="I20" s="199">
        <v>283.36121099999997</v>
      </c>
      <c r="J20" s="199">
        <v>389.57372499999991</v>
      </c>
      <c r="K20" s="199">
        <v>62.160461201814826</v>
      </c>
      <c r="L20" s="199">
        <v>131.00589265261416</v>
      </c>
      <c r="M20" s="199">
        <v>1350.6470883128022</v>
      </c>
      <c r="N20" s="199">
        <v>138.87333100000001</v>
      </c>
      <c r="O20" s="199">
        <v>210.28086599999995</v>
      </c>
      <c r="P20" s="199">
        <f t="shared" si="1"/>
        <v>4019.8616080806205</v>
      </c>
      <c r="R20" s="8"/>
      <c r="S20" s="124"/>
      <c r="T20" s="124"/>
    </row>
    <row r="21" spans="1:21" s="4" customFormat="1" ht="12" x14ac:dyDescent="0.2">
      <c r="A21" s="202"/>
      <c r="P21" s="3"/>
      <c r="T21" s="124"/>
    </row>
    <row r="22" spans="1:21" s="7" customFormat="1" x14ac:dyDescent="0.2">
      <c r="A22" s="67"/>
      <c r="B22" s="68"/>
      <c r="C22" s="68"/>
      <c r="D22" s="68"/>
      <c r="E22" s="68"/>
      <c r="F22" s="68"/>
      <c r="G22" s="68"/>
      <c r="H22" s="68"/>
      <c r="I22" s="68"/>
      <c r="J22" s="68"/>
      <c r="K22" s="68"/>
      <c r="L22" s="68"/>
      <c r="M22" s="68"/>
      <c r="N22" s="68"/>
      <c r="O22" s="68"/>
      <c r="P22" s="67"/>
    </row>
    <row r="23" spans="1:21" s="7" customFormat="1" x14ac:dyDescent="0.2">
      <c r="A23" s="67"/>
      <c r="B23" s="68"/>
      <c r="C23" s="68"/>
      <c r="D23" s="68"/>
      <c r="E23" s="68"/>
      <c r="F23" s="68"/>
      <c r="G23" s="68"/>
      <c r="H23" s="68"/>
      <c r="I23" s="68"/>
      <c r="J23" s="68"/>
      <c r="K23" s="68"/>
      <c r="L23" s="68"/>
      <c r="M23" s="68"/>
      <c r="N23" s="68"/>
      <c r="O23" s="68"/>
      <c r="P23" s="68"/>
    </row>
    <row r="24" spans="1:21" s="7" customFormat="1" x14ac:dyDescent="0.2">
      <c r="A24" s="67"/>
      <c r="B24" s="68"/>
      <c r="C24" s="68"/>
      <c r="D24" s="68"/>
      <c r="E24" s="68"/>
      <c r="F24" s="68"/>
      <c r="G24" s="68"/>
      <c r="H24" s="68"/>
      <c r="I24" s="68"/>
      <c r="J24" s="68"/>
      <c r="K24" s="68"/>
      <c r="L24" s="68"/>
      <c r="M24" s="68"/>
      <c r="N24" s="68"/>
      <c r="O24" s="68"/>
      <c r="P24" s="68"/>
      <c r="Q24" s="69"/>
    </row>
    <row r="25" spans="1:21" s="7" customFormat="1" x14ac:dyDescent="0.2">
      <c r="A25" s="67"/>
      <c r="B25" s="68"/>
      <c r="C25" s="68"/>
      <c r="D25" s="68"/>
      <c r="E25" s="68"/>
      <c r="F25" s="68"/>
      <c r="G25" s="68"/>
      <c r="H25" s="68"/>
      <c r="I25" s="68"/>
      <c r="J25" s="68"/>
      <c r="K25" s="68"/>
      <c r="L25" s="68"/>
      <c r="M25" s="68"/>
      <c r="N25" s="68"/>
      <c r="O25" s="68"/>
      <c r="P25" s="68"/>
      <c r="Q25" s="69"/>
    </row>
    <row r="26" spans="1:21" s="7" customFormat="1" x14ac:dyDescent="0.2">
      <c r="A26" s="67"/>
      <c r="B26" s="68"/>
      <c r="C26" s="68"/>
      <c r="D26" s="68"/>
      <c r="E26" s="68"/>
      <c r="F26" s="68"/>
      <c r="G26" s="68"/>
      <c r="H26" s="68"/>
      <c r="I26" s="68"/>
      <c r="J26" s="68"/>
      <c r="K26" s="68"/>
      <c r="L26" s="68"/>
      <c r="M26" s="68"/>
      <c r="N26" s="68"/>
      <c r="O26" s="68"/>
      <c r="P26" s="68"/>
      <c r="S26" s="8"/>
    </row>
    <row r="27" spans="1:21" s="7" customFormat="1" x14ac:dyDescent="0.2">
      <c r="A27" s="67"/>
      <c r="B27" s="68"/>
      <c r="C27" s="68"/>
      <c r="D27" s="68"/>
      <c r="E27" s="68"/>
      <c r="F27" s="68"/>
      <c r="G27" s="68"/>
      <c r="H27" s="68"/>
      <c r="I27" s="68"/>
      <c r="J27" s="68"/>
      <c r="K27" s="68"/>
      <c r="L27" s="68"/>
      <c r="M27" s="68"/>
      <c r="N27" s="68"/>
      <c r="O27" s="68"/>
      <c r="P27" s="68"/>
    </row>
    <row r="28" spans="1:21" s="7" customFormat="1" x14ac:dyDescent="0.2">
      <c r="A28" s="67"/>
      <c r="B28" s="68"/>
      <c r="C28" s="68"/>
      <c r="D28" s="68"/>
      <c r="E28" s="68"/>
      <c r="F28" s="68"/>
      <c r="G28" s="68"/>
      <c r="H28" s="68"/>
      <c r="I28" s="68"/>
      <c r="J28" s="68"/>
      <c r="K28" s="68"/>
      <c r="L28" s="68"/>
      <c r="M28" s="68"/>
      <c r="N28" s="68"/>
      <c r="O28" s="68"/>
      <c r="P28" s="68"/>
    </row>
    <row r="29" spans="1:21" s="7" customFormat="1" x14ac:dyDescent="0.2">
      <c r="A29" s="67"/>
      <c r="B29" s="68"/>
      <c r="C29" s="68"/>
      <c r="D29" s="68"/>
      <c r="E29" s="68"/>
      <c r="F29" s="68"/>
      <c r="G29" s="68"/>
      <c r="H29" s="68"/>
      <c r="I29" s="68"/>
      <c r="J29" s="68"/>
      <c r="K29" s="68"/>
      <c r="L29" s="68"/>
      <c r="M29" s="68"/>
      <c r="N29" s="68"/>
      <c r="O29" s="68"/>
      <c r="P29" s="68"/>
    </row>
    <row r="30" spans="1:21" s="7" customFormat="1" x14ac:dyDescent="0.2">
      <c r="A30" s="67"/>
      <c r="B30" s="68"/>
      <c r="C30" s="68"/>
      <c r="D30" s="68"/>
      <c r="E30" s="68"/>
      <c r="F30" s="68"/>
      <c r="G30" s="68"/>
      <c r="H30" s="68"/>
      <c r="I30" s="68"/>
      <c r="J30" s="68"/>
      <c r="K30" s="68"/>
      <c r="L30" s="68"/>
      <c r="M30" s="68"/>
      <c r="N30" s="68"/>
      <c r="O30" s="68"/>
      <c r="P30" s="68"/>
    </row>
    <row r="31" spans="1:21" s="7" customFormat="1" x14ac:dyDescent="0.2">
      <c r="A31" s="67"/>
      <c r="B31" s="68"/>
      <c r="C31" s="68"/>
      <c r="D31" s="68"/>
      <c r="E31" s="68"/>
      <c r="F31" s="68"/>
      <c r="G31" s="68"/>
      <c r="H31" s="68"/>
      <c r="I31" s="68"/>
      <c r="J31" s="68"/>
      <c r="K31" s="68"/>
      <c r="L31" s="68"/>
      <c r="M31" s="68"/>
      <c r="N31" s="68"/>
      <c r="O31" s="68"/>
      <c r="P31" s="68"/>
    </row>
    <row r="32" spans="1:21"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DD05D-22E0-4019-BE77-DF1C16FC999B}">
  <ds:schemaRefs>
    <ds:schemaRef ds:uri="http://schemas.microsoft.com/sharepoint/v3/contenttype/forms"/>
  </ds:schemaRefs>
</ds:datastoreItem>
</file>

<file path=customXml/itemProps2.xml><?xml version="1.0" encoding="utf-8"?>
<ds:datastoreItem xmlns:ds="http://schemas.openxmlformats.org/officeDocument/2006/customXml" ds:itemID="{58C148F3-6171-44C0-BAD6-807D14DBBAAE}">
  <ds:schemaRefs>
    <ds:schemaRef ds:uri="http://purl.org/dc/elements/1.1/"/>
    <ds:schemaRef ds:uri="http://schemas.microsoft.com/office/infopath/2007/PartnerControls"/>
    <ds:schemaRef ds:uri="5bf3f6dc-e993-4359-8647-cf971b7e723e"/>
    <ds:schemaRef ds:uri="http://schemas.microsoft.com/office/2006/metadata/properties"/>
    <ds:schemaRef ds:uri="http://schemas.microsoft.com/office/2006/documentManagement/types"/>
    <ds:schemaRef ds:uri="http://purl.org/dc/terms/"/>
    <ds:schemaRef ds:uri="http://schemas.openxmlformats.org/package/2006/metadata/core-properties"/>
    <ds:schemaRef ds:uri="14dc2d1e-e557-46df-b43d-86cdda3daf61"/>
    <ds:schemaRef ds:uri="http://www.w3.org/XML/1998/namespace"/>
    <ds:schemaRef ds:uri="http://purl.org/dc/dcmitype/"/>
  </ds:schemaRefs>
</ds:datastoreItem>
</file>

<file path=customXml/itemProps3.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1</vt:i4>
      </vt:variant>
    </vt:vector>
  </HeadingPairs>
  <TitlesOfParts>
    <vt:vector size="51"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Obálka</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daniel.rosecky@eru.cz</dc:creator>
  <cp:lastModifiedBy>Rosecký Daniel Ing.</cp:lastModifiedBy>
  <cp:lastPrinted>2024-04-05T06:03:09Z</cp:lastPrinted>
  <dcterms:created xsi:type="dcterms:W3CDTF">2006-03-02T11:20:40Z</dcterms:created>
  <dcterms:modified xsi:type="dcterms:W3CDTF">2024-04-05T06:03:48Z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