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2.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3.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4.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5.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6.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7.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8.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9.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0.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1.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2.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3.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style1.xml" ContentType="application/vnd.ms-office.chartstyle+xml"/>
  <Override PartName="/xl/charts/colors1.xml" ContentType="application/vnd.ms-office.chartcolorstyle+xml"/>
  <Override PartName="/xl/charts/chart17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drawings/drawing44.xml" ContentType="application/vnd.openxmlformats-officedocument.drawing+xml"/>
  <Override PartName="/xl/charts/chart182.xml" ContentType="application/vnd.openxmlformats-officedocument.drawingml.chart+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S:\NOVÁ STATISTIKA\Zprávy TEPLO\Čtvrtletní zprávy TEPLO\2023\II._čtvrtletí_2023_teplo\v2\"/>
    </mc:Choice>
  </mc:AlternateContent>
  <xr:revisionPtr revIDLastSave="0" documentId="13_ncr:1_{4C753BBE-9E2B-4C92-978A-6E6407A37737}" xr6:coauthVersionLast="36" xr6:coauthVersionMax="47" xr10:uidLastSave="{00000000-0000-0000-0000-000000000000}"/>
  <bookViews>
    <workbookView xWindow="0" yWindow="0" windowWidth="28800" windowHeight="11928" tabRatio="955" activeTab="46" xr2:uid="{00000000-000D-0000-FFFF-FFFF00000000}"/>
  </bookViews>
  <sheets>
    <sheet name="Titulní" sheetId="182" r:id="rId1"/>
    <sheet name="Obsah" sheetId="27" r:id="rId2"/>
    <sheet name="Úvod" sheetId="170" r:id="rId3"/>
    <sheet name="1" sheetId="51" r:id="rId4"/>
    <sheet name="2" sheetId="181"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1" r:id="rId48"/>
    <sheet name="10.5" sheetId="167" r:id="rId49"/>
    <sheet name="Obálka" sheetId="178" r:id="rId50"/>
  </sheets>
  <definedNames>
    <definedName name="Datum_OTE">"2. 5. 2017"</definedName>
    <definedName name="_xlnm.Print_Area" localSheetId="0">Titulní!$A$1:$B$2</definedName>
  </definedNames>
  <calcPr calcId="191029"/>
</workbook>
</file>

<file path=xl/calcChain.xml><?xml version="1.0" encoding="utf-8"?>
<calcChain xmlns="http://schemas.openxmlformats.org/spreadsheetml/2006/main">
  <c r="C34" i="166" l="1"/>
  <c r="D34" i="166"/>
  <c r="E34" i="166"/>
  <c r="F34" i="166"/>
  <c r="G34" i="166"/>
  <c r="H34" i="166"/>
  <c r="I34" i="166"/>
  <c r="I36" i="166" s="1"/>
  <c r="J34" i="166"/>
  <c r="K34" i="166"/>
  <c r="L34" i="166"/>
  <c r="M34" i="166"/>
  <c r="M36" i="166" s="1"/>
  <c r="C35" i="166"/>
  <c r="C36" i="166" s="1"/>
  <c r="D35" i="166"/>
  <c r="E35" i="166"/>
  <c r="F35" i="166"/>
  <c r="G35" i="166"/>
  <c r="G36" i="166" s="1"/>
  <c r="H35" i="166"/>
  <c r="I35" i="166"/>
  <c r="J35" i="166"/>
  <c r="K35" i="166"/>
  <c r="K36" i="166" s="1"/>
  <c r="L35" i="166"/>
  <c r="M35" i="166"/>
  <c r="D36" i="166"/>
  <c r="H36" i="166"/>
  <c r="L36" i="166"/>
  <c r="C37" i="166"/>
  <c r="D37" i="166"/>
  <c r="E37" i="166"/>
  <c r="F37" i="166"/>
  <c r="G37" i="166"/>
  <c r="H37" i="166"/>
  <c r="I37" i="166"/>
  <c r="J37" i="166"/>
  <c r="K37" i="166"/>
  <c r="L37" i="166"/>
  <c r="M37" i="166"/>
  <c r="B37" i="166"/>
  <c r="B35" i="166"/>
  <c r="B34" i="166"/>
  <c r="C30" i="166"/>
  <c r="D30" i="166"/>
  <c r="E30" i="166"/>
  <c r="F30" i="166"/>
  <c r="G30" i="166"/>
  <c r="H30" i="166"/>
  <c r="I30" i="166"/>
  <c r="J30" i="166"/>
  <c r="K30" i="166"/>
  <c r="L30" i="166"/>
  <c r="M30" i="166"/>
  <c r="B30" i="166"/>
  <c r="C27" i="166"/>
  <c r="D27" i="166"/>
  <c r="E27" i="166"/>
  <c r="F27" i="166"/>
  <c r="G27" i="166"/>
  <c r="H27" i="166"/>
  <c r="I27" i="166"/>
  <c r="J27" i="166"/>
  <c r="K27" i="166"/>
  <c r="L27" i="166"/>
  <c r="M27" i="166"/>
  <c r="C28" i="166"/>
  <c r="D28" i="166"/>
  <c r="E28" i="166"/>
  <c r="F28" i="166"/>
  <c r="G28" i="166"/>
  <c r="H28" i="166"/>
  <c r="I28" i="166"/>
  <c r="J28" i="166"/>
  <c r="K28" i="166"/>
  <c r="L28" i="166"/>
  <c r="M28" i="166"/>
  <c r="B28" i="166"/>
  <c r="B27" i="166"/>
  <c r="B29" i="166" s="1"/>
  <c r="E36" i="166" l="1"/>
  <c r="J36" i="166"/>
  <c r="F36" i="166"/>
  <c r="F29" i="171" l="1"/>
  <c r="F28" i="171"/>
  <c r="F27" i="171"/>
  <c r="F6" i="171"/>
  <c r="F5" i="171"/>
  <c r="F17" i="171"/>
  <c r="F16" i="171"/>
  <c r="F18" i="171"/>
  <c r="F7" i="171"/>
  <c r="B36" i="166"/>
  <c r="K29" i="166"/>
  <c r="F29" i="166"/>
  <c r="G29" i="166"/>
  <c r="H29" i="166"/>
  <c r="M29" i="166"/>
  <c r="J29" i="166"/>
  <c r="I29" i="166"/>
  <c r="E29" i="166"/>
  <c r="D29" i="166"/>
  <c r="C29" i="166"/>
  <c r="I24" i="163" l="1"/>
  <c r="I4" i="163"/>
  <c r="L29" i="166"/>
  <c r="G26" i="161" l="1"/>
  <c r="F26" i="161"/>
  <c r="E26" i="161"/>
  <c r="D26" i="161"/>
  <c r="C26" i="161"/>
  <c r="B26" i="161"/>
  <c r="N8" i="166" l="1"/>
  <c r="F18" i="162"/>
  <c r="F9" i="162"/>
  <c r="N17" i="166"/>
  <c r="K1" i="171" l="1"/>
  <c r="F14" i="162" l="1"/>
  <c r="F5" i="162"/>
  <c r="F16" i="162" l="1"/>
  <c r="C4" i="167" l="1"/>
  <c r="I1" i="167" l="1"/>
  <c r="K1" i="163"/>
  <c r="N1" i="166"/>
  <c r="L1" i="162"/>
  <c r="M1" i="161"/>
  <c r="I1" i="160"/>
  <c r="I1" i="159"/>
  <c r="I1" i="158"/>
  <c r="I1" i="157"/>
  <c r="I1" i="156"/>
  <c r="I1" i="155"/>
  <c r="I1" i="154"/>
  <c r="I1" i="153"/>
  <c r="I1" i="152"/>
  <c r="I1" i="151"/>
  <c r="I1" i="150"/>
  <c r="I1" i="149"/>
  <c r="I1" i="148"/>
  <c r="I1" i="146"/>
  <c r="J1" i="57"/>
  <c r="N1" i="129"/>
  <c r="M1" i="77"/>
  <c r="P1" i="130"/>
  <c r="N1" i="131"/>
  <c r="N1" i="53"/>
  <c r="P1" i="132"/>
  <c r="N1" i="127"/>
  <c r="N1" i="128"/>
  <c r="H6" i="162" l="1"/>
  <c r="H7" i="162" s="1"/>
  <c r="F15" i="162"/>
  <c r="F6" i="162"/>
  <c r="F7" i="162" l="1"/>
  <c r="N14" i="166" l="1"/>
  <c r="N5" i="166" l="1"/>
  <c r="N13" i="166" l="1"/>
  <c r="N4" i="166"/>
  <c r="A23" i="7" l="1"/>
  <c r="A21" i="7" l="1"/>
  <c r="A20" i="7"/>
  <c r="A18" i="7" l="1"/>
  <c r="A22" i="7" l="1"/>
  <c r="A19" i="7" l="1"/>
  <c r="M1" i="113" l="1"/>
  <c r="M1" i="117"/>
  <c r="M1" i="123"/>
  <c r="M1" i="121"/>
  <c r="M1" i="114"/>
  <c r="M1" i="120"/>
  <c r="M1" i="119"/>
  <c r="M1" i="115"/>
  <c r="M1" i="124"/>
  <c r="M1" i="122"/>
  <c r="M1" i="112"/>
  <c r="M1" i="116"/>
  <c r="M1" i="118"/>
  <c r="N6" i="166" l="1"/>
  <c r="N15" i="166" l="1"/>
  <c r="C4" i="163" l="1"/>
  <c r="C24" i="163" l="1"/>
  <c r="N7" i="166" l="1"/>
  <c r="F8" i="162"/>
  <c r="N16" i="166" l="1"/>
  <c r="F17" i="162"/>
  <c r="B19" i="167" l="1"/>
  <c r="B18" i="167"/>
  <c r="D18" i="167" s="1"/>
  <c r="B17" i="167"/>
  <c r="B16" i="167"/>
  <c r="B15" i="167"/>
  <c r="B14" i="167"/>
  <c r="B13" i="167"/>
  <c r="D13" i="167" s="1"/>
  <c r="B12" i="167"/>
  <c r="D12" i="167" s="1"/>
  <c r="B10" i="167"/>
  <c r="D10" i="167" s="1"/>
  <c r="B9" i="167"/>
  <c r="D9" i="167" s="1"/>
  <c r="B8" i="167"/>
  <c r="D8" i="167" s="1"/>
  <c r="B6" i="167"/>
  <c r="E17" i="167" l="1"/>
  <c r="D17" i="167"/>
  <c r="E14" i="167"/>
  <c r="D14" i="167"/>
  <c r="B5" i="167"/>
  <c r="B46" i="181"/>
  <c r="D6" i="167"/>
  <c r="E6" i="167"/>
  <c r="B7" i="167"/>
  <c r="B47" i="181"/>
  <c r="B11" i="167"/>
  <c r="B48" i="181"/>
  <c r="E15" i="167"/>
  <c r="D15" i="167"/>
  <c r="E19" i="167"/>
  <c r="D19" i="167"/>
  <c r="E16" i="167"/>
  <c r="D16" i="167"/>
  <c r="B20" i="167"/>
  <c r="B49" i="181"/>
  <c r="E20" i="167" l="1"/>
  <c r="D49" i="181" s="1"/>
  <c r="D20" i="167"/>
  <c r="C49" i="181" s="1"/>
  <c r="E11" i="167"/>
  <c r="D48" i="181" s="1"/>
  <c r="D11" i="167"/>
  <c r="C48" i="181" s="1"/>
  <c r="E7" i="167"/>
  <c r="D47" i="181" s="1"/>
  <c r="D7" i="167"/>
  <c r="C47" i="181" s="1"/>
  <c r="B4" i="167"/>
  <c r="E5" i="167"/>
  <c r="D46" i="181" s="1"/>
  <c r="D5" i="167"/>
  <c r="C46" i="181" s="1"/>
  <c r="B43" i="181" l="1"/>
  <c r="E4" i="167"/>
  <c r="D43" i="181" s="1"/>
  <c r="D4" i="167"/>
  <c r="C43" i="181" s="1"/>
  <c r="F30" i="171" l="1"/>
  <c r="F19" i="171"/>
  <c r="F8" i="171"/>
  <c r="A5" i="181" l="1"/>
  <c r="A22" i="181"/>
  <c r="A6" i="181"/>
  <c r="A23" i="181"/>
  <c r="A4" i="181"/>
  <c r="A21" i="181"/>
  <c r="F10" i="162" l="1"/>
  <c r="F19" i="162"/>
  <c r="N18" i="166"/>
  <c r="N9" i="166"/>
  <c r="D38" i="149"/>
  <c r="D38" i="150"/>
  <c r="D38" i="156"/>
  <c r="D38" i="148"/>
  <c r="D38" i="153"/>
  <c r="D38" i="159"/>
  <c r="D38" i="146"/>
  <c r="D38" i="160"/>
  <c r="D38" i="157"/>
  <c r="D38" i="154"/>
  <c r="D38" i="158"/>
  <c r="D38" i="151"/>
  <c r="D38" i="155"/>
  <c r="D38" i="152"/>
  <c r="E38" i="150"/>
  <c r="E38" i="158"/>
  <c r="E38" i="153"/>
  <c r="E38" i="157"/>
  <c r="E38" i="148"/>
  <c r="E38" i="154"/>
  <c r="E38" i="151"/>
  <c r="E38" i="152"/>
  <c r="E38" i="155"/>
  <c r="E38" i="160"/>
  <c r="E38" i="146"/>
  <c r="E38" i="159"/>
  <c r="E38" i="149"/>
  <c r="E38" i="156"/>
  <c r="C38" i="155"/>
  <c r="C38" i="146"/>
  <c r="C38" i="156"/>
  <c r="C38" i="151"/>
  <c r="C38" i="158"/>
  <c r="C38" i="150"/>
  <c r="C38" i="152"/>
  <c r="C38" i="159"/>
  <c r="C38" i="157"/>
  <c r="C38" i="160"/>
  <c r="C38" i="149"/>
  <c r="C38" i="153"/>
  <c r="C38" i="148"/>
  <c r="C38" i="154"/>
  <c r="D25" i="161"/>
  <c r="F25" i="161"/>
  <c r="B25" i="161"/>
  <c r="C20" i="171" l="1"/>
  <c r="C22" i="171" s="1"/>
  <c r="C21" i="171"/>
  <c r="C40" i="181" s="1"/>
  <c r="C31" i="171"/>
  <c r="B41" i="181" s="1"/>
  <c r="C9" i="171"/>
  <c r="M7" i="129"/>
  <c r="B31" i="171"/>
  <c r="N14" i="129"/>
  <c r="B9" i="171"/>
  <c r="C7" i="129"/>
  <c r="J7" i="129"/>
  <c r="F7" i="129"/>
  <c r="N9" i="129"/>
  <c r="N15" i="129"/>
  <c r="D7" i="129"/>
  <c r="I7" i="129"/>
  <c r="H7" i="129"/>
  <c r="N10" i="129"/>
  <c r="L7" i="129"/>
  <c r="N11" i="129"/>
  <c r="G7" i="129"/>
  <c r="K7" i="129"/>
  <c r="N12" i="129"/>
  <c r="B7" i="129"/>
  <c r="B20" i="171"/>
  <c r="N13" i="129"/>
  <c r="E7" i="129"/>
  <c r="N8" i="129"/>
  <c r="B39" i="181" l="1"/>
  <c r="C11" i="171"/>
  <c r="D39" i="181" s="1"/>
  <c r="D40" i="181"/>
  <c r="B40" i="181"/>
  <c r="C10" i="171"/>
  <c r="C39" i="181" s="1"/>
  <c r="C32" i="171"/>
  <c r="C41" i="181" s="1"/>
  <c r="C33" i="171"/>
  <c r="D41" i="181" s="1"/>
  <c r="K6" i="129"/>
  <c r="B21" i="171"/>
  <c r="B22" i="171"/>
  <c r="H6" i="129"/>
  <c r="B11" i="171"/>
  <c r="B10" i="171"/>
  <c r="E6" i="129"/>
  <c r="B32" i="171"/>
  <c r="B33" i="171"/>
  <c r="B6" i="129"/>
  <c r="N6" i="129"/>
  <c r="J13" i="57" l="1"/>
  <c r="J17" i="57" l="1"/>
  <c r="J9" i="57"/>
  <c r="J6" i="77"/>
  <c r="H5" i="77" s="1"/>
  <c r="J14" i="57"/>
  <c r="J10" i="57"/>
  <c r="K6" i="77"/>
  <c r="L6" i="77"/>
  <c r="B6" i="77"/>
  <c r="J12" i="57"/>
  <c r="B4" i="57"/>
  <c r="J5" i="57"/>
  <c r="C4" i="57"/>
  <c r="F4" i="57"/>
  <c r="I6" i="77"/>
  <c r="H6" i="77"/>
  <c r="J8" i="57"/>
  <c r="G4" i="57"/>
  <c r="C6" i="77"/>
  <c r="J6" i="57"/>
  <c r="J18" i="57"/>
  <c r="I4" i="57"/>
  <c r="J15" i="57"/>
  <c r="J11" i="57"/>
  <c r="E4" i="57"/>
  <c r="E6" i="77"/>
  <c r="F6" i="77"/>
  <c r="M6" i="77"/>
  <c r="K5" i="77" s="1"/>
  <c r="G6" i="77"/>
  <c r="J7" i="57"/>
  <c r="D6" i="77"/>
  <c r="B5" i="77" s="1"/>
  <c r="J16" i="57"/>
  <c r="H4" i="57"/>
  <c r="D4" i="57"/>
  <c r="E5" i="77" l="1"/>
  <c r="B36" i="181"/>
  <c r="J4" i="57"/>
  <c r="B38" i="157" l="1"/>
  <c r="B38" i="159"/>
  <c r="B38" i="152"/>
  <c r="B38" i="151"/>
  <c r="B38" i="156"/>
  <c r="B38" i="150"/>
  <c r="B38" i="155"/>
  <c r="B38" i="154"/>
  <c r="B38" i="148"/>
  <c r="B38" i="158" l="1"/>
  <c r="H40" i="158"/>
  <c r="H39" i="153"/>
  <c r="B38" i="153"/>
  <c r="H40" i="146"/>
  <c r="B38" i="146"/>
  <c r="H39" i="160"/>
  <c r="B38" i="160"/>
  <c r="H39" i="149"/>
  <c r="B38" i="149"/>
  <c r="M20" i="7" l="1"/>
  <c r="D21" i="7"/>
  <c r="C20" i="7"/>
  <c r="F19" i="7"/>
  <c r="M19" i="7"/>
  <c r="F20" i="7"/>
  <c r="J20" i="7"/>
  <c r="I19" i="7"/>
  <c r="L21" i="7"/>
  <c r="G20" i="7"/>
  <c r="D19" i="7"/>
  <c r="L20" i="7"/>
  <c r="J21" i="7"/>
  <c r="I20" i="7"/>
  <c r="D20" i="7"/>
  <c r="C21" i="7"/>
  <c r="L19" i="7"/>
  <c r="M21" i="7"/>
  <c r="G19" i="7"/>
  <c r="I21" i="7"/>
  <c r="J19" i="7"/>
  <c r="C19" i="7"/>
  <c r="G21" i="7"/>
  <c r="F21" i="7"/>
  <c r="B10" i="181" l="1"/>
  <c r="D7" i="53"/>
  <c r="H5" i="163"/>
  <c r="B26" i="181"/>
  <c r="B34" i="181"/>
  <c r="H28" i="163"/>
  <c r="B35" i="163"/>
  <c r="B17" i="181"/>
  <c r="H31" i="163"/>
  <c r="B16" i="181"/>
  <c r="B26" i="163"/>
  <c r="B33" i="181"/>
  <c r="B8" i="163"/>
  <c r="B17" i="163"/>
  <c r="B12" i="181"/>
  <c r="H12" i="163"/>
  <c r="B28" i="181"/>
  <c r="H32" i="163"/>
  <c r="B32" i="181"/>
  <c r="H34" i="163"/>
  <c r="B27" i="181"/>
  <c r="B38" i="163"/>
  <c r="B29" i="181"/>
  <c r="B15" i="181"/>
  <c r="B11" i="181"/>
  <c r="H35" i="163"/>
  <c r="B34" i="163"/>
  <c r="B9" i="181"/>
  <c r="B6" i="163"/>
  <c r="H17" i="163"/>
  <c r="H6" i="163"/>
  <c r="B28" i="163"/>
  <c r="B7" i="163"/>
  <c r="B14" i="163"/>
  <c r="H15" i="163"/>
  <c r="B15" i="163"/>
  <c r="B9" i="163"/>
  <c r="B19" i="163"/>
  <c r="H14" i="163"/>
  <c r="B30" i="163"/>
  <c r="H38" i="163"/>
  <c r="B33" i="163"/>
  <c r="H19" i="163"/>
  <c r="H33" i="163"/>
  <c r="B37" i="163"/>
  <c r="B12" i="163"/>
  <c r="B5" i="163"/>
  <c r="B10" i="163"/>
  <c r="B20" i="163"/>
  <c r="B16" i="163"/>
  <c r="B31" i="163"/>
  <c r="H11" i="163"/>
  <c r="H37" i="163"/>
  <c r="H8" i="163"/>
  <c r="H18" i="163"/>
  <c r="H7" i="163"/>
  <c r="B25" i="163"/>
  <c r="H20" i="163"/>
  <c r="B32" i="163"/>
  <c r="B27" i="163"/>
  <c r="H27" i="163"/>
  <c r="H26" i="163"/>
  <c r="C6" i="147"/>
  <c r="B13" i="163"/>
  <c r="D13" i="163" s="1"/>
  <c r="B18" i="163"/>
  <c r="B11" i="163"/>
  <c r="F7" i="53"/>
  <c r="B36" i="163"/>
  <c r="H29" i="163"/>
  <c r="H13" i="163"/>
  <c r="J13" i="163" s="1"/>
  <c r="H9" i="163"/>
  <c r="H16" i="163"/>
  <c r="H25" i="163"/>
  <c r="H10" i="163"/>
  <c r="H30" i="163"/>
  <c r="B29" i="163"/>
  <c r="H36" i="163"/>
  <c r="P8" i="130"/>
  <c r="E4" i="132"/>
  <c r="E7" i="128"/>
  <c r="C7" i="128"/>
  <c r="G7" i="128"/>
  <c r="J7" i="53"/>
  <c r="P14" i="130"/>
  <c r="P16" i="130"/>
  <c r="I4" i="132"/>
  <c r="P15" i="132"/>
  <c r="O4" i="132"/>
  <c r="C4" i="132"/>
  <c r="E6" i="127"/>
  <c r="C6" i="127"/>
  <c r="M4" i="130"/>
  <c r="K6" i="131"/>
  <c r="M6" i="127"/>
  <c r="H6" i="127"/>
  <c r="M6" i="131"/>
  <c r="K6" i="127"/>
  <c r="I7" i="128"/>
  <c r="J7" i="128"/>
  <c r="K7" i="128"/>
  <c r="D35" i="147"/>
  <c r="C7" i="53"/>
  <c r="P12" i="130"/>
  <c r="P9" i="130"/>
  <c r="E7" i="53"/>
  <c r="G7" i="53"/>
  <c r="P20" i="130"/>
  <c r="N4" i="130"/>
  <c r="P7" i="130"/>
  <c r="P18" i="132"/>
  <c r="H7" i="53"/>
  <c r="P17" i="132"/>
  <c r="P19" i="130"/>
  <c r="H4" i="132"/>
  <c r="P15" i="130"/>
  <c r="I7" i="53"/>
  <c r="O4" i="130"/>
  <c r="P9" i="132"/>
  <c r="I6" i="131"/>
  <c r="P13" i="132"/>
  <c r="P17" i="130"/>
  <c r="N4" i="132"/>
  <c r="P6" i="130"/>
  <c r="P19" i="132"/>
  <c r="I6" i="127"/>
  <c r="D6" i="131"/>
  <c r="D6" i="127"/>
  <c r="M7" i="128"/>
  <c r="D7" i="128"/>
  <c r="L7" i="128"/>
  <c r="F7" i="128"/>
  <c r="P14" i="132"/>
  <c r="P18" i="130"/>
  <c r="D4" i="132"/>
  <c r="C4" i="130"/>
  <c r="J4" i="130"/>
  <c r="L4" i="130"/>
  <c r="H6" i="131"/>
  <c r="P6" i="132"/>
  <c r="F6" i="127"/>
  <c r="K7" i="53"/>
  <c r="I4" i="130"/>
  <c r="P16" i="132"/>
  <c r="M7" i="53"/>
  <c r="F6" i="131"/>
  <c r="K4" i="132"/>
  <c r="P13" i="130"/>
  <c r="P7" i="132"/>
  <c r="G6" i="131"/>
  <c r="L6" i="127"/>
  <c r="D21" i="147"/>
  <c r="D6" i="147"/>
  <c r="C35" i="147"/>
  <c r="C21" i="147"/>
  <c r="H7" i="128"/>
  <c r="P20" i="132"/>
  <c r="P11" i="132"/>
  <c r="K4" i="130"/>
  <c r="P8" i="132"/>
  <c r="J6" i="127"/>
  <c r="P11" i="130"/>
  <c r="G4" i="130"/>
  <c r="L7" i="53"/>
  <c r="G6" i="127"/>
  <c r="P10" i="130"/>
  <c r="G4" i="132"/>
  <c r="P12" i="132"/>
  <c r="P10" i="132"/>
  <c r="M4" i="132"/>
  <c r="J6" i="131"/>
  <c r="E4" i="130"/>
  <c r="L4" i="132"/>
  <c r="J4" i="132"/>
  <c r="H4" i="130"/>
  <c r="F4" i="130"/>
  <c r="D4" i="130"/>
  <c r="L6" i="131"/>
  <c r="E6" i="131"/>
  <c r="C6" i="131"/>
  <c r="F4" i="132"/>
  <c r="N13" i="128"/>
  <c r="N9" i="128"/>
  <c r="N8" i="128"/>
  <c r="B7" i="128"/>
  <c r="D18" i="163"/>
  <c r="N21" i="128"/>
  <c r="B35" i="147"/>
  <c r="N22" i="128"/>
  <c r="N17" i="128"/>
  <c r="N12" i="128"/>
  <c r="N14" i="128"/>
  <c r="N19" i="128"/>
  <c r="N11" i="128"/>
  <c r="N16" i="128"/>
  <c r="N15" i="128"/>
  <c r="N23" i="128"/>
  <c r="N10" i="128"/>
  <c r="N20" i="128"/>
  <c r="N18" i="128"/>
  <c r="B21" i="147"/>
  <c r="B6" i="147"/>
  <c r="N19" i="53"/>
  <c r="N8" i="53"/>
  <c r="B7" i="53"/>
  <c r="N23" i="53"/>
  <c r="N14" i="53"/>
  <c r="K11" i="7"/>
  <c r="K21" i="7"/>
  <c r="N16" i="127"/>
  <c r="H21" i="7"/>
  <c r="H11" i="7"/>
  <c r="H20" i="7"/>
  <c r="H9" i="7"/>
  <c r="N13" i="53"/>
  <c r="N9" i="127"/>
  <c r="N10" i="53"/>
  <c r="N20" i="53"/>
  <c r="E19" i="7"/>
  <c r="E7" i="7"/>
  <c r="N8" i="127"/>
  <c r="H19" i="7"/>
  <c r="H7" i="7"/>
  <c r="N22" i="53"/>
  <c r="N12" i="53"/>
  <c r="J18" i="163"/>
  <c r="N21" i="53"/>
  <c r="B21" i="7"/>
  <c r="B11" i="7"/>
  <c r="N11" i="7"/>
  <c r="N17" i="127"/>
  <c r="B4" i="130"/>
  <c r="P5" i="130"/>
  <c r="N18" i="53"/>
  <c r="E9" i="7"/>
  <c r="E20" i="7"/>
  <c r="N20" i="127"/>
  <c r="N13" i="127"/>
  <c r="N10" i="131"/>
  <c r="E21" i="7"/>
  <c r="E11" i="7"/>
  <c r="N18" i="131"/>
  <c r="N16" i="53"/>
  <c r="N17" i="53"/>
  <c r="B9" i="7"/>
  <c r="N9" i="7"/>
  <c r="B20" i="7"/>
  <c r="K19" i="7"/>
  <c r="K7" i="7"/>
  <c r="N11" i="53"/>
  <c r="K9" i="7"/>
  <c r="K20" i="7"/>
  <c r="N9" i="53"/>
  <c r="B6" i="131"/>
  <c r="N7" i="131"/>
  <c r="N14" i="131"/>
  <c r="B7" i="7"/>
  <c r="B19" i="7"/>
  <c r="N7" i="7"/>
  <c r="B4" i="132"/>
  <c r="P5" i="132"/>
  <c r="N15" i="53"/>
  <c r="N12" i="127"/>
  <c r="N11" i="131"/>
  <c r="N15" i="131"/>
  <c r="N19" i="131"/>
  <c r="N14" i="127"/>
  <c r="N12" i="131"/>
  <c r="N18" i="127"/>
  <c r="N16" i="131"/>
  <c r="N20" i="131"/>
  <c r="N10" i="127"/>
  <c r="N8" i="131"/>
  <c r="N9" i="131"/>
  <c r="N15" i="127"/>
  <c r="N13" i="131"/>
  <c r="N19" i="127"/>
  <c r="N17" i="131"/>
  <c r="B6" i="127"/>
  <c r="N7" i="127"/>
  <c r="N11" i="127"/>
  <c r="L22" i="7"/>
  <c r="I22" i="7"/>
  <c r="M22" i="7"/>
  <c r="M18" i="7"/>
  <c r="I18" i="7"/>
  <c r="J18" i="7"/>
  <c r="L18" i="7"/>
  <c r="J22" i="7"/>
  <c r="B6" i="128" l="1"/>
  <c r="B5" i="147"/>
  <c r="E11" i="147" s="1"/>
  <c r="E5" i="131"/>
  <c r="E6" i="53"/>
  <c r="B34" i="147"/>
  <c r="E37" i="147" s="1"/>
  <c r="B20" i="147"/>
  <c r="E22" i="147" s="1"/>
  <c r="H5" i="127"/>
  <c r="B5" i="127"/>
  <c r="N5" i="131"/>
  <c r="H6" i="128"/>
  <c r="H5" i="131"/>
  <c r="E5" i="127"/>
  <c r="P4" i="132"/>
  <c r="B5" i="131"/>
  <c r="P4" i="130"/>
  <c r="E14" i="147"/>
  <c r="K6" i="53"/>
  <c r="H6" i="53"/>
  <c r="K5" i="127"/>
  <c r="K5" i="131"/>
  <c r="E10" i="147"/>
  <c r="N5" i="127"/>
  <c r="N6" i="128"/>
  <c r="K6" i="128"/>
  <c r="E6" i="128"/>
  <c r="B5" i="181"/>
  <c r="F18" i="7"/>
  <c r="F10" i="166"/>
  <c r="F31" i="166" s="1"/>
  <c r="D10" i="166"/>
  <c r="D18" i="7"/>
  <c r="G19" i="166"/>
  <c r="G22" i="7"/>
  <c r="G10" i="166"/>
  <c r="G31" i="166" s="1"/>
  <c r="B6" i="181"/>
  <c r="G18" i="7"/>
  <c r="C10" i="166"/>
  <c r="C18" i="7"/>
  <c r="F19" i="166"/>
  <c r="F22" i="7"/>
  <c r="C22" i="7"/>
  <c r="C19" i="166"/>
  <c r="D19" i="166"/>
  <c r="D22" i="7"/>
  <c r="D29" i="163"/>
  <c r="E29" i="163"/>
  <c r="E25" i="163"/>
  <c r="B24" i="163"/>
  <c r="D25" i="163"/>
  <c r="K35" i="163"/>
  <c r="J35" i="163"/>
  <c r="D37" i="163"/>
  <c r="C17" i="181" s="1"/>
  <c r="E37" i="163"/>
  <c r="D17" i="181" s="1"/>
  <c r="J31" i="163"/>
  <c r="K31" i="163"/>
  <c r="D33" i="163"/>
  <c r="E33" i="163"/>
  <c r="J27" i="163"/>
  <c r="K27" i="163"/>
  <c r="K26" i="163"/>
  <c r="J26" i="163"/>
  <c r="E28" i="163"/>
  <c r="D28" i="163"/>
  <c r="K38" i="163"/>
  <c r="J38" i="163"/>
  <c r="J34" i="163"/>
  <c r="K34" i="163"/>
  <c r="D36" i="163"/>
  <c r="C16" i="181" s="1"/>
  <c r="E36" i="163"/>
  <c r="D16" i="181" s="1"/>
  <c r="J30" i="163"/>
  <c r="K30" i="163"/>
  <c r="E32" i="163"/>
  <c r="D15" i="181" s="1"/>
  <c r="D32" i="163"/>
  <c r="C15" i="181" s="1"/>
  <c r="K37" i="163"/>
  <c r="D34" i="181" s="1"/>
  <c r="J37" i="163"/>
  <c r="C34" i="181" s="1"/>
  <c r="K33" i="163"/>
  <c r="J33" i="163"/>
  <c r="K29" i="163"/>
  <c r="J29" i="163"/>
  <c r="E30" i="163"/>
  <c r="D30" i="163"/>
  <c r="K12" i="163"/>
  <c r="J12" i="163"/>
  <c r="J32" i="163"/>
  <c r="C32" i="181" s="1"/>
  <c r="K32" i="163"/>
  <c r="D32" i="181" s="1"/>
  <c r="K25" i="163"/>
  <c r="J25" i="163"/>
  <c r="H24" i="163"/>
  <c r="K6" i="163"/>
  <c r="J6" i="163"/>
  <c r="K8" i="163"/>
  <c r="J8" i="163"/>
  <c r="J14" i="163"/>
  <c r="K14" i="163"/>
  <c r="J36" i="163"/>
  <c r="C33" i="181" s="1"/>
  <c r="K36" i="163"/>
  <c r="D33" i="181" s="1"/>
  <c r="K28" i="163"/>
  <c r="J28" i="163"/>
  <c r="E31" i="163"/>
  <c r="D31" i="163"/>
  <c r="E38" i="163"/>
  <c r="D38" i="163"/>
  <c r="K15" i="163"/>
  <c r="J15" i="163"/>
  <c r="D35" i="163"/>
  <c r="E35" i="163"/>
  <c r="K9" i="163"/>
  <c r="J9" i="163"/>
  <c r="J19" i="163"/>
  <c r="K19" i="163"/>
  <c r="E26" i="163"/>
  <c r="D26" i="163"/>
  <c r="J17" i="163"/>
  <c r="K17" i="163"/>
  <c r="K7" i="163"/>
  <c r="D27" i="181" s="1"/>
  <c r="J7" i="163"/>
  <c r="C27" i="181" s="1"/>
  <c r="D27" i="163"/>
  <c r="E27" i="163"/>
  <c r="J10" i="163"/>
  <c r="K10" i="163"/>
  <c r="D34" i="163"/>
  <c r="E34" i="163"/>
  <c r="J11" i="163"/>
  <c r="C28" i="181" s="1"/>
  <c r="K11" i="163"/>
  <c r="D28" i="181" s="1"/>
  <c r="J20" i="163"/>
  <c r="C29" i="181" s="1"/>
  <c r="K20" i="163"/>
  <c r="D29" i="181" s="1"/>
  <c r="J5" i="163"/>
  <c r="C26" i="181" s="1"/>
  <c r="K5" i="163"/>
  <c r="D26" i="181" s="1"/>
  <c r="H4" i="163"/>
  <c r="N6" i="53"/>
  <c r="B6" i="53"/>
  <c r="K16" i="163"/>
  <c r="J16" i="163"/>
  <c r="E15" i="163"/>
  <c r="D15" i="163"/>
  <c r="D17" i="163"/>
  <c r="E17" i="163"/>
  <c r="E7" i="163"/>
  <c r="D10" i="181" s="1"/>
  <c r="D7" i="163"/>
  <c r="C10" i="181" s="1"/>
  <c r="E20" i="163"/>
  <c r="D12" i="181" s="1"/>
  <c r="D20" i="163"/>
  <c r="C12" i="181" s="1"/>
  <c r="E12" i="163"/>
  <c r="D12" i="163"/>
  <c r="D8" i="163"/>
  <c r="E8" i="163"/>
  <c r="D16" i="163"/>
  <c r="E16" i="163"/>
  <c r="D11" i="163"/>
  <c r="C11" i="181" s="1"/>
  <c r="E11" i="163"/>
  <c r="D11" i="181" s="1"/>
  <c r="E9" i="163"/>
  <c r="D9" i="163"/>
  <c r="E14" i="163"/>
  <c r="D14" i="163"/>
  <c r="D19" i="163"/>
  <c r="E19" i="163"/>
  <c r="D5" i="163"/>
  <c r="C9" i="181" s="1"/>
  <c r="E5" i="163"/>
  <c r="D9" i="181" s="1"/>
  <c r="B4" i="163"/>
  <c r="E6" i="163"/>
  <c r="D6" i="163"/>
  <c r="D10" i="163"/>
  <c r="E10" i="163"/>
  <c r="D23" i="7"/>
  <c r="F23" i="7"/>
  <c r="M23" i="7"/>
  <c r="L23" i="7"/>
  <c r="I23" i="7"/>
  <c r="C23" i="7"/>
  <c r="G23" i="7"/>
  <c r="J23" i="7"/>
  <c r="E8" i="147" l="1"/>
  <c r="E23" i="147"/>
  <c r="E13" i="147"/>
  <c r="B23" i="181"/>
  <c r="G38" i="166"/>
  <c r="B22" i="181"/>
  <c r="F38" i="166"/>
  <c r="E25" i="147"/>
  <c r="E26" i="147"/>
  <c r="E12" i="147"/>
  <c r="E38" i="147"/>
  <c r="E36" i="147"/>
  <c r="E9" i="147"/>
  <c r="E7" i="147"/>
  <c r="E28" i="147"/>
  <c r="E24" i="147"/>
  <c r="E27" i="147"/>
  <c r="B22" i="7"/>
  <c r="N13" i="7"/>
  <c r="B19" i="166"/>
  <c r="B13" i="7"/>
  <c r="B20" i="162" s="1"/>
  <c r="E19" i="166"/>
  <c r="E22" i="7"/>
  <c r="E13" i="7"/>
  <c r="C20" i="162" s="1"/>
  <c r="B20" i="181" s="1"/>
  <c r="K5" i="7"/>
  <c r="K18" i="7"/>
  <c r="E10" i="166"/>
  <c r="E31" i="166" s="1"/>
  <c r="E5" i="7"/>
  <c r="C11" i="162" s="1"/>
  <c r="B3" i="181" s="1"/>
  <c r="E18" i="7"/>
  <c r="B4" i="181"/>
  <c r="H22" i="7"/>
  <c r="H13" i="7"/>
  <c r="H18" i="7"/>
  <c r="H5" i="7"/>
  <c r="B5" i="7"/>
  <c r="B11" i="162" s="1"/>
  <c r="B18" i="7"/>
  <c r="B10" i="166"/>
  <c r="N5" i="7"/>
  <c r="K13" i="7"/>
  <c r="K22" i="7"/>
  <c r="E4" i="163"/>
  <c r="D4" i="163"/>
  <c r="J4" i="163"/>
  <c r="K4" i="163"/>
  <c r="J24" i="163"/>
  <c r="K24" i="163"/>
  <c r="D24" i="163"/>
  <c r="E24" i="163"/>
  <c r="D38" i="166"/>
  <c r="D21" i="166"/>
  <c r="D20" i="166"/>
  <c r="C38" i="166"/>
  <c r="C21" i="166"/>
  <c r="C20" i="166"/>
  <c r="F20" i="166"/>
  <c r="C22" i="181" s="1"/>
  <c r="F21" i="166"/>
  <c r="D22" i="181" s="1"/>
  <c r="C12" i="166"/>
  <c r="C31" i="166"/>
  <c r="C11" i="166"/>
  <c r="G11" i="166"/>
  <c r="C6" i="181" s="1"/>
  <c r="G12" i="166"/>
  <c r="D6" i="181" s="1"/>
  <c r="G21" i="166"/>
  <c r="D23" i="181" s="1"/>
  <c r="G20" i="166"/>
  <c r="C23" i="181" s="1"/>
  <c r="D12" i="166"/>
  <c r="D31" i="166"/>
  <c r="D11" i="166"/>
  <c r="F11" i="166"/>
  <c r="C5" i="181" s="1"/>
  <c r="F12" i="166"/>
  <c r="D5" i="181" s="1"/>
  <c r="B39" i="151"/>
  <c r="B40" i="151"/>
  <c r="B40" i="156"/>
  <c r="B39" i="159"/>
  <c r="B40" i="155"/>
  <c r="B39" i="148"/>
  <c r="B39" i="150"/>
  <c r="B39" i="152"/>
  <c r="B39" i="154"/>
  <c r="B40" i="148"/>
  <c r="B40" i="154"/>
  <c r="B39" i="156"/>
  <c r="B40" i="157"/>
  <c r="B40" i="150"/>
  <c r="B40" i="152"/>
  <c r="B39" i="155"/>
  <c r="B39" i="157"/>
  <c r="B40" i="159"/>
  <c r="B21" i="181" l="1"/>
  <c r="E38" i="166"/>
  <c r="H23" i="7"/>
  <c r="H15" i="7"/>
  <c r="E15" i="7"/>
  <c r="E23" i="7"/>
  <c r="N15" i="7"/>
  <c r="B15" i="7"/>
  <c r="B23" i="7"/>
  <c r="K23" i="7"/>
  <c r="K15" i="7"/>
  <c r="B40" i="160"/>
  <c r="H41" i="160"/>
  <c r="H41" i="146"/>
  <c r="B39" i="146"/>
  <c r="B40" i="153"/>
  <c r="H41" i="153"/>
  <c r="B40" i="149"/>
  <c r="H41" i="149"/>
  <c r="H40" i="160"/>
  <c r="B39" i="160"/>
  <c r="H41" i="158"/>
  <c r="B39" i="158"/>
  <c r="H42" i="146"/>
  <c r="B40" i="146"/>
  <c r="B39" i="153"/>
  <c r="H40" i="153"/>
  <c r="B40" i="158"/>
  <c r="H42" i="158"/>
  <c r="H40" i="149"/>
  <c r="B39" i="149"/>
  <c r="B12" i="166"/>
  <c r="B31" i="166"/>
  <c r="B11" i="166"/>
  <c r="B13" i="162"/>
  <c r="B12" i="162"/>
  <c r="C13" i="162"/>
  <c r="D3" i="181" s="1"/>
  <c r="C12" i="162"/>
  <c r="C3" i="181" s="1"/>
  <c r="E11" i="166"/>
  <c r="C4" i="181" s="1"/>
  <c r="E12" i="166"/>
  <c r="D4" i="181" s="1"/>
  <c r="C22" i="162"/>
  <c r="D20" i="181" s="1"/>
  <c r="C21" i="162"/>
  <c r="C20" i="181" s="1"/>
  <c r="E21" i="166"/>
  <c r="D21" i="181" s="1"/>
  <c r="E20" i="166"/>
  <c r="C21" i="181" s="1"/>
  <c r="B21" i="162"/>
  <c r="B22" i="162"/>
  <c r="B20" i="166"/>
  <c r="B38" i="166"/>
  <c r="B21" i="166"/>
</calcChain>
</file>

<file path=xl/sharedStrings.xml><?xml version="1.0" encoding="utf-8"?>
<sst xmlns="http://schemas.openxmlformats.org/spreadsheetml/2006/main" count="1502" uniqueCount="339">
  <si>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</si>
  <si>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</si>
  <si>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</si>
  <si>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</si>
  <si>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</si>
  <si>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</si>
  <si>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</si>
  <si>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</si>
  <si>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</si>
  <si>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</si>
  <si>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</si>
  <si>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</si>
  <si>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</si>
  <si>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</si>
  <si>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</si>
  <si>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</si>
  <si>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</si>
  <si>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</si>
  <si>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</si>
  <si>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</si>
  <si>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</si>
  <si>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</si>
  <si>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</si>
  <si>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</si>
  <si>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</si>
  <si>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</si>
  <si>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</si>
  <si>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</si>
  <si>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</si>
  <si>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</si>
  <si>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</si>
  <si>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</si>
  <si>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</si>
  <si>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</si>
  <si>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</si>
  <si>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</si>
  <si>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</si>
  <si>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</si>
  <si>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</si>
  <si>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</si>
  <si>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</si>
  <si>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</si>
  <si>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</si>
  <si>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</si>
  <si>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</si>
  <si>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</si>
  <si>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</si>
  <si>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</si>
  <si>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</si>
  <si>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</si>
  <si>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</si>
  <si>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</si>
  <si>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</si>
  <si>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</si>
  <si>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</si>
  <si>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</si>
  <si>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</si>
  <si>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</si>
  <si>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</si>
  <si>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</si>
  <si>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</si>
  <si>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</si>
  <si>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</si>
  <si>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</si>
  <si>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</si>
  <si>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</si>
  <si>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</si>
  <si>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</si>
  <si>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</si>
  <si>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</si>
  <si>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</si>
  <si>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</si>
  <si>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</si>
  <si>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</si>
  <si>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</si>
  <si>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</si>
  <si>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</si>
  <si>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</si>
  <si>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</si>
  <si>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</si>
  <si>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</si>
  <si>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</si>
  <si>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</si>
  <si>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</si>
  <si>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</si>
  <si>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</si>
  <si>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</si>
  <si>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</si>
  <si>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</si>
  <si>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</si>
  <si>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</si>
  <si>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</si>
  <si>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</si>
  <si>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</si>
  <si>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</si>
  <si>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</si>
  <si>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</si>
  <si>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</si>
  <si>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</si>
  <si>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</si>
  <si>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</si>
  <si>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</si>
  <si>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</si>
  <si>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</si>
  <si>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</si>
  <si>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</si>
  <si>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</si>
  <si>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</si>
  <si>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</si>
  <si>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</si>
  <si>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</si>
  <si>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</si>
  <si>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</si>
  <si>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</si>
  <si>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</si>
  <si>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</si>
  <si>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</si>
  <si>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</si>
  <si>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</si>
  <si>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</si>
  <si>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</si>
  <si>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</si>
  <si>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</si>
  <si>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</si>
  <si>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</si>
  <si>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</si>
  <si>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</si>
  <si>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</si>
  <si>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</si>
  <si>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</si>
  <si>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</si>
  <si>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</si>
  <si>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</si>
  <si>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</si>
  <si>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</si>
  <si>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</si>
  <si>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</si>
  <si>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</si>
  <si>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</si>
  <si>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</si>
  <si>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</si>
  <si>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</si>
  <si>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</si>
  <si>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</si>
  <si>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</si>
  <si>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</si>
  <si>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</si>
  <si>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</si>
  <si>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</si>
  <si>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</si>
  <si>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</si>
  <si>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</si>
  <si>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</si>
  <si>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</si>
  <si>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</si>
  <si>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</si>
  <si>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</si>
  <si>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</si>
  <si>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</si>
  <si>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</si>
  <si>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</si>
  <si>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</si>
  <si>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</si>
  <si>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</si>
  <si>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</si>
  <si>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</si>
  <si>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</si>
  <si>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</si>
  <si>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</si>
  <si>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</si>
  <si>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</si>
  <si>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</si>
  <si>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</si>
  <si>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</si>
  <si>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</si>
  <si>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</si>
  <si>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</si>
  <si>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</si>
  <si>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</si>
  <si>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</si>
  <si>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</si>
  <si>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</si>
  <si>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</si>
  <si>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</si>
  <si>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</si>
  <si>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 Rozdíl mezi dodávkou a spotřebou jsou ztráty z nakoupeného tepla, část nezjištěného rozvodu tepla.</t>
  </si>
  <si>
    <t>Výroba tepla brutto 2019</t>
  </si>
  <si>
    <t>Dodávky tepla 2019</t>
  </si>
  <si>
    <t>Výroba tepla</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</si>
  <si>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</si>
  <si>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</si>
  <si>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</si>
  <si>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</si>
  <si>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</si>
  <si>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</si>
  <si>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</si>
  <si>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</si>
  <si>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</si>
  <si>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</si>
  <si>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</si>
  <si>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</si>
  <si>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</si>
  <si>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</si>
  <si>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</si>
  <si>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</si>
  <si>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</si>
  <si>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</si>
  <si>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</si>
  <si>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</si>
  <si>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</si>
  <si>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</si>
  <si>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</si>
  <si>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</si>
  <si>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</si>
  <si>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</si>
  <si>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</si>
  <si>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</si>
  <si>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</si>
  <si>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</si>
  <si>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</si>
  <si>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</si>
  <si>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</si>
  <si>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</si>
  <si>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</si>
  <si>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</si>
  <si>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</si>
  <si>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</si>
  <si>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</si>
  <si>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</si>
  <si>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</si>
  <si>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</si>
  <si>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</si>
  <si>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</si>
  <si>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</si>
  <si>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</si>
  <si>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</si>
  <si>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</si>
  <si>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</si>
  <si>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</si>
  <si>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</si>
  <si>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</si>
  <si>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</si>
  <si>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</si>
  <si>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</si>
  <si>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</si>
  <si>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</si>
  <si>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</si>
  <si>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</si>
  <si>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</si>
  <si>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</si>
  <si>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</si>
  <si>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</si>
  <si>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teplo.statistika@eru.cz</t>
  </si>
  <si>
    <t>ZKRATKY, POJMY A ZÁKLADNÍ VZTAHY</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</si>
  <si>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</si>
  <si>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</si>
  <si>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</si>
  <si>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</si>
  <si>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</si>
  <si>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</si>
  <si>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</si>
  <si>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</si>
  <si>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</si>
  <si>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</si>
  <si>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</si>
  <si>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</si>
  <si>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</si>
  <si>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</si>
  <si>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</si>
  <si>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</si>
  <si>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</si>
  <si>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</si>
  <si>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</si>
  <si>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</si>
  <si>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</si>
  <si>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</si>
  <si>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</si>
  <si>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</si>
  <si>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</si>
  <si>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</si>
  <si>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</si>
  <si>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</si>
  <si>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</si>
  <si>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</si>
  <si>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</si>
  <si>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5.3</t>
  </si>
  <si>
    <t>5.4</t>
  </si>
  <si>
    <t>Vývoj výroby tepla brutto a dodávek tepla podle paliv a krajů ČR</t>
  </si>
  <si>
    <t>Kraj</t>
  </si>
  <si>
    <t>Podíl v ČR</t>
  </si>
  <si>
    <t>Výroba tepla brutto 2022</t>
  </si>
  <si>
    <t>Dodávky tepla 2022</t>
  </si>
  <si>
    <t>max</t>
  </si>
  <si>
    <t>min</t>
  </si>
  <si>
    <t>10.3 Vývoj výroby tepla brutto a dodávek tepla podle paliv a krajů ČR [TJ]</t>
  </si>
  <si>
    <t>Spotřeba tepla 2019</t>
  </si>
  <si>
    <t>Spotřeba tepla 2020</t>
  </si>
  <si>
    <t>Spotřeba tepla 2021</t>
  </si>
  <si>
    <t>Spotřeba tepla 2022</t>
  </si>
  <si>
    <t>Meziroční změna-spotřeba tepla</t>
  </si>
  <si>
    <t>10.4 Vývoj spotřeby tepla [TJ]</t>
  </si>
  <si>
    <t>10.5 Vývoj výroby tepla z KVET [TJ]</t>
  </si>
  <si>
    <t>VÝROBA TEPLA NETTO A VÝROBA TEPLA Z KVET</t>
  </si>
  <si>
    <t>Výroba tepla brutto z vybraných paliv [TJ]</t>
  </si>
  <si>
    <t>Výroba tepla brutto ve vybraných krajích [TJ]</t>
  </si>
  <si>
    <t>Dodávky tepla z vybraných paliv [TJ]</t>
  </si>
  <si>
    <t>Dodávky tepla ve vybraných krajích [TJ]</t>
  </si>
  <si>
    <t>Výroby tepla KVET z vybraných paliv [TJ]</t>
  </si>
  <si>
    <t>1 ZKRATKY, POJMY A ZÁKLADNÍ VZTAHY</t>
  </si>
  <si>
    <r>
      <t xml:space="preserve">Výroba tepla brutto [TJ] </t>
    </r>
    <r>
      <rPr>
        <sz val="11"/>
        <color theme="1"/>
        <rFont val="Arial"/>
        <family val="2"/>
        <charset val="238"/>
      </rPr>
      <t>(kapitola 4)</t>
    </r>
  </si>
  <si>
    <r>
      <t xml:space="preserve">Dodávky tepla [TJ] </t>
    </r>
    <r>
      <rPr>
        <sz val="11"/>
        <color theme="1"/>
        <rFont val="Arial"/>
        <family val="2"/>
        <charset val="238"/>
      </rPr>
      <t>(kapitola 5)</t>
    </r>
  </si>
  <si>
    <r>
      <t>Instalovaný výkon [MW</t>
    </r>
    <r>
      <rPr>
        <b/>
        <vertAlign val="subscript"/>
        <sz val="11"/>
        <color theme="1"/>
        <rFont val="Arial"/>
        <family val="2"/>
        <charset val="238"/>
      </rPr>
      <t>t</t>
    </r>
    <r>
      <rPr>
        <b/>
        <sz val="11"/>
        <color theme="1"/>
        <rFont val="Arial"/>
        <family val="2"/>
        <charset val="238"/>
      </rPr>
      <t xml:space="preserve">] </t>
    </r>
    <r>
      <rPr>
        <sz val="11"/>
        <color theme="1"/>
        <rFont val="Arial"/>
        <family val="2"/>
        <charset val="238"/>
      </rPr>
      <t>(kapitola 6)</t>
    </r>
  </si>
  <si>
    <r>
      <t xml:space="preserve">Spotřeba tepla [TJ] </t>
    </r>
    <r>
      <rPr>
        <sz val="11"/>
        <color theme="1"/>
        <rFont val="Arial"/>
        <family val="2"/>
        <charset val="238"/>
      </rPr>
      <t>(kapitola 7)</t>
    </r>
  </si>
  <si>
    <r>
      <t xml:space="preserve">Výroby tepla z KVET [TJ] </t>
    </r>
    <r>
      <rPr>
        <sz val="11"/>
        <color theme="1"/>
        <rFont val="Arial"/>
        <family val="2"/>
        <charset val="238"/>
      </rPr>
      <t>(kapitola 9)</t>
    </r>
  </si>
  <si>
    <t>Vydání</t>
  </si>
  <si>
    <t>Výroba tepla brutto 2023</t>
  </si>
  <si>
    <t>Dodávky tepla 2023</t>
  </si>
  <si>
    <t>Rozsah 2017-2022</t>
  </si>
  <si>
    <t>Rozdíl
(2023-2022)</t>
  </si>
  <si>
    <t>Spotřeba tepla 2023</t>
  </si>
  <si>
    <t>II. čtvrtletí 2023</t>
  </si>
  <si>
    <t>2 STRUČNÝ PŘEHLED ZA II. ČTVRTLETÍ 2023</t>
  </si>
  <si>
    <t>4.3 Výroba tepla brutto podle paliv v krajích ČR za II. čtvrtletí [TJ]</t>
  </si>
  <si>
    <r>
      <rPr>
        <b/>
        <sz val="24"/>
        <color rgb="FF1A3366"/>
        <rFont val="Arial"/>
        <family val="2"/>
        <charset val="238"/>
      </rPr>
      <t xml:space="preserve">ČTVRTLETNÍ ZPRÁVA O PROVOZU TEPLÁRENSKÝCH SOUSTAV
ČESKÉ REPUBLIKY
</t>
    </r>
    <r>
      <rPr>
        <b/>
        <sz val="24"/>
        <color rgb="FFE53A2E"/>
        <rFont val="Arial"/>
        <family val="2"/>
        <charset val="238"/>
      </rPr>
      <t>ZA II. ČTVRTLETÍ 2023</t>
    </r>
  </si>
  <si>
    <t>Výroba tepla brutto podle paliv v krajích ČR za II. čtvrtletí</t>
  </si>
  <si>
    <t>Dodávky tepla podle paliv v krajích ČR za II. čtvrtletí</t>
  </si>
  <si>
    <t>5.3 Dodávky tepla podle paliv v krajích ČR za II. čtvrtletí [TJ]</t>
  </si>
  <si>
    <t>II. čtvrtletí 2022</t>
  </si>
  <si>
    <t>9/2023</t>
  </si>
  <si>
    <t>STRUČNÝ PŘEHLED ZA II. ČTVRTLETÍ 2023</t>
  </si>
  <si>
    <t xml:space="preserve">Energetický regulační úřad (ERÚ) zveřejňuje čtvrtletní zprávu o provozu teplárenských soustav ČR za dané čtvrtletí roku 2023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2023, kterou ERÚ předpokládá zveřejnit do konce května roku 2024.
</t>
  </si>
  <si>
    <t>Výroba tepla brutto [GJ]</t>
  </si>
  <si>
    <t>Dodávky tepla podle paliv [GJ]</t>
  </si>
  <si>
    <t>Dodávka tepla ze Středočeského kraje [GJ]</t>
  </si>
  <si>
    <t>Spotřeba tepla podle sektorů [GJ]*</t>
  </si>
  <si>
    <t>Dodávka tepla z Pardubického kraje [GJ]</t>
  </si>
  <si>
    <t>Dodávka tepla do Královehrad. kr. [GJ]</t>
  </si>
  <si>
    <t>Dodávka tepla do Prahy [GJ]</t>
  </si>
  <si>
    <t xml:space="preserve">II.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</si>
</sst>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_ "/>
    <numFmt numFmtId="166" formatCode="0.0"/>
    <numFmt numFmtId="167" formatCode="0.0%"/>
    <numFmt numFmtId="168" formatCode="\$#,##0\ ;\(\$#,##0\)"/>
    <numFmt numFmtId="169" formatCode="#,##0.000"/>
    <numFmt numFmtId="170" formatCode="0.0000"/>
  </numFmts>
  <fonts count="100">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6"/>
      <color theme="3"/>
      <name val="Arial"/>
      <family val="2"/>
      <charset val="238"/>
    </font>
    <font>
      <sz val="11"/>
      <color theme="1"/>
      <name val="Arial"/>
      <family val="2"/>
      <charset val="238"/>
    </font>
    <font>
      <b/>
      <sz val="11"/>
      <color theme="1"/>
      <name val="Arial"/>
      <family val="2"/>
      <charset val="238"/>
    </font>
    <font>
      <b/>
      <vertAlign val="subscript"/>
      <sz val="11"/>
      <color theme="1"/>
      <name val="Arial"/>
      <family val="2"/>
      <charset val="238"/>
    </font>
    <font>
      <sz val="11"/>
      <color theme="3"/>
      <name val="Arial"/>
      <family val="2"/>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right style="thin">
        <color auto="1"/>
      </right>
      <top style="thin">
        <color auto="1"/>
      </top>
      <bottom/>
      <diagonal/>
    </border>
    <border>
      <left/>
      <right style="thin">
        <color auto="1"/>
      </right>
      <top/>
      <bottom style="thin">
        <color auto="1"/>
      </bottom>
      <diagonal/>
    </border>
  </borders>
  <cellStyleXfs count="176">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12" borderId="1" applyNumberFormat="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9" fillId="4" borderId="5" applyNumberFormat="0" applyFont="0" applyAlignment="0" applyProtection="0"/>
    <xf numFmtId="0" fontId="19" fillId="0" borderId="6" applyNumberFormat="0" applyFill="0" applyAlignment="0" applyProtection="0"/>
    <xf numFmtId="0" fontId="20" fillId="6" borderId="0" applyNumberFormat="0" applyBorder="0" applyAlignment="0" applyProtection="0"/>
    <xf numFmtId="0" fontId="19" fillId="0" borderId="0" applyNumberFormat="0" applyFill="0" applyBorder="0" applyAlignment="0" applyProtection="0"/>
    <xf numFmtId="0" fontId="21" fillId="7" borderId="7" applyNumberFormat="0" applyAlignment="0" applyProtection="0"/>
    <xf numFmtId="0" fontId="22" fillId="13" borderId="7" applyNumberFormat="0" applyAlignment="0" applyProtection="0"/>
    <xf numFmtId="0" fontId="23" fillId="13" borderId="8" applyNumberFormat="0" applyAlignment="0" applyProtection="0"/>
    <xf numFmtId="0" fontId="24" fillId="0" borderId="0" applyNumberFormat="0" applyFill="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9" fontId="28" fillId="0" borderId="0" applyFont="0" applyFill="0" applyBorder="0" applyAlignment="0" applyProtection="0"/>
    <xf numFmtId="0" fontId="52" fillId="0" borderId="0"/>
    <xf numFmtId="0" fontId="8" fillId="0" borderId="0"/>
    <xf numFmtId="9" fontId="8" fillId="0" borderId="0" applyFont="0" applyFill="0" applyBorder="0" applyAlignment="0" applyProtection="0"/>
    <xf numFmtId="0" fontId="55" fillId="0" borderId="0"/>
    <xf numFmtId="4" fontId="57" fillId="20" borderId="29" applyNumberFormat="0" applyProtection="0">
      <alignment horizontal="left" vertical="center" indent="1"/>
    </xf>
    <xf numFmtId="0" fontId="56" fillId="0" borderId="0" applyNumberFormat="0" applyFill="0" applyBorder="0" applyAlignment="0" applyProtection="0">
      <alignment vertical="top"/>
      <protection locked="0"/>
    </xf>
    <xf numFmtId="0" fontId="8" fillId="0" borderId="0"/>
    <xf numFmtId="0" fontId="7" fillId="0" borderId="0"/>
    <xf numFmtId="9" fontId="8" fillId="0" borderId="0" applyFont="0" applyFill="0" applyBorder="0" applyAlignment="0" applyProtection="0"/>
    <xf numFmtId="4" fontId="58" fillId="7" borderId="29" applyNumberFormat="0" applyProtection="0">
      <alignment vertical="center"/>
    </xf>
    <xf numFmtId="4" fontId="58" fillId="21" borderId="29" applyNumberFormat="0" applyProtection="0">
      <alignment horizontal="left" vertical="center" indent="1"/>
    </xf>
    <xf numFmtId="4" fontId="58" fillId="22" borderId="0" applyNumberFormat="0" applyProtection="0">
      <alignment horizontal="left" vertical="center" indent="1"/>
    </xf>
    <xf numFmtId="4" fontId="57" fillId="23" borderId="29" applyNumberFormat="0" applyProtection="0">
      <alignment horizontal="right" vertical="center"/>
    </xf>
    <xf numFmtId="0" fontId="8" fillId="0" borderId="0"/>
    <xf numFmtId="0" fontId="7" fillId="0" borderId="0"/>
    <xf numFmtId="0" fontId="8" fillId="0" borderId="0"/>
    <xf numFmtId="2" fontId="8" fillId="0" borderId="0" applyFont="0" applyFill="0" applyBorder="0" applyAlignment="0" applyProtection="0"/>
    <xf numFmtId="0" fontId="7" fillId="0" borderId="0"/>
    <xf numFmtId="0" fontId="8" fillId="0" borderId="0"/>
    <xf numFmtId="0" fontId="8" fillId="0" borderId="0"/>
    <xf numFmtId="4" fontId="60" fillId="21" borderId="29" applyNumberFormat="0" applyProtection="0">
      <alignment vertical="center"/>
    </xf>
    <xf numFmtId="0" fontId="58" fillId="21" borderId="29" applyNumberFormat="0" applyProtection="0">
      <alignment horizontal="left" vertical="top" indent="1"/>
    </xf>
    <xf numFmtId="4" fontId="57" fillId="8" borderId="29" applyNumberFormat="0" applyProtection="0">
      <alignment horizontal="right" vertical="center"/>
    </xf>
    <xf numFmtId="4" fontId="57" fillId="3" borderId="29" applyNumberFormat="0" applyProtection="0">
      <alignment horizontal="right" vertical="center"/>
    </xf>
    <xf numFmtId="4" fontId="57" fillId="17" borderId="29" applyNumberFormat="0" applyProtection="0">
      <alignment horizontal="right" vertical="center"/>
    </xf>
    <xf numFmtId="4" fontId="57" fillId="10" borderId="29" applyNumberFormat="0" applyProtection="0">
      <alignment horizontal="right" vertical="center"/>
    </xf>
    <xf numFmtId="4" fontId="57" fillId="24" borderId="29" applyNumberFormat="0" applyProtection="0">
      <alignment horizontal="right" vertical="center"/>
    </xf>
    <xf numFmtId="4" fontId="57" fillId="9" borderId="29" applyNumberFormat="0" applyProtection="0">
      <alignment horizontal="right" vertical="center"/>
    </xf>
    <xf numFmtId="4" fontId="57" fillId="25" borderId="29" applyNumberFormat="0" applyProtection="0">
      <alignment horizontal="right" vertical="center"/>
    </xf>
    <xf numFmtId="4" fontId="57" fillId="26" borderId="29" applyNumberFormat="0" applyProtection="0">
      <alignment horizontal="right" vertical="center"/>
    </xf>
    <xf numFmtId="4" fontId="57" fillId="27" borderId="29" applyNumberFormat="0" applyProtection="0">
      <alignment horizontal="right" vertical="center"/>
    </xf>
    <xf numFmtId="4" fontId="58" fillId="0" borderId="0" applyNumberFormat="0" applyProtection="0">
      <alignment horizontal="left" vertical="center" indent="1"/>
    </xf>
    <xf numFmtId="4" fontId="57" fillId="23" borderId="0" applyNumberFormat="0" applyProtection="0">
      <alignment horizontal="left" vertical="center" indent="1"/>
    </xf>
    <xf numFmtId="4" fontId="61" fillId="28" borderId="0" applyNumberFormat="0" applyProtection="0">
      <alignment horizontal="left" vertical="center" indent="1"/>
    </xf>
    <xf numFmtId="4" fontId="57" fillId="20" borderId="29" applyNumberFormat="0" applyProtection="0">
      <alignment horizontal="right" vertical="center"/>
    </xf>
    <xf numFmtId="4" fontId="62" fillId="23" borderId="0" applyNumberFormat="0" applyProtection="0">
      <alignment horizontal="left" vertical="center" indent="1"/>
    </xf>
    <xf numFmtId="4" fontId="62" fillId="22" borderId="0" applyNumberFormat="0" applyProtection="0">
      <alignment horizontal="left" vertical="center" indent="1"/>
    </xf>
    <xf numFmtId="0" fontId="8" fillId="28" borderId="29" applyNumberFormat="0" applyProtection="0">
      <alignment horizontal="left" vertical="center" indent="1"/>
    </xf>
    <xf numFmtId="0" fontId="8" fillId="28" borderId="29" applyNumberFormat="0" applyProtection="0">
      <alignment horizontal="left" vertical="top" indent="1"/>
    </xf>
    <xf numFmtId="0" fontId="8" fillId="22" borderId="29" applyNumberFormat="0" applyProtection="0">
      <alignment horizontal="left" vertical="center" indent="1"/>
    </xf>
    <xf numFmtId="0" fontId="8" fillId="22" borderId="29" applyNumberFormat="0" applyProtection="0">
      <alignment horizontal="left" vertical="top" indent="1"/>
    </xf>
    <xf numFmtId="0" fontId="8" fillId="29" borderId="29" applyNumberFormat="0" applyProtection="0">
      <alignment horizontal="left" vertical="center" indent="1"/>
    </xf>
    <xf numFmtId="0" fontId="8" fillId="29" borderId="29" applyNumberFormat="0" applyProtection="0">
      <alignment horizontal="left" vertical="top" indent="1"/>
    </xf>
    <xf numFmtId="0" fontId="8" fillId="30" borderId="29" applyNumberFormat="0" applyProtection="0">
      <alignment horizontal="left" vertical="center" indent="1"/>
    </xf>
    <xf numFmtId="0" fontId="8" fillId="30" borderId="29" applyNumberFormat="0" applyProtection="0">
      <alignment horizontal="left" vertical="top" indent="1"/>
    </xf>
    <xf numFmtId="4" fontId="57" fillId="31" borderId="29" applyNumberFormat="0" applyProtection="0">
      <alignment vertical="center"/>
    </xf>
    <xf numFmtId="4" fontId="63" fillId="31" borderId="29" applyNumberFormat="0" applyProtection="0">
      <alignment vertical="center"/>
    </xf>
    <xf numFmtId="4" fontId="57" fillId="31" borderId="29" applyNumberFormat="0" applyProtection="0">
      <alignment horizontal="left" vertical="center" indent="1"/>
    </xf>
    <xf numFmtId="0" fontId="57" fillId="31" borderId="29" applyNumberFormat="0" applyProtection="0">
      <alignment horizontal="left" vertical="top" indent="1"/>
    </xf>
    <xf numFmtId="4" fontId="63" fillId="23" borderId="29" applyNumberFormat="0" applyProtection="0">
      <alignment horizontal="right" vertical="center"/>
    </xf>
    <xf numFmtId="0" fontId="57" fillId="22" borderId="29" applyNumberFormat="0" applyProtection="0">
      <alignment horizontal="left" vertical="top" indent="1"/>
    </xf>
    <xf numFmtId="4" fontId="64" fillId="0" borderId="0" applyNumberFormat="0" applyProtection="0">
      <alignment horizontal="left" vertical="center" indent="1"/>
    </xf>
    <xf numFmtId="4" fontId="65" fillId="23" borderId="29" applyNumberFormat="0" applyProtection="0">
      <alignment horizontal="right" vertical="center"/>
    </xf>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52" fillId="0" borderId="0"/>
    <xf numFmtId="0" fontId="52" fillId="32" borderId="30" applyNumberFormat="0" applyFont="0" applyFill="0" applyAlignment="0" applyProtection="0"/>
    <xf numFmtId="0"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3"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168" fontId="52" fillId="32" borderId="0" applyFont="0" applyFill="0" applyBorder="0" applyAlignment="0" applyProtection="0"/>
    <xf numFmtId="0" fontId="59" fillId="0" borderId="0" applyNumberFormat="0" applyFill="0" applyBorder="0" applyAlignment="0" applyProtection="0"/>
    <xf numFmtId="2" fontId="52" fillId="32" borderId="0" applyFont="0" applyFill="0" applyBorder="0" applyAlignment="0" applyProtection="0"/>
    <xf numFmtId="0" fontId="67" fillId="32" borderId="0" applyNumberFormat="0" applyFill="0" applyBorder="0" applyAlignment="0" applyProtection="0"/>
    <xf numFmtId="0" fontId="68" fillId="32" borderId="0" applyNumberFormat="0" applyFill="0" applyBorder="0" applyAlignment="0" applyProtection="0"/>
    <xf numFmtId="0" fontId="7" fillId="0" borderId="0"/>
    <xf numFmtId="9" fontId="7" fillId="0" borderId="0" applyFont="0" applyFill="0" applyBorder="0" applyAlignment="0" applyProtection="0"/>
    <xf numFmtId="1" fontId="69" fillId="0" borderId="0">
      <alignment horizontal="left"/>
      <protection hidden="1"/>
    </xf>
    <xf numFmtId="1" fontId="70" fillId="0" borderId="0">
      <protection hidden="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85"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xf numFmtId="0" fontId="1" fillId="0" borderId="0"/>
  </cellStyleXfs>
  <cellXfs count="410">
    <xf numFmtId="0" fontId="0" fillId="0" borderId="0" xfId="0"/>
    <xf numFmtId="164" fontId="31" fillId="0" borderId="0" xfId="0" applyNumberFormat="1" applyFont="1" applyFill="1" applyBorder="1"/>
    <xf numFmtId="0" fontId="27" fillId="0" borderId="0" xfId="0" applyFont="1" applyFill="1" applyBorder="1"/>
    <xf numFmtId="0" fontId="34" fillId="0" borderId="0" xfId="0" applyFont="1" applyFill="1" applyBorder="1" applyAlignment="1">
      <alignment horizontal="right" vertical="top"/>
    </xf>
    <xf numFmtId="0" fontId="30" fillId="0" borderId="0" xfId="0" applyFont="1" applyFill="1" applyBorder="1"/>
    <xf numFmtId="164" fontId="29" fillId="0" borderId="12" xfId="0" applyNumberFormat="1" applyFont="1" applyFill="1" applyBorder="1"/>
    <xf numFmtId="0" fontId="31" fillId="0" borderId="0" xfId="0" applyFont="1" applyFill="1" applyBorder="1" applyAlignment="1">
      <alignment vertical="center"/>
    </xf>
    <xf numFmtId="0" fontId="29" fillId="0" borderId="0" xfId="0" applyFont="1" applyFill="1" applyBorder="1"/>
    <xf numFmtId="164" fontId="29" fillId="0" borderId="0" xfId="0" applyNumberFormat="1" applyFont="1" applyFill="1" applyBorder="1"/>
    <xf numFmtId="0" fontId="31" fillId="0" borderId="0" xfId="0" applyFont="1" applyFill="1" applyBorder="1" applyAlignment="1">
      <alignment horizontal="right"/>
    </xf>
    <xf numFmtId="0" fontId="33" fillId="0" borderId="0" xfId="0" applyFont="1" applyFill="1" applyBorder="1"/>
    <xf numFmtId="9" fontId="33" fillId="0" borderId="0" xfId="41" applyFont="1" applyFill="1" applyBorder="1"/>
    <xf numFmtId="164" fontId="29" fillId="0" borderId="9" xfId="0" applyNumberFormat="1" applyFont="1" applyFill="1" applyBorder="1"/>
    <xf numFmtId="0" fontId="29" fillId="19" borderId="9" xfId="0" applyFont="1" applyFill="1" applyBorder="1"/>
    <xf numFmtId="0" fontId="29" fillId="0" borderId="12" xfId="0" applyFont="1" applyFill="1" applyBorder="1" applyAlignment="1">
      <alignment horizontal="left" vertical="center" indent="1"/>
    </xf>
    <xf numFmtId="0" fontId="29" fillId="19" borderId="0" xfId="0" applyFont="1" applyFill="1" applyBorder="1"/>
    <xf numFmtId="0" fontId="29" fillId="0" borderId="0" xfId="0" applyFont="1" applyFill="1" applyBorder="1" applyAlignment="1">
      <alignment horizontal="left" indent="1"/>
    </xf>
    <xf numFmtId="0" fontId="29" fillId="0" borderId="0" xfId="0" applyFont="1" applyFill="1" applyBorder="1" applyAlignment="1">
      <alignment horizontal="left" vertical="center" indent="1"/>
    </xf>
    <xf numFmtId="164" fontId="29" fillId="0" borderId="13" xfId="0" applyNumberFormat="1" applyFont="1" applyFill="1" applyBorder="1"/>
    <xf numFmtId="164" fontId="29" fillId="0" borderId="13" xfId="0" applyNumberFormat="1" applyFont="1" applyFill="1" applyBorder="1" applyAlignment="1"/>
    <xf numFmtId="0" fontId="29" fillId="0" borderId="0" xfId="0" applyNumberFormat="1" applyFont="1" applyFill="1" applyBorder="1" applyAlignment="1"/>
    <xf numFmtId="164" fontId="29" fillId="0" borderId="11" xfId="0" applyNumberFormat="1" applyFont="1" applyFill="1" applyBorder="1" applyAlignment="1"/>
    <xf numFmtId="164" fontId="29" fillId="0" borderId="22" xfId="0" applyNumberFormat="1" applyFont="1" applyFill="1" applyBorder="1"/>
    <xf numFmtId="0" fontId="31" fillId="0" borderId="0" xfId="0" applyFont="1" applyFill="1" applyBorder="1"/>
    <xf numFmtId="164" fontId="29" fillId="0" borderId="24" xfId="0" applyNumberFormat="1" applyFont="1" applyFill="1" applyBorder="1"/>
    <xf numFmtId="164" fontId="33" fillId="0" borderId="0" xfId="0" applyNumberFormat="1" applyFont="1" applyFill="1" applyBorder="1"/>
    <xf numFmtId="0" fontId="29" fillId="0" borderId="21" xfId="0" applyFont="1" applyFill="1" applyBorder="1" applyAlignment="1">
      <alignment horizontal="left" vertical="center" indent="1"/>
    </xf>
    <xf numFmtId="0" fontId="29" fillId="19" borderId="0" xfId="0" applyFont="1" applyFill="1"/>
    <xf numFmtId="0" fontId="31" fillId="19" borderId="0" xfId="0" applyFont="1" applyFill="1" applyBorder="1" applyAlignment="1">
      <alignment horizontal="right"/>
    </xf>
    <xf numFmtId="0" fontId="29" fillId="0" borderId="13" xfId="0" applyFont="1" applyFill="1" applyBorder="1" applyAlignment="1">
      <alignment horizontal="left" vertical="center" indent="1"/>
    </xf>
    <xf numFmtId="0" fontId="29" fillId="0" borderId="11" xfId="0" applyFont="1" applyFill="1" applyBorder="1" applyAlignment="1">
      <alignment horizontal="left" vertical="center" indent="1"/>
    </xf>
    <xf numFmtId="0" fontId="31" fillId="19" borderId="17" xfId="0" applyFont="1" applyFill="1" applyBorder="1" applyAlignment="1">
      <alignment horizontal="center"/>
    </xf>
    <xf numFmtId="0" fontId="31" fillId="19" borderId="18" xfId="0" applyFont="1" applyFill="1" applyBorder="1" applyAlignment="1">
      <alignment horizontal="center"/>
    </xf>
    <xf numFmtId="164" fontId="31" fillId="18" borderId="24" xfId="0" applyNumberFormat="1" applyFont="1" applyFill="1" applyBorder="1"/>
    <xf numFmtId="164" fontId="31" fillId="18" borderId="9" xfId="0" applyNumberFormat="1" applyFont="1" applyFill="1" applyBorder="1"/>
    <xf numFmtId="0" fontId="29" fillId="0" borderId="10" xfId="0" applyFont="1" applyFill="1" applyBorder="1" applyAlignment="1">
      <alignment horizontal="left" vertical="center" indent="1"/>
    </xf>
    <xf numFmtId="0" fontId="29" fillId="19" borderId="0" xfId="0" applyFont="1" applyFill="1" applyBorder="1" applyAlignment="1">
      <alignment horizontal="right" vertical="center"/>
    </xf>
    <xf numFmtId="0" fontId="31" fillId="19" borderId="14" xfId="0" applyFont="1" applyFill="1" applyBorder="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right"/>
    </xf>
    <xf numFmtId="164" fontId="31" fillId="0" borderId="0" xfId="0" applyNumberFormat="1" applyFont="1" applyFill="1" applyBorder="1" applyAlignment="1">
      <alignment horizontal="center"/>
    </xf>
    <xf numFmtId="167" fontId="29" fillId="0" borderId="0" xfId="41" applyNumberFormat="1" applyFont="1" applyFill="1" applyBorder="1"/>
    <xf numFmtId="167" fontId="29" fillId="0" borderId="13" xfId="0" applyNumberFormat="1" applyFont="1" applyFill="1" applyBorder="1" applyAlignment="1">
      <alignment vertical="center"/>
    </xf>
    <xf numFmtId="167" fontId="29" fillId="0" borderId="11" xfId="0" applyNumberFormat="1" applyFont="1" applyFill="1" applyBorder="1" applyAlignment="1">
      <alignment vertical="center"/>
    </xf>
    <xf numFmtId="167" fontId="29" fillId="0" borderId="0" xfId="0" applyNumberFormat="1" applyFont="1" applyFill="1" applyBorder="1"/>
    <xf numFmtId="167" fontId="29" fillId="18" borderId="13" xfId="41" applyNumberFormat="1" applyFont="1" applyFill="1" applyBorder="1" applyAlignment="1"/>
    <xf numFmtId="167" fontId="29" fillId="18" borderId="13" xfId="0" applyNumberFormat="1" applyFont="1" applyFill="1" applyBorder="1" applyAlignment="1">
      <alignment vertical="center"/>
    </xf>
    <xf numFmtId="0" fontId="29" fillId="19" borderId="15" xfId="0" applyFont="1" applyFill="1" applyBorder="1"/>
    <xf numFmtId="0" fontId="31" fillId="19" borderId="18" xfId="0" applyFont="1" applyFill="1" applyBorder="1" applyAlignment="1">
      <alignment horizontal="center"/>
    </xf>
    <xf numFmtId="0" fontId="31" fillId="19" borderId="0" xfId="0" applyFont="1" applyFill="1" applyBorder="1" applyAlignment="1">
      <alignment horizontal="right"/>
    </xf>
    <xf numFmtId="0" fontId="33" fillId="0" borderId="0" xfId="41" applyNumberFormat="1" applyFont="1" applyFill="1" applyBorder="1"/>
    <xf numFmtId="0" fontId="32" fillId="0" borderId="0" xfId="0" applyFont="1" applyFill="1" applyBorder="1" applyAlignment="1">
      <alignment horizontal="right"/>
    </xf>
    <xf numFmtId="0" fontId="33" fillId="0" borderId="0" xfId="0" applyFont="1" applyFill="1" applyBorder="1" applyAlignment="1">
      <alignment horizontal="right"/>
    </xf>
    <xf numFmtId="0" fontId="32" fillId="0" borderId="0" xfId="0" applyFont="1" applyFill="1" applyBorder="1" applyAlignment="1">
      <alignment horizontal="center"/>
    </xf>
    <xf numFmtId="164" fontId="32" fillId="0" borderId="0" xfId="0" applyNumberFormat="1" applyFont="1" applyFill="1" applyBorder="1" applyAlignment="1">
      <alignment horizontal="center"/>
    </xf>
    <xf numFmtId="164" fontId="32" fillId="0" borderId="0" xfId="0" applyNumberFormat="1" applyFont="1" applyFill="1" applyBorder="1"/>
    <xf numFmtId="164" fontId="29" fillId="0" borderId="23" xfId="0" applyNumberFormat="1" applyFont="1" applyFill="1" applyBorder="1" applyAlignment="1">
      <alignment vertical="center"/>
    </xf>
    <xf numFmtId="164" fontId="29" fillId="0" borderId="25" xfId="0" applyNumberFormat="1" applyFont="1" applyFill="1" applyBorder="1" applyAlignment="1">
      <alignment vertical="center"/>
    </xf>
    <xf numFmtId="0" fontId="31" fillId="0" borderId="0" xfId="0" applyFont="1" applyFill="1" applyBorder="1" applyAlignment="1">
      <alignment horizontal="center"/>
    </xf>
    <xf numFmtId="0" fontId="29" fillId="0" borderId="0" xfId="0" applyFont="1" applyFill="1" applyBorder="1" applyAlignment="1">
      <alignment vertical="center" wrapText="1"/>
    </xf>
    <xf numFmtId="0" fontId="33" fillId="0" borderId="0" xfId="41" applyNumberFormat="1" applyFont="1" applyFill="1" applyBorder="1" applyAlignment="1"/>
    <xf numFmtId="0" fontId="29" fillId="0" borderId="0" xfId="0" applyNumberFormat="1" applyFont="1" applyFill="1" applyBorder="1" applyAlignment="1">
      <alignment wrapText="1"/>
    </xf>
    <xf numFmtId="0" fontId="31" fillId="19" borderId="9" xfId="0" applyFont="1" applyFill="1" applyBorder="1" applyAlignment="1">
      <alignment horizontal="center"/>
    </xf>
    <xf numFmtId="0" fontId="31" fillId="19" borderId="19" xfId="0" applyFont="1" applyFill="1" applyBorder="1" applyAlignment="1">
      <alignment horizontal="center"/>
    </xf>
    <xf numFmtId="0" fontId="29" fillId="0" borderId="0" xfId="0" applyFont="1" applyFill="1" applyBorder="1" applyAlignment="1"/>
    <xf numFmtId="49" fontId="44" fillId="0" borderId="0" xfId="0" applyNumberFormat="1" applyFont="1" applyFill="1" applyBorder="1" applyAlignment="1">
      <alignment horizontal="right"/>
    </xf>
    <xf numFmtId="0" fontId="26" fillId="0" borderId="0" xfId="0" applyFont="1" applyFill="1"/>
    <xf numFmtId="0" fontId="39" fillId="0" borderId="0" xfId="0" applyFont="1" applyFill="1" applyBorder="1"/>
    <xf numFmtId="164" fontId="39" fillId="0" borderId="0" xfId="0" applyNumberFormat="1" applyFont="1" applyFill="1" applyBorder="1"/>
    <xf numFmtId="165" fontId="29" fillId="0" borderId="0" xfId="0" applyNumberFormat="1" applyFont="1" applyFill="1" applyBorder="1" applyAlignment="1">
      <alignment horizontal="right"/>
    </xf>
    <xf numFmtId="0" fontId="27" fillId="0" borderId="0" xfId="0" applyNumberFormat="1" applyFont="1" applyFill="1" applyBorder="1"/>
    <xf numFmtId="0" fontId="34" fillId="0" borderId="0" xfId="0" applyFont="1" applyFill="1" applyBorder="1" applyAlignment="1">
      <alignment vertical="top"/>
    </xf>
    <xf numFmtId="0" fontId="47" fillId="0" borderId="0" xfId="0" applyFont="1" applyFill="1" applyBorder="1"/>
    <xf numFmtId="0" fontId="50" fillId="0" borderId="0" xfId="0" applyFont="1" applyFill="1" applyBorder="1"/>
    <xf numFmtId="0" fontId="29" fillId="0" borderId="0" xfId="0" applyFont="1" applyFill="1"/>
    <xf numFmtId="0" fontId="30" fillId="0" borderId="0" xfId="0" applyFont="1" applyFill="1"/>
    <xf numFmtId="0" fontId="49" fillId="0" borderId="0" xfId="0" applyFont="1" applyFill="1"/>
    <xf numFmtId="0" fontId="25" fillId="0" borderId="0" xfId="0" applyFont="1" applyFill="1"/>
    <xf numFmtId="164" fontId="29" fillId="0" borderId="0" xfId="0" applyNumberFormat="1" applyFont="1" applyFill="1"/>
    <xf numFmtId="0" fontId="26" fillId="0" borderId="0" xfId="0" applyFont="1" applyFill="1" applyAlignment="1"/>
    <xf numFmtId="0" fontId="29" fillId="0" borderId="0" xfId="0" applyFont="1" applyFill="1" applyAlignment="1">
      <alignment horizontal="right"/>
    </xf>
    <xf numFmtId="0" fontId="27" fillId="0" borderId="0" xfId="0" applyFont="1" applyFill="1"/>
    <xf numFmtId="0" fontId="48" fillId="0" borderId="0" xfId="0" applyFont="1" applyFill="1"/>
    <xf numFmtId="0" fontId="31" fillId="0" borderId="0" xfId="0" applyFont="1" applyFill="1"/>
    <xf numFmtId="0" fontId="46" fillId="0" borderId="0" xfId="0" applyFont="1" applyFill="1"/>
    <xf numFmtId="0" fontId="45" fillId="0" borderId="0" xfId="0" applyFont="1" applyFill="1" applyAlignment="1"/>
    <xf numFmtId="0" fontId="46" fillId="0" borderId="0" xfId="0" applyFont="1" applyFill="1" applyBorder="1"/>
    <xf numFmtId="0" fontId="46" fillId="0" borderId="0" xfId="0" applyFont="1" applyFill="1" applyAlignment="1">
      <alignment vertical="top"/>
    </xf>
    <xf numFmtId="0" fontId="46" fillId="0" borderId="0" xfId="0" applyFont="1" applyFill="1" applyAlignment="1"/>
    <xf numFmtId="0" fontId="43" fillId="0" borderId="0" xfId="0" applyFont="1" applyFill="1"/>
    <xf numFmtId="0" fontId="44" fillId="0" borderId="0" xfId="0" applyFont="1" applyFill="1" applyAlignment="1">
      <alignment horizontal="right"/>
    </xf>
    <xf numFmtId="164" fontId="29" fillId="0" borderId="23" xfId="0" applyNumberFormat="1" applyFont="1" applyFill="1" applyBorder="1"/>
    <xf numFmtId="167" fontId="29" fillId="0" borderId="13" xfId="41" applyNumberFormat="1" applyFont="1" applyFill="1" applyBorder="1" applyAlignment="1"/>
    <xf numFmtId="164" fontId="33" fillId="0" borderId="0" xfId="0" applyNumberFormat="1" applyFont="1" applyFill="1"/>
    <xf numFmtId="167" fontId="29" fillId="0" borderId="13" xfId="41" applyNumberFormat="1" applyFont="1" applyFill="1" applyBorder="1"/>
    <xf numFmtId="167" fontId="29" fillId="0" borderId="11" xfId="41" applyNumberFormat="1" applyFont="1" applyFill="1" applyBorder="1" applyAlignment="1"/>
    <xf numFmtId="167" fontId="29" fillId="0" borderId="11" xfId="41" applyNumberFormat="1" applyFont="1" applyFill="1" applyBorder="1"/>
    <xf numFmtId="167" fontId="29" fillId="0" borderId="12" xfId="41" applyNumberFormat="1" applyFont="1" applyFill="1" applyBorder="1"/>
    <xf numFmtId="166" fontId="29" fillId="0" borderId="0" xfId="0" applyNumberFormat="1" applyFont="1" applyFill="1" applyBorder="1"/>
    <xf numFmtId="0" fontId="34" fillId="0" borderId="0" xfId="0" applyFont="1" applyFill="1" applyAlignment="1">
      <alignment horizontal="right"/>
    </xf>
    <xf numFmtId="0" fontId="36" fillId="0" borderId="0" xfId="0" applyFont="1" applyFill="1" applyAlignment="1">
      <alignment horizontal="right"/>
    </xf>
    <xf numFmtId="166" fontId="33" fillId="0" borderId="0" xfId="0" applyNumberFormat="1" applyFont="1" applyFill="1" applyBorder="1"/>
    <xf numFmtId="167" fontId="33" fillId="0" borderId="0" xfId="41" applyNumberFormat="1" applyFont="1" applyFill="1" applyBorder="1"/>
    <xf numFmtId="0" fontId="33" fillId="0" borderId="0" xfId="0" applyFont="1" applyFill="1"/>
    <xf numFmtId="167" fontId="33" fillId="0" borderId="0" xfId="41" applyNumberFormat="1" applyFont="1" applyFill="1"/>
    <xf numFmtId="167" fontId="33" fillId="0" borderId="0" xfId="0" applyNumberFormat="1" applyFont="1" applyFill="1"/>
    <xf numFmtId="0" fontId="29" fillId="0" borderId="0" xfId="0" applyNumberFormat="1" applyFont="1" applyFill="1" applyAlignment="1"/>
    <xf numFmtId="0" fontId="33" fillId="0" borderId="0" xfId="41" applyNumberFormat="1" applyFont="1" applyFill="1" applyAlignment="1"/>
    <xf numFmtId="0" fontId="33" fillId="0" borderId="0" xfId="0" applyNumberFormat="1" applyFont="1" applyFill="1" applyAlignment="1"/>
    <xf numFmtId="0" fontId="33" fillId="0" borderId="0" xfId="0" applyNumberFormat="1" applyFont="1" applyFill="1" applyBorder="1" applyAlignment="1"/>
    <xf numFmtId="0" fontId="29" fillId="0" borderId="0" xfId="0" applyFont="1" applyFill="1" applyBorder="1" applyAlignment="1"/>
    <xf numFmtId="0" fontId="33" fillId="0" borderId="0" xfId="0" applyNumberFormat="1" applyFont="1" applyFill="1" applyBorder="1"/>
    <xf numFmtId="0" fontId="51" fillId="0" borderId="0" xfId="0" applyFont="1" applyFill="1"/>
    <xf numFmtId="164" fontId="51" fillId="0" borderId="0" xfId="0" applyNumberFormat="1" applyFont="1" applyFill="1"/>
    <xf numFmtId="9" fontId="33" fillId="0" borderId="0" xfId="41" applyFont="1" applyFill="1"/>
    <xf numFmtId="0" fontId="32" fillId="0" borderId="0" xfId="42" applyFont="1" applyFill="1" applyBorder="1" applyAlignment="1">
      <alignment horizontal="right"/>
    </xf>
    <xf numFmtId="167" fontId="33" fillId="0" borderId="0" xfId="0" applyNumberFormat="1" applyFont="1" applyFill="1" applyBorder="1"/>
    <xf numFmtId="0" fontId="53" fillId="0" borderId="0" xfId="0" applyFont="1" applyFill="1"/>
    <xf numFmtId="9" fontId="26" fillId="0" borderId="0" xfId="41" applyFont="1" applyFill="1"/>
    <xf numFmtId="0" fontId="33" fillId="0" borderId="0" xfId="0" applyFont="1" applyFill="1" applyBorder="1" applyAlignment="1">
      <alignment horizontal="left" indent="1"/>
    </xf>
    <xf numFmtId="164" fontId="31" fillId="0" borderId="0" xfId="0" applyNumberFormat="1" applyFont="1" applyFill="1"/>
    <xf numFmtId="167" fontId="26" fillId="0" borderId="0" xfId="41" applyNumberFormat="1" applyFont="1" applyFill="1"/>
    <xf numFmtId="0" fontId="34" fillId="0" borderId="0" xfId="0" applyFont="1" applyFill="1" applyBorder="1"/>
    <xf numFmtId="9" fontId="26" fillId="0" borderId="0" xfId="41" applyFont="1" applyFill="1" applyAlignment="1"/>
    <xf numFmtId="9" fontId="29" fillId="0" borderId="0" xfId="41" applyFont="1" applyFill="1" applyBorder="1"/>
    <xf numFmtId="0" fontId="26" fillId="0" borderId="0" xfId="0" applyFont="1" applyFill="1" applyAlignment="1">
      <alignment horizontal="center"/>
    </xf>
    <xf numFmtId="0" fontId="31" fillId="0" borderId="0" xfId="0" applyFont="1" applyFill="1" applyBorder="1" applyAlignment="1"/>
    <xf numFmtId="167" fontId="29" fillId="0" borderId="0" xfId="41" applyNumberFormat="1" applyFont="1" applyFill="1"/>
    <xf numFmtId="164" fontId="26" fillId="0" borderId="0" xfId="0" applyNumberFormat="1" applyFont="1" applyFill="1"/>
    <xf numFmtId="167" fontId="29" fillId="0" borderId="0" xfId="41" applyNumberFormat="1" applyFont="1" applyFill="1" applyBorder="1" applyAlignment="1"/>
    <xf numFmtId="0" fontId="29" fillId="0" borderId="0" xfId="0" applyFont="1" applyFill="1" applyBorder="1"/>
    <xf numFmtId="0" fontId="26" fillId="0" borderId="0" xfId="0" applyFont="1" applyFill="1"/>
    <xf numFmtId="0" fontId="47" fillId="0" borderId="0" xfId="0" applyFont="1" applyFill="1" applyBorder="1"/>
    <xf numFmtId="0" fontId="26" fillId="0" borderId="0" xfId="0" applyFont="1" applyFill="1" applyAlignment="1"/>
    <xf numFmtId="0" fontId="27" fillId="0" borderId="0" xfId="0" applyFont="1"/>
    <xf numFmtId="0" fontId="31" fillId="0" borderId="0" xfId="0" applyFont="1" applyFill="1" applyBorder="1" applyAlignment="1">
      <alignment horizontal="center" vertical="center" wrapText="1"/>
    </xf>
    <xf numFmtId="164" fontId="53" fillId="0" borderId="0" xfId="0" applyNumberFormat="1" applyFont="1" applyFill="1"/>
    <xf numFmtId="164" fontId="71" fillId="0" borderId="0" xfId="0" applyNumberFormat="1" applyFont="1" applyFill="1"/>
    <xf numFmtId="164" fontId="72" fillId="0" borderId="0" xfId="0" applyNumberFormat="1" applyFont="1" applyFill="1" applyBorder="1"/>
    <xf numFmtId="9" fontId="72" fillId="0" borderId="0" xfId="41" applyFont="1" applyFill="1" applyBorder="1"/>
    <xf numFmtId="9" fontId="71" fillId="0" borderId="0" xfId="41" applyFont="1" applyFill="1"/>
    <xf numFmtId="9" fontId="53" fillId="0" borderId="0" xfId="41" applyFont="1" applyFill="1"/>
    <xf numFmtId="10" fontId="26" fillId="0" borderId="0" xfId="41" applyNumberFormat="1" applyFont="1" applyFill="1"/>
    <xf numFmtId="9" fontId="31" fillId="0" borderId="0" xfId="41" applyFont="1" applyFill="1" applyBorder="1"/>
    <xf numFmtId="0" fontId="73" fillId="0" borderId="0" xfId="0" applyFont="1" applyFill="1"/>
    <xf numFmtId="0" fontId="33" fillId="33" borderId="0" xfId="0" applyFont="1" applyFill="1"/>
    <xf numFmtId="0" fontId="40" fillId="0" borderId="0" xfId="0" applyFont="1" applyFill="1"/>
    <xf numFmtId="0" fontId="48" fillId="0" borderId="0" xfId="0" applyFont="1" applyFill="1" applyBorder="1"/>
    <xf numFmtId="0" fontId="27" fillId="0" borderId="0" xfId="43" applyFont="1" applyFill="1"/>
    <xf numFmtId="49" fontId="27" fillId="0" borderId="0" xfId="43" applyNumberFormat="1" applyFont="1" applyFill="1" applyAlignment="1">
      <alignment horizontal="right" vertical="center"/>
    </xf>
    <xf numFmtId="0" fontId="74" fillId="0" borderId="0" xfId="43" applyFont="1" applyFill="1"/>
    <xf numFmtId="0" fontId="29" fillId="0" borderId="0" xfId="43" applyFont="1" applyFill="1"/>
    <xf numFmtId="0" fontId="45" fillId="0" borderId="0" xfId="0" applyFont="1" applyFill="1"/>
    <xf numFmtId="0" fontId="46" fillId="0" borderId="0" xfId="0" applyFont="1" applyAlignment="1">
      <alignment vertical="top" wrapText="1"/>
    </xf>
    <xf numFmtId="0" fontId="45" fillId="0" borderId="0" xfId="0" applyFont="1" applyFill="1" applyAlignment="1">
      <alignment vertical="top"/>
    </xf>
    <xf numFmtId="169" fontId="0" fillId="0" borderId="0" xfId="0" applyNumberFormat="1"/>
    <xf numFmtId="166" fontId="0" fillId="0" borderId="0" xfId="0" applyNumberFormat="1"/>
    <xf numFmtId="9" fontId="26" fillId="0" borderId="0" xfId="41" applyNumberFormat="1" applyFont="1" applyFill="1"/>
    <xf numFmtId="9" fontId="29" fillId="0" borderId="0" xfId="41" applyNumberFormat="1" applyFont="1" applyFill="1" applyBorder="1" applyAlignment="1"/>
    <xf numFmtId="0" fontId="29" fillId="0" borderId="0" xfId="150" applyFont="1" applyFill="1" applyBorder="1"/>
    <xf numFmtId="0" fontId="29" fillId="0" borderId="0" xfId="150" applyFont="1" applyFill="1"/>
    <xf numFmtId="0" fontId="29" fillId="0" borderId="0" xfId="150" applyFont="1" applyFill="1" applyAlignment="1"/>
    <xf numFmtId="164" fontId="29" fillId="0" borderId="0" xfId="150" applyNumberFormat="1" applyFont="1" applyFill="1"/>
    <xf numFmtId="1" fontId="26" fillId="0" borderId="0" xfId="41" applyNumberFormat="1" applyFont="1" applyFill="1"/>
    <xf numFmtId="0" fontId="34" fillId="0" borderId="0" xfId="0" applyFont="1" applyFill="1" applyBorder="1" applyAlignment="1">
      <alignment horizontal="right"/>
    </xf>
    <xf numFmtId="0" fontId="25" fillId="0" borderId="0" xfId="0" applyFont="1"/>
    <xf numFmtId="170" fontId="26" fillId="0" borderId="0" xfId="41" applyNumberFormat="1" applyFont="1" applyFill="1"/>
    <xf numFmtId="0" fontId="31" fillId="33" borderId="31" xfId="0" applyFont="1" applyFill="1" applyBorder="1" applyAlignment="1">
      <alignment horizontal="center" vertical="center"/>
    </xf>
    <xf numFmtId="0" fontId="29" fillId="33" borderId="31" xfId="0" applyFont="1" applyFill="1" applyBorder="1" applyAlignment="1">
      <alignment horizontal="left" indent="1"/>
    </xf>
    <xf numFmtId="0" fontId="31" fillId="33" borderId="31" xfId="0" applyFont="1" applyFill="1" applyBorder="1" applyAlignment="1">
      <alignment vertical="center" wrapText="1"/>
    </xf>
    <xf numFmtId="0" fontId="31" fillId="33" borderId="31" xfId="0" applyFont="1" applyFill="1" applyBorder="1" applyAlignment="1">
      <alignment vertical="center"/>
    </xf>
    <xf numFmtId="0" fontId="29" fillId="33" borderId="31" xfId="0" applyFont="1" applyFill="1" applyBorder="1" applyAlignment="1">
      <alignment horizontal="left" wrapText="1" indent="1"/>
    </xf>
    <xf numFmtId="0" fontId="29" fillId="33" borderId="31" xfId="0" applyFont="1" applyFill="1" applyBorder="1" applyAlignment="1">
      <alignment horizontal="left" vertical="center" indent="1"/>
    </xf>
    <xf numFmtId="0" fontId="31" fillId="33" borderId="32" xfId="0" applyFont="1" applyFill="1" applyBorder="1" applyAlignment="1">
      <alignment vertical="center" wrapText="1"/>
    </xf>
    <xf numFmtId="0" fontId="78" fillId="0" borderId="0" xfId="43" applyFont="1" applyFill="1" applyAlignment="1">
      <alignment horizontal="left" vertical="top"/>
    </xf>
    <xf numFmtId="0" fontId="78" fillId="0" borderId="0" xfId="0" applyFont="1" applyFill="1" applyAlignment="1">
      <alignment horizontal="left" vertical="top"/>
    </xf>
    <xf numFmtId="0" fontId="78" fillId="0" borderId="0" xfId="0" applyFont="1" applyFill="1" applyBorder="1"/>
    <xf numFmtId="0" fontId="78" fillId="0" borderId="0" xfId="43" applyFont="1" applyFill="1" applyBorder="1"/>
    <xf numFmtId="0" fontId="78" fillId="0" borderId="0" xfId="43" applyFont="1" applyFill="1"/>
    <xf numFmtId="0" fontId="80" fillId="0" borderId="0" xfId="0" applyFont="1" applyFill="1" applyBorder="1"/>
    <xf numFmtId="0" fontId="31" fillId="33" borderId="31" xfId="0" applyFont="1" applyFill="1" applyBorder="1" applyAlignment="1">
      <alignment horizontal="right" vertical="center"/>
    </xf>
    <xf numFmtId="0" fontId="82" fillId="0" borderId="0" xfId="0" applyFont="1" applyFill="1"/>
    <xf numFmtId="0" fontId="82" fillId="0" borderId="0" xfId="0" applyFont="1" applyFill="1" applyAlignment="1">
      <alignment horizontal="right"/>
    </xf>
    <xf numFmtId="0" fontId="77" fillId="0" borderId="0" xfId="0" applyFont="1" applyFill="1"/>
    <xf numFmtId="0" fontId="81" fillId="0" borderId="0" xfId="43" applyFont="1" applyFill="1" applyBorder="1"/>
    <xf numFmtId="0" fontId="81" fillId="0" borderId="0" xfId="43" applyFont="1" applyFill="1" applyBorder="1" applyAlignment="1">
      <alignment horizontal="left" vertical="center" indent="1"/>
    </xf>
    <xf numFmtId="0" fontId="84" fillId="0" borderId="0" xfId="0" applyFont="1" applyFill="1"/>
    <xf numFmtId="0" fontId="83" fillId="0" borderId="0" xfId="0" applyFont="1" applyFill="1"/>
    <xf numFmtId="49" fontId="81" fillId="0" borderId="0" xfId="43" applyNumberFormat="1" applyFont="1" applyFill="1" applyBorder="1" applyAlignment="1">
      <alignment horizontal="left" vertical="center"/>
    </xf>
    <xf numFmtId="0" fontId="81" fillId="0" borderId="0" xfId="43" applyFont="1" applyFill="1" applyBorder="1" applyAlignment="1">
      <alignment horizontal="left" vertical="center"/>
    </xf>
    <xf numFmtId="0" fontId="81" fillId="0" borderId="0" xfId="43" applyFont="1" applyFill="1" applyBorder="1" applyAlignment="1">
      <alignment horizontal="right" vertical="center"/>
    </xf>
    <xf numFmtId="164" fontId="29" fillId="33" borderId="31" xfId="0" applyNumberFormat="1" applyFont="1" applyFill="1" applyBorder="1" applyAlignment="1">
      <alignment horizontal="right" vertical="top"/>
    </xf>
    <xf numFmtId="0" fontId="30" fillId="0" borderId="0" xfId="0" applyFont="1" applyFill="1" applyBorder="1" applyAlignment="1">
      <alignment vertical="top"/>
    </xf>
    <xf numFmtId="0" fontId="29" fillId="0" borderId="0" xfId="0" applyFont="1" applyFill="1" applyBorder="1" applyAlignment="1">
      <alignment vertical="top"/>
    </xf>
    <xf numFmtId="164" fontId="31"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2" xfId="0" applyFont="1" applyFill="1" applyBorder="1" applyAlignment="1">
      <alignment horizontal="right" vertical="top"/>
    </xf>
    <xf numFmtId="164" fontId="31" fillId="33" borderId="31" xfId="0" applyNumberFormat="1" applyFont="1" applyFill="1" applyBorder="1" applyAlignment="1">
      <alignment vertical="top"/>
    </xf>
    <xf numFmtId="164" fontId="29" fillId="33" borderId="31" xfId="0" applyNumberFormat="1" applyFont="1" applyFill="1" applyBorder="1" applyAlignment="1">
      <alignment vertical="top"/>
    </xf>
    <xf numFmtId="0" fontId="31" fillId="33" borderId="31" xfId="42" applyFont="1" applyFill="1" applyBorder="1" applyAlignment="1">
      <alignment horizontal="right" vertical="top"/>
    </xf>
    <xf numFmtId="0" fontId="29" fillId="33" borderId="31" xfId="0" applyFont="1" applyFill="1" applyBorder="1" applyAlignment="1">
      <alignment horizontal="left" vertical="top"/>
    </xf>
    <xf numFmtId="0" fontId="30" fillId="0" borderId="0" xfId="0" applyFont="1" applyFill="1" applyBorder="1" applyAlignment="1"/>
    <xf numFmtId="0" fontId="30" fillId="0" borderId="0" xfId="0" applyFont="1" applyFill="1" applyBorder="1" applyAlignment="1">
      <alignment horizontal="left" vertical="top"/>
    </xf>
    <xf numFmtId="167" fontId="31" fillId="33" borderId="31" xfId="41" applyNumberFormat="1" applyFont="1" applyFill="1" applyBorder="1" applyAlignment="1">
      <alignment vertical="top"/>
    </xf>
    <xf numFmtId="167" fontId="31" fillId="33" borderId="31" xfId="0" applyNumberFormat="1" applyFont="1" applyFill="1" applyBorder="1" applyAlignment="1">
      <alignment vertical="top"/>
    </xf>
    <xf numFmtId="167" fontId="29" fillId="33" borderId="31" xfId="0" applyNumberFormat="1" applyFont="1" applyFill="1" applyBorder="1" applyAlignment="1">
      <alignment vertical="top"/>
    </xf>
    <xf numFmtId="167" fontId="31" fillId="33" borderId="31" xfId="41" applyNumberFormat="1" applyFont="1" applyFill="1" applyBorder="1" applyAlignment="1">
      <alignment horizontal="right" vertical="top"/>
    </xf>
    <xf numFmtId="167" fontId="31" fillId="33" borderId="31" xfId="0" applyNumberFormat="1" applyFont="1" applyFill="1" applyBorder="1" applyAlignment="1">
      <alignment horizontal="right" vertical="top"/>
    </xf>
    <xf numFmtId="167" fontId="29" fillId="33" borderId="31" xfId="0" applyNumberFormat="1" applyFont="1" applyFill="1" applyBorder="1" applyAlignment="1">
      <alignment horizontal="right" vertical="top"/>
    </xf>
    <xf numFmtId="164" fontId="35" fillId="33" borderId="31" xfId="0" applyNumberFormat="1" applyFont="1" applyFill="1" applyBorder="1" applyAlignment="1" applyProtection="1">
      <alignment horizontal="right" vertical="top"/>
    </xf>
    <xf numFmtId="0" fontId="31" fillId="33" borderId="31" xfId="0" applyFont="1" applyFill="1" applyBorder="1" applyAlignment="1">
      <alignment horizontal="right" wrapText="1"/>
    </xf>
    <xf numFmtId="0" fontId="31" fillId="33" borderId="33" xfId="0" applyFont="1" applyFill="1" applyBorder="1" applyAlignment="1">
      <alignment horizontal="right" vertical="top"/>
    </xf>
    <xf numFmtId="0" fontId="8" fillId="0" borderId="0" xfId="0" applyFont="1"/>
    <xf numFmtId="0" fontId="31" fillId="0" borderId="0" xfId="0" applyFont="1" applyFill="1" applyAlignment="1"/>
    <xf numFmtId="0" fontId="40" fillId="0" borderId="0" xfId="0" applyFont="1" applyFill="1" applyAlignment="1">
      <alignment horizontal="left" vertical="center"/>
    </xf>
    <xf numFmtId="0" fontId="27" fillId="0" borderId="0" xfId="0" applyFont="1" applyFill="1" applyAlignment="1">
      <alignment horizontal="right"/>
    </xf>
    <xf numFmtId="0" fontId="40" fillId="0" borderId="0" xfId="0" applyFont="1" applyFill="1" applyAlignment="1"/>
    <xf numFmtId="0" fontId="78" fillId="0" borderId="0" xfId="43" applyFont="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left" vertical="top"/>
    </xf>
    <xf numFmtId="0" fontId="31" fillId="33" borderId="31" xfId="0" applyFont="1" applyFill="1" applyBorder="1" applyAlignment="1">
      <alignment horizontal="right" vertical="top"/>
    </xf>
    <xf numFmtId="0" fontId="31" fillId="33" borderId="31" xfId="0" applyFont="1" applyFill="1" applyBorder="1" applyAlignment="1">
      <alignment horizontal="right" vertical="top" wrapText="1"/>
    </xf>
    <xf numFmtId="49" fontId="87" fillId="0" borderId="0" xfId="0" applyNumberFormat="1" applyFont="1" applyFill="1" applyBorder="1" applyAlignment="1">
      <alignment horizontal="left" vertical="center"/>
    </xf>
    <xf numFmtId="0" fontId="87" fillId="0" borderId="0" xfId="0" applyFont="1" applyFill="1" applyBorder="1" applyAlignment="1">
      <alignment horizontal="left" vertical="center"/>
    </xf>
    <xf numFmtId="0" fontId="87" fillId="0" borderId="0" xfId="0" applyFont="1" applyFill="1" applyBorder="1" applyAlignment="1"/>
    <xf numFmtId="0" fontId="87" fillId="0" borderId="0" xfId="0" applyFont="1" applyFill="1" applyBorder="1" applyAlignment="1">
      <alignment horizontal="right" vertical="center"/>
    </xf>
    <xf numFmtId="0" fontId="87" fillId="0" borderId="0" xfId="0" applyFont="1" applyFill="1" applyBorder="1"/>
    <xf numFmtId="0" fontId="87" fillId="0" borderId="0" xfId="0" applyFont="1" applyFill="1" applyBorder="1" applyAlignment="1">
      <alignment horizontal="left" vertical="center" indent="1"/>
    </xf>
    <xf numFmtId="49" fontId="87" fillId="0" borderId="0" xfId="43" applyNumberFormat="1" applyFont="1" applyFill="1" applyBorder="1" applyAlignment="1">
      <alignment horizontal="left" vertical="center"/>
    </xf>
    <xf numFmtId="0" fontId="87" fillId="0" borderId="0" xfId="43" applyFont="1" applyFill="1" applyBorder="1" applyAlignment="1">
      <alignment horizontal="left" vertical="center"/>
    </xf>
    <xf numFmtId="0" fontId="87" fillId="0" borderId="0" xfId="43" applyFont="1" applyFill="1" applyBorder="1"/>
    <xf numFmtId="0" fontId="87" fillId="0" borderId="0" xfId="43" applyFont="1" applyFill="1" applyBorder="1" applyAlignment="1">
      <alignment horizontal="left" vertical="center" indent="1"/>
    </xf>
    <xf numFmtId="0" fontId="87" fillId="0" borderId="0" xfId="43" applyFont="1" applyFill="1" applyBorder="1" applyAlignment="1">
      <alignment horizontal="right" vertical="center"/>
    </xf>
    <xf numFmtId="0" fontId="87" fillId="0" borderId="0" xfId="0" applyFont="1" applyFill="1" applyBorder="1" applyAlignment="1">
      <alignment horizontal="right"/>
    </xf>
    <xf numFmtId="0" fontId="88" fillId="0" borderId="0" xfId="0" applyFont="1" applyFill="1" applyBorder="1"/>
    <xf numFmtId="0" fontId="89" fillId="0" borderId="0" xfId="0" applyFont="1" applyFill="1" applyBorder="1"/>
    <xf numFmtId="0" fontId="30" fillId="0" borderId="0" xfId="0" applyFont="1" applyFill="1" applyBorder="1" applyAlignment="1">
      <alignment horizontal="left"/>
    </xf>
    <xf numFmtId="0" fontId="89" fillId="0" borderId="0" xfId="0" applyFont="1" applyFill="1"/>
    <xf numFmtId="0" fontId="89" fillId="0" borderId="0" xfId="150" applyFont="1" applyFill="1" applyBorder="1"/>
    <xf numFmtId="49" fontId="39" fillId="0" borderId="0" xfId="0" applyNumberFormat="1" applyFont="1" applyFill="1" applyBorder="1" applyAlignment="1">
      <alignment horizontal="right"/>
    </xf>
    <xf numFmtId="49" fontId="39" fillId="0" borderId="0" xfId="0" applyNumberFormat="1" applyFont="1" applyFill="1" applyAlignment="1">
      <alignment horizontal="right"/>
    </xf>
    <xf numFmtId="49" fontId="39" fillId="0" borderId="0" xfId="150" applyNumberFormat="1" applyFont="1" applyFill="1" applyAlignment="1">
      <alignment horizontal="right"/>
    </xf>
    <xf numFmtId="9" fontId="31" fillId="33" borderId="31" xfId="41" applyFont="1" applyFill="1" applyBorder="1" applyAlignment="1">
      <alignment vertical="top"/>
    </xf>
    <xf numFmtId="9" fontId="29" fillId="33" borderId="31" xfId="41" applyFont="1" applyFill="1" applyBorder="1" applyAlignment="1">
      <alignment horizontal="right" vertical="top"/>
    </xf>
    <xf numFmtId="0" fontId="29" fillId="33" borderId="31" xfId="0" applyFont="1" applyFill="1" applyBorder="1" applyAlignment="1">
      <alignment vertical="top"/>
    </xf>
    <xf numFmtId="164" fontId="29" fillId="33" borderId="31" xfId="41" applyNumberFormat="1" applyFont="1" applyFill="1" applyBorder="1" applyAlignment="1">
      <alignment vertical="top"/>
    </xf>
    <xf numFmtId="0" fontId="31" fillId="33" borderId="31" xfId="0" applyFont="1" applyFill="1" applyBorder="1" applyAlignment="1">
      <alignment vertical="top"/>
    </xf>
    <xf numFmtId="0" fontId="31" fillId="33" borderId="31" xfId="0" applyFont="1" applyFill="1" applyBorder="1" applyAlignment="1">
      <alignment vertical="top" wrapText="1"/>
    </xf>
    <xf numFmtId="167" fontId="29" fillId="33" borderId="31" xfId="41" applyNumberFormat="1" applyFont="1" applyFill="1" applyBorder="1" applyAlignment="1">
      <alignment horizontal="right" vertical="top"/>
    </xf>
    <xf numFmtId="0" fontId="27" fillId="0" borderId="0" xfId="168" applyFont="1"/>
    <xf numFmtId="49" fontId="41" fillId="0" borderId="0" xfId="168" applyNumberFormat="1" applyFont="1" applyAlignment="1">
      <alignment vertical="center"/>
    </xf>
    <xf numFmtId="0" fontId="27" fillId="0" borderId="0" xfId="168" applyFont="1" applyAlignment="1">
      <alignment horizontal="left" vertical="center" indent="1"/>
    </xf>
    <xf numFmtId="0" fontId="27" fillId="0" borderId="0" xfId="168" applyFont="1" applyAlignment="1">
      <alignment horizontal="right" vertical="center"/>
    </xf>
    <xf numFmtId="0" fontId="40" fillId="0" borderId="0" xfId="168" applyFont="1"/>
    <xf numFmtId="0" fontId="38" fillId="0" borderId="0" xfId="168" applyFont="1"/>
    <xf numFmtId="0" fontId="38" fillId="0" borderId="0" xfId="168" applyFont="1" applyAlignment="1">
      <alignment horizontal="left" vertical="center" indent="1"/>
    </xf>
    <xf numFmtId="0" fontId="38" fillId="0" borderId="0" xfId="168" applyFont="1" applyAlignment="1">
      <alignment horizontal="right" vertical="center"/>
    </xf>
    <xf numFmtId="0" fontId="40" fillId="0" borderId="0" xfId="168" applyFont="1" applyAlignment="1">
      <alignment horizontal="center"/>
    </xf>
    <xf numFmtId="0" fontId="27" fillId="0" borderId="0" xfId="168" applyFont="1" applyAlignment="1">
      <alignment horizontal="left" vertical="center"/>
    </xf>
    <xf numFmtId="0" fontId="37" fillId="0" borderId="0" xfId="168" applyFont="1"/>
    <xf numFmtId="49" fontId="42" fillId="0" borderId="0" xfId="168" applyNumberFormat="1" applyFont="1" applyAlignment="1">
      <alignment vertical="center"/>
    </xf>
    <xf numFmtId="0" fontId="41" fillId="0" borderId="0" xfId="168" applyFont="1" applyAlignment="1">
      <alignment horizontal="center" vertical="center"/>
    </xf>
    <xf numFmtId="0" fontId="41" fillId="0" borderId="0" xfId="168" applyFont="1" applyAlignment="1">
      <alignment horizontal="left" vertical="center"/>
    </xf>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82" fillId="0" borderId="0" xfId="0" applyNumberFormat="1" applyFont="1" applyFill="1" applyBorder="1" applyAlignment="1"/>
    <xf numFmtId="0" fontId="82" fillId="0" borderId="0" xfId="0" applyNumberFormat="1" applyFont="1" applyFill="1" applyBorder="1"/>
    <xf numFmtId="0" fontId="82" fillId="0" borderId="0" xfId="41" applyNumberFormat="1" applyFont="1" applyFill="1" applyBorder="1" applyAlignment="1"/>
    <xf numFmtId="166" fontId="82" fillId="0" borderId="0" xfId="0" applyNumberFormat="1" applyFont="1" applyFill="1" applyBorder="1"/>
    <xf numFmtId="167" fontId="82" fillId="0" borderId="0" xfId="41" applyNumberFormat="1" applyFont="1" applyFill="1"/>
    <xf numFmtId="164" fontId="82" fillId="0" borderId="0" xfId="0" applyNumberFormat="1" applyFont="1" applyFill="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4" xfId="0" applyFont="1" applyFill="1" applyBorder="1" applyAlignment="1">
      <alignment horizontal="right" vertical="top"/>
    </xf>
    <xf numFmtId="0" fontId="31" fillId="33" borderId="35" xfId="0"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5"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31" fillId="33" borderId="35" xfId="0" applyNumberFormat="1" applyFont="1" applyFill="1" applyBorder="1" applyAlignment="1">
      <alignment horizontal="right" vertical="top"/>
    </xf>
    <xf numFmtId="164" fontId="31" fillId="33" borderId="34" xfId="0" applyNumberFormat="1" applyFont="1" applyFill="1" applyBorder="1" applyAlignment="1">
      <alignment vertical="top"/>
    </xf>
    <xf numFmtId="164" fontId="31" fillId="33" borderId="35" xfId="0" applyNumberFormat="1" applyFont="1" applyFill="1" applyBorder="1" applyAlignment="1">
      <alignment vertical="top"/>
    </xf>
    <xf numFmtId="164" fontId="29" fillId="33" borderId="34" xfId="0" applyNumberFormat="1" applyFont="1" applyFill="1" applyBorder="1" applyAlignment="1">
      <alignment vertical="top"/>
    </xf>
    <xf numFmtId="164" fontId="29" fillId="33" borderId="35" xfId="0" applyNumberFormat="1" applyFont="1" applyFill="1" applyBorder="1" applyAlignment="1">
      <alignment vertical="top"/>
    </xf>
    <xf numFmtId="0" fontId="31" fillId="33" borderId="34" xfId="0" applyFont="1" applyFill="1" applyBorder="1" applyAlignment="1">
      <alignment horizontal="right" vertical="center"/>
    </xf>
    <xf numFmtId="0" fontId="31" fillId="33" borderId="35" xfId="0" applyFont="1" applyFill="1" applyBorder="1" applyAlignment="1">
      <alignment horizontal="right" vertical="top" wrapText="1"/>
    </xf>
    <xf numFmtId="9" fontId="31" fillId="33" borderId="35" xfId="41" applyFont="1" applyFill="1" applyBorder="1" applyAlignment="1">
      <alignment vertical="top"/>
    </xf>
    <xf numFmtId="9" fontId="29" fillId="33" borderId="35" xfId="41" applyFont="1" applyFill="1" applyBorder="1" applyAlignment="1">
      <alignment horizontal="right" vertical="top"/>
    </xf>
    <xf numFmtId="164" fontId="31" fillId="33" borderId="31"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0" fontId="31" fillId="33" borderId="31" xfId="0" applyFont="1" applyFill="1" applyBorder="1" applyAlignment="1">
      <alignment horizontal="right" vertical="top"/>
    </xf>
    <xf numFmtId="164" fontId="31" fillId="33" borderId="34" xfId="0" applyNumberFormat="1" applyFont="1" applyFill="1" applyBorder="1" applyAlignment="1">
      <alignment horizontal="right" vertical="top"/>
    </xf>
    <xf numFmtId="0" fontId="95" fillId="0" borderId="0" xfId="0" applyFont="1" applyFill="1" applyAlignment="1">
      <alignment horizontal="left" vertical="top"/>
    </xf>
    <xf numFmtId="0" fontId="96" fillId="0" borderId="0" xfId="173" applyFont="1"/>
    <xf numFmtId="49" fontId="8" fillId="0" borderId="0" xfId="0" applyNumberFormat="1" applyFont="1" applyFill="1" applyBorder="1" applyAlignment="1">
      <alignment horizontal="right"/>
    </xf>
    <xf numFmtId="0" fontId="97" fillId="0" borderId="0" xfId="173" applyFont="1"/>
    <xf numFmtId="164" fontId="97" fillId="0" borderId="36" xfId="173" applyNumberFormat="1" applyFont="1" applyBorder="1"/>
    <xf numFmtId="167" fontId="97" fillId="0" borderId="36" xfId="174" applyNumberFormat="1" applyFont="1" applyBorder="1"/>
    <xf numFmtId="0" fontId="96" fillId="0" borderId="0" xfId="173" applyFont="1" applyAlignment="1">
      <alignment horizontal="right"/>
    </xf>
    <xf numFmtId="164" fontId="96" fillId="0" borderId="0" xfId="173" applyNumberFormat="1" applyFont="1"/>
    <xf numFmtId="167" fontId="55" fillId="0" borderId="0" xfId="174" applyNumberFormat="1" applyFont="1"/>
    <xf numFmtId="167" fontId="8" fillId="0" borderId="0" xfId="174" applyNumberFormat="1" applyFont="1"/>
    <xf numFmtId="164" fontId="97" fillId="0" borderId="0" xfId="173" applyNumberFormat="1" applyFont="1"/>
    <xf numFmtId="167" fontId="97" fillId="0" borderId="0" xfId="174" applyNumberFormat="1" applyFont="1"/>
    <xf numFmtId="164" fontId="96" fillId="0" borderId="0" xfId="173" applyNumberFormat="1" applyFont="1" applyFill="1"/>
    <xf numFmtId="0" fontId="97" fillId="0" borderId="0" xfId="173" applyFont="1" applyAlignment="1">
      <alignment horizontal="left"/>
    </xf>
    <xf numFmtId="0" fontId="31" fillId="33" borderId="0" xfId="0" applyFont="1" applyFill="1" applyBorder="1" applyAlignment="1">
      <alignment horizontal="left" vertical="top"/>
    </xf>
    <xf numFmtId="0" fontId="31" fillId="33" borderId="0" xfId="0" applyFont="1" applyFill="1" applyBorder="1" applyAlignment="1">
      <alignment horizontal="right" vertical="center"/>
    </xf>
    <xf numFmtId="164" fontId="31" fillId="33" borderId="0" xfId="0" applyNumberFormat="1" applyFont="1" applyFill="1" applyBorder="1" applyAlignment="1">
      <alignment horizontal="right" vertical="top"/>
    </xf>
    <xf numFmtId="0" fontId="29" fillId="33" borderId="32" xfId="0" applyFont="1" applyFill="1" applyBorder="1" applyAlignment="1">
      <alignment horizontal="left" indent="1"/>
    </xf>
    <xf numFmtId="164" fontId="29" fillId="33" borderId="32" xfId="0" applyNumberFormat="1" applyFont="1" applyFill="1" applyBorder="1" applyAlignment="1">
      <alignment horizontal="right" vertical="top"/>
    </xf>
    <xf numFmtId="0" fontId="29" fillId="33" borderId="33" xfId="0" applyFont="1" applyFill="1" applyBorder="1" applyAlignment="1">
      <alignment horizontal="left" indent="1"/>
    </xf>
    <xf numFmtId="164" fontId="29" fillId="33" borderId="33" xfId="0" applyNumberFormat="1" applyFont="1" applyFill="1" applyBorder="1" applyAlignment="1">
      <alignment horizontal="right" vertical="top"/>
    </xf>
    <xf numFmtId="9" fontId="33" fillId="33" borderId="0" xfId="41" applyFont="1" applyFill="1" applyBorder="1" applyAlignment="1">
      <alignment horizontal="right" vertical="top"/>
    </xf>
    <xf numFmtId="164" fontId="33" fillId="33" borderId="0" xfId="0" applyNumberFormat="1" applyFont="1" applyFill="1" applyBorder="1" applyAlignment="1">
      <alignment horizontal="right" vertical="top"/>
    </xf>
    <xf numFmtId="164" fontId="32" fillId="33" borderId="0" xfId="0" applyNumberFormat="1" applyFont="1" applyFill="1" applyBorder="1" applyAlignment="1">
      <alignment horizontal="right" vertical="top"/>
    </xf>
    <xf numFmtId="0" fontId="31" fillId="33" borderId="31" xfId="0" applyFont="1" applyFill="1" applyBorder="1" applyAlignment="1">
      <alignment horizontal="right" vertical="top"/>
    </xf>
    <xf numFmtId="0" fontId="29" fillId="33" borderId="0" xfId="0" applyFont="1" applyFill="1" applyBorder="1" applyAlignment="1">
      <alignment horizontal="left" indent="1"/>
    </xf>
    <xf numFmtId="164" fontId="29" fillId="33" borderId="0" xfId="0" applyNumberFormat="1" applyFont="1" applyFill="1" applyBorder="1" applyAlignment="1">
      <alignment horizontal="right" vertical="top"/>
    </xf>
    <xf numFmtId="167" fontId="31" fillId="33" borderId="35" xfId="41" applyNumberFormat="1" applyFont="1" applyFill="1" applyBorder="1" applyAlignment="1">
      <alignment horizontal="right" vertical="top"/>
    </xf>
    <xf numFmtId="167" fontId="29" fillId="33" borderId="35" xfId="41" applyNumberFormat="1" applyFont="1" applyFill="1" applyBorder="1" applyAlignment="1">
      <alignment horizontal="right" vertical="top"/>
    </xf>
    <xf numFmtId="167" fontId="31" fillId="33" borderId="35" xfId="41" applyNumberFormat="1" applyFont="1" applyFill="1" applyBorder="1" applyAlignment="1">
      <alignment vertical="top"/>
    </xf>
    <xf numFmtId="167" fontId="29" fillId="33" borderId="35" xfId="41" applyNumberFormat="1" applyFont="1" applyFill="1" applyBorder="1" applyAlignment="1">
      <alignment vertical="top"/>
    </xf>
    <xf numFmtId="167" fontId="29" fillId="33" borderId="35" xfId="0" applyNumberFormat="1" applyFont="1" applyFill="1" applyBorder="1" applyAlignment="1">
      <alignment horizontal="right" vertical="top"/>
    </xf>
    <xf numFmtId="0" fontId="39" fillId="0" borderId="0" xfId="150" applyFont="1"/>
    <xf numFmtId="164" fontId="39" fillId="0" borderId="0" xfId="150" applyNumberFormat="1" applyFont="1"/>
    <xf numFmtId="0" fontId="33" fillId="0" borderId="0" xfId="150" applyFont="1" applyFill="1"/>
    <xf numFmtId="0" fontId="31" fillId="33" borderId="31" xfId="0" applyFont="1" applyFill="1" applyBorder="1" applyAlignment="1">
      <alignment horizontal="left" vertical="top" wrapText="1"/>
    </xf>
    <xf numFmtId="0" fontId="31" fillId="33" borderId="31" xfId="0" applyFont="1" applyFill="1" applyBorder="1" applyAlignment="1">
      <alignment horizontal="left" vertical="top"/>
    </xf>
    <xf numFmtId="0" fontId="86" fillId="0" borderId="0" xfId="150" applyFont="1"/>
    <xf numFmtId="0" fontId="8" fillId="0" borderId="0" xfId="150"/>
    <xf numFmtId="0" fontId="55" fillId="0" borderId="0" xfId="150" applyFont="1"/>
    <xf numFmtId="0" fontId="99" fillId="0" borderId="0" xfId="152" applyFont="1" applyAlignment="1">
      <alignment horizontal="left"/>
    </xf>
    <xf numFmtId="0" fontId="85" fillId="0" borderId="0" xfId="171" applyFill="1"/>
    <xf numFmtId="0" fontId="31" fillId="33" borderId="31" xfId="0" applyFont="1" applyFill="1" applyBorder="1" applyAlignment="1">
      <alignment horizontal="left" vertical="top"/>
    </xf>
    <xf numFmtId="164" fontId="33" fillId="33" borderId="34" xfId="0" applyNumberFormat="1" applyFont="1" applyFill="1" applyBorder="1" applyAlignment="1">
      <alignment horizontal="right" vertical="top"/>
    </xf>
    <xf numFmtId="164" fontId="33" fillId="33" borderId="31" xfId="0" applyNumberFormat="1" applyFont="1" applyFill="1" applyBorder="1" applyAlignment="1">
      <alignment horizontal="right" vertical="top"/>
    </xf>
    <xf numFmtId="164" fontId="33" fillId="33" borderId="35" xfId="0" applyNumberFormat="1" applyFont="1" applyFill="1" applyBorder="1" applyAlignment="1">
      <alignment horizontal="right" vertical="top"/>
    </xf>
    <xf numFmtId="164" fontId="32" fillId="33" borderId="31" xfId="0" applyNumberFormat="1" applyFont="1" applyFill="1" applyBorder="1" applyAlignment="1">
      <alignment horizontal="right" vertical="top"/>
    </xf>
    <xf numFmtId="164" fontId="32" fillId="33" borderId="34" xfId="0" applyNumberFormat="1" applyFont="1" applyFill="1" applyBorder="1" applyAlignment="1">
      <alignment horizontal="right" vertical="top"/>
    </xf>
    <xf numFmtId="164" fontId="32" fillId="33" borderId="35" xfId="0" applyNumberFormat="1" applyFont="1" applyFill="1" applyBorder="1" applyAlignment="1">
      <alignment horizontal="right" vertical="top"/>
    </xf>
    <xf numFmtId="164" fontId="32" fillId="33" borderId="34" xfId="0" applyNumberFormat="1" applyFont="1" applyFill="1" applyBorder="1" applyAlignment="1">
      <alignment vertical="top"/>
    </xf>
    <xf numFmtId="164" fontId="32" fillId="33" borderId="31" xfId="0" applyNumberFormat="1" applyFont="1" applyFill="1" applyBorder="1" applyAlignment="1">
      <alignment vertical="top"/>
    </xf>
    <xf numFmtId="164" fontId="32" fillId="33" borderId="35" xfId="0" applyNumberFormat="1" applyFont="1" applyFill="1" applyBorder="1" applyAlignment="1">
      <alignment vertical="top"/>
    </xf>
    <xf numFmtId="164" fontId="33" fillId="33" borderId="34" xfId="0" applyNumberFormat="1" applyFont="1" applyFill="1" applyBorder="1" applyAlignment="1">
      <alignment vertical="top"/>
    </xf>
    <xf numFmtId="164" fontId="33" fillId="33" borderId="31" xfId="0" applyNumberFormat="1" applyFont="1" applyFill="1" applyBorder="1" applyAlignment="1">
      <alignment vertical="top"/>
    </xf>
    <xf numFmtId="164" fontId="33" fillId="33" borderId="35" xfId="0" applyNumberFormat="1" applyFont="1" applyFill="1" applyBorder="1" applyAlignment="1">
      <alignment vertical="top"/>
    </xf>
    <xf numFmtId="164" fontId="31" fillId="33" borderId="31" xfId="0" applyNumberFormat="1" applyFont="1" applyFill="1" applyBorder="1" applyAlignment="1">
      <alignment horizontal="right" vertical="top"/>
    </xf>
    <xf numFmtId="164" fontId="31" fillId="33" borderId="31" xfId="0" applyNumberFormat="1" applyFont="1" applyFill="1" applyBorder="1" applyAlignment="1">
      <alignment horizontal="right" vertical="top"/>
    </xf>
    <xf numFmtId="49" fontId="99" fillId="0" borderId="0" xfId="152" applyNumberFormat="1" applyFont="1" applyAlignment="1">
      <alignment horizontal="right"/>
    </xf>
    <xf numFmtId="164" fontId="27" fillId="0" borderId="0" xfId="0" applyNumberFormat="1" applyFont="1" applyFill="1" applyBorder="1"/>
    <xf numFmtId="0" fontId="77" fillId="0" borderId="0" xfId="0" applyFont="1"/>
    <xf numFmtId="0" fontId="90" fillId="0" borderId="0" xfId="175" applyFont="1" applyAlignment="1">
      <alignment horizontal="left" vertical="center" wrapText="1"/>
    </xf>
    <xf numFmtId="49" fontId="77" fillId="0" borderId="0" xfId="175" applyNumberFormat="1" applyFont="1" applyAlignment="1">
      <alignment vertical="top" wrapText="1"/>
    </xf>
    <xf numFmtId="0" fontId="92" fillId="0" borderId="0" xfId="168" applyFont="1" applyAlignment="1">
      <alignment horizontal="left" vertical="center" wrapText="1"/>
    </xf>
    <xf numFmtId="0" fontId="91" fillId="0" borderId="0" xfId="168" applyFont="1" applyAlignment="1">
      <alignment horizontal="left" vertical="center" wrapText="1"/>
    </xf>
    <xf numFmtId="0" fontId="75" fillId="0" borderId="0" xfId="168" applyFont="1" applyAlignment="1">
      <alignment horizontal="center"/>
    </xf>
    <xf numFmtId="49" fontId="75" fillId="0" borderId="0" xfId="168" applyNumberFormat="1" applyFont="1" applyAlignment="1">
      <alignment horizontal="center" vertical="center"/>
    </xf>
    <xf numFmtId="49" fontId="39" fillId="0" borderId="0" xfId="168" applyNumberFormat="1" applyFont="1" applyAlignment="1">
      <alignment horizontal="center" vertical="center"/>
    </xf>
    <xf numFmtId="0" fontId="46" fillId="0" borderId="0" xfId="43" applyFont="1" applyFill="1" applyBorder="1" applyAlignment="1">
      <alignment horizontal="justify" vertical="top" wrapText="1"/>
    </xf>
    <xf numFmtId="0" fontId="46" fillId="0" borderId="0" xfId="0" applyFont="1" applyFill="1" applyAlignment="1">
      <alignment vertical="top" wrapText="1"/>
    </xf>
    <xf numFmtId="0" fontId="97" fillId="0" borderId="0" xfId="173" applyFont="1" applyAlignment="1">
      <alignment horizontal="center" vertical="center"/>
    </xf>
    <xf numFmtId="164" fontId="31" fillId="33" borderId="31" xfId="0" applyNumberFormat="1" applyFont="1" applyFill="1" applyBorder="1" applyAlignment="1">
      <alignment horizontal="right" vertical="top"/>
    </xf>
    <xf numFmtId="0" fontId="29" fillId="33" borderId="31" xfId="0" applyFont="1" applyFill="1" applyBorder="1" applyAlignment="1">
      <alignment horizontal="left" vertical="center" wrapText="1" indent="1"/>
    </xf>
    <xf numFmtId="164" fontId="29" fillId="33" borderId="34" xfId="0" applyNumberFormat="1" applyFont="1" applyFill="1" applyBorder="1" applyAlignment="1">
      <alignment horizontal="center" vertical="top"/>
    </xf>
    <xf numFmtId="164" fontId="29" fillId="33" borderId="31" xfId="0" applyNumberFormat="1" applyFont="1" applyFill="1" applyBorder="1" applyAlignment="1">
      <alignment horizontal="center" vertical="top"/>
    </xf>
    <xf numFmtId="164" fontId="29" fillId="33" borderId="35" xfId="0" applyNumberFormat="1" applyFont="1" applyFill="1" applyBorder="1" applyAlignment="1">
      <alignment horizontal="center" vertical="top"/>
    </xf>
    <xf numFmtId="164" fontId="33" fillId="33" borderId="31" xfId="0" applyNumberFormat="1" applyFont="1" applyFill="1" applyBorder="1" applyAlignment="1">
      <alignment horizontal="center" vertical="top"/>
    </xf>
    <xf numFmtId="164" fontId="33" fillId="33" borderId="34" xfId="0" applyNumberFormat="1" applyFont="1" applyFill="1" applyBorder="1" applyAlignment="1">
      <alignment horizontal="center" vertical="top"/>
    </xf>
    <xf numFmtId="164" fontId="33" fillId="33" borderId="35" xfId="0" applyNumberFormat="1" applyFont="1" applyFill="1" applyBorder="1" applyAlignment="1">
      <alignment horizontal="center" vertical="top"/>
    </xf>
    <xf numFmtId="0" fontId="31" fillId="33" borderId="31" xfId="0" applyFont="1" applyFill="1" applyBorder="1" applyAlignment="1">
      <alignment horizontal="left" vertical="top"/>
    </xf>
    <xf numFmtId="0" fontId="31" fillId="33" borderId="34" xfId="0" applyFont="1" applyFill="1" applyBorder="1" applyAlignment="1">
      <alignment horizontal="center" vertical="top"/>
    </xf>
    <xf numFmtId="0" fontId="31" fillId="33" borderId="31" xfId="0" applyFont="1" applyFill="1" applyBorder="1" applyAlignment="1">
      <alignment horizontal="center" vertical="top"/>
    </xf>
    <xf numFmtId="0" fontId="31" fillId="33" borderId="35" xfId="0" applyFont="1" applyFill="1" applyBorder="1" applyAlignment="1">
      <alignment horizontal="center" vertical="top"/>
    </xf>
    <xf numFmtId="0" fontId="31" fillId="33" borderId="31" xfId="0" applyFont="1" applyFill="1" applyBorder="1" applyAlignment="1">
      <alignment horizontal="right" vertical="top"/>
    </xf>
    <xf numFmtId="0" fontId="31" fillId="33" borderId="31" xfId="0" applyFont="1" applyFill="1" applyBorder="1" applyAlignment="1">
      <alignment horizontal="left" vertical="top" wrapText="1"/>
    </xf>
    <xf numFmtId="164" fontId="31" fillId="33" borderId="34" xfId="0" applyNumberFormat="1" applyFont="1" applyFill="1" applyBorder="1" applyAlignment="1">
      <alignment horizontal="center" vertical="top"/>
    </xf>
    <xf numFmtId="164" fontId="31" fillId="33" borderId="31" xfId="0" applyNumberFormat="1" applyFont="1" applyFill="1" applyBorder="1" applyAlignment="1">
      <alignment horizontal="center" vertical="top"/>
    </xf>
    <xf numFmtId="164" fontId="31" fillId="33" borderId="35" xfId="0" applyNumberFormat="1" applyFont="1" applyFill="1" applyBorder="1" applyAlignment="1">
      <alignment horizontal="center" vertical="top"/>
    </xf>
    <xf numFmtId="164" fontId="32" fillId="33" borderId="34" xfId="0" applyNumberFormat="1" applyFont="1" applyFill="1" applyBorder="1" applyAlignment="1">
      <alignment horizontal="center" vertical="top"/>
    </xf>
    <xf numFmtId="164" fontId="32" fillId="33" borderId="31" xfId="0" applyNumberFormat="1" applyFont="1" applyFill="1" applyBorder="1" applyAlignment="1">
      <alignment horizontal="center" vertical="top"/>
    </xf>
    <xf numFmtId="164" fontId="32" fillId="33" borderId="35" xfId="0" applyNumberFormat="1" applyFont="1" applyFill="1" applyBorder="1" applyAlignment="1">
      <alignment horizontal="center" vertical="top"/>
    </xf>
    <xf numFmtId="0" fontId="31" fillId="33" borderId="37" xfId="0" applyFont="1" applyFill="1" applyBorder="1" applyAlignment="1">
      <alignment horizontal="left" vertical="top"/>
    </xf>
    <xf numFmtId="0" fontId="31" fillId="33" borderId="38" xfId="0" applyFont="1" applyFill="1" applyBorder="1" applyAlignment="1">
      <alignment horizontal="left" vertical="top"/>
    </xf>
    <xf numFmtId="0" fontId="31" fillId="0" borderId="0" xfId="0" applyFont="1" applyFill="1" applyBorder="1" applyAlignment="1">
      <alignment horizontal="center" vertical="center"/>
    </xf>
    <xf numFmtId="0" fontId="31" fillId="33" borderId="37" xfId="0" applyFont="1" applyFill="1" applyBorder="1" applyAlignment="1">
      <alignment horizontal="right" vertical="top"/>
    </xf>
    <xf numFmtId="0" fontId="31" fillId="33" borderId="38" xfId="0" applyFont="1" applyFill="1" applyBorder="1" applyAlignment="1">
      <alignment horizontal="right" vertical="top"/>
    </xf>
    <xf numFmtId="0" fontId="31" fillId="19" borderId="18" xfId="0" applyFont="1" applyFill="1" applyBorder="1" applyAlignment="1">
      <alignment horizontal="center"/>
    </xf>
    <xf numFmtId="0" fontId="31" fillId="19" borderId="13" xfId="0" applyFont="1" applyFill="1" applyBorder="1" applyAlignment="1">
      <alignment horizontal="center"/>
    </xf>
    <xf numFmtId="0" fontId="31" fillId="19" borderId="0" xfId="0" applyFont="1" applyFill="1" applyBorder="1" applyAlignment="1">
      <alignment horizontal="right"/>
    </xf>
    <xf numFmtId="0" fontId="31" fillId="19" borderId="14" xfId="0" applyFont="1" applyFill="1" applyBorder="1" applyAlignment="1">
      <alignment horizontal="right"/>
    </xf>
    <xf numFmtId="0" fontId="31" fillId="19" borderId="20" xfId="0" applyFont="1" applyFill="1" applyBorder="1" applyAlignment="1">
      <alignment horizontal="right"/>
    </xf>
    <xf numFmtId="0" fontId="29" fillId="19" borderId="16" xfId="0" applyFont="1" applyFill="1" applyBorder="1" applyAlignment="1">
      <alignment horizontal="right"/>
    </xf>
    <xf numFmtId="0" fontId="29" fillId="19" borderId="9" xfId="0" applyFont="1" applyFill="1" applyBorder="1" applyAlignment="1">
      <alignment horizontal="right"/>
    </xf>
    <xf numFmtId="0" fontId="29" fillId="19" borderId="15" xfId="0" applyFont="1" applyFill="1" applyBorder="1" applyAlignment="1">
      <alignment horizontal="right"/>
    </xf>
    <xf numFmtId="0" fontId="31" fillId="19" borderId="19" xfId="0" applyFont="1" applyFill="1" applyBorder="1" applyAlignment="1">
      <alignment horizontal="center"/>
    </xf>
    <xf numFmtId="164" fontId="31" fillId="18" borderId="10" xfId="0" applyNumberFormat="1" applyFont="1" applyFill="1" applyBorder="1" applyAlignment="1">
      <alignment horizontal="left" vertical="center"/>
    </xf>
    <xf numFmtId="164" fontId="31" fillId="18" borderId="9" xfId="0" applyNumberFormat="1" applyFont="1" applyFill="1" applyBorder="1" applyAlignment="1">
      <alignment horizontal="left" vertical="center"/>
    </xf>
    <xf numFmtId="164" fontId="31" fillId="18" borderId="26" xfId="0" applyNumberFormat="1" applyFont="1" applyFill="1" applyBorder="1" applyAlignment="1">
      <alignment horizontal="center"/>
    </xf>
    <xf numFmtId="164" fontId="31" fillId="18" borderId="27" xfId="0" applyNumberFormat="1" applyFont="1" applyFill="1" applyBorder="1" applyAlignment="1">
      <alignment horizontal="center"/>
    </xf>
    <xf numFmtId="0" fontId="31" fillId="18" borderId="10" xfId="0" applyFont="1" applyFill="1" applyBorder="1" applyAlignment="1">
      <alignment horizontal="left" vertical="center"/>
    </xf>
    <xf numFmtId="0" fontId="31" fillId="18" borderId="0" xfId="0" applyFont="1" applyFill="1" applyBorder="1" applyAlignment="1">
      <alignment horizontal="left" vertical="center"/>
    </xf>
    <xf numFmtId="164" fontId="31" fillId="18" borderId="28" xfId="0" applyNumberFormat="1" applyFont="1" applyFill="1" applyBorder="1" applyAlignment="1">
      <alignment horizontal="center"/>
    </xf>
    <xf numFmtId="0" fontId="29" fillId="19" borderId="16" xfId="0" applyFont="1" applyFill="1" applyBorder="1" applyAlignment="1">
      <alignment horizontal="right" vertical="center"/>
    </xf>
    <xf numFmtId="0" fontId="29" fillId="19" borderId="9" xfId="0" applyFont="1" applyFill="1" applyBorder="1" applyAlignment="1">
      <alignment horizontal="right" vertical="center"/>
    </xf>
  </cellXfs>
  <cellStyles count="176">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4" xfId="173" xr:uid="{4669F200-2867-45FB-8EC9-D5679104F2C4}"/>
    <cellStyle name="Normální 19" xfId="169" xr:uid="{8402CB00-FF53-419C-83D1-AFE65A98DBF0}"/>
    <cellStyle name="Normální 19 2" xfId="170" xr:uid="{6D95584E-CFCD-452C-9F27-53B53D80770F}"/>
    <cellStyle name="Normální 19 2 2" xfId="172" xr:uid="{22402AB5-EA49-46C1-AE0D-E421212159FB}"/>
    <cellStyle name="Normální 19 2 2 2" xfId="175" xr:uid="{9D48A8B9-3453-4334-BDB1-157EB2C39A54}"/>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centa 4" xfId="174" xr:uid="{BB4B7D1F-01B3-433F-BA24-9D066AF4D4CC}"/>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DF2B20"/>
      <color rgb="FFC7CCD6"/>
      <color rgb="FF9196B0"/>
      <color rgb="FF596387"/>
      <color rgb="FF233060"/>
      <color rgb="FFF0948F"/>
      <color rgb="FFE86159"/>
      <color rgb="FF000000"/>
      <color rgb="FF646363"/>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7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 ##0.0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 ##0.0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 ##0.0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 ##0.0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 ##0.0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 ##0.0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 ##0.0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 ##0.0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 ##0.0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 ##0.0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 ##0.0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 ##0.0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 ##0.0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 ##0.0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 ##0.0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 ##0.0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 ##0.0</c:formatCode>
                <c:ptCount val="12"/>
                <c:pt idx="0">
                  <c:v>887.81742599999939</c:v>
                </c:pt>
                <c:pt idx="1">
                  <c:v>884.15346399999999</c:v>
                </c:pt>
                <c:pt idx="2">
                  <c:v>930.15144000000043</c:v>
                </c:pt>
                <c:pt idx="3">
                  <c:v>832.20677599999976</c:v>
                </c:pt>
                <c:pt idx="4">
                  <c:v>525.87769899999978</c:v>
                </c:pt>
                <c:pt idx="5">
                  <c:v>337.29419399999983</c:v>
                </c:pt>
                <c:pt idx="6">
                  <c:v>0</c:v>
                </c:pt>
                <c:pt idx="7">
                  <c:v>0</c:v>
                </c:pt>
                <c:pt idx="8">
                  <c:v>0</c:v>
                </c:pt>
                <c:pt idx="9">
                  <c:v>0</c:v>
                </c:pt>
                <c:pt idx="10">
                  <c:v>0</c:v>
                </c:pt>
                <c:pt idx="11">
                  <c:v>0</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 ##0.0</c:formatCode>
                <c:ptCount val="12"/>
                <c:pt idx="0">
                  <c:v>64.623637999999985</c:v>
                </c:pt>
                <c:pt idx="1">
                  <c:v>59.774303999999987</c:v>
                </c:pt>
                <c:pt idx="2">
                  <c:v>58.469977000000014</c:v>
                </c:pt>
                <c:pt idx="3">
                  <c:v>50.852325999999991</c:v>
                </c:pt>
                <c:pt idx="4">
                  <c:v>41.866211</c:v>
                </c:pt>
                <c:pt idx="5">
                  <c:v>32.547485000000002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 ##0.0</c:formatCode>
                <c:ptCount val="12"/>
                <c:pt idx="0">
                  <c:v>1099.6016940000002</c:v>
                </c:pt>
                <c:pt idx="1">
                  <c:v>1050.070203</c:v>
                </c:pt>
                <c:pt idx="2">
                  <c:v>905.51116000000013</c:v>
                </c:pt>
                <c:pt idx="3">
                  <c:v>689.10446500000012</c:v>
                </c:pt>
                <c:pt idx="4">
                  <c:v>346.73555900000002</c:v>
                </c:pt>
                <c:pt idx="5">
                  <c:v>194.57093999999998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 ##0.0</c:formatCode>
                <c:ptCount val="12"/>
                <c:pt idx="0">
                  <c:v>5.2364470000000001</c:v>
                </c:pt>
                <c:pt idx="1">
                  <c:v>7.6703010000000003</c:v>
                </c:pt>
                <c:pt idx="2">
                  <c:v>8.9231610000000003</c:v>
                </c:pt>
                <c:pt idx="3">
                  <c:v>8.1676640000000003</c:v>
                </c:pt>
                <c:pt idx="4">
                  <c:v>5.220254999999999</c:v>
                </c:pt>
                <c:pt idx="5">
                  <c:v>5.331334</c:v>
                </c:pt>
                <c:pt idx="6">
                  <c:v>0</c:v>
                </c:pt>
                <c:pt idx="7">
                  <c:v>0</c:v>
                </c:pt>
                <c:pt idx="8">
                  <c:v>0</c:v>
                </c:pt>
                <c:pt idx="9">
                  <c:v>0</c:v>
                </c:pt>
                <c:pt idx="10">
                  <c:v>0</c:v>
                </c:pt>
                <c:pt idx="11">
                  <c:v>0</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 ##0.0</c:formatCode>
                <c:ptCount val="12"/>
                <c:pt idx="0">
                  <c:v>0.78802199999999989</c:v>
                </c:pt>
                <c:pt idx="1">
                  <c:v>0.59678199999999992</c:v>
                </c:pt>
                <c:pt idx="2">
                  <c:v>0.84870499999999993</c:v>
                </c:pt>
                <c:pt idx="3">
                  <c:v>1.418758</c:v>
                </c:pt>
                <c:pt idx="4">
                  <c:v>1.6430629999999999</c:v>
                </c:pt>
                <c:pt idx="5">
                  <c:v>0.96527399999999997</c:v>
                </c:pt>
                <c:pt idx="6">
                  <c:v>0</c:v>
                </c:pt>
                <c:pt idx="7">
                  <c:v>0</c:v>
                </c:pt>
                <c:pt idx="8">
                  <c:v>0</c:v>
                </c:pt>
                <c:pt idx="9">
                  <c:v>0</c:v>
                </c:pt>
                <c:pt idx="10">
                  <c:v>0</c:v>
                </c:pt>
                <c:pt idx="11">
                  <c:v>0</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 ##0.0</c:formatCode>
                <c:ptCount val="12"/>
                <c:pt idx="0">
                  <c:v>7.8099999999999992E-3</c:v>
                </c:pt>
                <c:pt idx="1">
                  <c:v>1.6640000000000002E-2</c:v>
                </c:pt>
                <c:pt idx="2">
                  <c:v>3.1890000000000002E-2</c:v>
                </c:pt>
                <c:pt idx="3">
                  <c:v>3.5709999999999999E-2</c:v>
                </c:pt>
                <c:pt idx="4">
                  <c:v>6.1449999999999998E-2</c:v>
                </c:pt>
                <c:pt idx="5">
                  <c:v>6.2570000000000001E-2</c:v>
                </c:pt>
                <c:pt idx="6">
                  <c:v>0</c:v>
                </c:pt>
                <c:pt idx="7">
                  <c:v>0</c:v>
                </c:pt>
                <c:pt idx="8">
                  <c:v>0</c:v>
                </c:pt>
                <c:pt idx="9">
                  <c:v>0</c:v>
                </c:pt>
                <c:pt idx="10">
                  <c:v>0</c:v>
                </c:pt>
                <c:pt idx="11">
                  <c:v>0</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 ##0.0</c:formatCode>
                <c:ptCount val="12"/>
                <c:pt idx="0">
                  <c:v>4828.1436479999984</c:v>
                </c:pt>
                <c:pt idx="1">
                  <c:v>4608.5140529999999</c:v>
                </c:pt>
                <c:pt idx="2">
                  <c:v>4000.3068149999995</c:v>
                </c:pt>
                <c:pt idx="3">
                  <c:v>3206.565834</c:v>
                </c:pt>
                <c:pt idx="4">
                  <c:v>1849.5042549999998</c:v>
                </c:pt>
                <c:pt idx="5">
                  <c:v>1031.6428819999999</c:v>
                </c:pt>
                <c:pt idx="6">
                  <c:v>0</c:v>
                </c:pt>
                <c:pt idx="7">
                  <c:v>0</c:v>
                </c:pt>
                <c:pt idx="8">
                  <c:v>0</c:v>
                </c:pt>
                <c:pt idx="9">
                  <c:v>0</c:v>
                </c:pt>
                <c:pt idx="10">
                  <c:v>0</c:v>
                </c:pt>
                <c:pt idx="11">
                  <c:v>0</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 ##0.0</c:formatCode>
                <c:ptCount val="12"/>
                <c:pt idx="0">
                  <c:v>32.93732</c:v>
                </c:pt>
                <c:pt idx="1">
                  <c:v>30.534990000000001</c:v>
                </c:pt>
                <c:pt idx="2">
                  <c:v>26.525880000000001</c:v>
                </c:pt>
                <c:pt idx="3">
                  <c:v>23.974270000000001</c:v>
                </c:pt>
                <c:pt idx="4">
                  <c:v>10.947199999999999</c:v>
                </c:pt>
                <c:pt idx="5">
                  <c:v>6.0454799999999995</c:v>
                </c:pt>
                <c:pt idx="6">
                  <c:v>0</c:v>
                </c:pt>
                <c:pt idx="7">
                  <c:v>0</c:v>
                </c:pt>
                <c:pt idx="8">
                  <c:v>0</c:v>
                </c:pt>
                <c:pt idx="9">
                  <c:v>0</c:v>
                </c:pt>
                <c:pt idx="10">
                  <c:v>0</c:v>
                </c:pt>
                <c:pt idx="11">
                  <c:v>0</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 ##0.0</c:formatCode>
                <c:ptCount val="12"/>
                <c:pt idx="0">
                  <c:v>79.538994000000002</c:v>
                </c:pt>
                <c:pt idx="1">
                  <c:v>70.527181999999996</c:v>
                </c:pt>
                <c:pt idx="2">
                  <c:v>72.347997000000007</c:v>
                </c:pt>
                <c:pt idx="3">
                  <c:v>66.253586999999996</c:v>
                </c:pt>
                <c:pt idx="4">
                  <c:v>66.411664000000002</c:v>
                </c:pt>
                <c:pt idx="5">
                  <c:v>62.008023000000001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 ##0.0</c:formatCode>
                <c:ptCount val="12"/>
                <c:pt idx="0">
                  <c:v>12.380839</c:v>
                </c:pt>
                <c:pt idx="1">
                  <c:v>12.414474</c:v>
                </c:pt>
                <c:pt idx="2">
                  <c:v>7.3125850000000003</c:v>
                </c:pt>
                <c:pt idx="3">
                  <c:v>6.3619110000000001</c:v>
                </c:pt>
                <c:pt idx="4">
                  <c:v>2.9773200000000002</c:v>
                </c:pt>
                <c:pt idx="5">
                  <c:v>0.30656299999999997</c:v>
                </c:pt>
                <c:pt idx="6">
                  <c:v>0</c:v>
                </c:pt>
                <c:pt idx="7">
                  <c:v>0</c:v>
                </c:pt>
                <c:pt idx="8">
                  <c:v>0</c:v>
                </c:pt>
                <c:pt idx="9">
                  <c:v>0</c:v>
                </c:pt>
                <c:pt idx="10">
                  <c:v>0</c:v>
                </c:pt>
                <c:pt idx="11">
                  <c:v>0</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 ##0.0</c:formatCode>
                <c:ptCount val="12"/>
                <c:pt idx="0">
                  <c:v>297.44967389787513</c:v>
                </c:pt>
                <c:pt idx="1">
                  <c:v>284.41331922214954</c:v>
                </c:pt>
                <c:pt idx="2">
                  <c:v>283.49296781917792</c:v>
                </c:pt>
                <c:pt idx="3">
                  <c:v>304.99009349891514</c:v>
                </c:pt>
                <c:pt idx="4">
                  <c:v>249.26456530486016</c:v>
                </c:pt>
                <c:pt idx="5">
                  <c:v>207.49604600000001</c:v>
                </c:pt>
                <c:pt idx="6">
                  <c:v>0</c:v>
                </c:pt>
                <c:pt idx="7">
                  <c:v>0</c:v>
                </c:pt>
                <c:pt idx="8">
                  <c:v>0</c:v>
                </c:pt>
                <c:pt idx="9">
                  <c:v>0</c:v>
                </c:pt>
                <c:pt idx="10">
                  <c:v>0</c:v>
                </c:pt>
                <c:pt idx="11">
                  <c:v>0</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 ##0.0</c:formatCode>
                <c:ptCount val="12"/>
                <c:pt idx="0">
                  <c:v>301.47183400000006</c:v>
                </c:pt>
                <c:pt idx="1">
                  <c:v>283.63540900000004</c:v>
                </c:pt>
                <c:pt idx="2">
                  <c:v>295.08216299999998</c:v>
                </c:pt>
                <c:pt idx="3">
                  <c:v>266.31797299999999</c:v>
                </c:pt>
                <c:pt idx="4">
                  <c:v>194.63942400000002</c:v>
                </c:pt>
                <c:pt idx="5">
                  <c:v>188.42171999999997</c:v>
                </c:pt>
                <c:pt idx="6">
                  <c:v>0</c:v>
                </c:pt>
                <c:pt idx="7">
                  <c:v>0</c:v>
                </c:pt>
                <c:pt idx="8">
                  <c:v>0</c:v>
                </c:pt>
                <c:pt idx="9">
                  <c:v>0</c:v>
                </c:pt>
                <c:pt idx="10">
                  <c:v>0</c:v>
                </c:pt>
                <c:pt idx="11">
                  <c:v>0</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 ##0.0</c:formatCode>
                <c:ptCount val="12"/>
                <c:pt idx="0">
                  <c:v>90.833982000000034</c:v>
                </c:pt>
                <c:pt idx="1">
                  <c:v>79.051297000000019</c:v>
                </c:pt>
                <c:pt idx="2">
                  <c:v>47.133687000000002</c:v>
                </c:pt>
                <c:pt idx="3">
                  <c:v>25.792905000000001</c:v>
                </c:pt>
                <c:pt idx="4">
                  <c:v>6.8898659999999978</c:v>
                </c:pt>
                <c:pt idx="5">
                  <c:v>35.031500999999992</c:v>
                </c:pt>
                <c:pt idx="6">
                  <c:v>0</c:v>
                </c:pt>
                <c:pt idx="7">
                  <c:v>0</c:v>
                </c:pt>
                <c:pt idx="8">
                  <c:v>0</c:v>
                </c:pt>
                <c:pt idx="9">
                  <c:v>0</c:v>
                </c:pt>
                <c:pt idx="10">
                  <c:v>0</c:v>
                </c:pt>
                <c:pt idx="11">
                  <c:v>0</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 ##0.0</c:formatCode>
                <c:ptCount val="12"/>
                <c:pt idx="0">
                  <c:v>2771.7123503376029</c:v>
                </c:pt>
                <c:pt idx="1">
                  <c:v>2610.6875421788955</c:v>
                </c:pt>
                <c:pt idx="2">
                  <c:v>2363.6363578205869</c:v>
                </c:pt>
                <c:pt idx="3">
                  <c:v>1815.6282676328988</c:v>
                </c:pt>
                <c:pt idx="4">
                  <c:v>959.18173388047558</c:v>
                </c:pt>
                <c:pt idx="5">
                  <c:v>680.49863982940974</c:v>
                </c:pt>
                <c:pt idx="6">
                  <c:v>0</c:v>
                </c:pt>
                <c:pt idx="7">
                  <c:v>0</c:v>
                </c:pt>
                <c:pt idx="8">
                  <c:v>0</c:v>
                </c:pt>
                <c:pt idx="9">
                  <c:v>0</c:v>
                </c:pt>
                <c:pt idx="10">
                  <c:v>0</c:v>
                </c:pt>
                <c:pt idx="11">
                  <c:v>0</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2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cat>
            <c:strRef>
              <c:f>'8.3'!$C$38:$E$38</c:f>
              <c:strCache>
                <c:ptCount val="3"/>
                <c:pt idx="0">
                  <c:v>Duben</c:v>
                </c:pt>
                <c:pt idx="1">
                  <c:v>Květen</c:v>
                </c:pt>
                <c:pt idx="2">
                  <c:v>Červen</c:v>
                </c:pt>
              </c:strCache>
            </c:strRef>
          </c:cat>
          <c:val>
            <c:numRef>
              <c:f>('8.3'!$B$27,'8.3'!$D$27,'8.3'!$F$27)</c:f>
              <c:numCache>
                <c:formatCode>#\ ##0.0</c:formatCode>
                <c:ptCount val="3"/>
                <c:pt idx="0">
                  <c:v>38605.930999999997</c:v>
                </c:pt>
                <c:pt idx="1">
                  <c:v>25207.932000000001</c:v>
                </c:pt>
                <c:pt idx="2">
                  <c:v>19195.304</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cat>
            <c:strRef>
              <c:f>'8.3'!$C$38:$E$38</c:f>
              <c:strCache>
                <c:ptCount val="3"/>
                <c:pt idx="0">
                  <c:v>Duben</c:v>
                </c:pt>
                <c:pt idx="1">
                  <c:v>Květen</c:v>
                </c:pt>
                <c:pt idx="2">
                  <c:v>Červen</c:v>
                </c:pt>
              </c:strCache>
            </c:strRef>
          </c:cat>
          <c:val>
            <c:numRef>
              <c:f>('8.3'!$B$28,'8.3'!$D$28,'8.3'!$F$28)</c:f>
              <c:numCache>
                <c:formatCode>#\ ##0.0</c:formatCode>
                <c:ptCount val="3"/>
                <c:pt idx="0">
                  <c:v>521.66999999999996</c:v>
                </c:pt>
                <c:pt idx="1">
                  <c:v>242.87</c:v>
                </c:pt>
                <c:pt idx="2">
                  <c:v>16.89</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cat>
            <c:strRef>
              <c:f>'8.3'!$C$38:$E$38</c:f>
              <c:strCache>
                <c:ptCount val="3"/>
                <c:pt idx="0">
                  <c:v>Duben</c:v>
                </c:pt>
                <c:pt idx="1">
                  <c:v>Květen</c:v>
                </c:pt>
                <c:pt idx="2">
                  <c:v>Červen</c:v>
                </c:pt>
              </c:strCache>
            </c:strRef>
          </c:cat>
          <c:val>
            <c:numRef>
              <c:f>('8.3'!$B$29,'8.3'!$D$29,'8.3'!$F$29)</c:f>
              <c:numCache>
                <c:formatCode>#\ ##0.0</c:formatCode>
                <c:ptCount val="3"/>
                <c:pt idx="0">
                  <c:v>56</c:v>
                </c:pt>
                <c:pt idx="1">
                  <c:v>27</c:v>
                </c:pt>
                <c:pt idx="2">
                  <c:v>11</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cat>
            <c:strRef>
              <c:f>'8.3'!$C$38:$E$38</c:f>
              <c:strCache>
                <c:ptCount val="3"/>
                <c:pt idx="0">
                  <c:v>Duben</c:v>
                </c:pt>
                <c:pt idx="1">
                  <c:v>Květen</c:v>
                </c:pt>
                <c:pt idx="2">
                  <c:v>Červen</c:v>
                </c:pt>
              </c:strCache>
            </c:strRef>
          </c:cat>
          <c:val>
            <c:numRef>
              <c:f>('8.3'!$B$30,'8.3'!$D$30,'8.3'!$F$30)</c:f>
              <c:numCache>
                <c:formatCode>#\ ##0.0</c:formatCode>
                <c:ptCount val="3"/>
                <c:pt idx="0">
                  <c:v>25</c:v>
                </c:pt>
                <c:pt idx="1">
                  <c:v>50</c:v>
                </c:pt>
                <c:pt idx="2">
                  <c:v>82</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cat>
            <c:strRef>
              <c:f>'8.3'!$C$38:$E$38</c:f>
              <c:strCache>
                <c:ptCount val="3"/>
                <c:pt idx="0">
                  <c:v>Duben</c:v>
                </c:pt>
                <c:pt idx="1">
                  <c:v>Květen</c:v>
                </c:pt>
                <c:pt idx="2">
                  <c:v>Červen</c:v>
                </c:pt>
              </c:strCache>
            </c:strRef>
          </c:cat>
          <c:val>
            <c:numRef>
              <c:f>('8.3'!$B$31,'8.3'!$D$31,'8.3'!$F$31)</c:f>
              <c:numCache>
                <c:formatCode>#\ ##0.0</c:formatCode>
                <c:ptCount val="3"/>
                <c:pt idx="0">
                  <c:v>2472.0039999999999</c:v>
                </c:pt>
                <c:pt idx="1">
                  <c:v>2082.9520000000002</c:v>
                </c:pt>
                <c:pt idx="2">
                  <c:v>1617.7160000000001</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cat>
            <c:strRef>
              <c:f>'8.3'!$C$38:$E$38</c:f>
              <c:strCache>
                <c:ptCount val="3"/>
                <c:pt idx="0">
                  <c:v>Duben</c:v>
                </c:pt>
                <c:pt idx="1">
                  <c:v>Květen</c:v>
                </c:pt>
                <c:pt idx="2">
                  <c:v>Červen</c:v>
                </c:pt>
              </c:strCache>
            </c:strRef>
          </c:cat>
          <c:val>
            <c:numRef>
              <c:f>('8.3'!$B$32,'8.3'!$D$32,'8.3'!$F$32)</c:f>
              <c:numCache>
                <c:formatCode>#\ ##0.0</c:formatCode>
                <c:ptCount val="3"/>
                <c:pt idx="0">
                  <c:v>227209.47900000002</c:v>
                </c:pt>
                <c:pt idx="1">
                  <c:v>128407.789</c:v>
                </c:pt>
                <c:pt idx="2">
                  <c:v>78400.315999999977</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cat>
            <c:strRef>
              <c:f>'8.3'!$C$38:$E$38</c:f>
              <c:strCache>
                <c:ptCount val="3"/>
                <c:pt idx="0">
                  <c:v>Duben</c:v>
                </c:pt>
                <c:pt idx="1">
                  <c:v>Květen</c:v>
                </c:pt>
                <c:pt idx="2">
                  <c:v>Červen</c:v>
                </c:pt>
              </c:strCache>
            </c:strRef>
          </c:cat>
          <c:val>
            <c:numRef>
              <c:f>('8.3'!$B$33,'8.3'!$D$33,'8.3'!$F$33)</c:f>
              <c:numCache>
                <c:formatCode>#\ ##0.0</c:formatCode>
                <c:ptCount val="3"/>
                <c:pt idx="0">
                  <c:v>63217.782000000007</c:v>
                </c:pt>
                <c:pt idx="1">
                  <c:v>32504.369000000002</c:v>
                </c:pt>
                <c:pt idx="2">
                  <c:v>16561.826999999997</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cat>
            <c:strRef>
              <c:f>'8.3'!$C$38:$E$38</c:f>
              <c:strCache>
                <c:ptCount val="3"/>
                <c:pt idx="0">
                  <c:v>Duben</c:v>
                </c:pt>
                <c:pt idx="1">
                  <c:v>Květen</c:v>
                </c:pt>
                <c:pt idx="2">
                  <c:v>Červen</c:v>
                </c:pt>
              </c:strCache>
            </c:strRef>
          </c:cat>
          <c:val>
            <c:numRef>
              <c:f>('8.3'!$B$34,'8.3'!$D$34,'8.3'!$F$34)</c:f>
              <c:numCache>
                <c:formatCode>#\ ##0.0</c:formatCode>
                <c:ptCount val="3"/>
                <c:pt idx="0">
                  <c:v>55076.603999999992</c:v>
                </c:pt>
                <c:pt idx="1">
                  <c:v>23546.487000000001</c:v>
                </c:pt>
                <c:pt idx="2">
                  <c:v>9349.0509999999995</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7.7125028111568072E-2"/>
          <c:y val="0.23239703888559379"/>
          <c:w val="0.78878078392027584"/>
          <c:h val="0.27543687465053568"/>
        </c:manualLayout>
      </c:layout>
      <c:barChart>
        <c:barDir val="bar"/>
        <c:grouping val="clustered"/>
        <c:varyColors val="0"/>
        <c:ser>
          <c:idx val="0"/>
          <c:order val="0"/>
          <c:tx>
            <c:strRef>
              <c:f>'8.3'!$A$38</c:f>
              <c:strCache>
                <c:ptCount val="1"/>
                <c:pt idx="0">
                  <c:v>Instalovaný výkon</c:v>
                </c:pt>
              </c:strCache>
            </c:strRef>
          </c:tx>
          <c:invertIfNegative val="0"/>
          <c:val>
            <c:numRef>
              <c:f>'8.3'!$B$38</c:f>
              <c:numCache>
                <c:formatCode>0.0%</c:formatCode>
                <c:ptCount val="1"/>
                <c:pt idx="0">
                  <c:v>4.1948574736197425E-2</c:v>
                </c:pt>
              </c:numCache>
            </c:numRef>
          </c:val>
          <c:extLst>
            <c:ext xmlns:c16="http://schemas.microsoft.com/office/drawing/2014/chart" uri="{C3380CC4-5D6E-409C-BE32-E72D297353CC}">
              <c16:uniqueId val="{00000000-9F11-41FA-B525-72907D9A7F76}"/>
            </c:ext>
          </c:extLst>
        </c:ser>
        <c:ser>
          <c:idx val="1"/>
          <c:order val="1"/>
          <c:tx>
            <c:strRef>
              <c:f>'8.3'!$A$39</c:f>
              <c:strCache>
                <c:ptCount val="1"/>
                <c:pt idx="0">
                  <c:v>Výroba tepla brutto</c:v>
                </c:pt>
              </c:strCache>
            </c:strRef>
          </c:tx>
          <c:invertIfNegative val="0"/>
          <c:val>
            <c:numRef>
              <c:f>'8.3'!$B$39</c:f>
              <c:numCache>
                <c:formatCode>0.0%</c:formatCode>
                <c:ptCount val="1"/>
                <c:pt idx="0">
                  <c:v>4.3099846637193573E-2</c:v>
                </c:pt>
              </c:numCache>
            </c:numRef>
          </c:val>
          <c:extLst>
            <c:ext xmlns:c16="http://schemas.microsoft.com/office/drawing/2014/chart" uri="{C3380CC4-5D6E-409C-BE32-E72D297353CC}">
              <c16:uniqueId val="{00000001-9F11-41FA-B525-72907D9A7F76}"/>
            </c:ext>
          </c:extLst>
        </c:ser>
        <c:ser>
          <c:idx val="2"/>
          <c:order val="2"/>
          <c:tx>
            <c:strRef>
              <c:f>'8.3'!$A$40</c:f>
              <c:strCache>
                <c:ptCount val="1"/>
                <c:pt idx="0">
                  <c:v>Dodávky tepla</c:v>
                </c:pt>
              </c:strCache>
            </c:strRef>
          </c:tx>
          <c:invertIfNegative val="0"/>
          <c:val>
            <c:numRef>
              <c:f>'8.3'!$B$40</c:f>
              <c:numCache>
                <c:formatCode>0.0%</c:formatCode>
                <c:ptCount val="1"/>
                <c:pt idx="0">
                  <c:v>6.271181911275002E-2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2.8842104547346682E-2"/>
          <c:y val="0.69733351273630362"/>
          <c:w val="0.59698673133986901"/>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cat>
            <c:strRef>
              <c:f>'8.3'!$C$38:$E$38</c:f>
              <c:strCache>
                <c:ptCount val="3"/>
                <c:pt idx="0">
                  <c:v>Duben</c:v>
                </c:pt>
                <c:pt idx="1">
                  <c:v>Květen</c:v>
                </c:pt>
                <c:pt idx="2">
                  <c:v>Červen</c:v>
                </c:pt>
              </c:strCache>
            </c:strRef>
          </c:cat>
          <c:val>
            <c:numRef>
              <c:f>('8.3'!$B$10,'8.3'!$D$10,'8.3'!$F$10)</c:f>
              <c:numCache>
                <c:formatCode>#\ ##0.0</c:formatCode>
                <c:ptCount val="3"/>
                <c:pt idx="0">
                  <c:v>43989.43</c:v>
                </c:pt>
                <c:pt idx="1">
                  <c:v>29001.919999999998</c:v>
                </c:pt>
                <c:pt idx="2">
                  <c:v>18398.97</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cat>
            <c:strRef>
              <c:f>'8.3'!$C$38:$E$38</c:f>
              <c:strCache>
                <c:ptCount val="3"/>
                <c:pt idx="0">
                  <c:v>Duben</c:v>
                </c:pt>
                <c:pt idx="1">
                  <c:v>Květen</c:v>
                </c:pt>
                <c:pt idx="2">
                  <c:v>Červen</c:v>
                </c:pt>
              </c:strCache>
            </c:strRef>
          </c:cat>
          <c:val>
            <c:numRef>
              <c:f>('8.3'!$B$11,'8.3'!$D$11,'8.3'!$F$11)</c:f>
              <c:numCache>
                <c:formatCode>#\ ##0.0</c:formatCode>
                <c:ptCount val="3"/>
                <c:pt idx="0">
                  <c:v>5903.1790000000001</c:v>
                </c:pt>
                <c:pt idx="1">
                  <c:v>4742.8470000000007</c:v>
                </c:pt>
                <c:pt idx="2">
                  <c:v>4154.1819999999998</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cat>
            <c:strRef>
              <c:f>'8.3'!$C$38:$E$38</c:f>
              <c:strCache>
                <c:ptCount val="3"/>
                <c:pt idx="0">
                  <c:v>Duben</c:v>
                </c:pt>
                <c:pt idx="1">
                  <c:v>Květen</c:v>
                </c:pt>
                <c:pt idx="2">
                  <c:v>Červen</c:v>
                </c:pt>
              </c:strCache>
            </c:strRef>
          </c:cat>
          <c:val>
            <c:numRef>
              <c:f>('8.3'!$B$12,'8.3'!$D$12,'8.3'!$F$12)</c:f>
              <c:numCache>
                <c:formatCode>#\ ##0.0</c:formatCode>
                <c:ptCount val="3"/>
                <c:pt idx="0">
                  <c:v>0</c:v>
                </c:pt>
                <c:pt idx="1">
                  <c:v>0</c:v>
                </c:pt>
                <c:pt idx="2">
                  <c:v>0</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cat>
            <c:strRef>
              <c:f>'8.3'!$C$38:$E$38</c:f>
              <c:strCache>
                <c:ptCount val="3"/>
                <c:pt idx="0">
                  <c:v>Duben</c:v>
                </c:pt>
                <c:pt idx="1">
                  <c:v>Květen</c:v>
                </c:pt>
                <c:pt idx="2">
                  <c:v>Červen</c:v>
                </c:pt>
              </c:strCache>
            </c:strRef>
          </c:cat>
          <c:val>
            <c:numRef>
              <c:f>('8.3'!$B$13,'8.3'!$D$13,'8.3'!$F$13)</c:f>
              <c:numCache>
                <c:formatCode>#\ ##0.0</c:formatCode>
                <c:ptCount val="3"/>
                <c:pt idx="0">
                  <c:v>499</c:v>
                </c:pt>
                <c:pt idx="1">
                  <c:v>350</c:v>
                </c:pt>
                <c:pt idx="2">
                  <c:v>56</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cat>
            <c:strRef>
              <c:f>'8.3'!$C$38:$E$38</c:f>
              <c:strCache>
                <c:ptCount val="3"/>
                <c:pt idx="0">
                  <c:v>Duben</c:v>
                </c:pt>
                <c:pt idx="1">
                  <c:v>Květen</c:v>
                </c:pt>
                <c:pt idx="2">
                  <c:v>Červen</c:v>
                </c:pt>
              </c:strCache>
            </c:strRef>
          </c:cat>
          <c:val>
            <c:numRef>
              <c:f>('8.3'!$B$14,'8.3'!$D$14,'8.3'!$F$14)</c:f>
              <c:numCache>
                <c:formatCode>#\ ##0.0</c:formatCode>
                <c:ptCount val="3"/>
                <c:pt idx="0">
                  <c:v>28</c:v>
                </c:pt>
                <c:pt idx="1">
                  <c:v>32</c:v>
                </c:pt>
                <c:pt idx="2">
                  <c:v>6</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cat>
            <c:strRef>
              <c:f>'8.3'!$C$38:$E$38</c:f>
              <c:strCache>
                <c:ptCount val="3"/>
                <c:pt idx="0">
                  <c:v>Duben</c:v>
                </c:pt>
                <c:pt idx="1">
                  <c:v>Květen</c:v>
                </c:pt>
                <c:pt idx="2">
                  <c:v>Červen</c:v>
                </c:pt>
              </c:strCache>
            </c:strRef>
          </c:cat>
          <c:val>
            <c:numRef>
              <c:f>('8.3'!$B$15,'8.3'!$D$15,'8.3'!$F$15)</c:f>
              <c:numCache>
                <c:formatCode>#\ ##0.0</c:formatCode>
                <c:ptCount val="3"/>
                <c:pt idx="0">
                  <c:v>2</c:v>
                </c:pt>
                <c:pt idx="1">
                  <c:v>1</c:v>
                </c:pt>
                <c:pt idx="2">
                  <c:v>0</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cat>
            <c:strRef>
              <c:f>'8.3'!$C$38:$E$38</c:f>
              <c:strCache>
                <c:ptCount val="3"/>
                <c:pt idx="0">
                  <c:v>Duben</c:v>
                </c:pt>
                <c:pt idx="1">
                  <c:v>Květen</c:v>
                </c:pt>
                <c:pt idx="2">
                  <c:v>Červen</c:v>
                </c:pt>
              </c:strCache>
            </c:strRef>
          </c:cat>
          <c:val>
            <c:numRef>
              <c:f>('8.3'!$B$16,'8.3'!$D$16,'8.3'!$F$16)</c:f>
              <c:numCache>
                <c:formatCode>#\ ##0.0</c:formatCode>
                <c:ptCount val="3"/>
                <c:pt idx="0">
                  <c:v>206</c:v>
                </c:pt>
                <c:pt idx="1">
                  <c:v>192</c:v>
                </c:pt>
                <c:pt idx="2">
                  <c:v>137</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cat>
            <c:strRef>
              <c:f>'8.3'!$C$38:$E$38</c:f>
              <c:strCache>
                <c:ptCount val="3"/>
                <c:pt idx="0">
                  <c:v>Duben</c:v>
                </c:pt>
                <c:pt idx="1">
                  <c:v>Květen</c:v>
                </c:pt>
                <c:pt idx="2">
                  <c:v>Červen</c:v>
                </c:pt>
              </c:strCache>
            </c:strRef>
          </c:cat>
          <c:val>
            <c:numRef>
              <c:f>('8.3'!$B$17,'8.3'!$D$17,'8.3'!$F$17)</c:f>
              <c:numCache>
                <c:formatCode>#\ ##0.0</c:formatCode>
                <c:ptCount val="3"/>
                <c:pt idx="0">
                  <c:v>0</c:v>
                </c:pt>
                <c:pt idx="1">
                  <c:v>0</c:v>
                </c:pt>
                <c:pt idx="2">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cat>
            <c:strRef>
              <c:f>'8.3'!$C$38:$E$38</c:f>
              <c:strCache>
                <c:ptCount val="3"/>
                <c:pt idx="0">
                  <c:v>Duben</c:v>
                </c:pt>
                <c:pt idx="1">
                  <c:v>Květen</c:v>
                </c:pt>
                <c:pt idx="2">
                  <c:v>Červen</c:v>
                </c:pt>
              </c:strCache>
            </c:strRef>
          </c:cat>
          <c:val>
            <c:numRef>
              <c:f>('8.3'!$B$18,'8.3'!$D$18,'8.3'!$F$18)</c:f>
              <c:numCache>
                <c:formatCode>#\ ##0.0</c:formatCode>
                <c:ptCount val="3"/>
                <c:pt idx="0">
                  <c:v>0</c:v>
                </c:pt>
                <c:pt idx="1">
                  <c:v>0</c:v>
                </c:pt>
                <c:pt idx="2">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cat>
            <c:strRef>
              <c:f>'8.3'!$C$38:$E$38</c:f>
              <c:strCache>
                <c:ptCount val="3"/>
                <c:pt idx="0">
                  <c:v>Duben</c:v>
                </c:pt>
                <c:pt idx="1">
                  <c:v>Květen</c:v>
                </c:pt>
                <c:pt idx="2">
                  <c:v>Červen</c:v>
                </c:pt>
              </c:strCache>
            </c:strRef>
          </c:cat>
          <c:val>
            <c:numRef>
              <c:f>('8.3'!$B$19,'8.3'!$D$19,'8.3'!$F$19)</c:f>
              <c:numCache>
                <c:formatCode>#\ ##0.0</c:formatCode>
                <c:ptCount val="3"/>
                <c:pt idx="0">
                  <c:v>7783.09</c:v>
                </c:pt>
                <c:pt idx="1">
                  <c:v>4434.93</c:v>
                </c:pt>
                <c:pt idx="2">
                  <c:v>1780</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cat>
            <c:strRef>
              <c:f>'8.3'!$C$38:$E$38</c:f>
              <c:strCache>
                <c:ptCount val="3"/>
                <c:pt idx="0">
                  <c:v>Duben</c:v>
                </c:pt>
                <c:pt idx="1">
                  <c:v>Květen</c:v>
                </c:pt>
                <c:pt idx="2">
                  <c:v>Červen</c:v>
                </c:pt>
              </c:strCache>
            </c:strRef>
          </c:cat>
          <c:val>
            <c:numRef>
              <c:f>('8.3'!$B$20,'8.3'!$D$20,'8.3'!$F$20)</c:f>
              <c:numCache>
                <c:formatCode>#\ ##0.0</c:formatCode>
                <c:ptCount val="3"/>
                <c:pt idx="0">
                  <c:v>0</c:v>
                </c:pt>
                <c:pt idx="1">
                  <c:v>0</c:v>
                </c:pt>
                <c:pt idx="2">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cat>
            <c:strRef>
              <c:f>'8.3'!$C$38:$E$38</c:f>
              <c:strCache>
                <c:ptCount val="3"/>
                <c:pt idx="0">
                  <c:v>Duben</c:v>
                </c:pt>
                <c:pt idx="1">
                  <c:v>Květen</c:v>
                </c:pt>
                <c:pt idx="2">
                  <c:v>Červen</c:v>
                </c:pt>
              </c:strCache>
            </c:strRef>
          </c:cat>
          <c:val>
            <c:numRef>
              <c:f>('8.3'!$B$21,'8.3'!$D$21,'8.3'!$F$21)</c:f>
              <c:numCache>
                <c:formatCode>#\ ##0.0</c:formatCode>
                <c:ptCount val="3"/>
                <c:pt idx="0">
                  <c:v>117793</c:v>
                </c:pt>
                <c:pt idx="1">
                  <c:v>122332</c:v>
                </c:pt>
                <c:pt idx="2">
                  <c:v>102453</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cat>
            <c:strRef>
              <c:f>'8.3'!$C$38:$E$38</c:f>
              <c:strCache>
                <c:ptCount val="3"/>
                <c:pt idx="0">
                  <c:v>Duben</c:v>
                </c:pt>
                <c:pt idx="1">
                  <c:v>Květen</c:v>
                </c:pt>
                <c:pt idx="2">
                  <c:v>Červen</c:v>
                </c:pt>
              </c:strCache>
            </c:strRef>
          </c:cat>
          <c:val>
            <c:numRef>
              <c:f>('8.3'!$B$22,'8.3'!$D$22,'8.3'!$F$22)</c:f>
              <c:numCache>
                <c:formatCode>#\ ##0.0</c:formatCode>
                <c:ptCount val="3"/>
                <c:pt idx="0">
                  <c:v>0</c:v>
                </c:pt>
                <c:pt idx="1">
                  <c:v>0</c:v>
                </c:pt>
                <c:pt idx="2">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cat>
            <c:strRef>
              <c:f>'8.3'!$C$38:$E$38</c:f>
              <c:strCache>
                <c:ptCount val="3"/>
                <c:pt idx="0">
                  <c:v>Duben</c:v>
                </c:pt>
                <c:pt idx="1">
                  <c:v>Květen</c:v>
                </c:pt>
                <c:pt idx="2">
                  <c:v>Červen</c:v>
                </c:pt>
              </c:strCache>
            </c:strRef>
          </c:cat>
          <c:val>
            <c:numRef>
              <c:f>('8.3'!$B$23,'8.3'!$D$23,'8.3'!$F$23)</c:f>
              <c:numCache>
                <c:formatCode>#\ ##0.0</c:formatCode>
                <c:ptCount val="3"/>
                <c:pt idx="0">
                  <c:v>0</c:v>
                </c:pt>
                <c:pt idx="1">
                  <c:v>0</c:v>
                </c:pt>
                <c:pt idx="2">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cat>
            <c:strRef>
              <c:f>'8.3'!$C$38:$E$38</c:f>
              <c:strCache>
                <c:ptCount val="3"/>
                <c:pt idx="0">
                  <c:v>Duben</c:v>
                </c:pt>
                <c:pt idx="1">
                  <c:v>Květen</c:v>
                </c:pt>
                <c:pt idx="2">
                  <c:v>Červen</c:v>
                </c:pt>
              </c:strCache>
            </c:strRef>
          </c:cat>
          <c:val>
            <c:numRef>
              <c:f>('8.3'!$B$24,'8.3'!$D$24,'8.3'!$F$24)</c:f>
              <c:numCache>
                <c:formatCode>#\ ##0.0</c:formatCode>
                <c:ptCount val="3"/>
                <c:pt idx="0">
                  <c:v>17.748999999999999</c:v>
                </c:pt>
                <c:pt idx="1">
                  <c:v>4.7210000000000001</c:v>
                </c:pt>
                <c:pt idx="2">
                  <c:v>10.696999999999999</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cat>
            <c:strRef>
              <c:f>'8.3'!$C$38:$E$38</c:f>
              <c:strCache>
                <c:ptCount val="3"/>
                <c:pt idx="0">
                  <c:v>Duben</c:v>
                </c:pt>
                <c:pt idx="1">
                  <c:v>Květen</c:v>
                </c:pt>
                <c:pt idx="2">
                  <c:v>Červen</c:v>
                </c:pt>
              </c:strCache>
            </c:strRef>
          </c:cat>
          <c:val>
            <c:numRef>
              <c:f>('8.3'!$B$25,'8.3'!$D$25,'8.3'!$F$25)</c:f>
              <c:numCache>
                <c:formatCode>#\ ##0.0</c:formatCode>
                <c:ptCount val="3"/>
                <c:pt idx="0">
                  <c:v>264333.24900000007</c:v>
                </c:pt>
                <c:pt idx="1">
                  <c:v>112022.62200000002</c:v>
                </c:pt>
                <c:pt idx="2">
                  <c:v>58692.726999999992</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max val="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'8.3'!$O$27:$O$34</c:f>
              <c:numCache>
                <c:formatCode>#\ ##0.0</c:formatCode>
                <c:ptCount val="8"/>
              </c:numCache>
            </c:numRef>
          </c:cat>
          <c:val>
            <c:numRef>
              <c:f>'8.3'!$J$27:$J$34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cat>
            <c:strRef>
              <c:f>'8.4'!$C$38:$E$38</c:f>
              <c:strCache>
                <c:ptCount val="3"/>
                <c:pt idx="0">
                  <c:v>Duben</c:v>
                </c:pt>
                <c:pt idx="1">
                  <c:v>Květen</c:v>
                </c:pt>
                <c:pt idx="2">
                  <c:v>Červen</c:v>
                </c:pt>
              </c:strCache>
            </c:strRef>
          </c:cat>
          <c:val>
            <c:numRef>
              <c:f>('8.4'!$B$27,'8.4'!$D$27,'8.4'!$F$27)</c:f>
              <c:numCache>
                <c:formatCode>#\ ##0.0</c:formatCode>
                <c:ptCount val="3"/>
                <c:pt idx="0">
                  <c:v>33175.858</c:v>
                </c:pt>
                <c:pt idx="1">
                  <c:v>20081.044999999998</c:v>
                </c:pt>
                <c:pt idx="2">
                  <c:v>5059.8719999999994</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cat>
            <c:strRef>
              <c:f>'8.4'!$C$38:$E$38</c:f>
              <c:strCache>
                <c:ptCount val="3"/>
                <c:pt idx="0">
                  <c:v>Duben</c:v>
                </c:pt>
                <c:pt idx="1">
                  <c:v>Květen</c:v>
                </c:pt>
                <c:pt idx="2">
                  <c:v>Červen</c:v>
                </c:pt>
              </c:strCache>
            </c:strRef>
          </c:cat>
          <c:val>
            <c:numRef>
              <c:f>('8.4'!$B$28,'8.4'!$D$28,'8.4'!$F$28)</c:f>
              <c:numCache>
                <c:formatCode>#\ ##0.0</c:formatCode>
                <c:ptCount val="3"/>
                <c:pt idx="0">
                  <c:v>8471.82</c:v>
                </c:pt>
                <c:pt idx="1">
                  <c:v>5870.04</c:v>
                </c:pt>
                <c:pt idx="2">
                  <c:v>1141.0899999999999</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cat>
            <c:strRef>
              <c:f>'8.4'!$C$38:$E$38</c:f>
              <c:strCache>
                <c:ptCount val="3"/>
                <c:pt idx="0">
                  <c:v>Duben</c:v>
                </c:pt>
                <c:pt idx="1">
                  <c:v>Květen</c:v>
                </c:pt>
                <c:pt idx="2">
                  <c:v>Červen</c:v>
                </c:pt>
              </c:strCache>
            </c:strRef>
          </c:cat>
          <c:val>
            <c:numRef>
              <c:f>('8.4'!$B$29,'8.4'!$D$29,'8.4'!$F$29)</c:f>
              <c:numCache>
                <c:formatCode>#\ ##0.0</c:formatCode>
                <c:ptCount val="3"/>
                <c:pt idx="0">
                  <c:v>1371.2530000000002</c:v>
                </c:pt>
                <c:pt idx="1">
                  <c:v>720.61699999999996</c:v>
                </c:pt>
                <c:pt idx="2">
                  <c:v>365.404</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cat>
            <c:strRef>
              <c:f>'8.4'!$C$38:$E$38</c:f>
              <c:strCache>
                <c:ptCount val="3"/>
                <c:pt idx="0">
                  <c:v>Duben</c:v>
                </c:pt>
                <c:pt idx="1">
                  <c:v>Květen</c:v>
                </c:pt>
                <c:pt idx="2">
                  <c:v>Červen</c:v>
                </c:pt>
              </c:strCache>
            </c:strRef>
          </c:cat>
          <c:val>
            <c:numRef>
              <c:f>('8.4'!$B$30,'8.4'!$D$30,'8.4'!$F$30)</c:f>
              <c:numCache>
                <c:formatCode>#\ ##0.0</c:formatCode>
                <c:ptCount val="3"/>
                <c:pt idx="0">
                  <c:v>2179.4790000000003</c:v>
                </c:pt>
                <c:pt idx="1">
                  <c:v>985.80500000000006</c:v>
                </c:pt>
                <c:pt idx="2">
                  <c:v>326.22699999999998</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cat>
            <c:strRef>
              <c:f>'8.4'!$C$38:$E$38</c:f>
              <c:strCache>
                <c:ptCount val="3"/>
                <c:pt idx="0">
                  <c:v>Duben</c:v>
                </c:pt>
                <c:pt idx="1">
                  <c:v>Květen</c:v>
                </c:pt>
                <c:pt idx="2">
                  <c:v>Červen</c:v>
                </c:pt>
              </c:strCache>
            </c:strRef>
          </c:cat>
          <c:val>
            <c:numRef>
              <c:f>('8.4'!$B$31,'8.4'!$D$31,'8.4'!$F$31)</c:f>
              <c:numCache>
                <c:formatCode>#\ ##0.0</c:formatCode>
                <c:ptCount val="3"/>
                <c:pt idx="0">
                  <c:v>753.08</c:v>
                </c:pt>
                <c:pt idx="1">
                  <c:v>562.85</c:v>
                </c:pt>
                <c:pt idx="2">
                  <c:v>268.42</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cat>
            <c:strRef>
              <c:f>'8.4'!$C$38:$E$38</c:f>
              <c:strCache>
                <c:ptCount val="3"/>
                <c:pt idx="0">
                  <c:v>Duben</c:v>
                </c:pt>
                <c:pt idx="1">
                  <c:v>Květen</c:v>
                </c:pt>
                <c:pt idx="2">
                  <c:v>Červen</c:v>
                </c:pt>
              </c:strCache>
            </c:strRef>
          </c:cat>
          <c:val>
            <c:numRef>
              <c:f>('8.4'!$B$32,'8.4'!$D$32,'8.4'!$F$32)</c:f>
              <c:numCache>
                <c:formatCode>#\ ##0.0</c:formatCode>
                <c:ptCount val="3"/>
                <c:pt idx="0">
                  <c:v>128775.52900000001</c:v>
                </c:pt>
                <c:pt idx="1">
                  <c:v>79626.108000000007</c:v>
                </c:pt>
                <c:pt idx="2">
                  <c:v>38482.348999999995</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cat>
            <c:strRef>
              <c:f>'8.4'!$C$38:$E$38</c:f>
              <c:strCache>
                <c:ptCount val="3"/>
                <c:pt idx="0">
                  <c:v>Duben</c:v>
                </c:pt>
                <c:pt idx="1">
                  <c:v>Květen</c:v>
                </c:pt>
                <c:pt idx="2">
                  <c:v>Červen</c:v>
                </c:pt>
              </c:strCache>
            </c:strRef>
          </c:cat>
          <c:val>
            <c:numRef>
              <c:f>('8.4'!$B$33,'8.4'!$D$33,'8.4'!$F$33)</c:f>
              <c:numCache>
                <c:formatCode>#\ ##0.0</c:formatCode>
                <c:ptCount val="3"/>
                <c:pt idx="0">
                  <c:v>64746.534</c:v>
                </c:pt>
                <c:pt idx="1">
                  <c:v>37269.599999999999</c:v>
                </c:pt>
                <c:pt idx="2">
                  <c:v>17007.021000000001</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cat>
            <c:strRef>
              <c:f>'8.4'!$C$38:$E$38</c:f>
              <c:strCache>
                <c:ptCount val="3"/>
                <c:pt idx="0">
                  <c:v>Duben</c:v>
                </c:pt>
                <c:pt idx="1">
                  <c:v>Květen</c:v>
                </c:pt>
                <c:pt idx="2">
                  <c:v>Červen</c:v>
                </c:pt>
              </c:strCache>
            </c:strRef>
          </c:cat>
          <c:val>
            <c:numRef>
              <c:f>('8.4'!$B$34,'8.4'!$D$34,'8.4'!$F$34)</c:f>
              <c:numCache>
                <c:formatCode>#\ ##0.0</c:formatCode>
                <c:ptCount val="3"/>
                <c:pt idx="0">
                  <c:v>13676.422</c:v>
                </c:pt>
                <c:pt idx="1">
                  <c:v>7919.0379999999996</c:v>
                </c:pt>
                <c:pt idx="2">
                  <c:v>3702.6679999999997</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4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8.1715856989273319E-2"/>
          <c:y val="0.23107234350197242"/>
          <c:w val="0.79406865013053884"/>
          <c:h val="0.27543700787401576"/>
        </c:manualLayout>
      </c:layout>
      <c:barChart>
        <c:barDir val="bar"/>
        <c:grouping val="clustered"/>
        <c:varyColors val="0"/>
        <c:ser>
          <c:idx val="0"/>
          <c:order val="0"/>
          <c:tx>
            <c:strRef>
              <c:f>'8.4'!$A$38</c:f>
              <c:strCache>
                <c:ptCount val="1"/>
                <c:pt idx="0">
                  <c:v>Instalovaný výkon</c:v>
                </c:pt>
              </c:strCache>
            </c:strRef>
          </c:tx>
          <c:invertIfNegative val="0"/>
          <c:val>
            <c:numRef>
              <c:f>'8.4'!$B$38</c:f>
              <c:numCache>
                <c:formatCode>0.0%</c:formatCode>
                <c:ptCount val="1"/>
                <c:pt idx="0">
                  <c:v>7.4899741661930919E-2</c:v>
                </c:pt>
              </c:numCache>
            </c:numRef>
          </c:val>
          <c:extLst>
            <c:ext xmlns:c16="http://schemas.microsoft.com/office/drawing/2014/chart" uri="{C3380CC4-5D6E-409C-BE32-E72D297353CC}">
              <c16:uniqueId val="{00000000-8CE4-42CD-925A-5E49B358BA46}"/>
            </c:ext>
          </c:extLst>
        </c:ser>
        <c:ser>
          <c:idx val="1"/>
          <c:order val="1"/>
          <c:tx>
            <c:strRef>
              <c:f>'8.4'!$A$39</c:f>
              <c:strCache>
                <c:ptCount val="1"/>
                <c:pt idx="0">
                  <c:v>Výroba tepla brutto</c:v>
                </c:pt>
              </c:strCache>
            </c:strRef>
          </c:tx>
          <c:invertIfNegative val="0"/>
          <c:val>
            <c:numRef>
              <c:f>'8.4'!$B$39</c:f>
              <c:numCache>
                <c:formatCode>0.0%</c:formatCode>
                <c:ptCount val="1"/>
                <c:pt idx="0">
                  <c:v>7.0560404804769356E-2</c:v>
                </c:pt>
              </c:numCache>
            </c:numRef>
          </c:val>
          <c:extLst>
            <c:ext xmlns:c16="http://schemas.microsoft.com/office/drawing/2014/chart" uri="{C3380CC4-5D6E-409C-BE32-E72D297353CC}">
              <c16:uniqueId val="{00000001-8CE4-42CD-925A-5E49B358BA46}"/>
            </c:ext>
          </c:extLst>
        </c:ser>
        <c:ser>
          <c:idx val="2"/>
          <c:order val="2"/>
          <c:tx>
            <c:strRef>
              <c:f>'8.4'!$A$40</c:f>
              <c:strCache>
                <c:ptCount val="1"/>
                <c:pt idx="0">
                  <c:v>Dodávky tepla</c:v>
                </c:pt>
              </c:strCache>
            </c:strRef>
          </c:tx>
          <c:invertIfNegative val="0"/>
          <c:val>
            <c:numRef>
              <c:f>'8.4'!$B$40</c:f>
              <c:numCache>
                <c:formatCode>0.0%</c:formatCode>
                <c:ptCount val="1"/>
                <c:pt idx="0">
                  <c:v>4.4602404611843186E-2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1347929261452E-3"/>
          <c:y val="0.65779056061106134"/>
          <c:w val="0.59835185448712147"/>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8.3669129329565634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cat>
            <c:strRef>
              <c:f>'8.4'!$C$38:$E$38</c:f>
              <c:strCache>
                <c:ptCount val="3"/>
                <c:pt idx="0">
                  <c:v>Duben</c:v>
                </c:pt>
                <c:pt idx="1">
                  <c:v>Květen</c:v>
                </c:pt>
                <c:pt idx="2">
                  <c:v>Červen</c:v>
                </c:pt>
              </c:strCache>
            </c:strRef>
          </c:cat>
          <c:val>
            <c:numRef>
              <c:f>('8.4'!$B$10,'8.4'!$D$10,'8.4'!$F$10)</c:f>
              <c:numCache>
                <c:formatCode>#\ ##0.0</c:formatCode>
                <c:ptCount val="3"/>
                <c:pt idx="0">
                  <c:v>38925.411999999997</c:v>
                </c:pt>
                <c:pt idx="1">
                  <c:v>17659.464000000004</c:v>
                </c:pt>
                <c:pt idx="2">
                  <c:v>9435.3599999999988</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cat>
            <c:strRef>
              <c:f>'8.4'!$C$38:$E$38</c:f>
              <c:strCache>
                <c:ptCount val="3"/>
                <c:pt idx="0">
                  <c:v>Duben</c:v>
                </c:pt>
                <c:pt idx="1">
                  <c:v>Květen</c:v>
                </c:pt>
                <c:pt idx="2">
                  <c:v>Červen</c:v>
                </c:pt>
              </c:strCache>
            </c:strRef>
          </c:cat>
          <c:val>
            <c:numRef>
              <c:f>('8.4'!$B$11,'8.4'!$D$11,'8.4'!$F$11)</c:f>
              <c:numCache>
                <c:formatCode>#\ ##0.0</c:formatCode>
                <c:ptCount val="3"/>
                <c:pt idx="0">
                  <c:v>655</c:v>
                </c:pt>
                <c:pt idx="1">
                  <c:v>502</c:v>
                </c:pt>
                <c:pt idx="2">
                  <c:v>230</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cat>
            <c:strRef>
              <c:f>'8.4'!$C$38:$E$38</c:f>
              <c:strCache>
                <c:ptCount val="3"/>
                <c:pt idx="0">
                  <c:v>Duben</c:v>
                </c:pt>
                <c:pt idx="1">
                  <c:v>Květen</c:v>
                </c:pt>
                <c:pt idx="2">
                  <c:v>Červen</c:v>
                </c:pt>
              </c:strCache>
            </c:strRef>
          </c:cat>
          <c:val>
            <c:numRef>
              <c:f>('8.4'!$B$12,'8.4'!$D$12,'8.4'!$F$12)</c:f>
              <c:numCache>
                <c:formatCode>#\ ##0.0</c:formatCode>
                <c:ptCount val="3"/>
                <c:pt idx="0">
                  <c:v>0</c:v>
                </c:pt>
                <c:pt idx="1">
                  <c:v>0</c:v>
                </c:pt>
                <c:pt idx="2">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cat>
            <c:strRef>
              <c:f>'8.4'!$C$38:$E$38</c:f>
              <c:strCache>
                <c:ptCount val="3"/>
                <c:pt idx="0">
                  <c:v>Duben</c:v>
                </c:pt>
                <c:pt idx="1">
                  <c:v>Květen</c:v>
                </c:pt>
                <c:pt idx="2">
                  <c:v>Červen</c:v>
                </c:pt>
              </c:strCache>
            </c:strRef>
          </c:cat>
          <c:val>
            <c:numRef>
              <c:f>('8.4'!$B$13,'8.4'!$D$13,'8.4'!$F$13)</c:f>
              <c:numCache>
                <c:formatCode>#\ ##0.0</c:formatCode>
                <c:ptCount val="3"/>
                <c:pt idx="0">
                  <c:v>0</c:v>
                </c:pt>
                <c:pt idx="1">
                  <c:v>0</c:v>
                </c:pt>
                <c:pt idx="2">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cat>
            <c:strRef>
              <c:f>'8.4'!$C$38:$E$38</c:f>
              <c:strCache>
                <c:ptCount val="3"/>
                <c:pt idx="0">
                  <c:v>Duben</c:v>
                </c:pt>
                <c:pt idx="1">
                  <c:v>Květen</c:v>
                </c:pt>
                <c:pt idx="2">
                  <c:v>Červen</c:v>
                </c:pt>
              </c:strCache>
            </c:strRef>
          </c:cat>
          <c:val>
            <c:numRef>
              <c:f>('8.4'!$B$14,'8.4'!$D$14,'8.4'!$F$14)</c:f>
              <c:numCache>
                <c:formatCode>#\ ##0.0</c:formatCode>
                <c:ptCount val="3"/>
                <c:pt idx="0">
                  <c:v>413.1</c:v>
                </c:pt>
                <c:pt idx="1">
                  <c:v>482.51900000000001</c:v>
                </c:pt>
                <c:pt idx="2">
                  <c:v>368.54</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cat>
            <c:strRef>
              <c:f>'8.4'!$C$38:$E$38</c:f>
              <c:strCache>
                <c:ptCount val="3"/>
                <c:pt idx="0">
                  <c:v>Duben</c:v>
                </c:pt>
                <c:pt idx="1">
                  <c:v>Květen</c:v>
                </c:pt>
                <c:pt idx="2">
                  <c:v>Červen</c:v>
                </c:pt>
              </c:strCache>
            </c:strRef>
          </c:cat>
          <c:val>
            <c:numRef>
              <c:f>('8.4'!$B$15,'8.4'!$D$15,'8.4'!$F$15)</c:f>
              <c:numCache>
                <c:formatCode>#\ ##0.0</c:formatCode>
                <c:ptCount val="3"/>
                <c:pt idx="0">
                  <c:v>12.260000000000002</c:v>
                </c:pt>
                <c:pt idx="1">
                  <c:v>25</c:v>
                </c:pt>
                <c:pt idx="2">
                  <c:v>26.490000000000002</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cat>
            <c:strRef>
              <c:f>'8.4'!$C$38:$E$38</c:f>
              <c:strCache>
                <c:ptCount val="3"/>
                <c:pt idx="0">
                  <c:v>Duben</c:v>
                </c:pt>
                <c:pt idx="1">
                  <c:v>Květen</c:v>
                </c:pt>
                <c:pt idx="2">
                  <c:v>Červen</c:v>
                </c:pt>
              </c:strCache>
            </c:strRef>
          </c:cat>
          <c:val>
            <c:numRef>
              <c:f>('8.4'!$B$16,'8.4'!$D$16,'8.4'!$F$16)</c:f>
              <c:numCache>
                <c:formatCode>#\ ##0.0</c:formatCode>
                <c:ptCount val="3"/>
                <c:pt idx="0">
                  <c:v>223811.40000000002</c:v>
                </c:pt>
                <c:pt idx="1">
                  <c:v>149478.84100000001</c:v>
                </c:pt>
                <c:pt idx="2">
                  <c:v>49997.107000000004</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cat>
            <c:strRef>
              <c:f>'8.4'!$C$38:$E$38</c:f>
              <c:strCache>
                <c:ptCount val="3"/>
                <c:pt idx="0">
                  <c:v>Duben</c:v>
                </c:pt>
                <c:pt idx="1">
                  <c:v>Květen</c:v>
                </c:pt>
                <c:pt idx="2">
                  <c:v>Červen</c:v>
                </c:pt>
              </c:strCache>
            </c:strRef>
          </c:cat>
          <c:val>
            <c:numRef>
              <c:f>('8.4'!$B$17,'8.4'!$D$17,'8.4'!$F$17)</c:f>
              <c:numCache>
                <c:formatCode>#\ ##0.0</c:formatCode>
                <c:ptCount val="3"/>
                <c:pt idx="0">
                  <c:v>0</c:v>
                </c:pt>
                <c:pt idx="1">
                  <c:v>0</c:v>
                </c:pt>
                <c:pt idx="2">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cat>
            <c:strRef>
              <c:f>'8.4'!$C$38:$E$38</c:f>
              <c:strCache>
                <c:ptCount val="3"/>
                <c:pt idx="0">
                  <c:v>Duben</c:v>
                </c:pt>
                <c:pt idx="1">
                  <c:v>Květen</c:v>
                </c:pt>
                <c:pt idx="2">
                  <c:v>Červen</c:v>
                </c:pt>
              </c:strCache>
            </c:strRef>
          </c:cat>
          <c:val>
            <c:numRef>
              <c:f>('8.4'!$B$18,'8.4'!$D$18,'8.4'!$F$18)</c:f>
              <c:numCache>
                <c:formatCode>#\ ##0.0</c:formatCode>
                <c:ptCount val="3"/>
                <c:pt idx="0">
                  <c:v>0</c:v>
                </c:pt>
                <c:pt idx="1">
                  <c:v>0</c:v>
                </c:pt>
                <c:pt idx="2">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cat>
            <c:strRef>
              <c:f>'8.4'!$C$38:$E$38</c:f>
              <c:strCache>
                <c:ptCount val="3"/>
                <c:pt idx="0">
                  <c:v>Duben</c:v>
                </c:pt>
                <c:pt idx="1">
                  <c:v>Květen</c:v>
                </c:pt>
                <c:pt idx="2">
                  <c:v>Červen</c:v>
                </c:pt>
              </c:strCache>
            </c:strRef>
          </c:cat>
          <c:val>
            <c:numRef>
              <c:f>('8.4'!$B$19,'8.4'!$D$19,'8.4'!$F$19)</c:f>
              <c:numCache>
                <c:formatCode>#\ ##0.0</c:formatCode>
                <c:ptCount val="3"/>
                <c:pt idx="0">
                  <c:v>0</c:v>
                </c:pt>
                <c:pt idx="1">
                  <c:v>64.900000000000006</c:v>
                </c:pt>
                <c:pt idx="2">
                  <c:v>39.159999999999997</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cat>
            <c:strRef>
              <c:f>'8.4'!$C$38:$E$38</c:f>
              <c:strCache>
                <c:ptCount val="3"/>
                <c:pt idx="0">
                  <c:v>Duben</c:v>
                </c:pt>
                <c:pt idx="1">
                  <c:v>Květen</c:v>
                </c:pt>
                <c:pt idx="2">
                  <c:v>Červen</c:v>
                </c:pt>
              </c:strCache>
            </c:strRef>
          </c:cat>
          <c:val>
            <c:numRef>
              <c:f>('8.4'!$B$20,'8.4'!$D$20,'8.4'!$F$20)</c:f>
              <c:numCache>
                <c:formatCode>#\ ##0.0</c:formatCode>
                <c:ptCount val="3"/>
                <c:pt idx="0">
                  <c:v>0</c:v>
                </c:pt>
                <c:pt idx="1">
                  <c:v>0</c:v>
                </c:pt>
                <c:pt idx="2">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cat>
            <c:strRef>
              <c:f>'8.4'!$C$38:$E$38</c:f>
              <c:strCache>
                <c:ptCount val="3"/>
                <c:pt idx="0">
                  <c:v>Duben</c:v>
                </c:pt>
                <c:pt idx="1">
                  <c:v>Květen</c:v>
                </c:pt>
                <c:pt idx="2">
                  <c:v>Červen</c:v>
                </c:pt>
              </c:strCache>
            </c:strRef>
          </c:cat>
          <c:val>
            <c:numRef>
              <c:f>('8.4'!$B$21,'8.4'!$D$21,'8.4'!$F$21)</c:f>
              <c:numCache>
                <c:formatCode>#\ ##0.0</c:formatCode>
                <c:ptCount val="3"/>
                <c:pt idx="0">
                  <c:v>0</c:v>
                </c:pt>
                <c:pt idx="1">
                  <c:v>0</c:v>
                </c:pt>
                <c:pt idx="2">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cat>
            <c:strRef>
              <c:f>'8.4'!$C$38:$E$38</c:f>
              <c:strCache>
                <c:ptCount val="3"/>
                <c:pt idx="0">
                  <c:v>Duben</c:v>
                </c:pt>
                <c:pt idx="1">
                  <c:v>Květen</c:v>
                </c:pt>
                <c:pt idx="2">
                  <c:v>Červen</c:v>
                </c:pt>
              </c:strCache>
            </c:strRef>
          </c:cat>
          <c:val>
            <c:numRef>
              <c:f>('8.4'!$B$22,'8.4'!$D$22,'8.4'!$F$22)</c:f>
              <c:numCache>
                <c:formatCode>#\ ##0.0</c:formatCode>
                <c:ptCount val="3"/>
                <c:pt idx="0">
                  <c:v>0</c:v>
                </c:pt>
                <c:pt idx="1">
                  <c:v>0</c:v>
                </c:pt>
                <c:pt idx="2">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cat>
            <c:strRef>
              <c:f>'8.4'!$C$38:$E$38</c:f>
              <c:strCache>
                <c:ptCount val="3"/>
                <c:pt idx="0">
                  <c:v>Duben</c:v>
                </c:pt>
                <c:pt idx="1">
                  <c:v>Květen</c:v>
                </c:pt>
                <c:pt idx="2">
                  <c:v>Červen</c:v>
                </c:pt>
              </c:strCache>
            </c:strRef>
          </c:cat>
          <c:val>
            <c:numRef>
              <c:f>('8.4'!$B$23,'8.4'!$D$23,'8.4'!$F$23)</c:f>
              <c:numCache>
                <c:formatCode>#\ ##0.0</c:formatCode>
                <c:ptCount val="3"/>
                <c:pt idx="0">
                  <c:v>0</c:v>
                </c:pt>
                <c:pt idx="1">
                  <c:v>0</c:v>
                </c:pt>
                <c:pt idx="2">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cat>
            <c:strRef>
              <c:f>'8.4'!$C$38:$E$38</c:f>
              <c:strCache>
                <c:ptCount val="3"/>
                <c:pt idx="0">
                  <c:v>Duben</c:v>
                </c:pt>
                <c:pt idx="1">
                  <c:v>Květen</c:v>
                </c:pt>
                <c:pt idx="2">
                  <c:v>Červen</c:v>
                </c:pt>
              </c:strCache>
            </c:strRef>
          </c:cat>
          <c:val>
            <c:numRef>
              <c:f>('8.4'!$B$24,'8.4'!$D$24,'8.4'!$F$24)</c:f>
              <c:numCache>
                <c:formatCode>#\ ##0.0</c:formatCode>
                <c:ptCount val="3"/>
                <c:pt idx="0">
                  <c:v>4650.79</c:v>
                </c:pt>
                <c:pt idx="1">
                  <c:v>0</c:v>
                </c:pt>
                <c:pt idx="2">
                  <c:v>0</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cat>
            <c:strRef>
              <c:f>'8.4'!$C$38:$E$38</c:f>
              <c:strCache>
                <c:ptCount val="3"/>
                <c:pt idx="0">
                  <c:v>Duben</c:v>
                </c:pt>
                <c:pt idx="1">
                  <c:v>Květen</c:v>
                </c:pt>
                <c:pt idx="2">
                  <c:v>Červen</c:v>
                </c:pt>
              </c:strCache>
            </c:strRef>
          </c:cat>
          <c:val>
            <c:numRef>
              <c:f>('8.4'!$B$25,'8.4'!$D$25,'8.4'!$F$25)</c:f>
              <c:numCache>
                <c:formatCode>#\ ##0.0</c:formatCode>
                <c:ptCount val="3"/>
                <c:pt idx="0">
                  <c:v>53056.067000000003</c:v>
                </c:pt>
                <c:pt idx="1">
                  <c:v>37098.846999999994</c:v>
                </c:pt>
                <c:pt idx="2">
                  <c:v>52715.887999999999</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'8.4'!$O$27:$O$34</c:f>
              <c:numCache>
                <c:formatCode>#\ ##0.0</c:formatCode>
                <c:ptCount val="8"/>
              </c:numCache>
            </c:numRef>
          </c:cat>
          <c:val>
            <c:numRef>
              <c:f>'8.4'!$J$27:$J$34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0.15817413520027029"/>
          <c:y val="0.1167687372411782"/>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4255711545218105"/>
                  <c:y val="-0.1473912427613215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layout>
                <c:manualLayout>
                  <c:x val="0.15324889911109452"/>
                  <c:y val="-5.9259259259259262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delete val="1"/>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0.12811282441565613"/>
                  <c:y val="0.16552230971128593"/>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9376234045108665"/>
                  <c:y val="0.11399608382285548"/>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21169703582224586"/>
                  <c:y val="1.6142315543890347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803252098227465"/>
                  <c:y val="8.1856434612339341E-3"/>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1695.3786689999995</c:v>
                </c:pt>
                <c:pt idx="1">
                  <c:v>125.26602199999999</c:v>
                </c:pt>
                <c:pt idx="2">
                  <c:v>1230.4109640000001</c:v>
                </c:pt>
                <c:pt idx="3">
                  <c:v>18.719253000000002</c:v>
                </c:pt>
                <c:pt idx="4">
                  <c:v>4.0270950000000001</c:v>
                </c:pt>
                <c:pt idx="5">
                  <c:v>0.15972999999999998</c:v>
                </c:pt>
                <c:pt idx="6">
                  <c:v>6087.7129709999999</c:v>
                </c:pt>
                <c:pt idx="7">
                  <c:v>40.966949999999997</c:v>
                </c:pt>
                <c:pt idx="8">
                  <c:v>0</c:v>
                </c:pt>
                <c:pt idx="9">
                  <c:v>194.67327400000002</c:v>
                </c:pt>
                <c:pt idx="10">
                  <c:v>9.6457940000000004</c:v>
                </c:pt>
                <c:pt idx="11">
                  <c:v>761.75070480377531</c:v>
                </c:pt>
                <c:pt idx="12">
                  <c:v>649.37911699999995</c:v>
                </c:pt>
                <c:pt idx="13">
                  <c:v>0</c:v>
                </c:pt>
                <c:pt idx="14">
                  <c:v>67.714271999999994</c:v>
                </c:pt>
                <c:pt idx="15">
                  <c:v>3455.3086413427836</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5069991251093615"/>
          <c:w val="0.65337529325185317"/>
          <c:h val="0.55147294088238974"/>
        </c:manualLayout>
      </c:layout>
      <c:barChart>
        <c:barDir val="col"/>
        <c:grouping val="stacked"/>
        <c:varyColors val="0"/>
        <c:ser>
          <c:idx val="0"/>
          <c:order val="0"/>
          <c:tx>
            <c:strRef>
              <c:f>'8.5'!$A$27</c:f>
              <c:strCache>
                <c:ptCount val="1"/>
                <c:pt idx="0">
                  <c:v>Průmysl</c:v>
                </c:pt>
              </c:strCache>
            </c:strRef>
          </c:tx>
          <c:invertIfNegative val="0"/>
          <c:cat>
            <c:strRef>
              <c:f>'8.5'!$C$38:$E$38</c:f>
              <c:strCache>
                <c:ptCount val="3"/>
                <c:pt idx="0">
                  <c:v>Duben</c:v>
                </c:pt>
                <c:pt idx="1">
                  <c:v>Květen</c:v>
                </c:pt>
                <c:pt idx="2">
                  <c:v>Červen</c:v>
                </c:pt>
              </c:strCache>
            </c:strRef>
          </c:cat>
          <c:val>
            <c:numRef>
              <c:f>('8.5'!$B$27,'8.5'!$D$27,'8.5'!$F$27)</c:f>
              <c:numCache>
                <c:formatCode>#\ ##0.0</c:formatCode>
                <c:ptCount val="3"/>
                <c:pt idx="0">
                  <c:v>11039.120999999999</c:v>
                </c:pt>
                <c:pt idx="1">
                  <c:v>6255.37</c:v>
                </c:pt>
                <c:pt idx="2">
                  <c:v>5108.5599999999995</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cat>
            <c:strRef>
              <c:f>'8.5'!$C$38:$E$38</c:f>
              <c:strCache>
                <c:ptCount val="3"/>
                <c:pt idx="0">
                  <c:v>Duben</c:v>
                </c:pt>
                <c:pt idx="1">
                  <c:v>Květen</c:v>
                </c:pt>
                <c:pt idx="2">
                  <c:v>Červen</c:v>
                </c:pt>
              </c:strCache>
            </c:strRef>
          </c:cat>
          <c:val>
            <c:numRef>
              <c:f>('8.5'!$B$28,'8.5'!$D$28,'8.5'!$F$28)</c:f>
              <c:numCache>
                <c:formatCode>#\ ##0.0</c:formatCode>
                <c:ptCount val="3"/>
                <c:pt idx="0">
                  <c:v>3568.52</c:v>
                </c:pt>
                <c:pt idx="1">
                  <c:v>1800.24</c:v>
                </c:pt>
                <c:pt idx="2">
                  <c:v>1304.45</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cat>
            <c:strRef>
              <c:f>'8.5'!$C$38:$E$38</c:f>
              <c:strCache>
                <c:ptCount val="3"/>
                <c:pt idx="0">
                  <c:v>Duben</c:v>
                </c:pt>
                <c:pt idx="1">
                  <c:v>Květen</c:v>
                </c:pt>
                <c:pt idx="2">
                  <c:v>Červen</c:v>
                </c:pt>
              </c:strCache>
            </c:strRef>
          </c:cat>
          <c:val>
            <c:numRef>
              <c:f>('8.5'!$B$29,'8.5'!$D$29,'8.5'!$F$29)</c:f>
              <c:numCache>
                <c:formatCode>#\ ##0.0</c:formatCode>
                <c:ptCount val="3"/>
                <c:pt idx="0">
                  <c:v>319.05</c:v>
                </c:pt>
                <c:pt idx="1">
                  <c:v>102.26</c:v>
                </c:pt>
                <c:pt idx="2">
                  <c:v>28.77</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cat>
            <c:strRef>
              <c:f>'8.5'!$C$38:$E$38</c:f>
              <c:strCache>
                <c:ptCount val="3"/>
                <c:pt idx="0">
                  <c:v>Duben</c:v>
                </c:pt>
                <c:pt idx="1">
                  <c:v>Květen</c:v>
                </c:pt>
                <c:pt idx="2">
                  <c:v>Červen</c:v>
                </c:pt>
              </c:strCache>
            </c:strRef>
          </c:cat>
          <c:val>
            <c:numRef>
              <c:f>('8.5'!$B$30,'8.5'!$D$30,'8.5'!$F$30)</c:f>
              <c:numCache>
                <c:formatCode>#\ ##0.0</c:formatCode>
                <c:ptCount val="3"/>
                <c:pt idx="0">
                  <c:v>348.49</c:v>
                </c:pt>
                <c:pt idx="1">
                  <c:v>95.81</c:v>
                </c:pt>
                <c:pt idx="2">
                  <c:v>9.1</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cat>
            <c:strRef>
              <c:f>'8.5'!$C$38:$E$38</c:f>
              <c:strCache>
                <c:ptCount val="3"/>
                <c:pt idx="0">
                  <c:v>Duben</c:v>
                </c:pt>
                <c:pt idx="1">
                  <c:v>Květen</c:v>
                </c:pt>
                <c:pt idx="2">
                  <c:v>Červen</c:v>
                </c:pt>
              </c:strCache>
            </c:strRef>
          </c:cat>
          <c:val>
            <c:numRef>
              <c:f>('8.5'!$B$31,'8.5'!$D$31,'8.5'!$F$31)</c:f>
              <c:numCache>
                <c:formatCode>#\ ##0.0</c:formatCode>
                <c:ptCount val="3"/>
                <c:pt idx="0">
                  <c:v>5323.473</c:v>
                </c:pt>
                <c:pt idx="1">
                  <c:v>3981.5709999999999</c:v>
                </c:pt>
                <c:pt idx="2">
                  <c:v>2902.87</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cat>
            <c:strRef>
              <c:f>'8.5'!$C$38:$E$38</c:f>
              <c:strCache>
                <c:ptCount val="3"/>
                <c:pt idx="0">
                  <c:v>Duben</c:v>
                </c:pt>
                <c:pt idx="1">
                  <c:v>Květen</c:v>
                </c:pt>
                <c:pt idx="2">
                  <c:v>Červen</c:v>
                </c:pt>
              </c:strCache>
            </c:strRef>
          </c:cat>
          <c:val>
            <c:numRef>
              <c:f>('8.5'!$B$32,'8.5'!$D$32,'8.5'!$F$32)</c:f>
              <c:numCache>
                <c:formatCode>#\ ##0.0</c:formatCode>
                <c:ptCount val="3"/>
                <c:pt idx="0">
                  <c:v>78310.303000000014</c:v>
                </c:pt>
                <c:pt idx="1">
                  <c:v>42530.523000000008</c:v>
                </c:pt>
                <c:pt idx="2">
                  <c:v>22588.771999999997</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cat>
            <c:strRef>
              <c:f>'8.5'!$C$38:$E$38</c:f>
              <c:strCache>
                <c:ptCount val="3"/>
                <c:pt idx="0">
                  <c:v>Duben</c:v>
                </c:pt>
                <c:pt idx="1">
                  <c:v>Květen</c:v>
                </c:pt>
                <c:pt idx="2">
                  <c:v>Červen</c:v>
                </c:pt>
              </c:strCache>
            </c:strRef>
          </c:cat>
          <c:val>
            <c:numRef>
              <c:f>('8.5'!$B$33,'8.5'!$D$33,'8.5'!$F$33)</c:f>
              <c:numCache>
                <c:formatCode>#\ ##0.0</c:formatCode>
                <c:ptCount val="3"/>
                <c:pt idx="0">
                  <c:v>30558.017</c:v>
                </c:pt>
                <c:pt idx="1">
                  <c:v>13798.427000000001</c:v>
                </c:pt>
                <c:pt idx="2">
                  <c:v>6320.5220000000008</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cat>
            <c:strRef>
              <c:f>'8.5'!$C$38:$E$38</c:f>
              <c:strCache>
                <c:ptCount val="3"/>
                <c:pt idx="0">
                  <c:v>Duben</c:v>
                </c:pt>
                <c:pt idx="1">
                  <c:v>Květen</c:v>
                </c:pt>
                <c:pt idx="2">
                  <c:v>Červen</c:v>
                </c:pt>
              </c:strCache>
            </c:strRef>
          </c:cat>
          <c:val>
            <c:numRef>
              <c:f>('8.5'!$B$34,'8.5'!$D$34,'8.5'!$F$34)</c:f>
              <c:numCache>
                <c:formatCode>#\ ##0.0</c:formatCode>
                <c:ptCount val="3"/>
                <c:pt idx="0">
                  <c:v>23.189999999999998</c:v>
                </c:pt>
                <c:pt idx="1">
                  <c:v>11.3</c:v>
                </c:pt>
                <c:pt idx="2">
                  <c:v>0</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'8.5'!$A$38</c:f>
              <c:strCache>
                <c:ptCount val="1"/>
                <c:pt idx="0">
                  <c:v>Instalovaný výkon</c:v>
                </c:pt>
              </c:strCache>
            </c:strRef>
          </c:tx>
          <c:invertIfNegative val="0"/>
          <c:val>
            <c:numRef>
              <c:f>'8.5'!$B$38</c:f>
              <c:numCache>
                <c:formatCode>0.0%</c:formatCode>
                <c:ptCount val="1"/>
                <c:pt idx="0">
                  <c:v>1.6282536287003182E-2</c:v>
                </c:pt>
              </c:numCache>
            </c:numRef>
          </c:val>
          <c:extLst>
            <c:ext xmlns:c16="http://schemas.microsoft.com/office/drawing/2014/chart" uri="{C3380CC4-5D6E-409C-BE32-E72D297353CC}">
              <c16:uniqueId val="{00000000-EF5E-4BE5-871E-3DB8301B520D}"/>
            </c:ext>
          </c:extLst>
        </c:ser>
        <c:ser>
          <c:idx val="1"/>
          <c:order val="1"/>
          <c:tx>
            <c:strRef>
              <c:f>'8.5'!$A$39</c:f>
              <c:strCache>
                <c:ptCount val="1"/>
                <c:pt idx="0">
                  <c:v>Výroba tepla brutto</c:v>
                </c:pt>
              </c:strCache>
            </c:strRef>
          </c:tx>
          <c:invertIfNegative val="0"/>
          <c:val>
            <c:numRef>
              <c:f>'8.5'!$B$39</c:f>
              <c:numCache>
                <c:formatCode>0.0%</c:formatCode>
                <c:ptCount val="1"/>
                <c:pt idx="0">
                  <c:v>2.5122457228625012E-2</c:v>
                </c:pt>
              </c:numCache>
            </c:numRef>
          </c:val>
          <c:extLst>
            <c:ext xmlns:c16="http://schemas.microsoft.com/office/drawing/2014/chart" uri="{C3380CC4-5D6E-409C-BE32-E72D297353CC}">
              <c16:uniqueId val="{00000001-EF5E-4BE5-871E-3DB8301B520D}"/>
            </c:ext>
          </c:extLst>
        </c:ser>
        <c:ser>
          <c:idx val="2"/>
          <c:order val="2"/>
          <c:tx>
            <c:strRef>
              <c:f>'8.5'!$A$40</c:f>
              <c:strCache>
                <c:ptCount val="1"/>
                <c:pt idx="0">
                  <c:v>Dodávky tepla</c:v>
                </c:pt>
              </c:strCache>
            </c:strRef>
          </c:tx>
          <c:invertIfNegative val="0"/>
          <c:val>
            <c:numRef>
              <c:f>'8.5'!$B$40</c:f>
              <c:numCache>
                <c:formatCode>0.0%</c:formatCode>
                <c:ptCount val="1"/>
                <c:pt idx="0">
                  <c:v>1.8694813188748351E-2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9974858669514242"/>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cat>
            <c:strRef>
              <c:f>'8.5'!$C$38:$E$38</c:f>
              <c:strCache>
                <c:ptCount val="3"/>
                <c:pt idx="0">
                  <c:v>Duben</c:v>
                </c:pt>
                <c:pt idx="1">
                  <c:v>Květen</c:v>
                </c:pt>
                <c:pt idx="2">
                  <c:v>Červen</c:v>
                </c:pt>
              </c:strCache>
            </c:strRef>
          </c:cat>
          <c:val>
            <c:numRef>
              <c:f>('8.5'!$B$10,'8.5'!$D$10,'8.5'!$F$10)</c:f>
              <c:numCache>
                <c:formatCode>#\ ##0.0</c:formatCode>
                <c:ptCount val="3"/>
                <c:pt idx="0">
                  <c:v>57664.375999999997</c:v>
                </c:pt>
                <c:pt idx="1">
                  <c:v>28992.885000000002</c:v>
                </c:pt>
                <c:pt idx="2">
                  <c:v>15493.501</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cat>
            <c:strRef>
              <c:f>'8.5'!$C$38:$E$38</c:f>
              <c:strCache>
                <c:ptCount val="3"/>
                <c:pt idx="0">
                  <c:v>Duben</c:v>
                </c:pt>
                <c:pt idx="1">
                  <c:v>Květen</c:v>
                </c:pt>
                <c:pt idx="2">
                  <c:v>Červen</c:v>
                </c:pt>
              </c:strCache>
            </c:strRef>
          </c:cat>
          <c:val>
            <c:numRef>
              <c:f>('8.5'!$B$11,'8.5'!$D$11,'8.5'!$F$11)</c:f>
              <c:numCache>
                <c:formatCode>#\ ##0.0</c:formatCode>
                <c:ptCount val="3"/>
                <c:pt idx="0">
                  <c:v>5266.3510000000006</c:v>
                </c:pt>
                <c:pt idx="1">
                  <c:v>2930.0390000000002</c:v>
                </c:pt>
                <c:pt idx="2">
                  <c:v>2143.2449999999999</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cat>
            <c:strRef>
              <c:f>'8.5'!$C$38:$E$38</c:f>
              <c:strCache>
                <c:ptCount val="3"/>
                <c:pt idx="0">
                  <c:v>Duben</c:v>
                </c:pt>
                <c:pt idx="1">
                  <c:v>Květen</c:v>
                </c:pt>
                <c:pt idx="2">
                  <c:v>Červen</c:v>
                </c:pt>
              </c:strCache>
            </c:strRef>
          </c:cat>
          <c:val>
            <c:numRef>
              <c:f>('8.5'!$B$12,'8.5'!$D$12,'8.5'!$F$12)</c:f>
              <c:numCache>
                <c:formatCode>#\ ##0.0</c:formatCode>
                <c:ptCount val="3"/>
                <c:pt idx="0">
                  <c:v>0</c:v>
                </c:pt>
                <c:pt idx="1">
                  <c:v>0</c:v>
                </c:pt>
                <c:pt idx="2">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cat>
            <c:strRef>
              <c:f>'8.5'!$C$38:$E$38</c:f>
              <c:strCache>
                <c:ptCount val="3"/>
                <c:pt idx="0">
                  <c:v>Duben</c:v>
                </c:pt>
                <c:pt idx="1">
                  <c:v>Květen</c:v>
                </c:pt>
                <c:pt idx="2">
                  <c:v>Červen</c:v>
                </c:pt>
              </c:strCache>
            </c:strRef>
          </c:cat>
          <c:val>
            <c:numRef>
              <c:f>('8.5'!$B$13,'8.5'!$D$13,'8.5'!$F$13)</c:f>
              <c:numCache>
                <c:formatCode>#\ ##0.0</c:formatCode>
                <c:ptCount val="3"/>
                <c:pt idx="0">
                  <c:v>0</c:v>
                </c:pt>
                <c:pt idx="1">
                  <c:v>10</c:v>
                </c:pt>
                <c:pt idx="2">
                  <c:v>8</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cat>
            <c:strRef>
              <c:f>'8.5'!$C$38:$E$38</c:f>
              <c:strCache>
                <c:ptCount val="3"/>
                <c:pt idx="0">
                  <c:v>Duben</c:v>
                </c:pt>
                <c:pt idx="1">
                  <c:v>Květen</c:v>
                </c:pt>
                <c:pt idx="2">
                  <c:v>Červen</c:v>
                </c:pt>
              </c:strCache>
            </c:strRef>
          </c:cat>
          <c:val>
            <c:numRef>
              <c:f>('8.5'!$B$14,'8.5'!$D$14,'8.5'!$F$14)</c:f>
              <c:numCache>
                <c:formatCode>#\ ##0.0</c:formatCode>
                <c:ptCount val="3"/>
                <c:pt idx="0">
                  <c:v>0</c:v>
                </c:pt>
                <c:pt idx="1">
                  <c:v>0</c:v>
                </c:pt>
                <c:pt idx="2">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cat>
            <c:strRef>
              <c:f>'8.5'!$C$38:$E$38</c:f>
              <c:strCache>
                <c:ptCount val="3"/>
                <c:pt idx="0">
                  <c:v>Duben</c:v>
                </c:pt>
                <c:pt idx="1">
                  <c:v>Květen</c:v>
                </c:pt>
                <c:pt idx="2">
                  <c:v>Červen</c:v>
                </c:pt>
              </c:strCache>
            </c:strRef>
          </c:cat>
          <c:val>
            <c:numRef>
              <c:f>('8.5'!$B$15,'8.5'!$D$15,'8.5'!$F$15)</c:f>
              <c:numCache>
                <c:formatCode>#\ ##0.0</c:formatCode>
                <c:ptCount val="3"/>
                <c:pt idx="0">
                  <c:v>11.5</c:v>
                </c:pt>
                <c:pt idx="1">
                  <c:v>20.2</c:v>
                </c:pt>
                <c:pt idx="2">
                  <c:v>22.1</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cat>
            <c:strRef>
              <c:f>'8.5'!$C$38:$E$38</c:f>
              <c:strCache>
                <c:ptCount val="3"/>
                <c:pt idx="0">
                  <c:v>Duben</c:v>
                </c:pt>
                <c:pt idx="1">
                  <c:v>Květen</c:v>
                </c:pt>
                <c:pt idx="2">
                  <c:v>Červen</c:v>
                </c:pt>
              </c:strCache>
            </c:strRef>
          </c:cat>
          <c:val>
            <c:numRef>
              <c:f>('8.5'!$B$16,'8.5'!$D$16,'8.5'!$F$16)</c:f>
              <c:numCache>
                <c:formatCode>#\ ##0.0</c:formatCode>
                <c:ptCount val="3"/>
                <c:pt idx="0">
                  <c:v>24147.374</c:v>
                </c:pt>
                <c:pt idx="1">
                  <c:v>7886.9750000000004</c:v>
                </c:pt>
                <c:pt idx="2">
                  <c:v>502</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cat>
            <c:strRef>
              <c:f>'8.5'!$C$38:$E$38</c:f>
              <c:strCache>
                <c:ptCount val="3"/>
                <c:pt idx="0">
                  <c:v>Duben</c:v>
                </c:pt>
                <c:pt idx="1">
                  <c:v>Květen</c:v>
                </c:pt>
                <c:pt idx="2">
                  <c:v>Červen</c:v>
                </c:pt>
              </c:strCache>
            </c:strRef>
          </c:cat>
          <c:val>
            <c:numRef>
              <c:f>('8.5'!$B$17,'8.5'!$D$17,'8.5'!$F$17)</c:f>
              <c:numCache>
                <c:formatCode>#\ ##0.0</c:formatCode>
                <c:ptCount val="3"/>
                <c:pt idx="0">
                  <c:v>3568.12</c:v>
                </c:pt>
                <c:pt idx="1">
                  <c:v>1800.24</c:v>
                </c:pt>
                <c:pt idx="2">
                  <c:v>1304.45</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cat>
            <c:strRef>
              <c:f>'8.5'!$C$38:$E$38</c:f>
              <c:strCache>
                <c:ptCount val="3"/>
                <c:pt idx="0">
                  <c:v>Duben</c:v>
                </c:pt>
                <c:pt idx="1">
                  <c:v>Květen</c:v>
                </c:pt>
                <c:pt idx="2">
                  <c:v>Červen</c:v>
                </c:pt>
              </c:strCache>
            </c:strRef>
          </c:cat>
          <c:val>
            <c:numRef>
              <c:f>('8.5'!$B$18,'8.5'!$D$18,'8.5'!$F$18)</c:f>
              <c:numCache>
                <c:formatCode>#\ ##0.0</c:formatCode>
                <c:ptCount val="3"/>
                <c:pt idx="0">
                  <c:v>0</c:v>
                </c:pt>
                <c:pt idx="1">
                  <c:v>0</c:v>
                </c:pt>
                <c:pt idx="2">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cat>
            <c:strRef>
              <c:f>'8.5'!$C$38:$E$38</c:f>
              <c:strCache>
                <c:ptCount val="3"/>
                <c:pt idx="0">
                  <c:v>Duben</c:v>
                </c:pt>
                <c:pt idx="1">
                  <c:v>Květen</c:v>
                </c:pt>
                <c:pt idx="2">
                  <c:v>Červen</c:v>
                </c:pt>
              </c:strCache>
            </c:strRef>
          </c:cat>
          <c:val>
            <c:numRef>
              <c:f>('8.5'!$B$19,'8.5'!$D$19,'8.5'!$F$19)</c:f>
              <c:numCache>
                <c:formatCode>#\ ##0.0</c:formatCode>
                <c:ptCount val="3"/>
                <c:pt idx="0">
                  <c:v>1435.7670000000001</c:v>
                </c:pt>
                <c:pt idx="1">
                  <c:v>1444.8340000000001</c:v>
                </c:pt>
                <c:pt idx="2">
                  <c:v>1608.3330000000001</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cat>
            <c:strRef>
              <c:f>'8.5'!$C$38:$E$38</c:f>
              <c:strCache>
                <c:ptCount val="3"/>
                <c:pt idx="0">
                  <c:v>Duben</c:v>
                </c:pt>
                <c:pt idx="1">
                  <c:v>Květen</c:v>
                </c:pt>
                <c:pt idx="2">
                  <c:v>Červen</c:v>
                </c:pt>
              </c:strCache>
            </c:strRef>
          </c:cat>
          <c:val>
            <c:numRef>
              <c:f>('8.5'!$B$20,'8.5'!$D$20,'8.5'!$F$20)</c:f>
              <c:numCache>
                <c:formatCode>#\ ##0.0</c:formatCode>
                <c:ptCount val="3"/>
                <c:pt idx="0">
                  <c:v>0</c:v>
                </c:pt>
                <c:pt idx="1">
                  <c:v>0</c:v>
                </c:pt>
                <c:pt idx="2">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cat>
            <c:strRef>
              <c:f>'8.5'!$C$38:$E$38</c:f>
              <c:strCache>
                <c:ptCount val="3"/>
                <c:pt idx="0">
                  <c:v>Duben</c:v>
                </c:pt>
                <c:pt idx="1">
                  <c:v>Květen</c:v>
                </c:pt>
                <c:pt idx="2">
                  <c:v>Červen</c:v>
                </c:pt>
              </c:strCache>
            </c:strRef>
          </c:cat>
          <c:val>
            <c:numRef>
              <c:f>('8.5'!$B$21,'8.5'!$D$21,'8.5'!$F$21)</c:f>
              <c:numCache>
                <c:formatCode>#\ ##0.0</c:formatCode>
                <c:ptCount val="3"/>
                <c:pt idx="0">
                  <c:v>932.80499999999995</c:v>
                </c:pt>
                <c:pt idx="1">
                  <c:v>232.35300000000001</c:v>
                </c:pt>
                <c:pt idx="2">
                  <c:v>210.369</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cat>
            <c:strRef>
              <c:f>'8.5'!$C$38:$E$38</c:f>
              <c:strCache>
                <c:ptCount val="3"/>
                <c:pt idx="0">
                  <c:v>Duben</c:v>
                </c:pt>
                <c:pt idx="1">
                  <c:v>Květen</c:v>
                </c:pt>
                <c:pt idx="2">
                  <c:v>Červen</c:v>
                </c:pt>
              </c:strCache>
            </c:strRef>
          </c:cat>
          <c:val>
            <c:numRef>
              <c:f>('8.5'!$B$22,'8.5'!$D$22,'8.5'!$F$22)</c:f>
              <c:numCache>
                <c:formatCode>#\ ##0.0</c:formatCode>
                <c:ptCount val="3"/>
                <c:pt idx="0">
                  <c:v>0</c:v>
                </c:pt>
                <c:pt idx="1">
                  <c:v>0</c:v>
                </c:pt>
                <c:pt idx="2">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cat>
            <c:strRef>
              <c:f>'8.5'!$C$38:$E$38</c:f>
              <c:strCache>
                <c:ptCount val="3"/>
                <c:pt idx="0">
                  <c:v>Duben</c:v>
                </c:pt>
                <c:pt idx="1">
                  <c:v>Květen</c:v>
                </c:pt>
                <c:pt idx="2">
                  <c:v>Červen</c:v>
                </c:pt>
              </c:strCache>
            </c:strRef>
          </c:cat>
          <c:val>
            <c:numRef>
              <c:f>('8.5'!$B$23,'8.5'!$D$23,'8.5'!$F$23)</c:f>
              <c:numCache>
                <c:formatCode>#\ ##0.0</c:formatCode>
                <c:ptCount val="3"/>
                <c:pt idx="0">
                  <c:v>0</c:v>
                </c:pt>
                <c:pt idx="1">
                  <c:v>0</c:v>
                </c:pt>
                <c:pt idx="2">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cat>
            <c:strRef>
              <c:f>'8.5'!$C$38:$E$38</c:f>
              <c:strCache>
                <c:ptCount val="3"/>
                <c:pt idx="0">
                  <c:v>Duben</c:v>
                </c:pt>
                <c:pt idx="1">
                  <c:v>Květen</c:v>
                </c:pt>
                <c:pt idx="2">
                  <c:v>Červen</c:v>
                </c:pt>
              </c:strCache>
            </c:strRef>
          </c:cat>
          <c:val>
            <c:numRef>
              <c:f>('8.5'!$B$24,'8.5'!$D$24,'8.5'!$F$24)</c:f>
              <c:numCache>
                <c:formatCode>#\ ##0.0</c:formatCode>
                <c:ptCount val="3"/>
                <c:pt idx="0">
                  <c:v>569.29999999999995</c:v>
                </c:pt>
                <c:pt idx="1">
                  <c:v>273.60000000000002</c:v>
                </c:pt>
                <c:pt idx="2">
                  <c:v>84.4</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cat>
            <c:strRef>
              <c:f>'8.5'!$C$38:$E$38</c:f>
              <c:strCache>
                <c:ptCount val="3"/>
                <c:pt idx="0">
                  <c:v>Duben</c:v>
                </c:pt>
                <c:pt idx="1">
                  <c:v>Květen</c:v>
                </c:pt>
                <c:pt idx="2">
                  <c:v>Červen</c:v>
                </c:pt>
              </c:strCache>
            </c:strRef>
          </c:cat>
          <c:val>
            <c:numRef>
              <c:f>('8.5'!$B$25,'8.5'!$D$25,'8.5'!$F$25)</c:f>
              <c:numCache>
                <c:formatCode>#\ ##0.0</c:formatCode>
                <c:ptCount val="3"/>
                <c:pt idx="0">
                  <c:v>48826.141000000003</c:v>
                </c:pt>
                <c:pt idx="1">
                  <c:v>36835.178</c:v>
                </c:pt>
                <c:pt idx="2">
                  <c:v>23880.001</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0676643896334151"/>
          <c:w val="0.61241682696674693"/>
          <c:h val="0.57443326206740719"/>
        </c:manualLayout>
      </c:layout>
      <c:barChart>
        <c:barDir val="col"/>
        <c:grouping val="stacked"/>
        <c:varyColors val="0"/>
        <c:ser>
          <c:idx val="0"/>
          <c:order val="0"/>
          <c:tx>
            <c:strRef>
              <c:f>'8.6'!$A$28</c:f>
              <c:strCache>
                <c:ptCount val="1"/>
                <c:pt idx="0">
                  <c:v>Průmysl</c:v>
                </c:pt>
              </c:strCache>
            </c:strRef>
          </c:tx>
          <c:invertIfNegative val="0"/>
          <c:cat>
            <c:strRef>
              <c:f>'8.6'!$C$38:$E$38</c:f>
              <c:strCache>
                <c:ptCount val="3"/>
                <c:pt idx="0">
                  <c:v>Duben</c:v>
                </c:pt>
                <c:pt idx="1">
                  <c:v>Květen</c:v>
                </c:pt>
                <c:pt idx="2">
                  <c:v>Červen</c:v>
                </c:pt>
              </c:strCache>
            </c:strRef>
          </c:cat>
          <c:val>
            <c:numRef>
              <c:f>('8.6'!$B$28,'8.6'!$D$28,'8.6'!$F$28)</c:f>
              <c:numCache>
                <c:formatCode>#\ ##0.0</c:formatCode>
                <c:ptCount val="3"/>
                <c:pt idx="0">
                  <c:v>59805.952000000005</c:v>
                </c:pt>
                <c:pt idx="1">
                  <c:v>55146.633000000002</c:v>
                </c:pt>
                <c:pt idx="2">
                  <c:v>43790.126000000004</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cat>
            <c:strRef>
              <c:f>'8.6'!$C$38:$E$38</c:f>
              <c:strCache>
                <c:ptCount val="3"/>
                <c:pt idx="0">
                  <c:v>Duben</c:v>
                </c:pt>
                <c:pt idx="1">
                  <c:v>Květen</c:v>
                </c:pt>
                <c:pt idx="2">
                  <c:v>Červen</c:v>
                </c:pt>
              </c:strCache>
            </c:strRef>
          </c:cat>
          <c:val>
            <c:numRef>
              <c:f>('8.6'!$B$29,'8.6'!$D$29,'8.6'!$F$29)</c:f>
              <c:numCache>
                <c:formatCode>#\ ##0.0</c:formatCode>
                <c:ptCount val="3"/>
                <c:pt idx="0">
                  <c:v>583.95999999999992</c:v>
                </c:pt>
                <c:pt idx="1">
                  <c:v>352.28000000000003</c:v>
                </c:pt>
                <c:pt idx="2">
                  <c:v>129.42000000000002</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cat>
            <c:strRef>
              <c:f>'8.6'!$C$38:$E$38</c:f>
              <c:strCache>
                <c:ptCount val="3"/>
                <c:pt idx="0">
                  <c:v>Duben</c:v>
                </c:pt>
                <c:pt idx="1">
                  <c:v>Květen</c:v>
                </c:pt>
                <c:pt idx="2">
                  <c:v>Červen</c:v>
                </c:pt>
              </c:strCache>
            </c:strRef>
          </c:cat>
          <c:val>
            <c:numRef>
              <c:f>('8.6'!$B$30,'8.6'!$D$30,'8.6'!$F$30)</c:f>
              <c:numCache>
                <c:formatCode>#\ ##0.0</c:formatCode>
                <c:ptCount val="3"/>
                <c:pt idx="0">
                  <c:v>1424.7</c:v>
                </c:pt>
                <c:pt idx="1">
                  <c:v>515.70000000000005</c:v>
                </c:pt>
                <c:pt idx="2">
                  <c:v>68.2</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cat>
            <c:strRef>
              <c:f>'8.6'!$C$38:$E$38</c:f>
              <c:strCache>
                <c:ptCount val="3"/>
                <c:pt idx="0">
                  <c:v>Duben</c:v>
                </c:pt>
                <c:pt idx="1">
                  <c:v>Květen</c:v>
                </c:pt>
                <c:pt idx="2">
                  <c:v>Červen</c:v>
                </c:pt>
              </c:strCache>
            </c:strRef>
          </c:cat>
          <c:val>
            <c:numRef>
              <c:f>('8.6'!$B$31,'8.6'!$D$31,'8.6'!$F$31)</c:f>
              <c:numCache>
                <c:formatCode>#\ ##0.0</c:formatCode>
                <c:ptCount val="3"/>
                <c:pt idx="0">
                  <c:v>699</c:v>
                </c:pt>
                <c:pt idx="1">
                  <c:v>305</c:v>
                </c:pt>
                <c:pt idx="2">
                  <c:v>43</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cat>
            <c:strRef>
              <c:f>'8.6'!$C$38:$E$38</c:f>
              <c:strCache>
                <c:ptCount val="3"/>
                <c:pt idx="0">
                  <c:v>Duben</c:v>
                </c:pt>
                <c:pt idx="1">
                  <c:v>Květen</c:v>
                </c:pt>
                <c:pt idx="2">
                  <c:v>Červen</c:v>
                </c:pt>
              </c:strCache>
            </c:strRef>
          </c:cat>
          <c:val>
            <c:numRef>
              <c:f>('8.6'!$B$32,'8.6'!$D$32,'8.6'!$F$32)</c:f>
              <c:numCache>
                <c:formatCode>#\ ##0.0</c:formatCode>
                <c:ptCount val="3"/>
                <c:pt idx="0">
                  <c:v>88</c:v>
                </c:pt>
                <c:pt idx="1">
                  <c:v>33</c:v>
                </c:pt>
                <c:pt idx="2">
                  <c:v>64</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cat>
            <c:strRef>
              <c:f>'8.6'!$C$38:$E$38</c:f>
              <c:strCache>
                <c:ptCount val="3"/>
                <c:pt idx="0">
                  <c:v>Duben</c:v>
                </c:pt>
                <c:pt idx="1">
                  <c:v>Květen</c:v>
                </c:pt>
                <c:pt idx="2">
                  <c:v>Červen</c:v>
                </c:pt>
              </c:strCache>
            </c:strRef>
          </c:cat>
          <c:val>
            <c:numRef>
              <c:f>('8.6'!$B$33,'8.6'!$D$33,'8.6'!$F$33)</c:f>
              <c:numCache>
                <c:formatCode>#\ ##0.0</c:formatCode>
                <c:ptCount val="3"/>
                <c:pt idx="0">
                  <c:v>129998.59999999999</c:v>
                </c:pt>
                <c:pt idx="1">
                  <c:v>70010.489999999991</c:v>
                </c:pt>
                <c:pt idx="2">
                  <c:v>36200.03</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cat>
            <c:strRef>
              <c:f>'8.6'!$C$38:$E$38</c:f>
              <c:strCache>
                <c:ptCount val="3"/>
                <c:pt idx="0">
                  <c:v>Duben</c:v>
                </c:pt>
                <c:pt idx="1">
                  <c:v>Květen</c:v>
                </c:pt>
                <c:pt idx="2">
                  <c:v>Červen</c:v>
                </c:pt>
              </c:strCache>
            </c:strRef>
          </c:cat>
          <c:val>
            <c:numRef>
              <c:f>('8.6'!$B$34,'8.6'!$D$34,'8.6'!$F$34)</c:f>
              <c:numCache>
                <c:formatCode>#\ ##0.0</c:formatCode>
                <c:ptCount val="3"/>
                <c:pt idx="0">
                  <c:v>82255.640000000014</c:v>
                </c:pt>
                <c:pt idx="1">
                  <c:v>38962.734000000004</c:v>
                </c:pt>
                <c:pt idx="2">
                  <c:v>17844.911999999997</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cat>
            <c:strRef>
              <c:f>'8.6'!$C$38:$E$38</c:f>
              <c:strCache>
                <c:ptCount val="3"/>
                <c:pt idx="0">
                  <c:v>Duben</c:v>
                </c:pt>
                <c:pt idx="1">
                  <c:v>Květen</c:v>
                </c:pt>
                <c:pt idx="2">
                  <c:v>Červen</c:v>
                </c:pt>
              </c:strCache>
            </c:strRef>
          </c:cat>
          <c:val>
            <c:numRef>
              <c:f>('8.6'!$B$35,'8.6'!$D$35,'8.6'!$F$35)</c:f>
              <c:numCache>
                <c:formatCode>#\ ##0.0</c:formatCode>
                <c:ptCount val="3"/>
                <c:pt idx="0">
                  <c:v>3990.4279999999999</c:v>
                </c:pt>
                <c:pt idx="1">
                  <c:v>2891.6589999999997</c:v>
                </c:pt>
                <c:pt idx="2">
                  <c:v>2549.7739999999999</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0.11001674014869284"/>
          <c:y val="0.20117725284339458"/>
          <c:w val="0.78119817301062278"/>
          <c:h val="0.30708451443569551"/>
        </c:manualLayout>
      </c:layout>
      <c:barChart>
        <c:barDir val="bar"/>
        <c:grouping val="clustered"/>
        <c:varyColors val="0"/>
        <c:ser>
          <c:idx val="0"/>
          <c:order val="0"/>
          <c:tx>
            <c:strRef>
              <c:f>'8.6'!$A$38</c:f>
              <c:strCache>
                <c:ptCount val="1"/>
                <c:pt idx="0">
                  <c:v>Instalovaný výkon</c:v>
                </c:pt>
              </c:strCache>
            </c:strRef>
          </c:tx>
          <c:invertIfNegative val="0"/>
          <c:val>
            <c:numRef>
              <c:f>'8.6'!$B$38</c:f>
              <c:numCache>
                <c:formatCode>0.0%</c:formatCode>
                <c:ptCount val="1"/>
                <c:pt idx="0">
                  <c:v>2.5317702010943233E-2</c:v>
                </c:pt>
              </c:numCache>
            </c:numRef>
          </c:val>
          <c:extLst>
            <c:ext xmlns:c16="http://schemas.microsoft.com/office/drawing/2014/chart" uri="{C3380CC4-5D6E-409C-BE32-E72D297353CC}">
              <c16:uniqueId val="{00000000-959C-46A4-A3E1-0DDC2617E363}"/>
            </c:ext>
          </c:extLst>
        </c:ser>
        <c:ser>
          <c:idx val="1"/>
          <c:order val="1"/>
          <c:tx>
            <c:strRef>
              <c:f>'8.6'!$A$39</c:f>
              <c:strCache>
                <c:ptCount val="1"/>
                <c:pt idx="0">
                  <c:v>Výroba tepla brutto</c:v>
                </c:pt>
              </c:strCache>
            </c:strRef>
          </c:tx>
          <c:invertIfNegative val="0"/>
          <c:val>
            <c:numRef>
              <c:f>'8.6'!$B$39</c:f>
              <c:numCache>
                <c:formatCode>0.0%</c:formatCode>
                <c:ptCount val="1"/>
                <c:pt idx="0">
                  <c:v>2.6450026724084301E-2</c:v>
                </c:pt>
              </c:numCache>
            </c:numRef>
          </c:val>
          <c:extLst>
            <c:ext xmlns:c16="http://schemas.microsoft.com/office/drawing/2014/chart" uri="{C3380CC4-5D6E-409C-BE32-E72D297353CC}">
              <c16:uniqueId val="{00000001-959C-46A4-A3E1-0DDC2617E363}"/>
            </c:ext>
          </c:extLst>
        </c:ser>
        <c:ser>
          <c:idx val="2"/>
          <c:order val="2"/>
          <c:tx>
            <c:strRef>
              <c:f>'8.6'!$A$40</c:f>
              <c:strCache>
                <c:ptCount val="1"/>
                <c:pt idx="0">
                  <c:v>Dodávky tepla</c:v>
                </c:pt>
              </c:strCache>
            </c:strRef>
          </c:tx>
          <c:invertIfNegative val="0"/>
          <c:val>
            <c:numRef>
              <c:f>'8.6'!$B$40</c:f>
              <c:numCache>
                <c:formatCode>0.0%</c:formatCode>
                <c:ptCount val="1"/>
                <c:pt idx="0">
                  <c:v>3.7782811189599988E-2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majorUnit val="0.1"/>
      </c:valAx>
    </c:plotArea>
    <c:legend>
      <c:legendPos val="b"/>
      <c:layout>
        <c:manualLayout>
          <c:xMode val="edge"/>
          <c:yMode val="edge"/>
          <c:x val="6.9449477811089509E-3"/>
          <c:y val="0.65802137779689651"/>
          <c:w val="0.69069517548809689"/>
          <c:h val="0.3315382608279463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5771851879898952E-3"/>
          <c:y val="1.6209679220659044E-2"/>
        </c:manualLayout>
      </c:layout>
      <c:overlay val="0"/>
    </c:title>
    <c:autoTitleDeleted val="0"/>
    <c:plotArea>
      <c:layout>
        <c:manualLayout>
          <c:layoutTarget val="inner"/>
          <c:xMode val="edge"/>
          <c:yMode val="edge"/>
          <c:x val="0.16497442402322599"/>
          <c:y val="0.22795698924731184"/>
          <c:w val="0.79622485973277224"/>
          <c:h val="0.58296774193548395"/>
        </c:manualLayout>
      </c:layout>
      <c:barChart>
        <c:barDir val="col"/>
        <c:grouping val="stacked"/>
        <c:varyColors val="0"/>
        <c:ser>
          <c:idx val="0"/>
          <c:order val="0"/>
          <c:tx>
            <c:strRef>
              <c:f>'8.6'!$A$10</c:f>
              <c:strCache>
                <c:ptCount val="1"/>
                <c:pt idx="0">
                  <c:v>Biomasa</c:v>
                </c:pt>
              </c:strCache>
            </c:strRef>
          </c:tx>
          <c:spPr>
            <a:solidFill>
              <a:srgbClr val="23315F"/>
            </a:solidFill>
          </c:spPr>
          <c:invertIfNegative val="0"/>
          <c:cat>
            <c:strRef>
              <c:f>'8.6'!$C$38:$E$38</c:f>
              <c:strCache>
                <c:ptCount val="3"/>
                <c:pt idx="0">
                  <c:v>Duben</c:v>
                </c:pt>
                <c:pt idx="1">
                  <c:v>Květen</c:v>
                </c:pt>
                <c:pt idx="2">
                  <c:v>Červen</c:v>
                </c:pt>
              </c:strCache>
            </c:strRef>
          </c:cat>
          <c:val>
            <c:numRef>
              <c:f>('8.6'!$B$10,'8.6'!$D$10,'8.6'!$F$10)</c:f>
              <c:numCache>
                <c:formatCode>#\ ##0.0</c:formatCode>
                <c:ptCount val="3"/>
                <c:pt idx="0">
                  <c:v>75753.23000000001</c:v>
                </c:pt>
                <c:pt idx="1">
                  <c:v>51131.574000000001</c:v>
                </c:pt>
                <c:pt idx="2">
                  <c:v>22379.13</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cat>
            <c:strRef>
              <c:f>'8.6'!$C$38:$E$38</c:f>
              <c:strCache>
                <c:ptCount val="3"/>
                <c:pt idx="0">
                  <c:v>Duben</c:v>
                </c:pt>
                <c:pt idx="1">
                  <c:v>Květen</c:v>
                </c:pt>
                <c:pt idx="2">
                  <c:v>Červen</c:v>
                </c:pt>
              </c:strCache>
            </c:strRef>
          </c:cat>
          <c:val>
            <c:numRef>
              <c:f>('8.6'!$B$11,'8.6'!$D$11,'8.6'!$F$11)</c:f>
              <c:numCache>
                <c:formatCode>#\ ##0.0</c:formatCode>
                <c:ptCount val="3"/>
                <c:pt idx="0">
                  <c:v>2881</c:v>
                </c:pt>
                <c:pt idx="1">
                  <c:v>1823</c:v>
                </c:pt>
                <c:pt idx="2">
                  <c:v>664</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cat>
            <c:strRef>
              <c:f>'8.6'!$C$38:$E$38</c:f>
              <c:strCache>
                <c:ptCount val="3"/>
                <c:pt idx="0">
                  <c:v>Duben</c:v>
                </c:pt>
                <c:pt idx="1">
                  <c:v>Květen</c:v>
                </c:pt>
                <c:pt idx="2">
                  <c:v>Červen</c:v>
                </c:pt>
              </c:strCache>
            </c:strRef>
          </c:cat>
          <c:val>
            <c:numRef>
              <c:f>('8.6'!$B$12,'8.6'!$D$12,'8.6'!$F$12)</c:f>
              <c:numCache>
                <c:formatCode>#\ ##0.0</c:formatCode>
                <c:ptCount val="3"/>
                <c:pt idx="0">
                  <c:v>0</c:v>
                </c:pt>
                <c:pt idx="1">
                  <c:v>419.59</c:v>
                </c:pt>
                <c:pt idx="2">
                  <c:v>1140.78</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cat>
            <c:strRef>
              <c:f>'8.6'!$C$38:$E$38</c:f>
              <c:strCache>
                <c:ptCount val="3"/>
                <c:pt idx="0">
                  <c:v>Duben</c:v>
                </c:pt>
                <c:pt idx="1">
                  <c:v>Květen</c:v>
                </c:pt>
                <c:pt idx="2">
                  <c:v>Červen</c:v>
                </c:pt>
              </c:strCache>
            </c:strRef>
          </c:cat>
          <c:val>
            <c:numRef>
              <c:f>('8.6'!$B$13,'8.6'!$D$13,'8.6'!$F$13)</c:f>
              <c:numCache>
                <c:formatCode>#\ ##0.0</c:formatCode>
                <c:ptCount val="3"/>
                <c:pt idx="0">
                  <c:v>0</c:v>
                </c:pt>
                <c:pt idx="1">
                  <c:v>0</c:v>
                </c:pt>
                <c:pt idx="2">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cat>
            <c:strRef>
              <c:f>'8.6'!$C$38:$E$38</c:f>
              <c:strCache>
                <c:ptCount val="3"/>
                <c:pt idx="0">
                  <c:v>Duben</c:v>
                </c:pt>
                <c:pt idx="1">
                  <c:v>Květen</c:v>
                </c:pt>
                <c:pt idx="2">
                  <c:v>Červen</c:v>
                </c:pt>
              </c:strCache>
            </c:strRef>
          </c:cat>
          <c:val>
            <c:numRef>
              <c:f>('8.6'!$B$14,'8.6'!$D$14,'8.6'!$F$14)</c:f>
              <c:numCache>
                <c:formatCode>#\ ##0.0</c:formatCode>
                <c:ptCount val="3"/>
                <c:pt idx="0">
                  <c:v>0</c:v>
                </c:pt>
                <c:pt idx="1">
                  <c:v>0</c:v>
                </c:pt>
                <c:pt idx="2">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cat>
            <c:strRef>
              <c:f>'8.6'!$C$38:$E$38</c:f>
              <c:strCache>
                <c:ptCount val="3"/>
                <c:pt idx="0">
                  <c:v>Duben</c:v>
                </c:pt>
                <c:pt idx="1">
                  <c:v>Květen</c:v>
                </c:pt>
                <c:pt idx="2">
                  <c:v>Červen</c:v>
                </c:pt>
              </c:strCache>
            </c:strRef>
          </c:cat>
          <c:val>
            <c:numRef>
              <c:f>('8.6'!$B$15,'8.6'!$D$15,'8.6'!$F$15)</c:f>
              <c:numCache>
                <c:formatCode>#\ ##0.0</c:formatCode>
                <c:ptCount val="3"/>
                <c:pt idx="0">
                  <c:v>1.95</c:v>
                </c:pt>
                <c:pt idx="1">
                  <c:v>2.25</c:v>
                </c:pt>
                <c:pt idx="2">
                  <c:v>1.98</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cat>
            <c:strRef>
              <c:f>'8.6'!$C$38:$E$38</c:f>
              <c:strCache>
                <c:ptCount val="3"/>
                <c:pt idx="0">
                  <c:v>Duben</c:v>
                </c:pt>
                <c:pt idx="1">
                  <c:v>Květen</c:v>
                </c:pt>
                <c:pt idx="2">
                  <c:v>Červen</c:v>
                </c:pt>
              </c:strCache>
            </c:strRef>
          </c:cat>
          <c:val>
            <c:numRef>
              <c:f>('8.6'!$B$16,'8.6'!$D$16,'8.6'!$F$16)</c:f>
              <c:numCache>
                <c:formatCode>#\ ##0.0</c:formatCode>
                <c:ptCount val="3"/>
                <c:pt idx="0">
                  <c:v>85485.86</c:v>
                </c:pt>
                <c:pt idx="1">
                  <c:v>58955.07</c:v>
                </c:pt>
                <c:pt idx="2">
                  <c:v>50781.42</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cat>
            <c:strRef>
              <c:f>'8.6'!$C$38:$E$38</c:f>
              <c:strCache>
                <c:ptCount val="3"/>
                <c:pt idx="0">
                  <c:v>Duben</c:v>
                </c:pt>
                <c:pt idx="1">
                  <c:v>Květen</c:v>
                </c:pt>
                <c:pt idx="2">
                  <c:v>Červen</c:v>
                </c:pt>
              </c:strCache>
            </c:strRef>
          </c:cat>
          <c:val>
            <c:numRef>
              <c:f>('8.6'!$B$17,'8.6'!$D$17,'8.6'!$F$17)</c:f>
              <c:numCache>
                <c:formatCode>#\ ##0.0</c:formatCode>
                <c:ptCount val="3"/>
                <c:pt idx="0">
                  <c:v>0</c:v>
                </c:pt>
                <c:pt idx="1">
                  <c:v>0</c:v>
                </c:pt>
                <c:pt idx="2">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cat>
            <c:strRef>
              <c:f>'8.6'!$C$38:$E$38</c:f>
              <c:strCache>
                <c:ptCount val="3"/>
                <c:pt idx="0">
                  <c:v>Duben</c:v>
                </c:pt>
                <c:pt idx="1">
                  <c:v>Květen</c:v>
                </c:pt>
                <c:pt idx="2">
                  <c:v>Červen</c:v>
                </c:pt>
              </c:strCache>
            </c:strRef>
          </c:cat>
          <c:val>
            <c:numRef>
              <c:f>('8.6'!$B$18,'8.6'!$D$18,'8.6'!$F$18)</c:f>
              <c:numCache>
                <c:formatCode>#\ ##0.0</c:formatCode>
                <c:ptCount val="3"/>
                <c:pt idx="0">
                  <c:v>0</c:v>
                </c:pt>
                <c:pt idx="1">
                  <c:v>0</c:v>
                </c:pt>
                <c:pt idx="2">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cat>
            <c:strRef>
              <c:f>'8.6'!$C$38:$E$38</c:f>
              <c:strCache>
                <c:ptCount val="3"/>
                <c:pt idx="0">
                  <c:v>Duben</c:v>
                </c:pt>
                <c:pt idx="1">
                  <c:v>Květen</c:v>
                </c:pt>
                <c:pt idx="2">
                  <c:v>Červen</c:v>
                </c:pt>
              </c:strCache>
            </c:strRef>
          </c:cat>
          <c:val>
            <c:numRef>
              <c:f>('8.6'!$B$19,'8.6'!$D$19,'8.6'!$F$19)</c:f>
              <c:numCache>
                <c:formatCode>#\ ##0.0</c:formatCode>
                <c:ptCount val="3"/>
                <c:pt idx="0">
                  <c:v>0</c:v>
                </c:pt>
                <c:pt idx="1">
                  <c:v>0</c:v>
                </c:pt>
                <c:pt idx="2">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cat>
            <c:strRef>
              <c:f>'8.6'!$C$38:$E$38</c:f>
              <c:strCache>
                <c:ptCount val="3"/>
                <c:pt idx="0">
                  <c:v>Duben</c:v>
                </c:pt>
                <c:pt idx="1">
                  <c:v>Květen</c:v>
                </c:pt>
                <c:pt idx="2">
                  <c:v>Červen</c:v>
                </c:pt>
              </c:strCache>
            </c:strRef>
          </c:cat>
          <c:val>
            <c:numRef>
              <c:f>('8.6'!$B$20,'8.6'!$D$20,'8.6'!$F$20)</c:f>
              <c:numCache>
                <c:formatCode>#\ ##0.0</c:formatCode>
                <c:ptCount val="3"/>
                <c:pt idx="0">
                  <c:v>0</c:v>
                </c:pt>
                <c:pt idx="1">
                  <c:v>0</c:v>
                </c:pt>
                <c:pt idx="2">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cat>
            <c:strRef>
              <c:f>'8.6'!$C$38:$E$38</c:f>
              <c:strCache>
                <c:ptCount val="3"/>
                <c:pt idx="0">
                  <c:v>Duben</c:v>
                </c:pt>
                <c:pt idx="1">
                  <c:v>Květen</c:v>
                </c:pt>
                <c:pt idx="2">
                  <c:v>Červen</c:v>
                </c:pt>
              </c:strCache>
            </c:strRef>
          </c:cat>
          <c:val>
            <c:numRef>
              <c:f>('8.6'!$B$21,'8.6'!$D$21,'8.6'!$F$21)</c:f>
              <c:numCache>
                <c:formatCode>#\ ##0.0</c:formatCode>
                <c:ptCount val="3"/>
                <c:pt idx="0">
                  <c:v>0</c:v>
                </c:pt>
                <c:pt idx="1">
                  <c:v>0</c:v>
                </c:pt>
                <c:pt idx="2">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cat>
            <c:strRef>
              <c:f>'8.6'!$C$38:$E$38</c:f>
              <c:strCache>
                <c:ptCount val="3"/>
                <c:pt idx="0">
                  <c:v>Duben</c:v>
                </c:pt>
                <c:pt idx="1">
                  <c:v>Květen</c:v>
                </c:pt>
                <c:pt idx="2">
                  <c:v>Červen</c:v>
                </c:pt>
              </c:strCache>
            </c:strRef>
          </c:cat>
          <c:val>
            <c:numRef>
              <c:f>('8.6'!$B$22,'8.6'!$D$22,'8.6'!$F$22)</c:f>
              <c:numCache>
                <c:formatCode>#\ ##0.0</c:formatCode>
                <c:ptCount val="3"/>
                <c:pt idx="0">
                  <c:v>0</c:v>
                </c:pt>
                <c:pt idx="1">
                  <c:v>0</c:v>
                </c:pt>
                <c:pt idx="2">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cat>
            <c:strRef>
              <c:f>'8.6'!$C$38:$E$38</c:f>
              <c:strCache>
                <c:ptCount val="3"/>
                <c:pt idx="0">
                  <c:v>Duben</c:v>
                </c:pt>
                <c:pt idx="1">
                  <c:v>Květen</c:v>
                </c:pt>
                <c:pt idx="2">
                  <c:v>Červen</c:v>
                </c:pt>
              </c:strCache>
            </c:strRef>
          </c:cat>
          <c:val>
            <c:numRef>
              <c:f>('8.6'!$B$23,'8.6'!$D$23,'8.6'!$F$23)</c:f>
              <c:numCache>
                <c:formatCode>#\ ##0.0</c:formatCode>
                <c:ptCount val="3"/>
                <c:pt idx="0">
                  <c:v>0</c:v>
                </c:pt>
                <c:pt idx="1">
                  <c:v>0</c:v>
                </c:pt>
                <c:pt idx="2">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cat>
            <c:strRef>
              <c:f>'8.6'!$C$38:$E$38</c:f>
              <c:strCache>
                <c:ptCount val="3"/>
                <c:pt idx="0">
                  <c:v>Duben</c:v>
                </c:pt>
                <c:pt idx="1">
                  <c:v>Květen</c:v>
                </c:pt>
                <c:pt idx="2">
                  <c:v>Červen</c:v>
                </c:pt>
              </c:strCache>
            </c:strRef>
          </c:cat>
          <c:val>
            <c:numRef>
              <c:f>('8.6'!$B$24,'8.6'!$D$24,'8.6'!$F$24)</c:f>
              <c:numCache>
                <c:formatCode>#\ ##0.0</c:formatCode>
                <c:ptCount val="3"/>
                <c:pt idx="0">
                  <c:v>209</c:v>
                </c:pt>
                <c:pt idx="1">
                  <c:v>137</c:v>
                </c:pt>
                <c:pt idx="2">
                  <c:v>196.43</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cat>
            <c:strRef>
              <c:f>'8.6'!$C$38:$E$38</c:f>
              <c:strCache>
                <c:ptCount val="3"/>
                <c:pt idx="0">
                  <c:v>Duben</c:v>
                </c:pt>
                <c:pt idx="1">
                  <c:v>Květen</c:v>
                </c:pt>
                <c:pt idx="2">
                  <c:v>Červen</c:v>
                </c:pt>
              </c:strCache>
            </c:strRef>
          </c:cat>
          <c:val>
            <c:numRef>
              <c:f>('8.6'!$B$25,'8.6'!$D$25,'8.6'!$F$25)</c:f>
              <c:numCache>
                <c:formatCode>#\ ##0.0</c:formatCode>
                <c:ptCount val="3"/>
                <c:pt idx="0">
                  <c:v>86643.643000000011</c:v>
                </c:pt>
                <c:pt idx="1">
                  <c:v>59580.259999999995</c:v>
                </c:pt>
                <c:pt idx="2">
                  <c:v>43660.415000000001</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in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606582111367816"/>
          <c:w val="0.6823276432164449"/>
          <c:h val="0.58985336413786604"/>
        </c:manualLayout>
      </c:layout>
      <c:barChart>
        <c:barDir val="col"/>
        <c:grouping val="stacked"/>
        <c:varyColors val="0"/>
        <c:ser>
          <c:idx val="0"/>
          <c:order val="0"/>
          <c:tx>
            <c:strRef>
              <c:f>'8.7'!$A$27</c:f>
              <c:strCache>
                <c:ptCount val="1"/>
                <c:pt idx="0">
                  <c:v>Průmysl</c:v>
                </c:pt>
              </c:strCache>
            </c:strRef>
          </c:tx>
          <c:invertIfNegative val="0"/>
          <c:cat>
            <c:strRef>
              <c:f>'8.7'!$C$38:$E$38</c:f>
              <c:strCache>
                <c:ptCount val="3"/>
                <c:pt idx="0">
                  <c:v>Duben</c:v>
                </c:pt>
                <c:pt idx="1">
                  <c:v>Květen</c:v>
                </c:pt>
                <c:pt idx="2">
                  <c:v>Červen</c:v>
                </c:pt>
              </c:strCache>
            </c:strRef>
          </c:cat>
          <c:val>
            <c:numRef>
              <c:f>('8.7'!$B$27,'8.7'!$D$27,'8.7'!$F$27)</c:f>
              <c:numCache>
                <c:formatCode>#\ ##0.0</c:formatCode>
                <c:ptCount val="3"/>
                <c:pt idx="0">
                  <c:v>16666.983</c:v>
                </c:pt>
                <c:pt idx="1">
                  <c:v>9427.607</c:v>
                </c:pt>
                <c:pt idx="2">
                  <c:v>4359.7129999999997</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cat>
            <c:strRef>
              <c:f>'8.7'!$C$38:$E$38</c:f>
              <c:strCache>
                <c:ptCount val="3"/>
                <c:pt idx="0">
                  <c:v>Duben</c:v>
                </c:pt>
                <c:pt idx="1">
                  <c:v>Květen</c:v>
                </c:pt>
                <c:pt idx="2">
                  <c:v>Červen</c:v>
                </c:pt>
              </c:strCache>
            </c:strRef>
          </c:cat>
          <c:val>
            <c:numRef>
              <c:f>('8.7'!$B$28,'8.7'!$D$28,'8.7'!$F$28)</c:f>
              <c:numCache>
                <c:formatCode>#\ ##0.0</c:formatCode>
                <c:ptCount val="3"/>
                <c:pt idx="0">
                  <c:v>267</c:v>
                </c:pt>
                <c:pt idx="1">
                  <c:v>33</c:v>
                </c:pt>
                <c:pt idx="2">
                  <c:v>2</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cat>
            <c:strRef>
              <c:f>'8.7'!$C$38:$E$38</c:f>
              <c:strCache>
                <c:ptCount val="3"/>
                <c:pt idx="0">
                  <c:v>Duben</c:v>
                </c:pt>
                <c:pt idx="1">
                  <c:v>Květen</c:v>
                </c:pt>
                <c:pt idx="2">
                  <c:v>Červen</c:v>
                </c:pt>
              </c:strCache>
            </c:strRef>
          </c:cat>
          <c:val>
            <c:numRef>
              <c:f>('8.7'!$B$29,'8.7'!$D$29,'8.7'!$F$29)</c:f>
              <c:numCache>
                <c:formatCode>#\ ##0.0</c:formatCode>
                <c:ptCount val="3"/>
                <c:pt idx="0">
                  <c:v>567</c:v>
                </c:pt>
                <c:pt idx="1">
                  <c:v>107</c:v>
                </c:pt>
                <c:pt idx="2">
                  <c:v>0</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cat>
            <c:strRef>
              <c:f>'8.7'!$C$38:$E$38</c:f>
              <c:strCache>
                <c:ptCount val="3"/>
                <c:pt idx="0">
                  <c:v>Duben</c:v>
                </c:pt>
                <c:pt idx="1">
                  <c:v>Květen</c:v>
                </c:pt>
                <c:pt idx="2">
                  <c:v>Červen</c:v>
                </c:pt>
              </c:strCache>
            </c:strRef>
          </c:cat>
          <c:val>
            <c:numRef>
              <c:f>('8.7'!$B$30,'8.7'!$D$30,'8.7'!$F$30)</c:f>
              <c:numCache>
                <c:formatCode>#\ ##0.0</c:formatCode>
                <c:ptCount val="3"/>
                <c:pt idx="0">
                  <c:v>178.1</c:v>
                </c:pt>
                <c:pt idx="1">
                  <c:v>11</c:v>
                </c:pt>
                <c:pt idx="2">
                  <c:v>3</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cat>
            <c:strRef>
              <c:f>'8.7'!$C$38:$E$38</c:f>
              <c:strCache>
                <c:ptCount val="3"/>
                <c:pt idx="0">
                  <c:v>Duben</c:v>
                </c:pt>
                <c:pt idx="1">
                  <c:v>Květen</c:v>
                </c:pt>
                <c:pt idx="2">
                  <c:v>Červen</c:v>
                </c:pt>
              </c:strCache>
            </c:strRef>
          </c:cat>
          <c:val>
            <c:numRef>
              <c:f>('8.7'!$B$31,'8.7'!$D$31,'8.7'!$F$31)</c:f>
              <c:numCache>
                <c:formatCode>#\ ##0.0</c:formatCode>
                <c:ptCount val="3"/>
                <c:pt idx="0">
                  <c:v>1013.64</c:v>
                </c:pt>
                <c:pt idx="1">
                  <c:v>919</c:v>
                </c:pt>
                <c:pt idx="2">
                  <c:v>772.97</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cat>
            <c:strRef>
              <c:f>'8.7'!$C$38:$E$38</c:f>
              <c:strCache>
                <c:ptCount val="3"/>
                <c:pt idx="0">
                  <c:v>Duben</c:v>
                </c:pt>
                <c:pt idx="1">
                  <c:v>Květen</c:v>
                </c:pt>
                <c:pt idx="2">
                  <c:v>Červen</c:v>
                </c:pt>
              </c:strCache>
            </c:strRef>
          </c:cat>
          <c:val>
            <c:numRef>
              <c:f>('8.7'!$B$32,'8.7'!$D$32,'8.7'!$F$32)</c:f>
              <c:numCache>
                <c:formatCode>#\ ##0.0</c:formatCode>
                <c:ptCount val="3"/>
                <c:pt idx="0">
                  <c:v>89043.75499999999</c:v>
                </c:pt>
                <c:pt idx="1">
                  <c:v>48279.143000000004</c:v>
                </c:pt>
                <c:pt idx="2">
                  <c:v>25832.120000000003</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cat>
            <c:strRef>
              <c:f>'8.7'!$C$38:$E$38</c:f>
              <c:strCache>
                <c:ptCount val="3"/>
                <c:pt idx="0">
                  <c:v>Duben</c:v>
                </c:pt>
                <c:pt idx="1">
                  <c:v>Květen</c:v>
                </c:pt>
                <c:pt idx="2">
                  <c:v>Červen</c:v>
                </c:pt>
              </c:strCache>
            </c:strRef>
          </c:cat>
          <c:val>
            <c:numRef>
              <c:f>('8.7'!$B$33,'8.7'!$D$33,'8.7'!$F$33)</c:f>
              <c:numCache>
                <c:formatCode>#\ ##0.0</c:formatCode>
                <c:ptCount val="3"/>
                <c:pt idx="0">
                  <c:v>55384.813000000009</c:v>
                </c:pt>
                <c:pt idx="1">
                  <c:v>29837.803999999996</c:v>
                </c:pt>
                <c:pt idx="2">
                  <c:v>12885.356</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cat>
            <c:strRef>
              <c:f>'8.7'!$C$38:$E$38</c:f>
              <c:strCache>
                <c:ptCount val="3"/>
                <c:pt idx="0">
                  <c:v>Duben</c:v>
                </c:pt>
                <c:pt idx="1">
                  <c:v>Květen</c:v>
                </c:pt>
                <c:pt idx="2">
                  <c:v>Červen</c:v>
                </c:pt>
              </c:strCache>
            </c:strRef>
          </c:cat>
          <c:val>
            <c:numRef>
              <c:f>('8.7'!$B$34,'8.7'!$D$34,'8.7'!$F$34)</c:f>
              <c:numCache>
                <c:formatCode>#\ ##0.0</c:formatCode>
                <c:ptCount val="3"/>
                <c:pt idx="0">
                  <c:v>1213.2459999999999</c:v>
                </c:pt>
                <c:pt idx="1">
                  <c:v>610.64799999999968</c:v>
                </c:pt>
                <c:pt idx="2">
                  <c:v>194.97</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8.7277624328372563E-2"/>
          <c:y val="0.22826396700412449"/>
          <c:w val="0.86679862645627792"/>
          <c:h val="0.27543687465053568"/>
        </c:manualLayout>
      </c:layout>
      <c:barChart>
        <c:barDir val="bar"/>
        <c:grouping val="clustered"/>
        <c:varyColors val="0"/>
        <c:ser>
          <c:idx val="0"/>
          <c:order val="0"/>
          <c:tx>
            <c:strRef>
              <c:f>'8.7'!$A$38</c:f>
              <c:strCache>
                <c:ptCount val="1"/>
                <c:pt idx="0">
                  <c:v>Instalovaný výkon</c:v>
                </c:pt>
              </c:strCache>
            </c:strRef>
          </c:tx>
          <c:invertIfNegative val="0"/>
          <c:val>
            <c:numRef>
              <c:f>'8.7'!$B$38</c:f>
              <c:numCache>
                <c:formatCode>0.0%</c:formatCode>
                <c:ptCount val="1"/>
                <c:pt idx="0">
                  <c:v>1.1600715176789985E-2</c:v>
                </c:pt>
              </c:numCache>
            </c:numRef>
          </c:val>
          <c:extLst>
            <c:ext xmlns:c16="http://schemas.microsoft.com/office/drawing/2014/chart" uri="{C3380CC4-5D6E-409C-BE32-E72D297353CC}">
              <c16:uniqueId val="{00000000-CEA9-4A0F-82BA-035962860AF3}"/>
            </c:ext>
          </c:extLst>
        </c:ser>
        <c:ser>
          <c:idx val="1"/>
          <c:order val="1"/>
          <c:tx>
            <c:strRef>
              <c:f>'8.7'!$A$39</c:f>
              <c:strCache>
                <c:ptCount val="1"/>
                <c:pt idx="0">
                  <c:v>Výroba tepla brutto</c:v>
                </c:pt>
              </c:strCache>
            </c:strRef>
          </c:tx>
          <c:invertIfNegative val="0"/>
          <c:val>
            <c:numRef>
              <c:f>'8.7'!$B$39</c:f>
              <c:numCache>
                <c:formatCode>0.0%</c:formatCode>
                <c:ptCount val="1"/>
                <c:pt idx="0">
                  <c:v>1.4718589399825757E-2</c:v>
                </c:pt>
              </c:numCache>
            </c:numRef>
          </c:val>
          <c:extLst>
            <c:ext xmlns:c16="http://schemas.microsoft.com/office/drawing/2014/chart" uri="{C3380CC4-5D6E-409C-BE32-E72D297353CC}">
              <c16:uniqueId val="{00000001-CEA9-4A0F-82BA-035962860AF3}"/>
            </c:ext>
          </c:extLst>
        </c:ser>
        <c:ser>
          <c:idx val="2"/>
          <c:order val="2"/>
          <c:tx>
            <c:strRef>
              <c:f>'8.7'!$A$40</c:f>
              <c:strCache>
                <c:ptCount val="1"/>
                <c:pt idx="0">
                  <c:v>Dodávky tepla</c:v>
                </c:pt>
              </c:strCache>
            </c:strRef>
          </c:tx>
          <c:invertIfNegative val="0"/>
          <c:val>
            <c:numRef>
              <c:f>'8.7'!$B$40</c:f>
              <c:numCache>
                <c:formatCode>0.0%</c:formatCode>
                <c:ptCount val="1"/>
                <c:pt idx="0">
                  <c:v>2.3686747921791131E-2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majorUnit val="0.1"/>
      </c:valAx>
    </c:plotArea>
    <c:legend>
      <c:legendPos val="b"/>
      <c:layout>
        <c:manualLayout>
          <c:xMode val="edge"/>
          <c:yMode val="edge"/>
          <c:x val="6.9808027923211171E-3"/>
          <c:y val="0.69218722659667542"/>
          <c:w val="0.63699220843467863"/>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cat>
            <c:strRef>
              <c:f>'8.7'!$C$38:$E$38</c:f>
              <c:strCache>
                <c:ptCount val="3"/>
                <c:pt idx="0">
                  <c:v>Duben</c:v>
                </c:pt>
                <c:pt idx="1">
                  <c:v>Květen</c:v>
                </c:pt>
                <c:pt idx="2">
                  <c:v>Červen</c:v>
                </c:pt>
              </c:strCache>
            </c:strRef>
          </c:cat>
          <c:val>
            <c:numRef>
              <c:f>('8.7'!$B$10,'8.7'!$D$10,'8.7'!$F$10)</c:f>
              <c:numCache>
                <c:formatCode>#\ ##0.0</c:formatCode>
                <c:ptCount val="3"/>
                <c:pt idx="0">
                  <c:v>141.12</c:v>
                </c:pt>
                <c:pt idx="1">
                  <c:v>82.8</c:v>
                </c:pt>
                <c:pt idx="2">
                  <c:v>82.8</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cat>
            <c:strRef>
              <c:f>'8.7'!$C$38:$E$38</c:f>
              <c:strCache>
                <c:ptCount val="3"/>
                <c:pt idx="0">
                  <c:v>Duben</c:v>
                </c:pt>
                <c:pt idx="1">
                  <c:v>Květen</c:v>
                </c:pt>
                <c:pt idx="2">
                  <c:v>Červen</c:v>
                </c:pt>
              </c:strCache>
            </c:strRef>
          </c:cat>
          <c:val>
            <c:numRef>
              <c:f>('8.7'!$B$11,'8.7'!$D$11,'8.7'!$F$11)</c:f>
              <c:numCache>
                <c:formatCode>#\ ##0.0</c:formatCode>
                <c:ptCount val="3"/>
                <c:pt idx="0">
                  <c:v>1013.64</c:v>
                </c:pt>
                <c:pt idx="1">
                  <c:v>919</c:v>
                </c:pt>
                <c:pt idx="2">
                  <c:v>772.97</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cat>
            <c:strRef>
              <c:f>'8.7'!$C$38:$E$38</c:f>
              <c:strCache>
                <c:ptCount val="3"/>
                <c:pt idx="0">
                  <c:v>Duben</c:v>
                </c:pt>
                <c:pt idx="1">
                  <c:v>Květen</c:v>
                </c:pt>
                <c:pt idx="2">
                  <c:v>Červen</c:v>
                </c:pt>
              </c:strCache>
            </c:strRef>
          </c:cat>
          <c:val>
            <c:numRef>
              <c:f>('8.7'!$B$12,'8.7'!$D$12,'8.7'!$F$12)</c:f>
              <c:numCache>
                <c:formatCode>#\ ##0.0</c:formatCode>
                <c:ptCount val="3"/>
                <c:pt idx="0">
                  <c:v>0</c:v>
                </c:pt>
                <c:pt idx="1">
                  <c:v>0</c:v>
                </c:pt>
                <c:pt idx="2">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cat>
            <c:strRef>
              <c:f>'8.7'!$C$38:$E$38</c:f>
              <c:strCache>
                <c:ptCount val="3"/>
                <c:pt idx="0">
                  <c:v>Duben</c:v>
                </c:pt>
                <c:pt idx="1">
                  <c:v>Květen</c:v>
                </c:pt>
                <c:pt idx="2">
                  <c:v>Červen</c:v>
                </c:pt>
              </c:strCache>
            </c:strRef>
          </c:cat>
          <c:val>
            <c:numRef>
              <c:f>('8.7'!$B$13,'8.7'!$D$13,'8.7'!$F$13)</c:f>
              <c:numCache>
                <c:formatCode>#\ ##0.0</c:formatCode>
                <c:ptCount val="3"/>
                <c:pt idx="0">
                  <c:v>0</c:v>
                </c:pt>
                <c:pt idx="1">
                  <c:v>0</c:v>
                </c:pt>
                <c:pt idx="2">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cat>
            <c:strRef>
              <c:f>'8.7'!$C$38:$E$38</c:f>
              <c:strCache>
                <c:ptCount val="3"/>
                <c:pt idx="0">
                  <c:v>Duben</c:v>
                </c:pt>
                <c:pt idx="1">
                  <c:v>Květen</c:v>
                </c:pt>
                <c:pt idx="2">
                  <c:v>Červen</c:v>
                </c:pt>
              </c:strCache>
            </c:strRef>
          </c:cat>
          <c:val>
            <c:numRef>
              <c:f>('8.7'!$B$14,'8.7'!$D$14,'8.7'!$F$14)</c:f>
              <c:numCache>
                <c:formatCode>#\ ##0.0</c:formatCode>
                <c:ptCount val="3"/>
                <c:pt idx="0">
                  <c:v>0</c:v>
                </c:pt>
                <c:pt idx="1">
                  <c:v>0</c:v>
                </c:pt>
                <c:pt idx="2">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cat>
            <c:strRef>
              <c:f>'8.7'!$C$38:$E$38</c:f>
              <c:strCache>
                <c:ptCount val="3"/>
                <c:pt idx="0">
                  <c:v>Duben</c:v>
                </c:pt>
                <c:pt idx="1">
                  <c:v>Květen</c:v>
                </c:pt>
                <c:pt idx="2">
                  <c:v>Červen</c:v>
                </c:pt>
              </c:strCache>
            </c:strRef>
          </c:cat>
          <c:val>
            <c:numRef>
              <c:f>('8.7'!$B$15,'8.7'!$D$15,'8.7'!$F$15)</c:f>
              <c:numCache>
                <c:formatCode>#\ ##0.0</c:formatCode>
                <c:ptCount val="3"/>
                <c:pt idx="0">
                  <c:v>0</c:v>
                </c:pt>
                <c:pt idx="1">
                  <c:v>0</c:v>
                </c:pt>
                <c:pt idx="2">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cat>
            <c:strRef>
              <c:f>'8.7'!$C$38:$E$38</c:f>
              <c:strCache>
                <c:ptCount val="3"/>
                <c:pt idx="0">
                  <c:v>Duben</c:v>
                </c:pt>
                <c:pt idx="1">
                  <c:v>Květen</c:v>
                </c:pt>
                <c:pt idx="2">
                  <c:v>Červen</c:v>
                </c:pt>
              </c:strCache>
            </c:strRef>
          </c:cat>
          <c:val>
            <c:numRef>
              <c:f>('8.7'!$B$16,'8.7'!$D$16,'8.7'!$F$16)</c:f>
              <c:numCache>
                <c:formatCode>#\ ##0.0</c:formatCode>
                <c:ptCount val="3"/>
                <c:pt idx="0">
                  <c:v>7452.37</c:v>
                </c:pt>
                <c:pt idx="1">
                  <c:v>4585.9799999999996</c:v>
                </c:pt>
                <c:pt idx="2">
                  <c:v>2634.56</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cat>
            <c:strRef>
              <c:f>'8.7'!$C$38:$E$38</c:f>
              <c:strCache>
                <c:ptCount val="3"/>
                <c:pt idx="0">
                  <c:v>Duben</c:v>
                </c:pt>
                <c:pt idx="1">
                  <c:v>Květen</c:v>
                </c:pt>
                <c:pt idx="2">
                  <c:v>Červen</c:v>
                </c:pt>
              </c:strCache>
            </c:strRef>
          </c:cat>
          <c:val>
            <c:numRef>
              <c:f>('8.7'!$B$17,'8.7'!$D$17,'8.7'!$F$17)</c:f>
              <c:numCache>
                <c:formatCode>#\ ##0.0</c:formatCode>
                <c:ptCount val="3"/>
                <c:pt idx="0">
                  <c:v>0</c:v>
                </c:pt>
                <c:pt idx="1">
                  <c:v>0</c:v>
                </c:pt>
                <c:pt idx="2">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cat>
            <c:strRef>
              <c:f>'8.7'!$C$38:$E$38</c:f>
              <c:strCache>
                <c:ptCount val="3"/>
                <c:pt idx="0">
                  <c:v>Duben</c:v>
                </c:pt>
                <c:pt idx="1">
                  <c:v>Květen</c:v>
                </c:pt>
                <c:pt idx="2">
                  <c:v>Červen</c:v>
                </c:pt>
              </c:strCache>
            </c:strRef>
          </c:cat>
          <c:val>
            <c:numRef>
              <c:f>('8.7'!$B$18,'8.7'!$D$18,'8.7'!$F$18)</c:f>
              <c:numCache>
                <c:formatCode>#\ ##0.0</c:formatCode>
                <c:ptCount val="3"/>
                <c:pt idx="0">
                  <c:v>0</c:v>
                </c:pt>
                <c:pt idx="1">
                  <c:v>0</c:v>
                </c:pt>
                <c:pt idx="2">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cat>
            <c:strRef>
              <c:f>'8.7'!$C$38:$E$38</c:f>
              <c:strCache>
                <c:ptCount val="3"/>
                <c:pt idx="0">
                  <c:v>Duben</c:v>
                </c:pt>
                <c:pt idx="1">
                  <c:v>Květen</c:v>
                </c:pt>
                <c:pt idx="2">
                  <c:v>Červen</c:v>
                </c:pt>
              </c:strCache>
            </c:strRef>
          </c:cat>
          <c:val>
            <c:numRef>
              <c:f>('8.7'!$B$19,'8.7'!$D$19,'8.7'!$F$19)</c:f>
              <c:numCache>
                <c:formatCode>#\ ##0.0</c:formatCode>
                <c:ptCount val="3"/>
                <c:pt idx="0">
                  <c:v>229</c:v>
                </c:pt>
                <c:pt idx="1">
                  <c:v>215</c:v>
                </c:pt>
                <c:pt idx="2">
                  <c:v>28</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cat>
            <c:strRef>
              <c:f>'8.7'!$C$38:$E$38</c:f>
              <c:strCache>
                <c:ptCount val="3"/>
                <c:pt idx="0">
                  <c:v>Duben</c:v>
                </c:pt>
                <c:pt idx="1">
                  <c:v>Květen</c:v>
                </c:pt>
                <c:pt idx="2">
                  <c:v>Červen</c:v>
                </c:pt>
              </c:strCache>
            </c:strRef>
          </c:cat>
          <c:val>
            <c:numRef>
              <c:f>('8.7'!$B$20,'8.7'!$D$20,'8.7'!$F$20)</c:f>
              <c:numCache>
                <c:formatCode>#\ ##0.0</c:formatCode>
                <c:ptCount val="3"/>
                <c:pt idx="0">
                  <c:v>0</c:v>
                </c:pt>
                <c:pt idx="1">
                  <c:v>0</c:v>
                </c:pt>
                <c:pt idx="2">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cat>
            <c:strRef>
              <c:f>'8.7'!$C$38:$E$38</c:f>
              <c:strCache>
                <c:ptCount val="3"/>
                <c:pt idx="0">
                  <c:v>Duben</c:v>
                </c:pt>
                <c:pt idx="1">
                  <c:v>Květen</c:v>
                </c:pt>
                <c:pt idx="2">
                  <c:v>Červen</c:v>
                </c:pt>
              </c:strCache>
            </c:strRef>
          </c:cat>
          <c:val>
            <c:numRef>
              <c:f>('8.7'!$B$21,'8.7'!$D$21,'8.7'!$F$21)</c:f>
              <c:numCache>
                <c:formatCode>#\ ##0.0</c:formatCode>
                <c:ptCount val="3"/>
                <c:pt idx="0">
                  <c:v>60356</c:v>
                </c:pt>
                <c:pt idx="1">
                  <c:v>23767</c:v>
                </c:pt>
                <c:pt idx="2">
                  <c:v>23287</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cat>
            <c:strRef>
              <c:f>'8.7'!$C$38:$E$38</c:f>
              <c:strCache>
                <c:ptCount val="3"/>
                <c:pt idx="0">
                  <c:v>Duben</c:v>
                </c:pt>
                <c:pt idx="1">
                  <c:v>Květen</c:v>
                </c:pt>
                <c:pt idx="2">
                  <c:v>Červen</c:v>
                </c:pt>
              </c:strCache>
            </c:strRef>
          </c:cat>
          <c:val>
            <c:numRef>
              <c:f>('8.7'!$B$22,'8.7'!$D$22,'8.7'!$F$22)</c:f>
              <c:numCache>
                <c:formatCode>#\ ##0.0</c:formatCode>
                <c:ptCount val="3"/>
                <c:pt idx="0">
                  <c:v>0</c:v>
                </c:pt>
                <c:pt idx="1">
                  <c:v>0</c:v>
                </c:pt>
                <c:pt idx="2">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cat>
            <c:strRef>
              <c:f>'8.7'!$C$38:$E$38</c:f>
              <c:strCache>
                <c:ptCount val="3"/>
                <c:pt idx="0">
                  <c:v>Duben</c:v>
                </c:pt>
                <c:pt idx="1">
                  <c:v>Květen</c:v>
                </c:pt>
                <c:pt idx="2">
                  <c:v>Červen</c:v>
                </c:pt>
              </c:strCache>
            </c:strRef>
          </c:cat>
          <c:val>
            <c:numRef>
              <c:f>('8.7'!$B$23,'8.7'!$D$23,'8.7'!$F$23)</c:f>
              <c:numCache>
                <c:formatCode>#\ ##0.0</c:formatCode>
                <c:ptCount val="3"/>
                <c:pt idx="0">
                  <c:v>0</c:v>
                </c:pt>
                <c:pt idx="1">
                  <c:v>0</c:v>
                </c:pt>
                <c:pt idx="2">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cat>
            <c:strRef>
              <c:f>'8.7'!$C$38:$E$38</c:f>
              <c:strCache>
                <c:ptCount val="3"/>
                <c:pt idx="0">
                  <c:v>Duben</c:v>
                </c:pt>
                <c:pt idx="1">
                  <c:v>Květen</c:v>
                </c:pt>
                <c:pt idx="2">
                  <c:v>Červen</c:v>
                </c:pt>
              </c:strCache>
            </c:strRef>
          </c:cat>
          <c:val>
            <c:numRef>
              <c:f>('8.7'!$B$24,'8.7'!$D$24,'8.7'!$F$24)</c:f>
              <c:numCache>
                <c:formatCode>#\ ##0.0</c:formatCode>
                <c:ptCount val="3"/>
                <c:pt idx="0">
                  <c:v>1684.509</c:v>
                </c:pt>
                <c:pt idx="1">
                  <c:v>216.21100000000001</c:v>
                </c:pt>
                <c:pt idx="2">
                  <c:v>0</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cat>
            <c:strRef>
              <c:f>'8.7'!$C$38:$E$38</c:f>
              <c:strCache>
                <c:ptCount val="3"/>
                <c:pt idx="0">
                  <c:v>Duben</c:v>
                </c:pt>
                <c:pt idx="1">
                  <c:v>Květen</c:v>
                </c:pt>
                <c:pt idx="2">
                  <c:v>Červen</c:v>
                </c:pt>
              </c:strCache>
            </c:strRef>
          </c:cat>
          <c:val>
            <c:numRef>
              <c:f>('8.7'!$B$25,'8.7'!$D$25,'8.7'!$F$25)</c:f>
              <c:numCache>
                <c:formatCode>#\ ##0.0</c:formatCode>
                <c:ptCount val="3"/>
                <c:pt idx="0">
                  <c:v>106689.92865520994</c:v>
                </c:pt>
                <c:pt idx="1">
                  <c:v>72372.897181560067</c:v>
                </c:pt>
                <c:pt idx="2">
                  <c:v>33163.553540467066</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(GJ)</a:t>
            </a:r>
          </a:p>
        </c:rich>
      </c:tx>
      <c:layout>
        <c:manualLayout>
          <c:xMode val="edge"/>
          <c:yMode val="edge"/>
          <c:x val="7.4263696808184957E-4"/>
          <c:y val="0"/>
        </c:manualLayout>
      </c:layout>
      <c:overlay val="0"/>
    </c:title>
    <c:autoTitleDeleted val="0"/>
    <c:plotArea>
      <c:layout>
        <c:manualLayout>
          <c:layoutTarget val="inner"/>
          <c:xMode val="edge"/>
          <c:yMode val="edge"/>
          <c:x val="0.13740150053825764"/>
          <c:y val="0.2331370396882208"/>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cat>
            <c:strRef>
              <c:f>'8.8'!$C$38:$E$38</c:f>
              <c:strCache>
                <c:ptCount val="3"/>
                <c:pt idx="0">
                  <c:v>Duben</c:v>
                </c:pt>
                <c:pt idx="1">
                  <c:v>Květen</c:v>
                </c:pt>
                <c:pt idx="2">
                  <c:v>Červen</c:v>
                </c:pt>
              </c:strCache>
            </c:strRef>
          </c:cat>
          <c:val>
            <c:numRef>
              <c:f>('8.8'!$B$27,'8.8'!$D$27,'8.8'!$F$27)</c:f>
              <c:numCache>
                <c:formatCode>#\ ##0.0</c:formatCode>
                <c:ptCount val="3"/>
                <c:pt idx="0">
                  <c:v>362195.88300000003</c:v>
                </c:pt>
                <c:pt idx="1">
                  <c:v>245163.8</c:v>
                </c:pt>
                <c:pt idx="2">
                  <c:v>198500.27399999998</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cat>
            <c:strRef>
              <c:f>'8.8'!$C$38:$E$38</c:f>
              <c:strCache>
                <c:ptCount val="3"/>
                <c:pt idx="0">
                  <c:v>Duben</c:v>
                </c:pt>
                <c:pt idx="1">
                  <c:v>Květen</c:v>
                </c:pt>
                <c:pt idx="2">
                  <c:v>Červen</c:v>
                </c:pt>
              </c:strCache>
            </c:strRef>
          </c:cat>
          <c:val>
            <c:numRef>
              <c:f>('8.8'!$B$28,'8.8'!$D$28,'8.8'!$F$28)</c:f>
              <c:numCache>
                <c:formatCode>#\ ##0.0</c:formatCode>
                <c:ptCount val="3"/>
                <c:pt idx="0">
                  <c:v>56083.392999999989</c:v>
                </c:pt>
                <c:pt idx="1">
                  <c:v>36694.908000000003</c:v>
                </c:pt>
                <c:pt idx="2">
                  <c:v>31236.701000000001</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cat>
            <c:strRef>
              <c:f>'8.8'!$C$38:$E$38</c:f>
              <c:strCache>
                <c:ptCount val="3"/>
                <c:pt idx="0">
                  <c:v>Duben</c:v>
                </c:pt>
                <c:pt idx="1">
                  <c:v>Květen</c:v>
                </c:pt>
                <c:pt idx="2">
                  <c:v>Červen</c:v>
                </c:pt>
              </c:strCache>
            </c:strRef>
          </c:cat>
          <c:val>
            <c:numRef>
              <c:f>('8.8'!$B$29,'8.8'!$D$29,'8.8'!$F$29)</c:f>
              <c:numCache>
                <c:formatCode>#\ ##0.0</c:formatCode>
                <c:ptCount val="3"/>
                <c:pt idx="0">
                  <c:v>4766.7129999999997</c:v>
                </c:pt>
                <c:pt idx="1">
                  <c:v>1854.961</c:v>
                </c:pt>
                <c:pt idx="2">
                  <c:v>417.61400000000003</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cat>
            <c:strRef>
              <c:f>'8.8'!$C$38:$E$38</c:f>
              <c:strCache>
                <c:ptCount val="3"/>
                <c:pt idx="0">
                  <c:v>Duben</c:v>
                </c:pt>
                <c:pt idx="1">
                  <c:v>Květen</c:v>
                </c:pt>
                <c:pt idx="2">
                  <c:v>Červen</c:v>
                </c:pt>
              </c:strCache>
            </c:strRef>
          </c:cat>
          <c:val>
            <c:numRef>
              <c:f>('8.8'!$B$30,'8.8'!$D$30,'8.8'!$F$30)</c:f>
              <c:numCache>
                <c:formatCode>#\ ##0.0</c:formatCode>
                <c:ptCount val="3"/>
                <c:pt idx="0">
                  <c:v>9933.7649999999994</c:v>
                </c:pt>
                <c:pt idx="1">
                  <c:v>4531.1880000000001</c:v>
                </c:pt>
                <c:pt idx="2">
                  <c:v>1564.0459999999998</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cat>
            <c:strRef>
              <c:f>'8.8'!$C$38:$E$38</c:f>
              <c:strCache>
                <c:ptCount val="3"/>
                <c:pt idx="0">
                  <c:v>Duben</c:v>
                </c:pt>
                <c:pt idx="1">
                  <c:v>Květen</c:v>
                </c:pt>
                <c:pt idx="2">
                  <c:v>Červen</c:v>
                </c:pt>
              </c:strCache>
            </c:strRef>
          </c:cat>
          <c:val>
            <c:numRef>
              <c:f>('8.8'!$B$31,'8.8'!$D$31,'8.8'!$F$31)</c:f>
              <c:numCache>
                <c:formatCode>#\ ##0.0</c:formatCode>
                <c:ptCount val="3"/>
                <c:pt idx="0">
                  <c:v>3860.5250000000001</c:v>
                </c:pt>
                <c:pt idx="1">
                  <c:v>3753.973</c:v>
                </c:pt>
                <c:pt idx="2">
                  <c:v>4082.3470000000002</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cat>
            <c:strRef>
              <c:f>'8.8'!$C$38:$E$38</c:f>
              <c:strCache>
                <c:ptCount val="3"/>
                <c:pt idx="0">
                  <c:v>Duben</c:v>
                </c:pt>
                <c:pt idx="1">
                  <c:v>Květen</c:v>
                </c:pt>
                <c:pt idx="2">
                  <c:v>Červen</c:v>
                </c:pt>
              </c:strCache>
            </c:strRef>
          </c:cat>
          <c:val>
            <c:numRef>
              <c:f>('8.8'!$B$32,'8.8'!$D$32,'8.8'!$F$32)</c:f>
              <c:numCache>
                <c:formatCode>#\ ##0.0</c:formatCode>
                <c:ptCount val="3"/>
                <c:pt idx="0">
                  <c:v>480146.46099999989</c:v>
                </c:pt>
                <c:pt idx="1">
                  <c:v>268708.68</c:v>
                </c:pt>
                <c:pt idx="2">
                  <c:v>126234.90299999999</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cat>
            <c:strRef>
              <c:f>'8.8'!$C$38:$E$38</c:f>
              <c:strCache>
                <c:ptCount val="3"/>
                <c:pt idx="0">
                  <c:v>Duben</c:v>
                </c:pt>
                <c:pt idx="1">
                  <c:v>Květen</c:v>
                </c:pt>
                <c:pt idx="2">
                  <c:v>Červen</c:v>
                </c:pt>
              </c:strCache>
            </c:strRef>
          </c:cat>
          <c:val>
            <c:numRef>
              <c:f>('8.8'!$B$33,'8.8'!$D$33,'8.8'!$F$33)</c:f>
              <c:numCache>
                <c:formatCode>#\ ##0.0</c:formatCode>
                <c:ptCount val="3"/>
                <c:pt idx="0">
                  <c:v>228079.4519999999</c:v>
                </c:pt>
                <c:pt idx="1">
                  <c:v>114680.898</c:v>
                </c:pt>
                <c:pt idx="2">
                  <c:v>49767.392999999996</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cat>
            <c:strRef>
              <c:f>'8.8'!$C$38:$E$38</c:f>
              <c:strCache>
                <c:ptCount val="3"/>
                <c:pt idx="0">
                  <c:v>Duben</c:v>
                </c:pt>
                <c:pt idx="1">
                  <c:v>Květen</c:v>
                </c:pt>
                <c:pt idx="2">
                  <c:v>Červen</c:v>
                </c:pt>
              </c:strCache>
            </c:strRef>
          </c:cat>
          <c:val>
            <c:numRef>
              <c:f>('8.8'!$B$34,'8.8'!$D$34,'8.8'!$F$34)</c:f>
              <c:numCache>
                <c:formatCode>#\ ##0.0</c:formatCode>
                <c:ptCount val="3"/>
                <c:pt idx="0">
                  <c:v>12057.661000000002</c:v>
                </c:pt>
                <c:pt idx="1">
                  <c:v>6333.1640000000007</c:v>
                </c:pt>
                <c:pt idx="2">
                  <c:v>3028.5360000000001</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'8.8'!$A$38</c:f>
              <c:strCache>
                <c:ptCount val="1"/>
                <c:pt idx="0">
                  <c:v>Instalovaný výkon</c:v>
                </c:pt>
              </c:strCache>
            </c:strRef>
          </c:tx>
          <c:invertIfNegative val="0"/>
          <c:val>
            <c:numRef>
              <c:f>'8.8'!$B$38</c:f>
              <c:numCache>
                <c:formatCode>0.0%</c:formatCode>
                <c:ptCount val="1"/>
                <c:pt idx="0">
                  <c:v>0.16287816255391696</c:v>
                </c:pt>
              </c:numCache>
            </c:numRef>
          </c:val>
          <c:extLst>
            <c:ext xmlns:c16="http://schemas.microsoft.com/office/drawing/2014/chart" uri="{C3380CC4-5D6E-409C-BE32-E72D297353CC}">
              <c16:uniqueId val="{00000000-115A-4B6C-9703-FB8588C05095}"/>
            </c:ext>
          </c:extLst>
        </c:ser>
        <c:ser>
          <c:idx val="1"/>
          <c:order val="1"/>
          <c:tx>
            <c:strRef>
              <c:f>'8.8'!$A$39</c:f>
              <c:strCache>
                <c:ptCount val="1"/>
                <c:pt idx="0">
                  <c:v>Výroba tepla brutto</c:v>
                </c:pt>
              </c:strCache>
            </c:strRef>
          </c:tx>
          <c:invertIfNegative val="0"/>
          <c:val>
            <c:numRef>
              <c:f>'8.8'!$B$39</c:f>
              <c:numCache>
                <c:formatCode>0.0%</c:formatCode>
                <c:ptCount val="1"/>
                <c:pt idx="0">
                  <c:v>0.20290880045428922</c:v>
                </c:pt>
              </c:numCache>
            </c:numRef>
          </c:val>
          <c:extLst>
            <c:ext xmlns:c16="http://schemas.microsoft.com/office/drawing/2014/chart" uri="{C3380CC4-5D6E-409C-BE32-E72D297353CC}">
              <c16:uniqueId val="{00000001-115A-4B6C-9703-FB8588C05095}"/>
            </c:ext>
          </c:extLst>
        </c:ser>
        <c:ser>
          <c:idx val="2"/>
          <c:order val="2"/>
          <c:tx>
            <c:strRef>
              <c:f>'8.8'!$A$40</c:f>
              <c:strCache>
                <c:ptCount val="1"/>
                <c:pt idx="0">
                  <c:v>Dodávky tepla</c:v>
                </c:pt>
              </c:strCache>
            </c:strRef>
          </c:tx>
          <c:invertIfNegative val="0"/>
          <c:val>
            <c:numRef>
              <c:f>'8.8'!$B$40</c:f>
              <c:numCache>
                <c:formatCode>0.0%</c:formatCode>
                <c:ptCount val="1"/>
                <c:pt idx="0">
                  <c:v>0.16646402555377282</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majorUnit val="0.1"/>
      </c:valAx>
    </c:plotArea>
    <c:legend>
      <c:legendPos val="b"/>
      <c:layout>
        <c:manualLayout>
          <c:xMode val="edge"/>
          <c:yMode val="edge"/>
          <c:x val="2.8660647875041679E-2"/>
          <c:y val="0.73001149180090974"/>
          <c:w val="0.63215986890527576"/>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cat>
            <c:strRef>
              <c:f>'8.8'!$C$38:$E$38</c:f>
              <c:strCache>
                <c:ptCount val="3"/>
                <c:pt idx="0">
                  <c:v>Duben</c:v>
                </c:pt>
                <c:pt idx="1">
                  <c:v>Květen</c:v>
                </c:pt>
                <c:pt idx="2">
                  <c:v>Červen</c:v>
                </c:pt>
              </c:strCache>
            </c:strRef>
          </c:cat>
          <c:val>
            <c:numRef>
              <c:f>('8.8'!$B$10,'8.8'!$D$10,'8.8'!$F$10)</c:f>
              <c:numCache>
                <c:formatCode>#\ ##0.0</c:formatCode>
                <c:ptCount val="3"/>
                <c:pt idx="0">
                  <c:v>79045.51999999999</c:v>
                </c:pt>
                <c:pt idx="1">
                  <c:v>57703.609999999986</c:v>
                </c:pt>
                <c:pt idx="2">
                  <c:v>39248.342999999993</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cat>
            <c:strRef>
              <c:f>'8.8'!$C$38:$E$38</c:f>
              <c:strCache>
                <c:ptCount val="3"/>
                <c:pt idx="0">
                  <c:v>Duben</c:v>
                </c:pt>
                <c:pt idx="1">
                  <c:v>Květen</c:v>
                </c:pt>
                <c:pt idx="2">
                  <c:v>Červen</c:v>
                </c:pt>
              </c:strCache>
            </c:strRef>
          </c:cat>
          <c:val>
            <c:numRef>
              <c:f>('8.8'!$B$11,'8.8'!$D$11,'8.8'!$F$11)</c:f>
              <c:numCache>
                <c:formatCode>#\ ##0.0</c:formatCode>
                <c:ptCount val="3"/>
                <c:pt idx="0">
                  <c:v>111.164</c:v>
                </c:pt>
                <c:pt idx="1">
                  <c:v>67.066999999999993</c:v>
                </c:pt>
                <c:pt idx="2">
                  <c:v>41.896999999999998</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cat>
            <c:strRef>
              <c:f>'8.8'!$C$38:$E$38</c:f>
              <c:strCache>
                <c:ptCount val="3"/>
                <c:pt idx="0">
                  <c:v>Duben</c:v>
                </c:pt>
                <c:pt idx="1">
                  <c:v>Květen</c:v>
                </c:pt>
                <c:pt idx="2">
                  <c:v>Červen</c:v>
                </c:pt>
              </c:strCache>
            </c:strRef>
          </c:cat>
          <c:val>
            <c:numRef>
              <c:f>('8.8'!$B$12,'8.8'!$D$12,'8.8'!$F$12)</c:f>
              <c:numCache>
                <c:formatCode>#\ ##0.0</c:formatCode>
                <c:ptCount val="3"/>
                <c:pt idx="0">
                  <c:v>686635.625</c:v>
                </c:pt>
                <c:pt idx="1">
                  <c:v>345846.09900000005</c:v>
                </c:pt>
                <c:pt idx="2">
                  <c:v>193199.86999999997</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cat>
            <c:strRef>
              <c:f>'8.8'!$C$38:$E$38</c:f>
              <c:strCache>
                <c:ptCount val="3"/>
                <c:pt idx="0">
                  <c:v>Duben</c:v>
                </c:pt>
                <c:pt idx="1">
                  <c:v>Květen</c:v>
                </c:pt>
                <c:pt idx="2">
                  <c:v>Červen</c:v>
                </c:pt>
              </c:strCache>
            </c:strRef>
          </c:cat>
          <c:val>
            <c:numRef>
              <c:f>('8.8'!$B$13,'8.8'!$D$13,'8.8'!$F$13)</c:f>
              <c:numCache>
                <c:formatCode>#\ ##0.0</c:formatCode>
                <c:ptCount val="3"/>
                <c:pt idx="0">
                  <c:v>0</c:v>
                </c:pt>
                <c:pt idx="1">
                  <c:v>5.89</c:v>
                </c:pt>
                <c:pt idx="2">
                  <c:v>17.478000000000002</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cat>
            <c:strRef>
              <c:f>'8.8'!$C$38:$E$38</c:f>
              <c:strCache>
                <c:ptCount val="3"/>
                <c:pt idx="0">
                  <c:v>Duben</c:v>
                </c:pt>
                <c:pt idx="1">
                  <c:v>Květen</c:v>
                </c:pt>
                <c:pt idx="2">
                  <c:v>Červen</c:v>
                </c:pt>
              </c:strCache>
            </c:strRef>
          </c:cat>
          <c:val>
            <c:numRef>
              <c:f>('8.8'!$B$14,'8.8'!$D$14,'8.8'!$F$14)</c:f>
              <c:numCache>
                <c:formatCode>#\ ##0.0</c:formatCode>
                <c:ptCount val="3"/>
                <c:pt idx="0">
                  <c:v>0</c:v>
                </c:pt>
                <c:pt idx="1">
                  <c:v>0</c:v>
                </c:pt>
                <c:pt idx="2">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cat>
            <c:strRef>
              <c:f>'8.8'!$C$38:$E$38</c:f>
              <c:strCache>
                <c:ptCount val="3"/>
                <c:pt idx="0">
                  <c:v>Duben</c:v>
                </c:pt>
                <c:pt idx="1">
                  <c:v>Květen</c:v>
                </c:pt>
                <c:pt idx="2">
                  <c:v>Červen</c:v>
                </c:pt>
              </c:strCache>
            </c:strRef>
          </c:cat>
          <c:val>
            <c:numRef>
              <c:f>('8.8'!$B$15,'8.8'!$D$15,'8.8'!$F$15)</c:f>
              <c:numCache>
                <c:formatCode>#\ ##0.0</c:formatCode>
                <c:ptCount val="3"/>
                <c:pt idx="0">
                  <c:v>0</c:v>
                </c:pt>
                <c:pt idx="1">
                  <c:v>0</c:v>
                </c:pt>
                <c:pt idx="2">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cat>
            <c:strRef>
              <c:f>'8.8'!$C$38:$E$38</c:f>
              <c:strCache>
                <c:ptCount val="3"/>
                <c:pt idx="0">
                  <c:v>Duben</c:v>
                </c:pt>
                <c:pt idx="1">
                  <c:v>Květen</c:v>
                </c:pt>
                <c:pt idx="2">
                  <c:v>Červen</c:v>
                </c:pt>
              </c:strCache>
            </c:strRef>
          </c:cat>
          <c:val>
            <c:numRef>
              <c:f>('8.8'!$B$16,'8.8'!$D$16,'8.8'!$F$16)</c:f>
              <c:numCache>
                <c:formatCode>#\ ##0.0</c:formatCode>
                <c:ptCount val="3"/>
                <c:pt idx="0">
                  <c:v>27214.98</c:v>
                </c:pt>
                <c:pt idx="1">
                  <c:v>18205.734</c:v>
                </c:pt>
                <c:pt idx="2">
                  <c:v>8402.6779999999999</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cat>
            <c:strRef>
              <c:f>'8.8'!$C$38:$E$38</c:f>
              <c:strCache>
                <c:ptCount val="3"/>
                <c:pt idx="0">
                  <c:v>Duben</c:v>
                </c:pt>
                <c:pt idx="1">
                  <c:v>Květen</c:v>
                </c:pt>
                <c:pt idx="2">
                  <c:v>Červen</c:v>
                </c:pt>
              </c:strCache>
            </c:strRef>
          </c:cat>
          <c:val>
            <c:numRef>
              <c:f>('8.8'!$B$17,'8.8'!$D$17,'8.8'!$F$17)</c:f>
              <c:numCache>
                <c:formatCode>#\ ##0.0</c:formatCode>
                <c:ptCount val="3"/>
                <c:pt idx="0">
                  <c:v>0</c:v>
                </c:pt>
                <c:pt idx="1">
                  <c:v>0</c:v>
                </c:pt>
                <c:pt idx="2">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cat>
            <c:strRef>
              <c:f>'8.8'!$C$38:$E$38</c:f>
              <c:strCache>
                <c:ptCount val="3"/>
                <c:pt idx="0">
                  <c:v>Duben</c:v>
                </c:pt>
                <c:pt idx="1">
                  <c:v>Květen</c:v>
                </c:pt>
                <c:pt idx="2">
                  <c:v>Červen</c:v>
                </c:pt>
              </c:strCache>
            </c:strRef>
          </c:cat>
          <c:val>
            <c:numRef>
              <c:f>('8.8'!$B$18,'8.8'!$D$18,'8.8'!$F$18)</c:f>
              <c:numCache>
                <c:formatCode>#\ ##0.0</c:formatCode>
                <c:ptCount val="3"/>
                <c:pt idx="0">
                  <c:v>0</c:v>
                </c:pt>
                <c:pt idx="1">
                  <c:v>0</c:v>
                </c:pt>
                <c:pt idx="2">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cat>
            <c:strRef>
              <c:f>'8.8'!$C$38:$E$38</c:f>
              <c:strCache>
                <c:ptCount val="3"/>
                <c:pt idx="0">
                  <c:v>Duben</c:v>
                </c:pt>
                <c:pt idx="1">
                  <c:v>Květen</c:v>
                </c:pt>
                <c:pt idx="2">
                  <c:v>Červen</c:v>
                </c:pt>
              </c:strCache>
            </c:strRef>
          </c:cat>
          <c:val>
            <c:numRef>
              <c:f>('8.8'!$B$19,'8.8'!$D$19,'8.8'!$F$19)</c:f>
              <c:numCache>
                <c:formatCode>#\ ##0.0</c:formatCode>
                <c:ptCount val="3"/>
                <c:pt idx="0">
                  <c:v>51014.729999999996</c:v>
                </c:pt>
                <c:pt idx="1">
                  <c:v>53003</c:v>
                </c:pt>
                <c:pt idx="2">
                  <c:v>49409.53</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cat>
            <c:strRef>
              <c:f>'8.8'!$C$38:$E$38</c:f>
              <c:strCache>
                <c:ptCount val="3"/>
                <c:pt idx="0">
                  <c:v>Duben</c:v>
                </c:pt>
                <c:pt idx="1">
                  <c:v>Květen</c:v>
                </c:pt>
                <c:pt idx="2">
                  <c:v>Červen</c:v>
                </c:pt>
              </c:strCache>
            </c:strRef>
          </c:cat>
          <c:val>
            <c:numRef>
              <c:f>('8.8'!$B$20,'8.8'!$D$20,'8.8'!$F$20)</c:f>
              <c:numCache>
                <c:formatCode>#\ ##0.0</c:formatCode>
                <c:ptCount val="3"/>
                <c:pt idx="0">
                  <c:v>0</c:v>
                </c:pt>
                <c:pt idx="1">
                  <c:v>0</c:v>
                </c:pt>
                <c:pt idx="2">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cat>
            <c:strRef>
              <c:f>'8.8'!$C$38:$E$38</c:f>
              <c:strCache>
                <c:ptCount val="3"/>
                <c:pt idx="0">
                  <c:v>Duben</c:v>
                </c:pt>
                <c:pt idx="1">
                  <c:v>Květen</c:v>
                </c:pt>
                <c:pt idx="2">
                  <c:v>Červen</c:v>
                </c:pt>
              </c:strCache>
            </c:strRef>
          </c:cat>
          <c:val>
            <c:numRef>
              <c:f>('8.8'!$B$21,'8.8'!$D$21,'8.8'!$F$21)</c:f>
              <c:numCache>
                <c:formatCode>#\ ##0.0</c:formatCode>
                <c:ptCount val="3"/>
                <c:pt idx="0">
                  <c:v>2899</c:v>
                </c:pt>
                <c:pt idx="1">
                  <c:v>673</c:v>
                </c:pt>
                <c:pt idx="2">
                  <c:v>553</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cat>
            <c:strRef>
              <c:f>'8.8'!$C$38:$E$38</c:f>
              <c:strCache>
                <c:ptCount val="3"/>
                <c:pt idx="0">
                  <c:v>Duben</c:v>
                </c:pt>
                <c:pt idx="1">
                  <c:v>Květen</c:v>
                </c:pt>
                <c:pt idx="2">
                  <c:v>Červen</c:v>
                </c:pt>
              </c:strCache>
            </c:strRef>
          </c:cat>
          <c:val>
            <c:numRef>
              <c:f>('8.8'!$B$22,'8.8'!$D$22,'8.8'!$F$22)</c:f>
              <c:numCache>
                <c:formatCode>#\ ##0.0</c:formatCode>
                <c:ptCount val="3"/>
                <c:pt idx="0">
                  <c:v>218352.97900000002</c:v>
                </c:pt>
                <c:pt idx="1">
                  <c:v>159041.83900000004</c:v>
                </c:pt>
                <c:pt idx="2">
                  <c:v>108510.72</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cat>
            <c:strRef>
              <c:f>'8.8'!$C$38:$E$38</c:f>
              <c:strCache>
                <c:ptCount val="3"/>
                <c:pt idx="0">
                  <c:v>Duben</c:v>
                </c:pt>
                <c:pt idx="1">
                  <c:v>Květen</c:v>
                </c:pt>
                <c:pt idx="2">
                  <c:v>Červen</c:v>
                </c:pt>
              </c:strCache>
            </c:strRef>
          </c:cat>
          <c:val>
            <c:numRef>
              <c:f>('8.8'!$B$23,'8.8'!$D$23,'8.8'!$F$23)</c:f>
              <c:numCache>
                <c:formatCode>#\ ##0.0</c:formatCode>
                <c:ptCount val="3"/>
                <c:pt idx="0">
                  <c:v>0</c:v>
                </c:pt>
                <c:pt idx="1">
                  <c:v>0</c:v>
                </c:pt>
                <c:pt idx="2">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cat>
            <c:strRef>
              <c:f>'8.8'!$C$38:$E$38</c:f>
              <c:strCache>
                <c:ptCount val="3"/>
                <c:pt idx="0">
                  <c:v>Duben</c:v>
                </c:pt>
                <c:pt idx="1">
                  <c:v>Květen</c:v>
                </c:pt>
                <c:pt idx="2">
                  <c:v>Červen</c:v>
                </c:pt>
              </c:strCache>
            </c:strRef>
          </c:cat>
          <c:val>
            <c:numRef>
              <c:f>('8.8'!$B$24,'8.8'!$D$24,'8.8'!$F$24)</c:f>
              <c:numCache>
                <c:formatCode>#\ ##0.0</c:formatCode>
                <c:ptCount val="3"/>
                <c:pt idx="0">
                  <c:v>9723.8070000000007</c:v>
                </c:pt>
                <c:pt idx="1">
                  <c:v>401.738</c:v>
                </c:pt>
                <c:pt idx="2">
                  <c:v>192.648</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cat>
            <c:strRef>
              <c:f>'8.8'!$C$38:$E$38</c:f>
              <c:strCache>
                <c:ptCount val="3"/>
                <c:pt idx="0">
                  <c:v>Duben</c:v>
                </c:pt>
                <c:pt idx="1">
                  <c:v>Květen</c:v>
                </c:pt>
                <c:pt idx="2">
                  <c:v>Červen</c:v>
                </c:pt>
              </c:strCache>
            </c:strRef>
          </c:cat>
          <c:val>
            <c:numRef>
              <c:f>('8.8'!$B$25,'8.8'!$D$25,'8.8'!$F$25)</c:f>
              <c:numCache>
                <c:formatCode>#\ ##0.0</c:formatCode>
                <c:ptCount val="3"/>
                <c:pt idx="0">
                  <c:v>145601.935</c:v>
                </c:pt>
                <c:pt idx="1">
                  <c:v>89476.568000000014</c:v>
                </c:pt>
                <c:pt idx="2">
                  <c:v>42679.027999999991</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641.55831799999999</c:v>
                </c:pt>
                <c:pt idx="1">
                  <c:v>857.29184200000009</c:v>
                </c:pt>
                <c:pt idx="2">
                  <c:v>899.35731299999998</c:v>
                </c:pt>
                <c:pt idx="3">
                  <c:v>639.64814500000011</c:v>
                </c:pt>
                <c:pt idx="4">
                  <c:v>268.10443700000002</c:v>
                </c:pt>
                <c:pt idx="5">
                  <c:v>541.84758199999999</c:v>
                </c:pt>
                <c:pt idx="6">
                  <c:v>339.6943393772371</c:v>
                </c:pt>
                <c:pt idx="7">
                  <c:v>2387.279477000001</c:v>
                </c:pt>
                <c:pt idx="8">
                  <c:v>544.64700999999991</c:v>
                </c:pt>
                <c:pt idx="9">
                  <c:v>614.06331699999998</c:v>
                </c:pt>
                <c:pt idx="10">
                  <c:v>691.0353980000001</c:v>
                </c:pt>
                <c:pt idx="11">
                  <c:v>3122.1985400000003</c:v>
                </c:pt>
                <c:pt idx="12">
                  <c:v>2142.3956360000002</c:v>
                </c:pt>
                <c:pt idx="13">
                  <c:v>651.99210276932263</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cat>
            <c:strRef>
              <c:f>'8.9'!$C$38:$E$38</c:f>
              <c:strCache>
                <c:ptCount val="3"/>
                <c:pt idx="0">
                  <c:v>Duben</c:v>
                </c:pt>
                <c:pt idx="1">
                  <c:v>Květen</c:v>
                </c:pt>
                <c:pt idx="2">
                  <c:v>Červen</c:v>
                </c:pt>
              </c:strCache>
            </c:strRef>
          </c:cat>
          <c:val>
            <c:numRef>
              <c:f>('8.9'!$B$27,'8.9'!$D$27,'8.9'!$F$27)</c:f>
              <c:numCache>
                <c:formatCode>#\ ##0.0</c:formatCode>
                <c:ptCount val="3"/>
                <c:pt idx="0">
                  <c:v>39582.878999999994</c:v>
                </c:pt>
                <c:pt idx="1">
                  <c:v>25047.630999999998</c:v>
                </c:pt>
                <c:pt idx="2">
                  <c:v>25081.780999999999</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cat>
            <c:strRef>
              <c:f>'8.9'!$C$38:$E$38</c:f>
              <c:strCache>
                <c:ptCount val="3"/>
                <c:pt idx="0">
                  <c:v>Duben</c:v>
                </c:pt>
                <c:pt idx="1">
                  <c:v>Květen</c:v>
                </c:pt>
                <c:pt idx="2">
                  <c:v>Červen</c:v>
                </c:pt>
              </c:strCache>
            </c:strRef>
          </c:cat>
          <c:val>
            <c:numRef>
              <c:f>('8.9'!$B$28,'8.9'!$D$28,'8.9'!$F$28)</c:f>
              <c:numCache>
                <c:formatCode>#\ ##0.0</c:formatCode>
                <c:ptCount val="3"/>
                <c:pt idx="0">
                  <c:v>2567.7109999999998</c:v>
                </c:pt>
                <c:pt idx="1">
                  <c:v>379.97699999999998</c:v>
                </c:pt>
                <c:pt idx="2">
                  <c:v>243.399</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cat>
            <c:strRef>
              <c:f>'8.9'!$C$38:$E$38</c:f>
              <c:strCache>
                <c:ptCount val="3"/>
                <c:pt idx="0">
                  <c:v>Duben</c:v>
                </c:pt>
                <c:pt idx="1">
                  <c:v>Květen</c:v>
                </c:pt>
                <c:pt idx="2">
                  <c:v>Červen</c:v>
                </c:pt>
              </c:strCache>
            </c:strRef>
          </c:cat>
          <c:val>
            <c:numRef>
              <c:f>('8.9'!$B$29,'8.9'!$D$29,'8.9'!$F$29)</c:f>
              <c:numCache>
                <c:formatCode>#\ ##0.0</c:formatCode>
                <c:ptCount val="3"/>
                <c:pt idx="0">
                  <c:v>64.599999999999994</c:v>
                </c:pt>
                <c:pt idx="1">
                  <c:v>27.5</c:v>
                </c:pt>
                <c:pt idx="2">
                  <c:v>5.4</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cat>
            <c:strRef>
              <c:f>'8.9'!$C$38:$E$38</c:f>
              <c:strCache>
                <c:ptCount val="3"/>
                <c:pt idx="0">
                  <c:v>Duben</c:v>
                </c:pt>
                <c:pt idx="1">
                  <c:v>Květen</c:v>
                </c:pt>
                <c:pt idx="2">
                  <c:v>Červen</c:v>
                </c:pt>
              </c:strCache>
            </c:strRef>
          </c:cat>
          <c:val>
            <c:numRef>
              <c:f>('8.9'!$B$30,'8.9'!$D$30,'8.9'!$F$30)</c:f>
              <c:numCache>
                <c:formatCode>#\ ##0.0</c:formatCode>
                <c:ptCount val="3"/>
                <c:pt idx="0">
                  <c:v>1276.6279999999999</c:v>
                </c:pt>
                <c:pt idx="1">
                  <c:v>149.47800000000001</c:v>
                </c:pt>
                <c:pt idx="2">
                  <c:v>51.338000000000001</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cat>
            <c:strRef>
              <c:f>'8.9'!$C$38:$E$38</c:f>
              <c:strCache>
                <c:ptCount val="3"/>
                <c:pt idx="0">
                  <c:v>Duben</c:v>
                </c:pt>
                <c:pt idx="1">
                  <c:v>Květen</c:v>
                </c:pt>
                <c:pt idx="2">
                  <c:v>Červen</c:v>
                </c:pt>
              </c:strCache>
            </c:strRef>
          </c:cat>
          <c:val>
            <c:numRef>
              <c:f>('8.9'!$B$31,'8.9'!$D$31,'8.9'!$F$31)</c:f>
              <c:numCache>
                <c:formatCode>#\ ##0.0</c:formatCode>
                <c:ptCount val="3"/>
                <c:pt idx="0">
                  <c:v>870.38300000000004</c:v>
                </c:pt>
                <c:pt idx="1">
                  <c:v>628.31899999999996</c:v>
                </c:pt>
                <c:pt idx="2">
                  <c:v>426.48099999999999</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cat>
            <c:strRef>
              <c:f>'8.9'!$C$38:$E$38</c:f>
              <c:strCache>
                <c:ptCount val="3"/>
                <c:pt idx="0">
                  <c:v>Duben</c:v>
                </c:pt>
                <c:pt idx="1">
                  <c:v>Květen</c:v>
                </c:pt>
                <c:pt idx="2">
                  <c:v>Červen</c:v>
                </c:pt>
              </c:strCache>
            </c:strRef>
          </c:cat>
          <c:val>
            <c:numRef>
              <c:f>('8.9'!$B$32,'8.9'!$D$32,'8.9'!$F$32)</c:f>
              <c:numCache>
                <c:formatCode>#\ ##0.0</c:formatCode>
                <c:ptCount val="3"/>
                <c:pt idx="0">
                  <c:v>129029.88299999999</c:v>
                </c:pt>
                <c:pt idx="1">
                  <c:v>68025.986999999994</c:v>
                </c:pt>
                <c:pt idx="2">
                  <c:v>41063.670000000006</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cat>
            <c:strRef>
              <c:f>'8.9'!$C$38:$E$38</c:f>
              <c:strCache>
                <c:ptCount val="3"/>
                <c:pt idx="0">
                  <c:v>Duben</c:v>
                </c:pt>
                <c:pt idx="1">
                  <c:v>Květen</c:v>
                </c:pt>
                <c:pt idx="2">
                  <c:v>Červen</c:v>
                </c:pt>
              </c:strCache>
            </c:strRef>
          </c:cat>
          <c:val>
            <c:numRef>
              <c:f>('8.9'!$B$33,'8.9'!$D$33,'8.9'!$F$33)</c:f>
              <c:numCache>
                <c:formatCode>#\ ##0.0</c:formatCode>
                <c:ptCount val="3"/>
                <c:pt idx="0">
                  <c:v>75411.399999999994</c:v>
                </c:pt>
                <c:pt idx="1">
                  <c:v>49034.980999999992</c:v>
                </c:pt>
                <c:pt idx="2">
                  <c:v>34683.64899999999</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cat>
            <c:strRef>
              <c:f>'8.9'!$C$38:$E$38</c:f>
              <c:strCache>
                <c:ptCount val="3"/>
                <c:pt idx="0">
                  <c:v>Duben</c:v>
                </c:pt>
                <c:pt idx="1">
                  <c:v>Květen</c:v>
                </c:pt>
                <c:pt idx="2">
                  <c:v>Červen</c:v>
                </c:pt>
              </c:strCache>
            </c:strRef>
          </c:cat>
          <c:val>
            <c:numRef>
              <c:f>('8.9'!$B$34,'8.9'!$D$34,'8.9'!$F$34)</c:f>
              <c:numCache>
                <c:formatCode>#\ ##0.0</c:formatCode>
                <c:ptCount val="3"/>
                <c:pt idx="0">
                  <c:v>1518.47</c:v>
                </c:pt>
                <c:pt idx="1">
                  <c:v>901.08900000000006</c:v>
                </c:pt>
                <c:pt idx="2">
                  <c:v>203.54599999999999</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'8.9'!$A$38</c:f>
              <c:strCache>
                <c:ptCount val="1"/>
                <c:pt idx="0">
                  <c:v>Instalovaný výkon</c:v>
                </c:pt>
              </c:strCache>
            </c:strRef>
          </c:tx>
          <c:invertIfNegative val="0"/>
          <c:val>
            <c:numRef>
              <c:f>'8.9'!$B$38</c:f>
              <c:numCache>
                <c:formatCode>0.0%</c:formatCode>
                <c:ptCount val="1"/>
                <c:pt idx="0">
                  <c:v>3.4285867124897437E-2</c:v>
                </c:pt>
              </c:numCache>
            </c:numRef>
          </c:val>
          <c:extLst>
            <c:ext xmlns:c16="http://schemas.microsoft.com/office/drawing/2014/chart" uri="{C3380CC4-5D6E-409C-BE32-E72D297353CC}">
              <c16:uniqueId val="{00000000-5561-40B9-86E9-FCC4A9713A4F}"/>
            </c:ext>
          </c:extLst>
        </c:ser>
        <c:ser>
          <c:idx val="1"/>
          <c:order val="1"/>
          <c:tx>
            <c:strRef>
              <c:f>'8.9'!$A$39</c:f>
              <c:strCache>
                <c:ptCount val="1"/>
                <c:pt idx="0">
                  <c:v>Výroba tepla brutto</c:v>
                </c:pt>
              </c:strCache>
            </c:strRef>
          </c:tx>
          <c:invertIfNegative val="0"/>
          <c:val>
            <c:numRef>
              <c:f>'8.9'!$B$39</c:f>
              <c:numCache>
                <c:formatCode>0.0%</c:formatCode>
                <c:ptCount val="1"/>
                <c:pt idx="0">
                  <c:v>3.9164439251294272E-2</c:v>
                </c:pt>
              </c:numCache>
            </c:numRef>
          </c:val>
          <c:extLst>
            <c:ext xmlns:c16="http://schemas.microsoft.com/office/drawing/2014/chart" uri="{C3380CC4-5D6E-409C-BE32-E72D297353CC}">
              <c16:uniqueId val="{00000001-5561-40B9-86E9-FCC4A9713A4F}"/>
            </c:ext>
          </c:extLst>
        </c:ser>
        <c:ser>
          <c:idx val="2"/>
          <c:order val="2"/>
          <c:tx>
            <c:strRef>
              <c:f>'8.9'!$A$40</c:f>
              <c:strCache>
                <c:ptCount val="1"/>
                <c:pt idx="0">
                  <c:v>Dodávky tepla</c:v>
                </c:pt>
              </c:strCache>
            </c:strRef>
          </c:tx>
          <c:invertIfNegative val="0"/>
          <c:val>
            <c:numRef>
              <c:f>'8.9'!$B$40</c:f>
              <c:numCache>
                <c:formatCode>0.0%</c:formatCode>
                <c:ptCount val="1"/>
                <c:pt idx="0">
                  <c:v>3.7978014163787814E-2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majorUnit val="0.1"/>
      </c:valAx>
    </c:plotArea>
    <c:legend>
      <c:legendPos val="b"/>
      <c:layout>
        <c:manualLayout>
          <c:xMode val="edge"/>
          <c:yMode val="edge"/>
          <c:x val="6.9444444444444441E-3"/>
          <c:y val="0.71354583342734568"/>
          <c:w val="0.69889982502187231"/>
          <c:h val="0.2782670358396482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cat>
            <c:strRef>
              <c:f>'8.9'!$C$38:$E$38</c:f>
              <c:strCache>
                <c:ptCount val="3"/>
                <c:pt idx="0">
                  <c:v>Duben</c:v>
                </c:pt>
                <c:pt idx="1">
                  <c:v>Květen</c:v>
                </c:pt>
                <c:pt idx="2">
                  <c:v>Červen</c:v>
                </c:pt>
              </c:strCache>
            </c:strRef>
          </c:cat>
          <c:val>
            <c:numRef>
              <c:f>('8.9'!$B$10,'8.9'!$D$10,'8.9'!$F$10)</c:f>
              <c:numCache>
                <c:formatCode>#\ ##0.0</c:formatCode>
                <c:ptCount val="3"/>
                <c:pt idx="0">
                  <c:v>16015.337000000001</c:v>
                </c:pt>
                <c:pt idx="1">
                  <c:v>8718.2870000000003</c:v>
                </c:pt>
                <c:pt idx="2">
                  <c:v>4472.2339999999995</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cat>
            <c:strRef>
              <c:f>'8.9'!$C$38:$E$38</c:f>
              <c:strCache>
                <c:ptCount val="3"/>
                <c:pt idx="0">
                  <c:v>Duben</c:v>
                </c:pt>
                <c:pt idx="1">
                  <c:v>Květen</c:v>
                </c:pt>
                <c:pt idx="2">
                  <c:v>Červen</c:v>
                </c:pt>
              </c:strCache>
            </c:strRef>
          </c:cat>
          <c:val>
            <c:numRef>
              <c:f>('8.9'!$B$11,'8.9'!$D$11,'8.9'!$F$11)</c:f>
              <c:numCache>
                <c:formatCode>#\ ##0.0</c:formatCode>
                <c:ptCount val="3"/>
                <c:pt idx="0">
                  <c:v>2570.5969999999998</c:v>
                </c:pt>
                <c:pt idx="1">
                  <c:v>1931.2150000000001</c:v>
                </c:pt>
                <c:pt idx="2">
                  <c:v>1652.7450000000001</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cat>
            <c:strRef>
              <c:f>'8.9'!$C$38:$E$38</c:f>
              <c:strCache>
                <c:ptCount val="3"/>
                <c:pt idx="0">
                  <c:v>Duben</c:v>
                </c:pt>
                <c:pt idx="1">
                  <c:v>Květen</c:v>
                </c:pt>
                <c:pt idx="2">
                  <c:v>Červen</c:v>
                </c:pt>
              </c:strCache>
            </c:strRef>
          </c:cat>
          <c:val>
            <c:numRef>
              <c:f>('8.9'!$B$12,'8.9'!$D$12,'8.9'!$F$12)</c:f>
              <c:numCache>
                <c:formatCode>#\ ##0.0</c:formatCode>
                <c:ptCount val="3"/>
                <c:pt idx="0">
                  <c:v>0</c:v>
                </c:pt>
                <c:pt idx="1">
                  <c:v>0</c:v>
                </c:pt>
                <c:pt idx="2">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cat>
            <c:strRef>
              <c:f>'8.9'!$C$38:$E$38</c:f>
              <c:strCache>
                <c:ptCount val="3"/>
                <c:pt idx="0">
                  <c:v>Duben</c:v>
                </c:pt>
                <c:pt idx="1">
                  <c:v>Květen</c:v>
                </c:pt>
                <c:pt idx="2">
                  <c:v>Červen</c:v>
                </c:pt>
              </c:strCache>
            </c:strRef>
          </c:cat>
          <c:val>
            <c:numRef>
              <c:f>('8.9'!$B$13,'8.9'!$D$13,'8.9'!$F$13)</c:f>
              <c:numCache>
                <c:formatCode>#\ ##0.0</c:formatCode>
                <c:ptCount val="3"/>
                <c:pt idx="0">
                  <c:v>0</c:v>
                </c:pt>
                <c:pt idx="1">
                  <c:v>1.655</c:v>
                </c:pt>
                <c:pt idx="2">
                  <c:v>32.643000000000001</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cat>
            <c:strRef>
              <c:f>'8.9'!$C$38:$E$38</c:f>
              <c:strCache>
                <c:ptCount val="3"/>
                <c:pt idx="0">
                  <c:v>Duben</c:v>
                </c:pt>
                <c:pt idx="1">
                  <c:v>Květen</c:v>
                </c:pt>
                <c:pt idx="2">
                  <c:v>Červen</c:v>
                </c:pt>
              </c:strCache>
            </c:strRef>
          </c:cat>
          <c:val>
            <c:numRef>
              <c:f>('8.9'!$B$14,'8.9'!$D$14,'8.9'!$F$14)</c:f>
              <c:numCache>
                <c:formatCode>#\ ##0.0</c:formatCode>
                <c:ptCount val="3"/>
                <c:pt idx="0">
                  <c:v>0</c:v>
                </c:pt>
                <c:pt idx="1">
                  <c:v>0</c:v>
                </c:pt>
                <c:pt idx="2">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cat>
            <c:strRef>
              <c:f>'8.9'!$C$38:$E$38</c:f>
              <c:strCache>
                <c:ptCount val="3"/>
                <c:pt idx="0">
                  <c:v>Duben</c:v>
                </c:pt>
                <c:pt idx="1">
                  <c:v>Květen</c:v>
                </c:pt>
                <c:pt idx="2">
                  <c:v>Červen</c:v>
                </c:pt>
              </c:strCache>
            </c:strRef>
          </c:cat>
          <c:val>
            <c:numRef>
              <c:f>('8.9'!$B$15,'8.9'!$D$15,'8.9'!$F$15)</c:f>
              <c:numCache>
                <c:formatCode>#\ ##0.0</c:formatCode>
                <c:ptCount val="3"/>
                <c:pt idx="0">
                  <c:v>0</c:v>
                </c:pt>
                <c:pt idx="1">
                  <c:v>0</c:v>
                </c:pt>
                <c:pt idx="2">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cat>
            <c:strRef>
              <c:f>'8.9'!$C$38:$E$38</c:f>
              <c:strCache>
                <c:ptCount val="3"/>
                <c:pt idx="0">
                  <c:v>Duben</c:v>
                </c:pt>
                <c:pt idx="1">
                  <c:v>Květen</c:v>
                </c:pt>
                <c:pt idx="2">
                  <c:v>Červen</c:v>
                </c:pt>
              </c:strCache>
            </c:strRef>
          </c:cat>
          <c:val>
            <c:numRef>
              <c:f>('8.9'!$B$16,'8.9'!$D$16,'8.9'!$F$16)</c:f>
              <c:numCache>
                <c:formatCode>#\ ##0.0</c:formatCode>
                <c:ptCount val="3"/>
                <c:pt idx="0">
                  <c:v>124928.985</c:v>
                </c:pt>
                <c:pt idx="1">
                  <c:v>83203.892000000007</c:v>
                </c:pt>
                <c:pt idx="2">
                  <c:v>31324.998</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cat>
            <c:strRef>
              <c:f>'8.9'!$C$38:$E$38</c:f>
              <c:strCache>
                <c:ptCount val="3"/>
                <c:pt idx="0">
                  <c:v>Duben</c:v>
                </c:pt>
                <c:pt idx="1">
                  <c:v>Květen</c:v>
                </c:pt>
                <c:pt idx="2">
                  <c:v>Červen</c:v>
                </c:pt>
              </c:strCache>
            </c:strRef>
          </c:cat>
          <c:val>
            <c:numRef>
              <c:f>('8.9'!$B$17,'8.9'!$D$17,'8.9'!$F$17)</c:f>
              <c:numCache>
                <c:formatCode>#\ ##0.0</c:formatCode>
                <c:ptCount val="3"/>
                <c:pt idx="0">
                  <c:v>0</c:v>
                </c:pt>
                <c:pt idx="1">
                  <c:v>0</c:v>
                </c:pt>
                <c:pt idx="2">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cat>
            <c:strRef>
              <c:f>'8.9'!$C$38:$E$38</c:f>
              <c:strCache>
                <c:ptCount val="3"/>
                <c:pt idx="0">
                  <c:v>Duben</c:v>
                </c:pt>
                <c:pt idx="1">
                  <c:v>Květen</c:v>
                </c:pt>
                <c:pt idx="2">
                  <c:v>Červen</c:v>
                </c:pt>
              </c:strCache>
            </c:strRef>
          </c:cat>
          <c:val>
            <c:numRef>
              <c:f>('8.9'!$B$18,'8.9'!$D$18,'8.9'!$F$18)</c:f>
              <c:numCache>
                <c:formatCode>#\ ##0.0</c:formatCode>
                <c:ptCount val="3"/>
                <c:pt idx="0">
                  <c:v>0</c:v>
                </c:pt>
                <c:pt idx="1">
                  <c:v>0</c:v>
                </c:pt>
                <c:pt idx="2">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cat>
            <c:strRef>
              <c:f>'8.9'!$C$38:$E$38</c:f>
              <c:strCache>
                <c:ptCount val="3"/>
                <c:pt idx="0">
                  <c:v>Duben</c:v>
                </c:pt>
                <c:pt idx="1">
                  <c:v>Květen</c:v>
                </c:pt>
                <c:pt idx="2">
                  <c:v>Červen</c:v>
                </c:pt>
              </c:strCache>
            </c:strRef>
          </c:cat>
          <c:val>
            <c:numRef>
              <c:f>('8.9'!$B$19,'8.9'!$D$19,'8.9'!$F$19)</c:f>
              <c:numCache>
                <c:formatCode>#\ ##0.0</c:formatCode>
                <c:ptCount val="3"/>
                <c:pt idx="0">
                  <c:v>0</c:v>
                </c:pt>
                <c:pt idx="1">
                  <c:v>0</c:v>
                </c:pt>
                <c:pt idx="2">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cat>
            <c:strRef>
              <c:f>'8.9'!$C$38:$E$38</c:f>
              <c:strCache>
                <c:ptCount val="3"/>
                <c:pt idx="0">
                  <c:v>Duben</c:v>
                </c:pt>
                <c:pt idx="1">
                  <c:v>Květen</c:v>
                </c:pt>
                <c:pt idx="2">
                  <c:v>Červen</c:v>
                </c:pt>
              </c:strCache>
            </c:strRef>
          </c:cat>
          <c:val>
            <c:numRef>
              <c:f>('8.9'!$B$20,'8.9'!$D$20,'8.9'!$F$20)</c:f>
              <c:numCache>
                <c:formatCode>#\ ##0.0</c:formatCode>
                <c:ptCount val="3"/>
                <c:pt idx="0">
                  <c:v>0</c:v>
                </c:pt>
                <c:pt idx="1">
                  <c:v>0</c:v>
                </c:pt>
                <c:pt idx="2">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cat>
            <c:strRef>
              <c:f>'8.9'!$C$38:$E$38</c:f>
              <c:strCache>
                <c:ptCount val="3"/>
                <c:pt idx="0">
                  <c:v>Duben</c:v>
                </c:pt>
                <c:pt idx="1">
                  <c:v>Květen</c:v>
                </c:pt>
                <c:pt idx="2">
                  <c:v>Červen</c:v>
                </c:pt>
              </c:strCache>
            </c:strRef>
          </c:cat>
          <c:val>
            <c:numRef>
              <c:f>('8.9'!$B$21,'8.9'!$D$21,'8.9'!$F$21)</c:f>
              <c:numCache>
                <c:formatCode>#\ ##0.0</c:formatCode>
                <c:ptCount val="3"/>
                <c:pt idx="0">
                  <c:v>16545.363000000001</c:v>
                </c:pt>
                <c:pt idx="1">
                  <c:v>1304.547</c:v>
                </c:pt>
                <c:pt idx="2">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cat>
            <c:strRef>
              <c:f>'8.9'!$C$38:$E$38</c:f>
              <c:strCache>
                <c:ptCount val="3"/>
                <c:pt idx="0">
                  <c:v>Duben</c:v>
                </c:pt>
                <c:pt idx="1">
                  <c:v>Květen</c:v>
                </c:pt>
                <c:pt idx="2">
                  <c:v>Červen</c:v>
                </c:pt>
              </c:strCache>
            </c:strRef>
          </c:cat>
          <c:val>
            <c:numRef>
              <c:f>('8.9'!$B$22,'8.9'!$D$22,'8.9'!$F$22)</c:f>
              <c:numCache>
                <c:formatCode>#\ ##0.0</c:formatCode>
                <c:ptCount val="3"/>
                <c:pt idx="0">
                  <c:v>0</c:v>
                </c:pt>
                <c:pt idx="1">
                  <c:v>0</c:v>
                </c:pt>
                <c:pt idx="2">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cat>
            <c:strRef>
              <c:f>'8.9'!$C$38:$E$38</c:f>
              <c:strCache>
                <c:ptCount val="3"/>
                <c:pt idx="0">
                  <c:v>Duben</c:v>
                </c:pt>
                <c:pt idx="1">
                  <c:v>Květen</c:v>
                </c:pt>
                <c:pt idx="2">
                  <c:v>Červen</c:v>
                </c:pt>
              </c:strCache>
            </c:strRef>
          </c:cat>
          <c:val>
            <c:numRef>
              <c:f>('8.9'!$B$23,'8.9'!$D$23,'8.9'!$F$23)</c:f>
              <c:numCache>
                <c:formatCode>#\ ##0.0</c:formatCode>
                <c:ptCount val="3"/>
                <c:pt idx="0">
                  <c:v>0</c:v>
                </c:pt>
                <c:pt idx="1">
                  <c:v>0</c:v>
                </c:pt>
                <c:pt idx="2">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cat>
            <c:strRef>
              <c:f>'8.9'!$C$38:$E$38</c:f>
              <c:strCache>
                <c:ptCount val="3"/>
                <c:pt idx="0">
                  <c:v>Duben</c:v>
                </c:pt>
                <c:pt idx="1">
                  <c:v>Květen</c:v>
                </c:pt>
                <c:pt idx="2">
                  <c:v>Červen</c:v>
                </c:pt>
              </c:strCache>
            </c:strRef>
          </c:cat>
          <c:val>
            <c:numRef>
              <c:f>('8.9'!$B$24,'8.9'!$D$24,'8.9'!$F$24)</c:f>
              <c:numCache>
                <c:formatCode>#\ ##0.0</c:formatCode>
                <c:ptCount val="3"/>
                <c:pt idx="0">
                  <c:v>2642.0969999999998</c:v>
                </c:pt>
                <c:pt idx="1">
                  <c:v>817.71799999999996</c:v>
                </c:pt>
                <c:pt idx="2">
                  <c:v>28759.237000000001</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cat>
            <c:strRef>
              <c:f>'8.9'!$C$38:$E$38</c:f>
              <c:strCache>
                <c:ptCount val="3"/>
                <c:pt idx="0">
                  <c:v>Duben</c:v>
                </c:pt>
                <c:pt idx="1">
                  <c:v>Květen</c:v>
                </c:pt>
                <c:pt idx="2">
                  <c:v>Červen</c:v>
                </c:pt>
              </c:strCache>
            </c:strRef>
          </c:cat>
          <c:val>
            <c:numRef>
              <c:f>('8.9'!$B$25,'8.9'!$D$25,'8.9'!$F$25)</c:f>
              <c:numCache>
                <c:formatCode>#\ ##0.0</c:formatCode>
                <c:ptCount val="3"/>
                <c:pt idx="0">
                  <c:v>104096.64199999999</c:v>
                </c:pt>
                <c:pt idx="1">
                  <c:v>64262.883000000002</c:v>
                </c:pt>
                <c:pt idx="2">
                  <c:v>51365.934999999998</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cat>
            <c:strRef>
              <c:f>'8.10'!$C$38:$E$38</c:f>
              <c:strCache>
                <c:ptCount val="3"/>
                <c:pt idx="0">
                  <c:v>Duben</c:v>
                </c:pt>
                <c:pt idx="1">
                  <c:v>Květen</c:v>
                </c:pt>
                <c:pt idx="2">
                  <c:v>Červen</c:v>
                </c:pt>
              </c:strCache>
            </c:strRef>
          </c:cat>
          <c:val>
            <c:numRef>
              <c:f>('8.10'!$B$28,'8.10'!$D$28,'8.10'!$F$28)</c:f>
              <c:numCache>
                <c:formatCode>#\ ##0.0</c:formatCode>
                <c:ptCount val="3"/>
                <c:pt idx="0">
                  <c:v>37508.447000000007</c:v>
                </c:pt>
                <c:pt idx="1">
                  <c:v>17687.262000000002</c:v>
                </c:pt>
                <c:pt idx="2">
                  <c:v>9061.366</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cat>
            <c:strRef>
              <c:f>'8.10'!$C$38:$E$38</c:f>
              <c:strCache>
                <c:ptCount val="3"/>
                <c:pt idx="0">
                  <c:v>Duben</c:v>
                </c:pt>
                <c:pt idx="1">
                  <c:v>Květen</c:v>
                </c:pt>
                <c:pt idx="2">
                  <c:v>Červen</c:v>
                </c:pt>
              </c:strCache>
            </c:strRef>
          </c:cat>
          <c:val>
            <c:numRef>
              <c:f>('8.10'!$B$29,'8.10'!$D$29,'8.10'!$F$29)</c:f>
              <c:numCache>
                <c:formatCode>#\ ##0.0</c:formatCode>
                <c:ptCount val="3"/>
                <c:pt idx="0">
                  <c:v>1526.8</c:v>
                </c:pt>
                <c:pt idx="1">
                  <c:v>482.6</c:v>
                </c:pt>
                <c:pt idx="2">
                  <c:v>585.20000000000005</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cat>
            <c:strRef>
              <c:f>'8.10'!$C$38:$E$38</c:f>
              <c:strCache>
                <c:ptCount val="3"/>
                <c:pt idx="0">
                  <c:v>Duben</c:v>
                </c:pt>
                <c:pt idx="1">
                  <c:v>Květen</c:v>
                </c:pt>
                <c:pt idx="2">
                  <c:v>Červen</c:v>
                </c:pt>
              </c:strCache>
            </c:strRef>
          </c:cat>
          <c:val>
            <c:numRef>
              <c:f>('8.10'!$B$30,'8.10'!$D$30,'8.10'!$F$30)</c:f>
              <c:numCache>
                <c:formatCode>#\ ##0.0</c:formatCode>
                <c:ptCount val="3"/>
                <c:pt idx="0">
                  <c:v>5348.7</c:v>
                </c:pt>
                <c:pt idx="1">
                  <c:v>1829.1</c:v>
                </c:pt>
                <c:pt idx="2">
                  <c:v>499</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cat>
            <c:strRef>
              <c:f>'8.10'!$C$38:$E$38</c:f>
              <c:strCache>
                <c:ptCount val="3"/>
                <c:pt idx="0">
                  <c:v>Duben</c:v>
                </c:pt>
                <c:pt idx="1">
                  <c:v>Květen</c:v>
                </c:pt>
                <c:pt idx="2">
                  <c:v>Červen</c:v>
                </c:pt>
              </c:strCache>
            </c:strRef>
          </c:cat>
          <c:val>
            <c:numRef>
              <c:f>('8.10'!$B$31,'8.10'!$D$31,'8.10'!$F$31)</c:f>
              <c:numCache>
                <c:formatCode>#\ ##0.0</c:formatCode>
                <c:ptCount val="3"/>
                <c:pt idx="0">
                  <c:v>1890.07</c:v>
                </c:pt>
                <c:pt idx="1">
                  <c:v>712.51800000000003</c:v>
                </c:pt>
                <c:pt idx="2">
                  <c:v>268.41399999999999</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cat>
            <c:strRef>
              <c:f>'8.10'!$C$38:$E$38</c:f>
              <c:strCache>
                <c:ptCount val="3"/>
                <c:pt idx="0">
                  <c:v>Duben</c:v>
                </c:pt>
                <c:pt idx="1">
                  <c:v>Květen</c:v>
                </c:pt>
                <c:pt idx="2">
                  <c:v>Červen</c:v>
                </c:pt>
              </c:strCache>
            </c:strRef>
          </c:cat>
          <c:val>
            <c:numRef>
              <c:f>('8.10'!$B$32,'8.10'!$D$32,'8.10'!$F$32)</c:f>
              <c:numCache>
                <c:formatCode>#\ ##0.0</c:formatCode>
                <c:ptCount val="3"/>
                <c:pt idx="0">
                  <c:v>4522.26</c:v>
                </c:pt>
                <c:pt idx="1">
                  <c:v>4040.4999999999995</c:v>
                </c:pt>
                <c:pt idx="2">
                  <c:v>3372.6499999999996</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cat>
            <c:strRef>
              <c:f>'8.10'!$C$38:$E$38</c:f>
              <c:strCache>
                <c:ptCount val="3"/>
                <c:pt idx="0">
                  <c:v>Duben</c:v>
                </c:pt>
                <c:pt idx="1">
                  <c:v>Květen</c:v>
                </c:pt>
                <c:pt idx="2">
                  <c:v>Červen</c:v>
                </c:pt>
              </c:strCache>
            </c:strRef>
          </c:cat>
          <c:val>
            <c:numRef>
              <c:f>('8.10'!$B$33,'8.10'!$D$33,'8.10'!$F$33)</c:f>
              <c:numCache>
                <c:formatCode>#\ ##0.0</c:formatCode>
                <c:ptCount val="3"/>
                <c:pt idx="0">
                  <c:v>109655.14000000001</c:v>
                </c:pt>
                <c:pt idx="1">
                  <c:v>56154.516000000003</c:v>
                </c:pt>
                <c:pt idx="2">
                  <c:v>31477.286999999997</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cat>
            <c:strRef>
              <c:f>'8.10'!$C$38:$E$38</c:f>
              <c:strCache>
                <c:ptCount val="3"/>
                <c:pt idx="0">
                  <c:v>Duben</c:v>
                </c:pt>
                <c:pt idx="1">
                  <c:v>Květen</c:v>
                </c:pt>
                <c:pt idx="2">
                  <c:v>Červen</c:v>
                </c:pt>
              </c:strCache>
            </c:strRef>
          </c:cat>
          <c:val>
            <c:numRef>
              <c:f>('8.10'!$B$34,'8.10'!$D$34,'8.10'!$F$34)</c:f>
              <c:numCache>
                <c:formatCode>#\ ##0.0</c:formatCode>
                <c:ptCount val="3"/>
                <c:pt idx="0">
                  <c:v>68777.452999999994</c:v>
                </c:pt>
                <c:pt idx="1">
                  <c:v>29621.994999999995</c:v>
                </c:pt>
                <c:pt idx="2">
                  <c:v>12968.618</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cat>
            <c:strRef>
              <c:f>'8.10'!$C$38:$E$38</c:f>
              <c:strCache>
                <c:ptCount val="3"/>
                <c:pt idx="0">
                  <c:v>Duben</c:v>
                </c:pt>
                <c:pt idx="1">
                  <c:v>Květen</c:v>
                </c:pt>
                <c:pt idx="2">
                  <c:v>Červen</c:v>
                </c:pt>
              </c:strCache>
            </c:strRef>
          </c:cat>
          <c:val>
            <c:numRef>
              <c:f>('8.10'!$B$35,'8.10'!$D$35,'8.10'!$F$35)</c:f>
              <c:numCache>
                <c:formatCode>#\ ##0.0</c:formatCode>
                <c:ptCount val="3"/>
                <c:pt idx="0">
                  <c:v>17489.147000000001</c:v>
                </c:pt>
                <c:pt idx="1">
                  <c:v>6711.8649999999998</c:v>
                </c:pt>
                <c:pt idx="2">
                  <c:v>2712.511</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4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'8.10'!$A$38</c:f>
              <c:strCache>
                <c:ptCount val="1"/>
                <c:pt idx="0">
                  <c:v>Instalovaný výkon</c:v>
                </c:pt>
              </c:strCache>
            </c:strRef>
          </c:tx>
          <c:invertIfNegative val="0"/>
          <c:val>
            <c:numRef>
              <c:f>'8.10'!$B$38</c:f>
              <c:numCache>
                <c:formatCode>0.0%</c:formatCode>
                <c:ptCount val="1"/>
                <c:pt idx="0">
                  <c:v>9.3498870752766916E-2</c:v>
                </c:pt>
              </c:numCache>
            </c:numRef>
          </c:val>
          <c:extLst>
            <c:ext xmlns:c16="http://schemas.microsoft.com/office/drawing/2014/chart" uri="{C3380CC4-5D6E-409C-BE32-E72D297353CC}">
              <c16:uniqueId val="{00000000-95AD-442C-B4FC-8CD6B342584C}"/>
            </c:ext>
          </c:extLst>
        </c:ser>
        <c:ser>
          <c:idx val="1"/>
          <c:order val="1"/>
          <c:tx>
            <c:strRef>
              <c:f>'8.10'!$A$39</c:f>
              <c:strCache>
                <c:ptCount val="1"/>
                <c:pt idx="0">
                  <c:v>Výroba tepla brutto</c:v>
                </c:pt>
              </c:strCache>
            </c:strRef>
          </c:tx>
          <c:invertIfNegative val="0"/>
          <c:val>
            <c:numRef>
              <c:f>'8.10'!$B$39</c:f>
              <c:numCache>
                <c:formatCode>0.0%</c:formatCode>
                <c:ptCount val="1"/>
                <c:pt idx="0">
                  <c:v>3.9468165929975839E-2</c:v>
                </c:pt>
              </c:numCache>
            </c:numRef>
          </c:val>
          <c:extLst>
            <c:ext xmlns:c16="http://schemas.microsoft.com/office/drawing/2014/chart" uri="{C3380CC4-5D6E-409C-BE32-E72D297353CC}">
              <c16:uniqueId val="{00000001-95AD-442C-B4FC-8CD6B342584C}"/>
            </c:ext>
          </c:extLst>
        </c:ser>
        <c:ser>
          <c:idx val="2"/>
          <c:order val="2"/>
          <c:tx>
            <c:strRef>
              <c:f>'8.10'!$A$40</c:f>
              <c:strCache>
                <c:ptCount val="1"/>
                <c:pt idx="0">
                  <c:v>Dodávky tepla</c:v>
                </c:pt>
              </c:strCache>
            </c:strRef>
          </c:tx>
          <c:invertIfNegative val="0"/>
          <c:val>
            <c:numRef>
              <c:f>'8.10'!$B$40</c:f>
              <c:numCache>
                <c:formatCode>0.0%</c:formatCode>
                <c:ptCount val="1"/>
                <c:pt idx="0">
                  <c:v>4.2818384976516306E-2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majorUnit val="0.1"/>
      </c:valAx>
    </c:plotArea>
    <c:legend>
      <c:legendPos val="b"/>
      <c:layout>
        <c:manualLayout>
          <c:xMode val="edge"/>
          <c:yMode val="edge"/>
          <c:x val="1.5162396231415507E-3"/>
          <c:y val="0.73213894374448296"/>
          <c:w val="0.63981933730364926"/>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(GJ)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cat>
            <c:strRef>
              <c:f>'8.10'!$C$38:$E$38</c:f>
              <c:strCache>
                <c:ptCount val="3"/>
                <c:pt idx="0">
                  <c:v>Duben</c:v>
                </c:pt>
                <c:pt idx="1">
                  <c:v>Květen</c:v>
                </c:pt>
                <c:pt idx="2">
                  <c:v>Červen</c:v>
                </c:pt>
              </c:strCache>
            </c:strRef>
          </c:cat>
          <c:val>
            <c:numRef>
              <c:f>('8.10'!$B$10,'8.10'!$D$10,'8.10'!$F$10)</c:f>
              <c:numCache>
                <c:formatCode>#\ ##0.0</c:formatCode>
                <c:ptCount val="3"/>
                <c:pt idx="0">
                  <c:v>4336.3020000000006</c:v>
                </c:pt>
                <c:pt idx="1">
                  <c:v>2551.94</c:v>
                </c:pt>
                <c:pt idx="2">
                  <c:v>686.77300000000002</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cat>
            <c:strRef>
              <c:f>'8.10'!$C$38:$E$38</c:f>
              <c:strCache>
                <c:ptCount val="3"/>
                <c:pt idx="0">
                  <c:v>Duben</c:v>
                </c:pt>
                <c:pt idx="1">
                  <c:v>Květen</c:v>
                </c:pt>
                <c:pt idx="2">
                  <c:v>Červen</c:v>
                </c:pt>
              </c:strCache>
            </c:strRef>
          </c:cat>
          <c:val>
            <c:numRef>
              <c:f>('8.10'!$B$11,'8.10'!$D$11,'8.10'!$F$11)</c:f>
              <c:numCache>
                <c:formatCode>#\ ##0.0</c:formatCode>
                <c:ptCount val="3"/>
                <c:pt idx="0">
                  <c:v>5081.572000000001</c:v>
                </c:pt>
                <c:pt idx="1">
                  <c:v>4252.8849999999993</c:v>
                </c:pt>
                <c:pt idx="2">
                  <c:v>3820.9409999999998</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cat>
            <c:strRef>
              <c:f>'8.10'!$C$38:$E$38</c:f>
              <c:strCache>
                <c:ptCount val="3"/>
                <c:pt idx="0">
                  <c:v>Duben</c:v>
                </c:pt>
                <c:pt idx="1">
                  <c:v>Květen</c:v>
                </c:pt>
                <c:pt idx="2">
                  <c:v>Červen</c:v>
                </c:pt>
              </c:strCache>
            </c:strRef>
          </c:cat>
          <c:val>
            <c:numRef>
              <c:f>('8.10'!$B$12,'8.10'!$D$12,'8.10'!$F$12)</c:f>
              <c:numCache>
                <c:formatCode>#\ ##0.0</c:formatCode>
                <c:ptCount val="3"/>
                <c:pt idx="0">
                  <c:v>0</c:v>
                </c:pt>
                <c:pt idx="1">
                  <c:v>0</c:v>
                </c:pt>
                <c:pt idx="2">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cat>
            <c:strRef>
              <c:f>'8.10'!$C$38:$E$38</c:f>
              <c:strCache>
                <c:ptCount val="3"/>
                <c:pt idx="0">
                  <c:v>Duben</c:v>
                </c:pt>
                <c:pt idx="1">
                  <c:v>Květen</c:v>
                </c:pt>
                <c:pt idx="2">
                  <c:v>Červen</c:v>
                </c:pt>
              </c:strCache>
            </c:strRef>
          </c:cat>
          <c:val>
            <c:numRef>
              <c:f>('8.10'!$B$13,'8.10'!$D$13,'8.10'!$F$13)</c:f>
              <c:numCache>
                <c:formatCode>#\ ##0.0</c:formatCode>
                <c:ptCount val="3"/>
                <c:pt idx="0">
                  <c:v>3539</c:v>
                </c:pt>
                <c:pt idx="1">
                  <c:v>2645</c:v>
                </c:pt>
                <c:pt idx="2">
                  <c:v>1721</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cat>
            <c:strRef>
              <c:f>'8.10'!$C$38:$E$38</c:f>
              <c:strCache>
                <c:ptCount val="3"/>
                <c:pt idx="0">
                  <c:v>Duben</c:v>
                </c:pt>
                <c:pt idx="1">
                  <c:v>Květen</c:v>
                </c:pt>
                <c:pt idx="2">
                  <c:v>Červen</c:v>
                </c:pt>
              </c:strCache>
            </c:strRef>
          </c:cat>
          <c:val>
            <c:numRef>
              <c:f>('8.10'!$B$14,'8.10'!$D$14,'8.10'!$F$14)</c:f>
              <c:numCache>
                <c:formatCode>#\ ##0.0</c:formatCode>
                <c:ptCount val="3"/>
                <c:pt idx="0">
                  <c:v>0</c:v>
                </c:pt>
                <c:pt idx="1">
                  <c:v>0</c:v>
                </c:pt>
                <c:pt idx="2">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cat>
            <c:strRef>
              <c:f>'8.10'!$C$38:$E$38</c:f>
              <c:strCache>
                <c:ptCount val="3"/>
                <c:pt idx="0">
                  <c:v>Duben</c:v>
                </c:pt>
                <c:pt idx="1">
                  <c:v>Květen</c:v>
                </c:pt>
                <c:pt idx="2">
                  <c:v>Červen</c:v>
                </c:pt>
              </c:strCache>
            </c:strRef>
          </c:cat>
          <c:val>
            <c:numRef>
              <c:f>('8.10'!$B$15,'8.10'!$D$15,'8.10'!$F$15)</c:f>
              <c:numCache>
                <c:formatCode>#\ ##0.0</c:formatCode>
                <c:ptCount val="3"/>
                <c:pt idx="0">
                  <c:v>0</c:v>
                </c:pt>
                <c:pt idx="1">
                  <c:v>0</c:v>
                </c:pt>
                <c:pt idx="2">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cat>
            <c:strRef>
              <c:f>'8.10'!$C$38:$E$38</c:f>
              <c:strCache>
                <c:ptCount val="3"/>
                <c:pt idx="0">
                  <c:v>Duben</c:v>
                </c:pt>
                <c:pt idx="1">
                  <c:v>Květen</c:v>
                </c:pt>
                <c:pt idx="2">
                  <c:v>Červen</c:v>
                </c:pt>
              </c:strCache>
            </c:strRef>
          </c:cat>
          <c:val>
            <c:numRef>
              <c:f>('8.10'!$B$16,'8.10'!$D$16,'8.10'!$F$16)</c:f>
              <c:numCache>
                <c:formatCode>#\ ##0.0</c:formatCode>
                <c:ptCount val="3"/>
                <c:pt idx="0">
                  <c:v>300939.09399999998</c:v>
                </c:pt>
                <c:pt idx="1">
                  <c:v>142205.94899999999</c:v>
                </c:pt>
                <c:pt idx="2">
                  <c:v>68758.362999999998</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cat>
            <c:strRef>
              <c:f>'8.10'!$C$38:$E$38</c:f>
              <c:strCache>
                <c:ptCount val="3"/>
                <c:pt idx="0">
                  <c:v>Duben</c:v>
                </c:pt>
                <c:pt idx="1">
                  <c:v>Květen</c:v>
                </c:pt>
                <c:pt idx="2">
                  <c:v>Červen</c:v>
                </c:pt>
              </c:strCache>
            </c:strRef>
          </c:cat>
          <c:val>
            <c:numRef>
              <c:f>('8.10'!$B$17,'8.10'!$D$17,'8.10'!$F$17)</c:f>
              <c:numCache>
                <c:formatCode>#\ ##0.0</c:formatCode>
                <c:ptCount val="3"/>
                <c:pt idx="0">
                  <c:v>0</c:v>
                </c:pt>
                <c:pt idx="1">
                  <c:v>0</c:v>
                </c:pt>
                <c:pt idx="2">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cat>
            <c:strRef>
              <c:f>'8.10'!$C$38:$E$38</c:f>
              <c:strCache>
                <c:ptCount val="3"/>
                <c:pt idx="0">
                  <c:v>Duben</c:v>
                </c:pt>
                <c:pt idx="1">
                  <c:v>Květen</c:v>
                </c:pt>
                <c:pt idx="2">
                  <c:v>Červen</c:v>
                </c:pt>
              </c:strCache>
            </c:strRef>
          </c:cat>
          <c:val>
            <c:numRef>
              <c:f>('8.10'!$B$18,'8.10'!$D$18,'8.10'!$F$18)</c:f>
              <c:numCache>
                <c:formatCode>#\ ##0.0</c:formatCode>
                <c:ptCount val="3"/>
                <c:pt idx="0">
                  <c:v>0</c:v>
                </c:pt>
                <c:pt idx="1">
                  <c:v>0</c:v>
                </c:pt>
                <c:pt idx="2">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cat>
            <c:strRef>
              <c:f>'8.10'!$C$38:$E$38</c:f>
              <c:strCache>
                <c:ptCount val="3"/>
                <c:pt idx="0">
                  <c:v>Duben</c:v>
                </c:pt>
                <c:pt idx="1">
                  <c:v>Květen</c:v>
                </c:pt>
                <c:pt idx="2">
                  <c:v>Červen</c:v>
                </c:pt>
              </c:strCache>
            </c:strRef>
          </c:cat>
          <c:val>
            <c:numRef>
              <c:f>('8.10'!$B$19,'8.10'!$D$19,'8.10'!$F$19)</c:f>
              <c:numCache>
                <c:formatCode>#\ ##0.0</c:formatCode>
                <c:ptCount val="3"/>
                <c:pt idx="0">
                  <c:v>1605</c:v>
                </c:pt>
                <c:pt idx="1">
                  <c:v>647</c:v>
                </c:pt>
                <c:pt idx="2">
                  <c:v>705</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cat>
            <c:strRef>
              <c:f>'8.10'!$C$38:$E$38</c:f>
              <c:strCache>
                <c:ptCount val="3"/>
                <c:pt idx="0">
                  <c:v>Duben</c:v>
                </c:pt>
                <c:pt idx="1">
                  <c:v>Květen</c:v>
                </c:pt>
                <c:pt idx="2">
                  <c:v>Červen</c:v>
                </c:pt>
              </c:strCache>
            </c:strRef>
          </c:cat>
          <c:val>
            <c:numRef>
              <c:f>('8.10'!$B$20,'8.10'!$D$20,'8.10'!$F$20)</c:f>
              <c:numCache>
                <c:formatCode>#\ ##0.0</c:formatCode>
                <c:ptCount val="3"/>
                <c:pt idx="0">
                  <c:v>0</c:v>
                </c:pt>
                <c:pt idx="1">
                  <c:v>0</c:v>
                </c:pt>
                <c:pt idx="2">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cat>
            <c:strRef>
              <c:f>'8.10'!$C$38:$E$38</c:f>
              <c:strCache>
                <c:ptCount val="3"/>
                <c:pt idx="0">
                  <c:v>Duben</c:v>
                </c:pt>
                <c:pt idx="1">
                  <c:v>Květen</c:v>
                </c:pt>
                <c:pt idx="2">
                  <c:v>Červen</c:v>
                </c:pt>
              </c:strCache>
            </c:strRef>
          </c:cat>
          <c:val>
            <c:numRef>
              <c:f>('8.10'!$B$21,'8.10'!$D$21,'8.10'!$F$21)</c:f>
              <c:numCache>
                <c:formatCode>#\ ##0.0</c:formatCode>
                <c:ptCount val="3"/>
                <c:pt idx="0">
                  <c:v>0</c:v>
                </c:pt>
                <c:pt idx="1">
                  <c:v>0</c:v>
                </c:pt>
                <c:pt idx="2">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cat>
            <c:strRef>
              <c:f>'8.10'!$C$38:$E$38</c:f>
              <c:strCache>
                <c:ptCount val="3"/>
                <c:pt idx="0">
                  <c:v>Duben</c:v>
                </c:pt>
                <c:pt idx="1">
                  <c:v>Květen</c:v>
                </c:pt>
                <c:pt idx="2">
                  <c:v>Červen</c:v>
                </c:pt>
              </c:strCache>
            </c:strRef>
          </c:cat>
          <c:val>
            <c:numRef>
              <c:f>('8.10'!$B$22,'8.10'!$D$22,'8.10'!$F$22)</c:f>
              <c:numCache>
                <c:formatCode>#\ ##0.0</c:formatCode>
                <c:ptCount val="3"/>
                <c:pt idx="0">
                  <c:v>0</c:v>
                </c:pt>
                <c:pt idx="1">
                  <c:v>0</c:v>
                </c:pt>
                <c:pt idx="2">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cat>
            <c:strRef>
              <c:f>'8.10'!$C$38:$E$38</c:f>
              <c:strCache>
                <c:ptCount val="3"/>
                <c:pt idx="0">
                  <c:v>Duben</c:v>
                </c:pt>
                <c:pt idx="1">
                  <c:v>Květen</c:v>
                </c:pt>
                <c:pt idx="2">
                  <c:v>Červen</c:v>
                </c:pt>
              </c:strCache>
            </c:strRef>
          </c:cat>
          <c:val>
            <c:numRef>
              <c:f>('8.10'!$B$23,'8.10'!$D$23,'8.10'!$F$23)</c:f>
              <c:numCache>
                <c:formatCode>#\ ##0.0</c:formatCode>
                <c:ptCount val="3"/>
                <c:pt idx="0">
                  <c:v>0</c:v>
                </c:pt>
                <c:pt idx="1">
                  <c:v>0</c:v>
                </c:pt>
                <c:pt idx="2">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cat>
            <c:strRef>
              <c:f>'8.10'!$C$38:$E$38</c:f>
              <c:strCache>
                <c:ptCount val="3"/>
                <c:pt idx="0">
                  <c:v>Duben</c:v>
                </c:pt>
                <c:pt idx="1">
                  <c:v>Květen</c:v>
                </c:pt>
                <c:pt idx="2">
                  <c:v>Červen</c:v>
                </c:pt>
              </c:strCache>
            </c:strRef>
          </c:cat>
          <c:val>
            <c:numRef>
              <c:f>('8.10'!$B$24,'8.10'!$D$24,'8.10'!$F$24)</c:f>
              <c:numCache>
                <c:formatCode>#\ ##0.0</c:formatCode>
                <c:ptCount val="3"/>
                <c:pt idx="0">
                  <c:v>18.934999999999999</c:v>
                </c:pt>
                <c:pt idx="1">
                  <c:v>28.091999999999999</c:v>
                </c:pt>
                <c:pt idx="2">
                  <c:v>24.31</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cat>
            <c:strRef>
              <c:f>'8.10'!$C$38:$E$38</c:f>
              <c:strCache>
                <c:ptCount val="3"/>
                <c:pt idx="0">
                  <c:v>Duben</c:v>
                </c:pt>
                <c:pt idx="1">
                  <c:v>Květen</c:v>
                </c:pt>
                <c:pt idx="2">
                  <c:v>Červen</c:v>
                </c:pt>
              </c:strCache>
            </c:strRef>
          </c:cat>
          <c:val>
            <c:numRef>
              <c:f>('8.10'!$B$25,'8.10'!$D$25,'8.10'!$F$25)</c:f>
              <c:numCache>
                <c:formatCode>#\ ##0.0</c:formatCode>
                <c:ptCount val="3"/>
                <c:pt idx="0">
                  <c:v>37738.814000000006</c:v>
                </c:pt>
                <c:pt idx="1">
                  <c:v>20648.060000000001</c:v>
                </c:pt>
                <c:pt idx="2">
                  <c:v>12109.287</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 ##0.0</c:formatCode>
                <c:ptCount val="12"/>
                <c:pt idx="0">
                  <c:v>442.75525300000004</c:v>
                </c:pt>
                <c:pt idx="1">
                  <c:v>424.80118800000002</c:v>
                </c:pt>
                <c:pt idx="2">
                  <c:v>383.44851499999993</c:v>
                </c:pt>
                <c:pt idx="3">
                  <c:v>313.46001799999999</c:v>
                </c:pt>
                <c:pt idx="4">
                  <c:v>198.61873799999998</c:v>
                </c:pt>
                <c:pt idx="5">
                  <c:v>129.47956199999999</c:v>
                </c:pt>
                <c:pt idx="6">
                  <c:v>0</c:v>
                </c:pt>
                <c:pt idx="7">
                  <c:v>0</c:v>
                </c:pt>
                <c:pt idx="8">
                  <c:v>0</c:v>
                </c:pt>
                <c:pt idx="9">
                  <c:v>0</c:v>
                </c:pt>
                <c:pt idx="10">
                  <c:v>0</c:v>
                </c:pt>
                <c:pt idx="11">
                  <c:v>0</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 ##0.0</c:formatCode>
                <c:ptCount val="12"/>
                <c:pt idx="0">
                  <c:v>592.44240100000002</c:v>
                </c:pt>
                <c:pt idx="1">
                  <c:v>560.85250399999984</c:v>
                </c:pt>
                <c:pt idx="2">
                  <c:v>500.52601499999992</c:v>
                </c:pt>
                <c:pt idx="3">
                  <c:v>428.11109000000005</c:v>
                </c:pt>
                <c:pt idx="4">
                  <c:v>259.70732600000008</c:v>
                </c:pt>
                <c:pt idx="5">
                  <c:v>169.47342600000005</c:v>
                </c:pt>
                <c:pt idx="6">
                  <c:v>0</c:v>
                </c:pt>
                <c:pt idx="7">
                  <c:v>0</c:v>
                </c:pt>
                <c:pt idx="8">
                  <c:v>0</c:v>
                </c:pt>
                <c:pt idx="9">
                  <c:v>0</c:v>
                </c:pt>
                <c:pt idx="10">
                  <c:v>0</c:v>
                </c:pt>
                <c:pt idx="11">
                  <c:v>0</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 ##0.0</c:formatCode>
                <c:ptCount val="12"/>
                <c:pt idx="0">
                  <c:v>696.29052300000001</c:v>
                </c:pt>
                <c:pt idx="1">
                  <c:v>642.11424399999999</c:v>
                </c:pt>
                <c:pt idx="2">
                  <c:v>531.45932500000004</c:v>
                </c:pt>
                <c:pt idx="3">
                  <c:v>440.55469700000009</c:v>
                </c:pt>
                <c:pt idx="4">
                  <c:v>273.11403999999999</c:v>
                </c:pt>
                <c:pt idx="5">
                  <c:v>185.68857599999996</c:v>
                </c:pt>
                <c:pt idx="6">
                  <c:v>0</c:v>
                </c:pt>
                <c:pt idx="7">
                  <c:v>0</c:v>
                </c:pt>
                <c:pt idx="8">
                  <c:v>0</c:v>
                </c:pt>
                <c:pt idx="9">
                  <c:v>0</c:v>
                </c:pt>
                <c:pt idx="10">
                  <c:v>0</c:v>
                </c:pt>
                <c:pt idx="11">
                  <c:v>0</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 ##0.0</c:formatCode>
                <c:ptCount val="12"/>
                <c:pt idx="0">
                  <c:v>443.02870200000001</c:v>
                </c:pt>
                <c:pt idx="1">
                  <c:v>425.827744</c:v>
                </c:pt>
                <c:pt idx="2">
                  <c:v>399.79522600000001</c:v>
                </c:pt>
                <c:pt idx="3">
                  <c:v>321.5240290000001</c:v>
                </c:pt>
                <c:pt idx="4">
                  <c:v>205.31157099999999</c:v>
                </c:pt>
                <c:pt idx="5">
                  <c:v>112.81254499999999</c:v>
                </c:pt>
                <c:pt idx="6">
                  <c:v>0</c:v>
                </c:pt>
                <c:pt idx="7">
                  <c:v>0</c:v>
                </c:pt>
                <c:pt idx="8">
                  <c:v>0</c:v>
                </c:pt>
                <c:pt idx="9">
                  <c:v>0</c:v>
                </c:pt>
                <c:pt idx="10">
                  <c:v>0</c:v>
                </c:pt>
                <c:pt idx="11">
                  <c:v>0</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 ##0.0</c:formatCode>
                <c:ptCount val="12"/>
                <c:pt idx="0">
                  <c:v>214.13320600000003</c:v>
                </c:pt>
                <c:pt idx="1">
                  <c:v>200.32550899999998</c:v>
                </c:pt>
                <c:pt idx="2">
                  <c:v>173.59454100000002</c:v>
                </c:pt>
                <c:pt idx="3">
                  <c:v>142.42173400000004</c:v>
                </c:pt>
                <c:pt idx="4">
                  <c:v>80.426304000000002</c:v>
                </c:pt>
                <c:pt idx="5">
                  <c:v>45.256399000000002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 ##0.0</c:formatCode>
                <c:ptCount val="12"/>
                <c:pt idx="0">
                  <c:v>348.14191399999999</c:v>
                </c:pt>
                <c:pt idx="1">
                  <c:v>345.62513600000005</c:v>
                </c:pt>
                <c:pt idx="2">
                  <c:v>300.49998199999993</c:v>
                </c:pt>
                <c:pt idx="3">
                  <c:v>250.97468300000003</c:v>
                </c:pt>
                <c:pt idx="4">
                  <c:v>172.04874399999997</c:v>
                </c:pt>
                <c:pt idx="5">
                  <c:v>118.824155</c:v>
                </c:pt>
                <c:pt idx="6">
                  <c:v>0</c:v>
                </c:pt>
                <c:pt idx="7">
                  <c:v>0</c:v>
                </c:pt>
                <c:pt idx="8">
                  <c:v>0</c:v>
                </c:pt>
                <c:pt idx="9">
                  <c:v>0</c:v>
                </c:pt>
                <c:pt idx="10">
                  <c:v>0</c:v>
                </c:pt>
                <c:pt idx="11">
                  <c:v>0</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 ##0.0</c:formatCode>
                <c:ptCount val="12"/>
                <c:pt idx="0">
                  <c:v>255.94006436968402</c:v>
                </c:pt>
                <c:pt idx="1">
                  <c:v>244.46859661546725</c:v>
                </c:pt>
                <c:pt idx="2">
                  <c:v>225.37324740020028</c:v>
                </c:pt>
                <c:pt idx="3">
                  <c:v>177.56656765520995</c:v>
                </c:pt>
                <c:pt idx="4">
                  <c:v>102.15888818156007</c:v>
                </c:pt>
                <c:pt idx="5">
                  <c:v>59.968883540467061</c:v>
                </c:pt>
                <c:pt idx="6">
                  <c:v>0</c:v>
                </c:pt>
                <c:pt idx="7">
                  <c:v>0</c:v>
                </c:pt>
                <c:pt idx="8">
                  <c:v>0</c:v>
                </c:pt>
                <c:pt idx="9">
                  <c:v>0</c:v>
                </c:pt>
                <c:pt idx="10">
                  <c:v>0</c:v>
                </c:pt>
                <c:pt idx="11">
                  <c:v>0</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 ##0.0</c:formatCode>
                <c:ptCount val="12"/>
                <c:pt idx="0">
                  <c:v>1794.2502130000014</c:v>
                </c:pt>
                <c:pt idx="1">
                  <c:v>1759.787853000001</c:v>
                </c:pt>
                <c:pt idx="2">
                  <c:v>1531.0540829999998</c:v>
                </c:pt>
                <c:pt idx="3">
                  <c:v>1220.5997400000008</c:v>
                </c:pt>
                <c:pt idx="4">
                  <c:v>724.42454500000019</c:v>
                </c:pt>
                <c:pt idx="5">
                  <c:v>442.25519200000002</c:v>
                </c:pt>
                <c:pt idx="6">
                  <c:v>0</c:v>
                </c:pt>
                <c:pt idx="7">
                  <c:v>0</c:v>
                </c:pt>
                <c:pt idx="8">
                  <c:v>0</c:v>
                </c:pt>
                <c:pt idx="9">
                  <c:v>0</c:v>
                </c:pt>
                <c:pt idx="10">
                  <c:v>0</c:v>
                </c:pt>
                <c:pt idx="11">
                  <c:v>0</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 ##0.0</c:formatCode>
                <c:ptCount val="12"/>
                <c:pt idx="0">
                  <c:v>422.46911100000005</c:v>
                </c:pt>
                <c:pt idx="1">
                  <c:v>399.87894499999999</c:v>
                </c:pt>
                <c:pt idx="2">
                  <c:v>337.27463700000004</c:v>
                </c:pt>
                <c:pt idx="3">
                  <c:v>266.79902099999998</c:v>
                </c:pt>
                <c:pt idx="4">
                  <c:v>160.24019699999997</c:v>
                </c:pt>
                <c:pt idx="5">
                  <c:v>117.607792</c:v>
                </c:pt>
                <c:pt idx="6">
                  <c:v>0</c:v>
                </c:pt>
                <c:pt idx="7">
                  <c:v>0</c:v>
                </c:pt>
                <c:pt idx="8">
                  <c:v>0</c:v>
                </c:pt>
                <c:pt idx="9">
                  <c:v>0</c:v>
                </c:pt>
                <c:pt idx="10">
                  <c:v>0</c:v>
                </c:pt>
                <c:pt idx="11">
                  <c:v>0</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 ##0.0</c:formatCode>
                <c:ptCount val="12"/>
                <c:pt idx="0">
                  <c:v>558.32267200000001</c:v>
                </c:pt>
                <c:pt idx="1">
                  <c:v>537.91927899999996</c:v>
                </c:pt>
                <c:pt idx="2">
                  <c:v>463.730752</c:v>
                </c:pt>
                <c:pt idx="3">
                  <c:v>353.25871699999999</c:v>
                </c:pt>
                <c:pt idx="4">
                  <c:v>172.978926</c:v>
                </c:pt>
                <c:pt idx="5">
                  <c:v>87.825674000000021</c:v>
                </c:pt>
                <c:pt idx="6">
                  <c:v>0</c:v>
                </c:pt>
                <c:pt idx="7">
                  <c:v>0</c:v>
                </c:pt>
                <c:pt idx="8">
                  <c:v>0</c:v>
                </c:pt>
                <c:pt idx="9">
                  <c:v>0</c:v>
                </c:pt>
                <c:pt idx="10">
                  <c:v>0</c:v>
                </c:pt>
                <c:pt idx="11">
                  <c:v>0</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 ##0.0</c:formatCode>
                <c:ptCount val="12"/>
                <c:pt idx="0">
                  <c:v>514.8866210000001</c:v>
                </c:pt>
                <c:pt idx="1">
                  <c:v>508.48581899999994</c:v>
                </c:pt>
                <c:pt idx="2">
                  <c:v>456.15720500000009</c:v>
                </c:pt>
                <c:pt idx="3">
                  <c:v>356.3599890000001</c:v>
                </c:pt>
                <c:pt idx="4">
                  <c:v>215.319255</c:v>
                </c:pt>
                <c:pt idx="5">
                  <c:v>119.35615399999999</c:v>
                </c:pt>
                <c:pt idx="6">
                  <c:v>0</c:v>
                </c:pt>
                <c:pt idx="7">
                  <c:v>0</c:v>
                </c:pt>
                <c:pt idx="8">
                  <c:v>0</c:v>
                </c:pt>
                <c:pt idx="9">
                  <c:v>0</c:v>
                </c:pt>
                <c:pt idx="10">
                  <c:v>0</c:v>
                </c:pt>
                <c:pt idx="11">
                  <c:v>0</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 ##0.0</c:formatCode>
                <c:ptCount val="12"/>
                <c:pt idx="0">
                  <c:v>2328.5263320000004</c:v>
                </c:pt>
                <c:pt idx="1">
                  <c:v>2181.6754759999999</c:v>
                </c:pt>
                <c:pt idx="2">
                  <c:v>2055.5235249999996</c:v>
                </c:pt>
                <c:pt idx="3">
                  <c:v>1680.4006360000003</c:v>
                </c:pt>
                <c:pt idx="4">
                  <c:v>849.96261400000003</c:v>
                </c:pt>
                <c:pt idx="5">
                  <c:v>591.8352900000001</c:v>
                </c:pt>
                <c:pt idx="6">
                  <c:v>0</c:v>
                </c:pt>
                <c:pt idx="7">
                  <c:v>0</c:v>
                </c:pt>
                <c:pt idx="8">
                  <c:v>0</c:v>
                </c:pt>
                <c:pt idx="9">
                  <c:v>0</c:v>
                </c:pt>
                <c:pt idx="10">
                  <c:v>0</c:v>
                </c:pt>
                <c:pt idx="11">
                  <c:v>0</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 ##0.0</c:formatCode>
                <c:ptCount val="12"/>
                <c:pt idx="0">
                  <c:v>1403.1849779999993</c:v>
                </c:pt>
                <c:pt idx="1">
                  <c:v>1304.0659890000004</c:v>
                </c:pt>
                <c:pt idx="2">
                  <c:v>1256.5642250000001</c:v>
                </c:pt>
                <c:pt idx="3">
                  <c:v>1038.9924700000001</c:v>
                </c:pt>
                <c:pt idx="4">
                  <c:v>643.87626299999965</c:v>
                </c:pt>
                <c:pt idx="5">
                  <c:v>459.52690300000023</c:v>
                </c:pt>
                <c:pt idx="6">
                  <c:v>0</c:v>
                </c:pt>
                <c:pt idx="7">
                  <c:v>0</c:v>
                </c:pt>
                <c:pt idx="8">
                  <c:v>0</c:v>
                </c:pt>
                <c:pt idx="9">
                  <c:v>0</c:v>
                </c:pt>
                <c:pt idx="10">
                  <c:v>0</c:v>
                </c:pt>
                <c:pt idx="11">
                  <c:v>0</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 ##0.0</c:formatCode>
                <c:ptCount val="12"/>
                <c:pt idx="0">
                  <c:v>458.17168786579322</c:v>
                </c:pt>
                <c:pt idx="1">
                  <c:v>446.23167778557541</c:v>
                </c:pt>
                <c:pt idx="2">
                  <c:v>384.77350723956346</c:v>
                </c:pt>
                <c:pt idx="3">
                  <c:v>306.64714847660389</c:v>
                </c:pt>
                <c:pt idx="4">
                  <c:v>203.0328540037759</c:v>
                </c:pt>
                <c:pt idx="5">
                  <c:v>142.31210028894282</c:v>
                </c:pt>
                <c:pt idx="6">
                  <c:v>0</c:v>
                </c:pt>
                <c:pt idx="7">
                  <c:v>0</c:v>
                </c:pt>
                <c:pt idx="8">
                  <c:v>0</c:v>
                </c:pt>
                <c:pt idx="9">
                  <c:v>0</c:v>
                </c:pt>
                <c:pt idx="10">
                  <c:v>0</c:v>
                </c:pt>
                <c:pt idx="11">
                  <c:v>0</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cat>
            <c:strRef>
              <c:f>'8.11'!$C$38:$E$38</c:f>
              <c:strCache>
                <c:ptCount val="3"/>
                <c:pt idx="0">
                  <c:v>Duben</c:v>
                </c:pt>
                <c:pt idx="1">
                  <c:v>Květen</c:v>
                </c:pt>
                <c:pt idx="2">
                  <c:v>Červen</c:v>
                </c:pt>
              </c:strCache>
            </c:strRef>
          </c:cat>
          <c:val>
            <c:numRef>
              <c:f>('8.11'!$B$27,'8.11'!$D$27,'8.11'!$F$27)</c:f>
              <c:numCache>
                <c:formatCode>#\ ##0.0</c:formatCode>
                <c:ptCount val="3"/>
                <c:pt idx="0">
                  <c:v>86350.786999999997</c:v>
                </c:pt>
                <c:pt idx="1">
                  <c:v>61877.95</c:v>
                </c:pt>
                <c:pt idx="2">
                  <c:v>51529.69</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cat>
            <c:strRef>
              <c:f>'8.11'!$C$38:$E$38</c:f>
              <c:strCache>
                <c:ptCount val="3"/>
                <c:pt idx="0">
                  <c:v>Duben</c:v>
                </c:pt>
                <c:pt idx="1">
                  <c:v>Květen</c:v>
                </c:pt>
                <c:pt idx="2">
                  <c:v>Červen</c:v>
                </c:pt>
              </c:strCache>
            </c:strRef>
          </c:cat>
          <c:val>
            <c:numRef>
              <c:f>('8.11'!$B$28,'8.11'!$D$28,'8.11'!$F$28)</c:f>
              <c:numCache>
                <c:formatCode>#\ ##0.0</c:formatCode>
                <c:ptCount val="3"/>
                <c:pt idx="0">
                  <c:v>247.3</c:v>
                </c:pt>
                <c:pt idx="1">
                  <c:v>275.8</c:v>
                </c:pt>
                <c:pt idx="2">
                  <c:v>299.18</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cat>
            <c:strRef>
              <c:f>'8.11'!$C$38:$E$38</c:f>
              <c:strCache>
                <c:ptCount val="3"/>
                <c:pt idx="0">
                  <c:v>Duben</c:v>
                </c:pt>
                <c:pt idx="1">
                  <c:v>Květen</c:v>
                </c:pt>
                <c:pt idx="2">
                  <c:v>Červen</c:v>
                </c:pt>
              </c:strCache>
            </c:strRef>
          </c:cat>
          <c:val>
            <c:numRef>
              <c:f>('8.11'!$B$29,'8.11'!$D$29,'8.11'!$F$29)</c:f>
              <c:numCache>
                <c:formatCode>#\ ##0.0</c:formatCode>
                <c:ptCount val="3"/>
                <c:pt idx="0">
                  <c:v>3217.34</c:v>
                </c:pt>
                <c:pt idx="1">
                  <c:v>395.72</c:v>
                </c:pt>
                <c:pt idx="2">
                  <c:v>25.439999999999998</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cat>
            <c:strRef>
              <c:f>'8.11'!$C$38:$E$38</c:f>
              <c:strCache>
                <c:ptCount val="3"/>
                <c:pt idx="0">
                  <c:v>Duben</c:v>
                </c:pt>
                <c:pt idx="1">
                  <c:v>Květen</c:v>
                </c:pt>
                <c:pt idx="2">
                  <c:v>Červen</c:v>
                </c:pt>
              </c:strCache>
            </c:strRef>
          </c:cat>
          <c:val>
            <c:numRef>
              <c:f>('8.11'!$B$30,'8.11'!$D$30,'8.11'!$F$30)</c:f>
              <c:numCache>
                <c:formatCode>#\ ##0.0</c:formatCode>
                <c:ptCount val="3"/>
                <c:pt idx="0">
                  <c:v>320.52100000000002</c:v>
                </c:pt>
                <c:pt idx="1">
                  <c:v>91.468999999999994</c:v>
                </c:pt>
                <c:pt idx="2">
                  <c:v>28.228000000000002</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cat>
            <c:strRef>
              <c:f>'8.11'!$C$38:$E$38</c:f>
              <c:strCache>
                <c:ptCount val="3"/>
                <c:pt idx="0">
                  <c:v>Duben</c:v>
                </c:pt>
                <c:pt idx="1">
                  <c:v>Květen</c:v>
                </c:pt>
                <c:pt idx="2">
                  <c:v>Červen</c:v>
                </c:pt>
              </c:strCache>
            </c:strRef>
          </c:cat>
          <c:val>
            <c:numRef>
              <c:f>('8.11'!$B$31,'8.11'!$D$31,'8.11'!$F$31)</c:f>
              <c:numCache>
                <c:formatCode>#\ ##0.0</c:formatCode>
                <c:ptCount val="3"/>
                <c:pt idx="0">
                  <c:v>4424.6099999999997</c:v>
                </c:pt>
                <c:pt idx="1">
                  <c:v>1989.42</c:v>
                </c:pt>
                <c:pt idx="2">
                  <c:v>1168.5999999999999</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cat>
            <c:strRef>
              <c:f>'8.11'!$C$38:$E$38</c:f>
              <c:strCache>
                <c:ptCount val="3"/>
                <c:pt idx="0">
                  <c:v>Duben</c:v>
                </c:pt>
                <c:pt idx="1">
                  <c:v>Květen</c:v>
                </c:pt>
                <c:pt idx="2">
                  <c:v>Červen</c:v>
                </c:pt>
              </c:strCache>
            </c:strRef>
          </c:cat>
          <c:val>
            <c:numRef>
              <c:f>('8.11'!$B$32,'8.11'!$D$32,'8.11'!$F$32)</c:f>
              <c:numCache>
                <c:formatCode>#\ ##0.0</c:formatCode>
                <c:ptCount val="3"/>
                <c:pt idx="0">
                  <c:v>149638.005</c:v>
                </c:pt>
                <c:pt idx="1">
                  <c:v>91793.484000000011</c:v>
                </c:pt>
                <c:pt idx="2">
                  <c:v>42996.474999999999</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cat>
            <c:strRef>
              <c:f>'8.11'!$C$38:$E$38</c:f>
              <c:strCache>
                <c:ptCount val="3"/>
                <c:pt idx="0">
                  <c:v>Duben</c:v>
                </c:pt>
                <c:pt idx="1">
                  <c:v>Květen</c:v>
                </c:pt>
                <c:pt idx="2">
                  <c:v>Červen</c:v>
                </c:pt>
              </c:strCache>
            </c:strRef>
          </c:cat>
          <c:val>
            <c:numRef>
              <c:f>('8.11'!$B$33,'8.11'!$D$33,'8.11'!$F$33)</c:f>
              <c:numCache>
                <c:formatCode>#\ ##0.0</c:formatCode>
                <c:ptCount val="3"/>
                <c:pt idx="0">
                  <c:v>105165.51500000001</c:v>
                </c:pt>
                <c:pt idx="1">
                  <c:v>53529.109000000004</c:v>
                </c:pt>
                <c:pt idx="2">
                  <c:v>20632.458000000002</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cat>
            <c:strRef>
              <c:f>'8.11'!$C$38:$E$38</c:f>
              <c:strCache>
                <c:ptCount val="3"/>
                <c:pt idx="0">
                  <c:v>Duben</c:v>
                </c:pt>
                <c:pt idx="1">
                  <c:v>Květen</c:v>
                </c:pt>
                <c:pt idx="2">
                  <c:v>Červen</c:v>
                </c:pt>
              </c:strCache>
            </c:strRef>
          </c:cat>
          <c:val>
            <c:numRef>
              <c:f>('8.11'!$B$34,'8.11'!$D$34,'8.11'!$F$34)</c:f>
              <c:numCache>
                <c:formatCode>#\ ##0.0</c:formatCode>
                <c:ptCount val="3"/>
                <c:pt idx="0">
                  <c:v>4450.5</c:v>
                </c:pt>
                <c:pt idx="1">
                  <c:v>2620.8000000000002</c:v>
                </c:pt>
                <c:pt idx="2">
                  <c:v>1330.4</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'8.11'!$A$38</c:f>
              <c:strCache>
                <c:ptCount val="1"/>
                <c:pt idx="0">
                  <c:v>Instalovaný výkon</c:v>
                </c:pt>
              </c:strCache>
            </c:strRef>
          </c:tx>
          <c:invertIfNegative val="0"/>
          <c:val>
            <c:numRef>
              <c:f>'8.11'!$B$38</c:f>
              <c:numCache>
                <c:formatCode>0.0%</c:formatCode>
                <c:ptCount val="1"/>
                <c:pt idx="0">
                  <c:v>2.7790037866155522E-2</c:v>
                </c:pt>
              </c:numCache>
            </c:numRef>
          </c:val>
          <c:extLst>
            <c:ext xmlns:c16="http://schemas.microsoft.com/office/drawing/2014/chart" uri="{C3380CC4-5D6E-409C-BE32-E72D297353CC}">
              <c16:uniqueId val="{00000000-0AAD-45A2-930A-B491FF02B4EE}"/>
            </c:ext>
          </c:extLst>
        </c:ser>
        <c:ser>
          <c:idx val="1"/>
          <c:order val="1"/>
          <c:tx>
            <c:strRef>
              <c:f>'8.11'!$A$39</c:f>
              <c:strCache>
                <c:ptCount val="1"/>
                <c:pt idx="0">
                  <c:v>Výroba tepla brutto</c:v>
                </c:pt>
              </c:strCache>
            </c:strRef>
          </c:tx>
          <c:invertIfNegative val="0"/>
          <c:val>
            <c:numRef>
              <c:f>'8.11'!$B$39</c:f>
              <c:numCache>
                <c:formatCode>0.0%</c:formatCode>
                <c:ptCount val="1"/>
                <c:pt idx="0">
                  <c:v>3.5922929606127627E-2</c:v>
                </c:pt>
              </c:numCache>
            </c:numRef>
          </c:val>
          <c:extLst>
            <c:ext xmlns:c16="http://schemas.microsoft.com/office/drawing/2014/chart" uri="{C3380CC4-5D6E-409C-BE32-E72D297353CC}">
              <c16:uniqueId val="{00000001-0AAD-45A2-930A-B491FF02B4EE}"/>
            </c:ext>
          </c:extLst>
        </c:ser>
        <c:ser>
          <c:idx val="2"/>
          <c:order val="2"/>
          <c:tx>
            <c:strRef>
              <c:f>'8.11'!$A$40</c:f>
              <c:strCache>
                <c:ptCount val="1"/>
                <c:pt idx="0">
                  <c:v>Dodávky tepla</c:v>
                </c:pt>
              </c:strCache>
            </c:strRef>
          </c:tx>
          <c:invertIfNegative val="0"/>
          <c:val>
            <c:numRef>
              <c:f>'8.11'!$B$40</c:f>
              <c:numCache>
                <c:formatCode>0.0%</c:formatCode>
                <c:ptCount val="1"/>
                <c:pt idx="0">
                  <c:v>4.8185616832676165E-2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452966372460005"/>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cat>
            <c:strRef>
              <c:f>'8.11'!$C$38:$E$38</c:f>
              <c:strCache>
                <c:ptCount val="3"/>
                <c:pt idx="0">
                  <c:v>Duben</c:v>
                </c:pt>
                <c:pt idx="1">
                  <c:v>Květen</c:v>
                </c:pt>
                <c:pt idx="2">
                  <c:v>Červen</c:v>
                </c:pt>
              </c:strCache>
            </c:strRef>
          </c:cat>
          <c:val>
            <c:numRef>
              <c:f>('8.11'!$B$10,'8.11'!$D$10,'8.11'!$F$10)</c:f>
              <c:numCache>
                <c:formatCode>#\ ##0.0</c:formatCode>
                <c:ptCount val="3"/>
                <c:pt idx="0">
                  <c:v>78608.332999999984</c:v>
                </c:pt>
                <c:pt idx="1">
                  <c:v>52343.862000000001</c:v>
                </c:pt>
                <c:pt idx="2">
                  <c:v>52587.392</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cat>
            <c:strRef>
              <c:f>'8.11'!$C$38:$E$38</c:f>
              <c:strCache>
                <c:ptCount val="3"/>
                <c:pt idx="0">
                  <c:v>Duben</c:v>
                </c:pt>
                <c:pt idx="1">
                  <c:v>Květen</c:v>
                </c:pt>
                <c:pt idx="2">
                  <c:v>Červen</c:v>
                </c:pt>
              </c:strCache>
            </c:strRef>
          </c:cat>
          <c:val>
            <c:numRef>
              <c:f>('8.11'!$B$11,'8.11'!$D$11,'8.11'!$F$11)</c:f>
              <c:numCache>
                <c:formatCode>#\ ##0.0</c:formatCode>
                <c:ptCount val="3"/>
                <c:pt idx="0">
                  <c:v>6268.1299999999992</c:v>
                </c:pt>
                <c:pt idx="1">
                  <c:v>4455.1499999999996</c:v>
                </c:pt>
                <c:pt idx="2">
                  <c:v>2277.9699999999998</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cat>
            <c:strRef>
              <c:f>'8.11'!$C$38:$E$38</c:f>
              <c:strCache>
                <c:ptCount val="3"/>
                <c:pt idx="0">
                  <c:v>Duben</c:v>
                </c:pt>
                <c:pt idx="1">
                  <c:v>Květen</c:v>
                </c:pt>
                <c:pt idx="2">
                  <c:v>Červen</c:v>
                </c:pt>
              </c:strCache>
            </c:strRef>
          </c:cat>
          <c:val>
            <c:numRef>
              <c:f>('8.11'!$B$12,'8.11'!$D$12,'8.11'!$F$12)</c:f>
              <c:numCache>
                <c:formatCode>#\ ##0.0</c:formatCode>
                <c:ptCount val="3"/>
                <c:pt idx="0">
                  <c:v>0</c:v>
                </c:pt>
                <c:pt idx="1">
                  <c:v>0</c:v>
                </c:pt>
                <c:pt idx="2">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cat>
            <c:strRef>
              <c:f>'8.11'!$C$38:$E$38</c:f>
              <c:strCache>
                <c:ptCount val="3"/>
                <c:pt idx="0">
                  <c:v>Duben</c:v>
                </c:pt>
                <c:pt idx="1">
                  <c:v>Květen</c:v>
                </c:pt>
                <c:pt idx="2">
                  <c:v>Červen</c:v>
                </c:pt>
              </c:strCache>
            </c:strRef>
          </c:cat>
          <c:val>
            <c:numRef>
              <c:f>('8.11'!$B$13,'8.11'!$D$13,'8.11'!$F$13)</c:f>
              <c:numCache>
                <c:formatCode>#\ ##0.0</c:formatCode>
                <c:ptCount val="3"/>
                <c:pt idx="0">
                  <c:v>215.21</c:v>
                </c:pt>
                <c:pt idx="1">
                  <c:v>198.91</c:v>
                </c:pt>
                <c:pt idx="2">
                  <c:v>355</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cat>
            <c:strRef>
              <c:f>'8.11'!$C$38:$E$38</c:f>
              <c:strCache>
                <c:ptCount val="3"/>
                <c:pt idx="0">
                  <c:v>Duben</c:v>
                </c:pt>
                <c:pt idx="1">
                  <c:v>Květen</c:v>
                </c:pt>
                <c:pt idx="2">
                  <c:v>Červen</c:v>
                </c:pt>
              </c:strCache>
            </c:strRef>
          </c:cat>
          <c:val>
            <c:numRef>
              <c:f>('8.11'!$B$14,'8.11'!$D$14,'8.11'!$F$14)</c:f>
              <c:numCache>
                <c:formatCode>#\ ##0.0</c:formatCode>
                <c:ptCount val="3"/>
                <c:pt idx="0">
                  <c:v>0</c:v>
                </c:pt>
                <c:pt idx="1">
                  <c:v>0</c:v>
                </c:pt>
                <c:pt idx="2">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cat>
            <c:strRef>
              <c:f>'8.11'!$C$38:$E$38</c:f>
              <c:strCache>
                <c:ptCount val="3"/>
                <c:pt idx="0">
                  <c:v>Duben</c:v>
                </c:pt>
                <c:pt idx="1">
                  <c:v>Květen</c:v>
                </c:pt>
                <c:pt idx="2">
                  <c:v>Červen</c:v>
                </c:pt>
              </c:strCache>
            </c:strRef>
          </c:cat>
          <c:val>
            <c:numRef>
              <c:f>('8.11'!$B$15,'8.11'!$D$15,'8.11'!$F$15)</c:f>
              <c:numCache>
                <c:formatCode>#\ ##0.0</c:formatCode>
                <c:ptCount val="3"/>
                <c:pt idx="0">
                  <c:v>0</c:v>
                </c:pt>
                <c:pt idx="1">
                  <c:v>0</c:v>
                </c:pt>
                <c:pt idx="2">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cat>
            <c:strRef>
              <c:f>'8.11'!$C$38:$E$38</c:f>
              <c:strCache>
                <c:ptCount val="3"/>
                <c:pt idx="0">
                  <c:v>Duben</c:v>
                </c:pt>
                <c:pt idx="1">
                  <c:v>Květen</c:v>
                </c:pt>
                <c:pt idx="2">
                  <c:v>Červen</c:v>
                </c:pt>
              </c:strCache>
            </c:strRef>
          </c:cat>
          <c:val>
            <c:numRef>
              <c:f>('8.11'!$B$16,'8.11'!$D$16,'8.11'!$F$16)</c:f>
              <c:numCache>
                <c:formatCode>#\ ##0.0</c:formatCode>
                <c:ptCount val="3"/>
                <c:pt idx="0">
                  <c:v>181694.389</c:v>
                </c:pt>
                <c:pt idx="1">
                  <c:v>97408.016000000003</c:v>
                </c:pt>
                <c:pt idx="2">
                  <c:v>24847.992999999999</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cat>
            <c:strRef>
              <c:f>'8.11'!$C$38:$E$38</c:f>
              <c:strCache>
                <c:ptCount val="3"/>
                <c:pt idx="0">
                  <c:v>Duben</c:v>
                </c:pt>
                <c:pt idx="1">
                  <c:v>Květen</c:v>
                </c:pt>
                <c:pt idx="2">
                  <c:v>Červen</c:v>
                </c:pt>
              </c:strCache>
            </c:strRef>
          </c:cat>
          <c:val>
            <c:numRef>
              <c:f>('8.11'!$B$17,'8.11'!$D$17,'8.11'!$F$17)</c:f>
              <c:numCache>
                <c:formatCode>#\ ##0.0</c:formatCode>
                <c:ptCount val="3"/>
                <c:pt idx="0">
                  <c:v>0</c:v>
                </c:pt>
                <c:pt idx="1">
                  <c:v>0</c:v>
                </c:pt>
                <c:pt idx="2">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cat>
            <c:strRef>
              <c:f>'8.11'!$C$38:$E$38</c:f>
              <c:strCache>
                <c:ptCount val="3"/>
                <c:pt idx="0">
                  <c:v>Duben</c:v>
                </c:pt>
                <c:pt idx="1">
                  <c:v>Květen</c:v>
                </c:pt>
                <c:pt idx="2">
                  <c:v>Červen</c:v>
                </c:pt>
              </c:strCache>
            </c:strRef>
          </c:cat>
          <c:val>
            <c:numRef>
              <c:f>('8.11'!$B$18,'8.11'!$D$18,'8.11'!$F$18)</c:f>
              <c:numCache>
                <c:formatCode>#\ ##0.0</c:formatCode>
                <c:ptCount val="3"/>
                <c:pt idx="0">
                  <c:v>0</c:v>
                </c:pt>
                <c:pt idx="1">
                  <c:v>0</c:v>
                </c:pt>
                <c:pt idx="2">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cat>
            <c:strRef>
              <c:f>'8.11'!$C$38:$E$38</c:f>
              <c:strCache>
                <c:ptCount val="3"/>
                <c:pt idx="0">
                  <c:v>Duben</c:v>
                </c:pt>
                <c:pt idx="1">
                  <c:v>Květen</c:v>
                </c:pt>
                <c:pt idx="2">
                  <c:v>Červen</c:v>
                </c:pt>
              </c:strCache>
            </c:strRef>
          </c:cat>
          <c:val>
            <c:numRef>
              <c:f>('8.11'!$B$19,'8.11'!$D$19,'8.11'!$F$19)</c:f>
              <c:numCache>
                <c:formatCode>#\ ##0.0</c:formatCode>
                <c:ptCount val="3"/>
                <c:pt idx="0">
                  <c:v>0</c:v>
                </c:pt>
                <c:pt idx="1">
                  <c:v>0</c:v>
                </c:pt>
                <c:pt idx="2">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cat>
            <c:strRef>
              <c:f>'8.11'!$C$38:$E$38</c:f>
              <c:strCache>
                <c:ptCount val="3"/>
                <c:pt idx="0">
                  <c:v>Duben</c:v>
                </c:pt>
                <c:pt idx="1">
                  <c:v>Květen</c:v>
                </c:pt>
                <c:pt idx="2">
                  <c:v>Červen</c:v>
                </c:pt>
              </c:strCache>
            </c:strRef>
          </c:cat>
          <c:val>
            <c:numRef>
              <c:f>('8.11'!$B$20,'8.11'!$D$20,'8.11'!$F$20)</c:f>
              <c:numCache>
                <c:formatCode>#\ ##0.0</c:formatCode>
                <c:ptCount val="3"/>
                <c:pt idx="0">
                  <c:v>0</c:v>
                </c:pt>
                <c:pt idx="1">
                  <c:v>0</c:v>
                </c:pt>
                <c:pt idx="2">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cat>
            <c:strRef>
              <c:f>'8.11'!$C$38:$E$38</c:f>
              <c:strCache>
                <c:ptCount val="3"/>
                <c:pt idx="0">
                  <c:v>Duben</c:v>
                </c:pt>
                <c:pt idx="1">
                  <c:v>Květen</c:v>
                </c:pt>
                <c:pt idx="2">
                  <c:v>Červen</c:v>
                </c:pt>
              </c:strCache>
            </c:strRef>
          </c:cat>
          <c:val>
            <c:numRef>
              <c:f>('8.11'!$B$21,'8.11'!$D$21,'8.11'!$F$21)</c:f>
              <c:numCache>
                <c:formatCode>#\ ##0.0</c:formatCode>
                <c:ptCount val="3"/>
                <c:pt idx="0">
                  <c:v>35044.381000000001</c:v>
                </c:pt>
                <c:pt idx="1">
                  <c:v>29231.905999999999</c:v>
                </c:pt>
                <c:pt idx="2">
                  <c:v>18787</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cat>
            <c:strRef>
              <c:f>'8.11'!$C$38:$E$38</c:f>
              <c:strCache>
                <c:ptCount val="3"/>
                <c:pt idx="0">
                  <c:v>Duben</c:v>
                </c:pt>
                <c:pt idx="1">
                  <c:v>Květen</c:v>
                </c:pt>
                <c:pt idx="2">
                  <c:v>Červen</c:v>
                </c:pt>
              </c:strCache>
            </c:strRef>
          </c:cat>
          <c:val>
            <c:numRef>
              <c:f>('8.11'!$B$22,'8.11'!$D$22,'8.11'!$F$22)</c:f>
              <c:numCache>
                <c:formatCode>#\ ##0.0</c:formatCode>
                <c:ptCount val="3"/>
                <c:pt idx="0">
                  <c:v>4</c:v>
                </c:pt>
                <c:pt idx="1">
                  <c:v>70</c:v>
                </c:pt>
                <c:pt idx="2">
                  <c:v>6</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cat>
            <c:strRef>
              <c:f>'8.11'!$C$38:$E$38</c:f>
              <c:strCache>
                <c:ptCount val="3"/>
                <c:pt idx="0">
                  <c:v>Duben</c:v>
                </c:pt>
                <c:pt idx="1">
                  <c:v>Květen</c:v>
                </c:pt>
                <c:pt idx="2">
                  <c:v>Červen</c:v>
                </c:pt>
              </c:strCache>
            </c:strRef>
          </c:cat>
          <c:val>
            <c:numRef>
              <c:f>('8.11'!$B$23,'8.11'!$D$23,'8.11'!$F$23)</c:f>
              <c:numCache>
                <c:formatCode>#\ ##0.0</c:formatCode>
                <c:ptCount val="3"/>
                <c:pt idx="0">
                  <c:v>0</c:v>
                </c:pt>
                <c:pt idx="1">
                  <c:v>0</c:v>
                </c:pt>
                <c:pt idx="2">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cat>
            <c:strRef>
              <c:f>'8.11'!$C$38:$E$38</c:f>
              <c:strCache>
                <c:ptCount val="3"/>
                <c:pt idx="0">
                  <c:v>Duben</c:v>
                </c:pt>
                <c:pt idx="1">
                  <c:v>Květen</c:v>
                </c:pt>
                <c:pt idx="2">
                  <c:v>Červen</c:v>
                </c:pt>
              </c:strCache>
            </c:strRef>
          </c:cat>
          <c:val>
            <c:numRef>
              <c:f>('8.11'!$B$24,'8.11'!$D$24,'8.11'!$F$24)</c:f>
              <c:numCache>
                <c:formatCode>#\ ##0.0</c:formatCode>
                <c:ptCount val="3"/>
                <c:pt idx="0">
                  <c:v>105.619</c:v>
                </c:pt>
                <c:pt idx="1">
                  <c:v>58.094000000000001</c:v>
                </c:pt>
                <c:pt idx="2">
                  <c:v>0</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cat>
            <c:strRef>
              <c:f>'8.11'!$C$38:$E$38</c:f>
              <c:strCache>
                <c:ptCount val="3"/>
                <c:pt idx="0">
                  <c:v>Duben</c:v>
                </c:pt>
                <c:pt idx="1">
                  <c:v>Květen</c:v>
                </c:pt>
                <c:pt idx="2">
                  <c:v>Červen</c:v>
                </c:pt>
              </c:strCache>
            </c:strRef>
          </c:cat>
          <c:val>
            <c:numRef>
              <c:f>('8.11'!$B$25,'8.11'!$D$25,'8.11'!$F$25)</c:f>
              <c:numCache>
                <c:formatCode>#\ ##0.0</c:formatCode>
                <c:ptCount val="3"/>
                <c:pt idx="0">
                  <c:v>54419.926999999996</c:v>
                </c:pt>
                <c:pt idx="1">
                  <c:v>31553.317000000006</c:v>
                </c:pt>
                <c:pt idx="2">
                  <c:v>20494.799000000003</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'8.12'!$A$28</c:f>
              <c:strCache>
                <c:ptCount val="1"/>
                <c:pt idx="0">
                  <c:v>Průmysl</c:v>
                </c:pt>
              </c:strCache>
            </c:strRef>
          </c:tx>
          <c:invertIfNegative val="0"/>
          <c:cat>
            <c:strRef>
              <c:f>'8.12'!$C$38:$E$38</c:f>
              <c:strCache>
                <c:ptCount val="3"/>
                <c:pt idx="0">
                  <c:v>Duben</c:v>
                </c:pt>
                <c:pt idx="1">
                  <c:v>Květen</c:v>
                </c:pt>
                <c:pt idx="2">
                  <c:v>Červen</c:v>
                </c:pt>
              </c:strCache>
            </c:strRef>
          </c:cat>
          <c:val>
            <c:numRef>
              <c:f>('8.12'!$B$28,'8.12'!$D$28,'8.12'!$F$28)</c:f>
              <c:numCache>
                <c:formatCode>#\ ##0.0</c:formatCode>
                <c:ptCount val="3"/>
                <c:pt idx="0">
                  <c:v>465373.83799999999</c:v>
                </c:pt>
                <c:pt idx="1">
                  <c:v>180754.16</c:v>
                </c:pt>
                <c:pt idx="2">
                  <c:v>198333.96300000002</c:v>
                </c:pt>
              </c:numCache>
            </c:numRef>
          </c:val>
          <c:extLst>
            <c:ext xmlns:c16="http://schemas.microsoft.com/office/drawing/2014/chart" uri="{C3380CC4-5D6E-409C-BE32-E72D297353CC}">
              <c16:uniqueId val="{00000000-72DF-4AAF-B273-0CD73148B88E}"/>
            </c:ext>
          </c:extLst>
        </c:ser>
        <c:ser>
          <c:idx val="1"/>
          <c:order val="1"/>
          <c:tx>
            <c:strRef>
              <c:f>'8.12'!$A$29</c:f>
              <c:strCache>
                <c:ptCount val="1"/>
                <c:pt idx="0">
                  <c:v>Energetika</c:v>
                </c:pt>
              </c:strCache>
            </c:strRef>
          </c:tx>
          <c:invertIfNegative val="0"/>
          <c:cat>
            <c:strRef>
              <c:f>'8.12'!$C$38:$E$38</c:f>
              <c:strCache>
                <c:ptCount val="3"/>
                <c:pt idx="0">
                  <c:v>Duben</c:v>
                </c:pt>
                <c:pt idx="1">
                  <c:v>Květen</c:v>
                </c:pt>
                <c:pt idx="2">
                  <c:v>Červen</c:v>
                </c:pt>
              </c:strCache>
            </c:strRef>
          </c:cat>
          <c:val>
            <c:numRef>
              <c:f>('8.12'!$B$29,'8.12'!$D$29,'8.12'!$F$29)</c:f>
              <c:numCache>
                <c:formatCode>#\ ##0.0</c:formatCode>
                <c:ptCount val="3"/>
                <c:pt idx="0">
                  <c:v>342.65899999999999</c:v>
                </c:pt>
                <c:pt idx="1">
                  <c:v>145.441</c:v>
                </c:pt>
                <c:pt idx="2">
                  <c:v>66.59</c:v>
                </c:pt>
              </c:numCache>
            </c:numRef>
          </c:val>
          <c:extLst>
            <c:ext xmlns:c16="http://schemas.microsoft.com/office/drawing/2014/chart" uri="{C3380CC4-5D6E-409C-BE32-E72D297353CC}">
              <c16:uniqueId val="{00000001-72DF-4AAF-B273-0CD73148B88E}"/>
            </c:ext>
          </c:extLst>
        </c:ser>
        <c:ser>
          <c:idx val="2"/>
          <c:order val="2"/>
          <c:tx>
            <c:strRef>
              <c:f>'8.12'!$A$30</c:f>
              <c:strCache>
                <c:ptCount val="1"/>
                <c:pt idx="0">
                  <c:v>Doprava</c:v>
                </c:pt>
              </c:strCache>
            </c:strRef>
          </c:tx>
          <c:invertIfNegative val="0"/>
          <c:cat>
            <c:strRef>
              <c:f>'8.12'!$C$38:$E$38</c:f>
              <c:strCache>
                <c:ptCount val="3"/>
                <c:pt idx="0">
                  <c:v>Duben</c:v>
                </c:pt>
                <c:pt idx="1">
                  <c:v>Květen</c:v>
                </c:pt>
                <c:pt idx="2">
                  <c:v>Červen</c:v>
                </c:pt>
              </c:strCache>
            </c:strRef>
          </c:cat>
          <c:val>
            <c:numRef>
              <c:f>('8.12'!$B$30,'8.12'!$D$30,'8.12'!$F$30)</c:f>
              <c:numCache>
                <c:formatCode>#\ ##0.0</c:formatCode>
                <c:ptCount val="3"/>
                <c:pt idx="0">
                  <c:v>1708.9</c:v>
                </c:pt>
                <c:pt idx="1">
                  <c:v>699.6</c:v>
                </c:pt>
                <c:pt idx="2">
                  <c:v>236.5</c:v>
                </c:pt>
              </c:numCache>
            </c:numRef>
          </c:val>
          <c:extLst>
            <c:ext xmlns:c16="http://schemas.microsoft.com/office/drawing/2014/chart" uri="{C3380CC4-5D6E-409C-BE32-E72D297353CC}">
              <c16:uniqueId val="{00000002-72DF-4AAF-B273-0CD73148B88E}"/>
            </c:ext>
          </c:extLst>
        </c:ser>
        <c:ser>
          <c:idx val="3"/>
          <c:order val="3"/>
          <c:tx>
            <c:strRef>
              <c:f>'8.12'!$A$31</c:f>
              <c:strCache>
                <c:ptCount val="1"/>
                <c:pt idx="0">
                  <c:v>Stavebnictví</c:v>
                </c:pt>
              </c:strCache>
            </c:strRef>
          </c:tx>
          <c:invertIfNegative val="0"/>
          <c:cat>
            <c:strRef>
              <c:f>'8.12'!$C$38:$E$38</c:f>
              <c:strCache>
                <c:ptCount val="3"/>
                <c:pt idx="0">
                  <c:v>Duben</c:v>
                </c:pt>
                <c:pt idx="1">
                  <c:v>Květen</c:v>
                </c:pt>
                <c:pt idx="2">
                  <c:v>Červen</c:v>
                </c:pt>
              </c:strCache>
            </c:strRef>
          </c:cat>
          <c:val>
            <c:numRef>
              <c:f>('8.12'!$B$31,'8.12'!$D$31,'8.12'!$F$31)</c:f>
              <c:numCache>
                <c:formatCode>#\ ##0.0</c:formatCode>
                <c:ptCount val="3"/>
                <c:pt idx="0">
                  <c:v>129.28</c:v>
                </c:pt>
                <c:pt idx="1">
                  <c:v>35.33</c:v>
                </c:pt>
                <c:pt idx="2">
                  <c:v>8</c:v>
                </c:pt>
              </c:numCache>
            </c:numRef>
          </c:val>
          <c:extLst>
            <c:ext xmlns:c16="http://schemas.microsoft.com/office/drawing/2014/chart" uri="{C3380CC4-5D6E-409C-BE32-E72D297353CC}">
              <c16:uniqueId val="{00000003-72DF-4AAF-B273-0CD73148B88E}"/>
            </c:ext>
          </c:extLst>
        </c:ser>
        <c:ser>
          <c:idx val="4"/>
          <c:order val="4"/>
          <c:tx>
            <c:strRef>
              <c:f>'8.12'!$A$32</c:f>
              <c:strCache>
                <c:ptCount val="1"/>
                <c:pt idx="0">
                  <c:v>Zemědělství a lesnictví</c:v>
                </c:pt>
              </c:strCache>
            </c:strRef>
          </c:tx>
          <c:invertIfNegative val="0"/>
          <c:cat>
            <c:strRef>
              <c:f>'8.12'!$C$38:$E$38</c:f>
              <c:strCache>
                <c:ptCount val="3"/>
                <c:pt idx="0">
                  <c:v>Duben</c:v>
                </c:pt>
                <c:pt idx="1">
                  <c:v>Květen</c:v>
                </c:pt>
                <c:pt idx="2">
                  <c:v>Červen</c:v>
                </c:pt>
              </c:strCache>
            </c:strRef>
          </c:cat>
          <c:val>
            <c:numRef>
              <c:f>('8.12'!$B$32,'8.12'!$D$32,'8.12'!$F$32)</c:f>
              <c:numCache>
                <c:formatCode>#\ ##0.0</c:formatCode>
                <c:ptCount val="3"/>
                <c:pt idx="0">
                  <c:v>784.29200000000003</c:v>
                </c:pt>
                <c:pt idx="1">
                  <c:v>914.64</c:v>
                </c:pt>
                <c:pt idx="2">
                  <c:v>786.56</c:v>
                </c:pt>
              </c:numCache>
            </c:numRef>
          </c:val>
          <c:extLst>
            <c:ext xmlns:c16="http://schemas.microsoft.com/office/drawing/2014/chart" uri="{C3380CC4-5D6E-409C-BE32-E72D297353CC}">
              <c16:uniqueId val="{00000004-72DF-4AAF-B273-0CD73148B88E}"/>
            </c:ext>
          </c:extLst>
        </c:ser>
        <c:ser>
          <c:idx val="5"/>
          <c:order val="5"/>
          <c:tx>
            <c:strRef>
              <c:f>'8.12'!$A$33</c:f>
              <c:strCache>
                <c:ptCount val="1"/>
                <c:pt idx="0">
                  <c:v>Domácnosti</c:v>
                </c:pt>
              </c:strCache>
            </c:strRef>
          </c:tx>
          <c:spPr>
            <a:solidFill>
              <a:schemeClr val="accent6"/>
            </a:solidFill>
          </c:spPr>
          <c:invertIfNegative val="0"/>
          <c:cat>
            <c:strRef>
              <c:f>'8.12'!$C$38:$E$38</c:f>
              <c:strCache>
                <c:ptCount val="3"/>
                <c:pt idx="0">
                  <c:v>Duben</c:v>
                </c:pt>
                <c:pt idx="1">
                  <c:v>Květen</c:v>
                </c:pt>
                <c:pt idx="2">
                  <c:v>Červen</c:v>
                </c:pt>
              </c:strCache>
            </c:strRef>
          </c:cat>
          <c:val>
            <c:numRef>
              <c:f>('8.12'!$B$33,'8.12'!$D$33,'8.12'!$F$33)</c:f>
              <c:numCache>
                <c:formatCode>#\ ##0.0</c:formatCode>
                <c:ptCount val="3"/>
                <c:pt idx="0">
                  <c:v>213537.06899999993</c:v>
                </c:pt>
                <c:pt idx="1">
                  <c:v>108483.56900000002</c:v>
                </c:pt>
                <c:pt idx="2">
                  <c:v>66102.375</c:v>
                </c:pt>
              </c:numCache>
            </c:numRef>
          </c:val>
          <c:extLst>
            <c:ext xmlns:c16="http://schemas.microsoft.com/office/drawing/2014/chart" uri="{C3380CC4-5D6E-409C-BE32-E72D297353CC}">
              <c16:uniqueId val="{00000005-72DF-4AAF-B273-0CD73148B88E}"/>
            </c:ext>
          </c:extLst>
        </c:ser>
        <c:ser>
          <c:idx val="6"/>
          <c:order val="6"/>
          <c:tx>
            <c:strRef>
              <c:f>'8.12'!$A$34</c:f>
              <c:strCache>
                <c:ptCount val="1"/>
                <c:pt idx="0">
                  <c:v>Obchod, služby, školství, zdravotnictví</c:v>
                </c:pt>
              </c:strCache>
            </c:strRef>
          </c:tx>
          <c:spPr>
            <a:solidFill>
              <a:srgbClr val="F0948F"/>
            </a:solidFill>
          </c:spPr>
          <c:invertIfNegative val="0"/>
          <c:cat>
            <c:strRef>
              <c:f>'8.12'!$C$38:$E$38</c:f>
              <c:strCache>
                <c:ptCount val="3"/>
                <c:pt idx="0">
                  <c:v>Duben</c:v>
                </c:pt>
                <c:pt idx="1">
                  <c:v>Květen</c:v>
                </c:pt>
                <c:pt idx="2">
                  <c:v>Červen</c:v>
                </c:pt>
              </c:strCache>
            </c:strRef>
          </c:cat>
          <c:val>
            <c:numRef>
              <c:f>('8.12'!$B$34,'8.12'!$D$34,'8.12'!$F$34)</c:f>
              <c:numCache>
                <c:formatCode>#\ ##0.0</c:formatCode>
                <c:ptCount val="3"/>
                <c:pt idx="0">
                  <c:v>93819.285999999993</c:v>
                </c:pt>
                <c:pt idx="1">
                  <c:v>44105.963000000003</c:v>
                </c:pt>
                <c:pt idx="2">
                  <c:v>21768.437000000005</c:v>
                </c:pt>
              </c:numCache>
            </c:numRef>
          </c:val>
          <c:extLst>
            <c:ext xmlns:c16="http://schemas.microsoft.com/office/drawing/2014/chart" uri="{C3380CC4-5D6E-409C-BE32-E72D297353CC}">
              <c16:uniqueId val="{00000006-72DF-4AAF-B273-0CD73148B88E}"/>
            </c:ext>
          </c:extLst>
        </c:ser>
        <c:ser>
          <c:idx val="7"/>
          <c:order val="7"/>
          <c:tx>
            <c:strRef>
              <c:f>'8.12'!$A$35</c:f>
              <c:strCache>
                <c:ptCount val="1"/>
                <c:pt idx="0">
                  <c:v>Ostatní</c:v>
                </c:pt>
              </c:strCache>
            </c:strRef>
          </c:tx>
          <c:spPr>
            <a:solidFill>
              <a:srgbClr val="F7C9C7"/>
            </a:solidFill>
          </c:spPr>
          <c:invertIfNegative val="0"/>
          <c:cat>
            <c:strRef>
              <c:f>'8.12'!$C$38:$E$38</c:f>
              <c:strCache>
                <c:ptCount val="3"/>
                <c:pt idx="0">
                  <c:v>Duben</c:v>
                </c:pt>
                <c:pt idx="1">
                  <c:v>Květen</c:v>
                </c:pt>
                <c:pt idx="2">
                  <c:v>Červen</c:v>
                </c:pt>
              </c:strCache>
            </c:strRef>
          </c:cat>
          <c:val>
            <c:numRef>
              <c:f>('8.12'!$B$35,'8.12'!$D$35,'8.12'!$F$35)</c:f>
              <c:numCache>
                <c:formatCode>#\ ##0.0</c:formatCode>
                <c:ptCount val="3"/>
                <c:pt idx="0">
                  <c:v>1115.9869999999999</c:v>
                </c:pt>
                <c:pt idx="1">
                  <c:v>486.32</c:v>
                </c:pt>
                <c:pt idx="2">
                  <c:v>609.82399999999996</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20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'8.12'!$A$38</c:f>
              <c:strCache>
                <c:ptCount val="1"/>
                <c:pt idx="0">
                  <c:v>Instalovaný výkon</c:v>
                </c:pt>
              </c:strCache>
            </c:strRef>
          </c:tx>
          <c:invertIfNegative val="0"/>
          <c:val>
            <c:numRef>
              <c:f>'8.12'!$B$38</c:f>
              <c:numCache>
                <c:formatCode>0.0%</c:formatCode>
                <c:ptCount val="1"/>
                <c:pt idx="0">
                  <c:v>0.11679236688476965</c:v>
                </c:pt>
              </c:numCache>
            </c:numRef>
          </c:val>
          <c:extLst>
            <c:ext xmlns:c16="http://schemas.microsoft.com/office/drawing/2014/chart" uri="{C3380CC4-5D6E-409C-BE32-E72D297353CC}">
              <c16:uniqueId val="{00000000-4E36-46C0-A91E-7D3667508618}"/>
            </c:ext>
          </c:extLst>
        </c:ser>
        <c:ser>
          <c:idx val="1"/>
          <c:order val="1"/>
          <c:tx>
            <c:strRef>
              <c:f>'8.12'!$A$39</c:f>
              <c:strCache>
                <c:ptCount val="1"/>
                <c:pt idx="0">
                  <c:v>Výroba tepla brutto</c:v>
                </c:pt>
              </c:strCache>
            </c:strRef>
          </c:tx>
          <c:invertIfNegative val="0"/>
          <c:val>
            <c:numRef>
              <c:f>'8.12'!$B$39</c:f>
              <c:numCache>
                <c:formatCode>0.0%</c:formatCode>
                <c:ptCount val="1"/>
                <c:pt idx="0">
                  <c:v>0.16207716820911572</c:v>
                </c:pt>
              </c:numCache>
            </c:numRef>
          </c:val>
          <c:extLst>
            <c:ext xmlns:c16="http://schemas.microsoft.com/office/drawing/2014/chart" uri="{C3380CC4-5D6E-409C-BE32-E72D297353CC}">
              <c16:uniqueId val="{00000001-4E36-46C0-A91E-7D3667508618}"/>
            </c:ext>
          </c:extLst>
        </c:ser>
        <c:ser>
          <c:idx val="2"/>
          <c:order val="2"/>
          <c:tx>
            <c:strRef>
              <c:f>'8.12'!$A$40</c:f>
              <c:strCache>
                <c:ptCount val="1"/>
                <c:pt idx="0">
                  <c:v>Dodávky tepla</c:v>
                </c:pt>
              </c:strCache>
            </c:strRef>
          </c:tx>
          <c:invertIfNegative val="0"/>
          <c:val>
            <c:numRef>
              <c:f>'8.12'!$B$40</c:f>
              <c:numCache>
                <c:formatCode>0.0%</c:formatCode>
                <c:ptCount val="1"/>
                <c:pt idx="0">
                  <c:v>0.2177096324723744</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majorUnit val="0.1"/>
      </c:valAx>
    </c:plotArea>
    <c:legend>
      <c:legendPos val="b"/>
      <c:layout>
        <c:manualLayout>
          <c:xMode val="edge"/>
          <c:yMode val="edge"/>
          <c:x val="1.5162396231415507E-3"/>
          <c:y val="0.75512807259673831"/>
          <c:w val="0.64728171500523457"/>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'8.12'!$A$10</c:f>
              <c:strCache>
                <c:ptCount val="1"/>
                <c:pt idx="0">
                  <c:v>Biomasa</c:v>
                </c:pt>
              </c:strCache>
            </c:strRef>
          </c:tx>
          <c:spPr>
            <a:solidFill>
              <a:srgbClr val="23315F"/>
            </a:solidFill>
          </c:spPr>
          <c:invertIfNegative val="0"/>
          <c:cat>
            <c:strRef>
              <c:f>'8.12'!$C$38:$E$38</c:f>
              <c:strCache>
                <c:ptCount val="3"/>
                <c:pt idx="0">
                  <c:v>Duben</c:v>
                </c:pt>
                <c:pt idx="1">
                  <c:v>Květen</c:v>
                </c:pt>
                <c:pt idx="2">
                  <c:v>Červen</c:v>
                </c:pt>
              </c:strCache>
            </c:strRef>
          </c:cat>
          <c:val>
            <c:numRef>
              <c:f>('8.12'!$B$10,'8.12'!$D$10,'8.12'!$F$10)</c:f>
              <c:numCache>
                <c:formatCode>#\ ##0.0</c:formatCode>
                <c:ptCount val="3"/>
                <c:pt idx="0">
                  <c:v>108914.70099999999</c:v>
                </c:pt>
                <c:pt idx="1">
                  <c:v>64123.889000000003</c:v>
                </c:pt>
                <c:pt idx="2">
                  <c:v>33179.682999999997</c:v>
                </c:pt>
              </c:numCache>
            </c:numRef>
          </c:val>
          <c:extLst>
            <c:ext xmlns:c16="http://schemas.microsoft.com/office/drawing/2014/chart" uri="{C3380CC4-5D6E-409C-BE32-E72D297353CC}">
              <c16:uniqueId val="{00000000-2D92-4281-A4C1-DC17004EBD29}"/>
            </c:ext>
          </c:extLst>
        </c:ser>
        <c:ser>
          <c:idx val="1"/>
          <c:order val="1"/>
          <c:tx>
            <c:strRef>
              <c:f>'8.12'!$A$11</c:f>
              <c:strCache>
                <c:ptCount val="1"/>
                <c:pt idx="0">
                  <c:v>Bioplyn</c:v>
                </c:pt>
              </c:strCache>
            </c:strRef>
          </c:tx>
          <c:spPr>
            <a:solidFill>
              <a:srgbClr val="5A6588"/>
            </a:solidFill>
          </c:spPr>
          <c:invertIfNegative val="0"/>
          <c:cat>
            <c:strRef>
              <c:f>'8.12'!$C$38:$E$38</c:f>
              <c:strCache>
                <c:ptCount val="3"/>
                <c:pt idx="0">
                  <c:v>Duben</c:v>
                </c:pt>
                <c:pt idx="1">
                  <c:v>Květen</c:v>
                </c:pt>
                <c:pt idx="2">
                  <c:v>Červen</c:v>
                </c:pt>
              </c:strCache>
            </c:strRef>
          </c:cat>
          <c:val>
            <c:numRef>
              <c:f>('8.12'!$B$11,'8.12'!$D$11,'8.12'!$F$11)</c:f>
              <c:numCache>
                <c:formatCode>#\ ##0.0</c:formatCode>
                <c:ptCount val="3"/>
                <c:pt idx="0">
                  <c:v>2947.8960000000002</c:v>
                </c:pt>
                <c:pt idx="1">
                  <c:v>2494.7639999999997</c:v>
                </c:pt>
                <c:pt idx="2">
                  <c:v>2364.2349999999997</c:v>
                </c:pt>
              </c:numCache>
            </c:numRef>
          </c:val>
          <c:extLst>
            <c:ext xmlns:c16="http://schemas.microsoft.com/office/drawing/2014/chart" uri="{C3380CC4-5D6E-409C-BE32-E72D297353CC}">
              <c16:uniqueId val="{00000001-2D92-4281-A4C1-DC17004EBD29}"/>
            </c:ext>
          </c:extLst>
        </c:ser>
        <c:ser>
          <c:idx val="2"/>
          <c:order val="2"/>
          <c:tx>
            <c:strRef>
              <c:f>'8.12'!$A$12</c:f>
              <c:strCache>
                <c:ptCount val="1"/>
                <c:pt idx="0">
                  <c:v>Černé uhlí</c:v>
                </c:pt>
              </c:strCache>
            </c:strRef>
          </c:tx>
          <c:spPr>
            <a:solidFill>
              <a:srgbClr val="9198B0"/>
            </a:solidFill>
          </c:spPr>
          <c:invertIfNegative val="0"/>
          <c:cat>
            <c:strRef>
              <c:f>'8.12'!$C$38:$E$38</c:f>
              <c:strCache>
                <c:ptCount val="3"/>
                <c:pt idx="0">
                  <c:v>Duben</c:v>
                </c:pt>
                <c:pt idx="1">
                  <c:v>Květen</c:v>
                </c:pt>
                <c:pt idx="2">
                  <c:v>Červen</c:v>
                </c:pt>
              </c:strCache>
            </c:strRef>
          </c:cat>
          <c:val>
            <c:numRef>
              <c:f>('8.12'!$B$12,'8.12'!$D$12,'8.12'!$F$12)</c:f>
              <c:numCache>
                <c:formatCode>#\ ##0.0</c:formatCode>
                <c:ptCount val="3"/>
                <c:pt idx="0">
                  <c:v>0</c:v>
                </c:pt>
                <c:pt idx="1">
                  <c:v>0</c:v>
                </c:pt>
                <c:pt idx="2">
                  <c:v>0</c:v>
                </c:pt>
              </c:numCache>
            </c:numRef>
          </c:val>
          <c:extLst>
            <c:ext xmlns:c16="http://schemas.microsoft.com/office/drawing/2014/chart" uri="{C3380CC4-5D6E-409C-BE32-E72D297353CC}">
              <c16:uniqueId val="{00000002-2D92-4281-A4C1-DC17004EBD29}"/>
            </c:ext>
          </c:extLst>
        </c:ser>
        <c:ser>
          <c:idx val="3"/>
          <c:order val="3"/>
          <c:tx>
            <c:strRef>
              <c:f>'8.12'!$A$13</c:f>
              <c:strCache>
                <c:ptCount val="1"/>
                <c:pt idx="0">
                  <c:v>Elektrická energie</c:v>
                </c:pt>
              </c:strCache>
            </c:strRef>
          </c:tx>
          <c:spPr>
            <a:solidFill>
              <a:srgbClr val="C8CBD7"/>
            </a:solidFill>
          </c:spPr>
          <c:invertIfNegative val="0"/>
          <c:cat>
            <c:strRef>
              <c:f>'8.12'!$C$38:$E$38</c:f>
              <c:strCache>
                <c:ptCount val="3"/>
                <c:pt idx="0">
                  <c:v>Duben</c:v>
                </c:pt>
                <c:pt idx="1">
                  <c:v>Květen</c:v>
                </c:pt>
                <c:pt idx="2">
                  <c:v>Červen</c:v>
                </c:pt>
              </c:strCache>
            </c:strRef>
          </c:cat>
          <c:val>
            <c:numRef>
              <c:f>('8.12'!$B$13,'8.12'!$D$13,'8.12'!$F$13)</c:f>
              <c:numCache>
                <c:formatCode>#\ ##0.0</c:formatCode>
                <c:ptCount val="3"/>
                <c:pt idx="0">
                  <c:v>3817.884</c:v>
                </c:pt>
                <c:pt idx="1">
                  <c:v>1966.6</c:v>
                </c:pt>
                <c:pt idx="2">
                  <c:v>2412.1129999999998</c:v>
                </c:pt>
              </c:numCache>
            </c:numRef>
          </c:val>
          <c:extLst>
            <c:ext xmlns:c16="http://schemas.microsoft.com/office/drawing/2014/chart" uri="{C3380CC4-5D6E-409C-BE32-E72D297353CC}">
              <c16:uniqueId val="{00000003-2D92-4281-A4C1-DC17004EBD29}"/>
            </c:ext>
          </c:extLst>
        </c:ser>
        <c:ser>
          <c:idx val="4"/>
          <c:order val="4"/>
          <c:tx>
            <c:strRef>
              <c:f>'8.12'!$A$14</c:f>
              <c:strCache>
                <c:ptCount val="1"/>
                <c:pt idx="0">
                  <c:v>Energie prostředí (tepelné čerpadlo)</c:v>
                </c:pt>
              </c:strCache>
            </c:strRef>
          </c:tx>
          <c:spPr>
            <a:solidFill>
              <a:srgbClr val="E02C1F"/>
            </a:solidFill>
          </c:spPr>
          <c:invertIfNegative val="0"/>
          <c:cat>
            <c:strRef>
              <c:f>'8.12'!$C$38:$E$38</c:f>
              <c:strCache>
                <c:ptCount val="3"/>
                <c:pt idx="0">
                  <c:v>Duben</c:v>
                </c:pt>
                <c:pt idx="1">
                  <c:v>Květen</c:v>
                </c:pt>
                <c:pt idx="2">
                  <c:v>Červen</c:v>
                </c:pt>
              </c:strCache>
            </c:strRef>
          </c:cat>
          <c:val>
            <c:numRef>
              <c:f>('8.12'!$B$14,'8.12'!$D$14,'8.12'!$F$14)</c:f>
              <c:numCache>
                <c:formatCode>#\ ##0.0</c:formatCode>
                <c:ptCount val="3"/>
                <c:pt idx="0">
                  <c:v>0</c:v>
                </c:pt>
                <c:pt idx="1">
                  <c:v>0</c:v>
                </c:pt>
                <c:pt idx="2">
                  <c:v>0</c:v>
                </c:pt>
              </c:numCache>
            </c:numRef>
          </c:val>
          <c:extLst>
            <c:ext xmlns:c16="http://schemas.microsoft.com/office/drawing/2014/chart" uri="{C3380CC4-5D6E-409C-BE32-E72D297353CC}">
              <c16:uniqueId val="{00000004-2D92-4281-A4C1-DC17004EBD29}"/>
            </c:ext>
          </c:extLst>
        </c:ser>
        <c:ser>
          <c:idx val="5"/>
          <c:order val="5"/>
          <c:tx>
            <c:strRef>
              <c:f>'8.12'!$A$15</c:f>
              <c:strCache>
                <c:ptCount val="1"/>
                <c:pt idx="0">
                  <c:v>Energie Slunce (solární kolektor)</c:v>
                </c:pt>
              </c:strCache>
            </c:strRef>
          </c:tx>
          <c:spPr>
            <a:solidFill>
              <a:srgbClr val="E86158"/>
            </a:solidFill>
          </c:spPr>
          <c:invertIfNegative val="0"/>
          <c:cat>
            <c:strRef>
              <c:f>'8.12'!$C$38:$E$38</c:f>
              <c:strCache>
                <c:ptCount val="3"/>
                <c:pt idx="0">
                  <c:v>Duben</c:v>
                </c:pt>
                <c:pt idx="1">
                  <c:v>Květen</c:v>
                </c:pt>
                <c:pt idx="2">
                  <c:v>Červen</c:v>
                </c:pt>
              </c:strCache>
            </c:strRef>
          </c:cat>
          <c:val>
            <c:numRef>
              <c:f>('8.12'!$B$15,'8.12'!$D$15,'8.12'!$F$15)</c:f>
              <c:numCache>
                <c:formatCode>#\ ##0.0</c:formatCode>
                <c:ptCount val="3"/>
                <c:pt idx="0">
                  <c:v>0</c:v>
                </c:pt>
                <c:pt idx="1">
                  <c:v>0</c:v>
                </c:pt>
                <c:pt idx="2">
                  <c:v>0</c:v>
                </c:pt>
              </c:numCache>
            </c:numRef>
          </c:val>
          <c:extLst>
            <c:ext xmlns:c16="http://schemas.microsoft.com/office/drawing/2014/chart" uri="{C3380CC4-5D6E-409C-BE32-E72D297353CC}">
              <c16:uniqueId val="{00000005-2D92-4281-A4C1-DC17004EBD29}"/>
            </c:ext>
          </c:extLst>
        </c:ser>
        <c:ser>
          <c:idx val="6"/>
          <c:order val="6"/>
          <c:tx>
            <c:strRef>
              <c:f>'8.12'!$A$16</c:f>
              <c:strCache>
                <c:ptCount val="1"/>
                <c:pt idx="0">
                  <c:v>Hnědé uhlí</c:v>
                </c:pt>
              </c:strCache>
            </c:strRef>
          </c:tx>
          <c:spPr>
            <a:solidFill>
              <a:srgbClr val="F0948F"/>
            </a:solidFill>
          </c:spPr>
          <c:invertIfNegative val="0"/>
          <c:cat>
            <c:strRef>
              <c:f>'8.12'!$C$38:$E$38</c:f>
              <c:strCache>
                <c:ptCount val="3"/>
                <c:pt idx="0">
                  <c:v>Duben</c:v>
                </c:pt>
                <c:pt idx="1">
                  <c:v>Květen</c:v>
                </c:pt>
                <c:pt idx="2">
                  <c:v>Červen</c:v>
                </c:pt>
              </c:strCache>
            </c:strRef>
          </c:cat>
          <c:val>
            <c:numRef>
              <c:f>('8.12'!$B$16,'8.12'!$D$16,'8.12'!$F$16)</c:f>
              <c:numCache>
                <c:formatCode>#\ ##0.0</c:formatCode>
                <c:ptCount val="3"/>
                <c:pt idx="0">
                  <c:v>1065582.6939999999</c:v>
                </c:pt>
                <c:pt idx="1">
                  <c:v>557077.58100000001</c:v>
                </c:pt>
                <c:pt idx="2">
                  <c:v>309164.07</c:v>
                </c:pt>
              </c:numCache>
            </c:numRef>
          </c:val>
          <c:extLst>
            <c:ext xmlns:c16="http://schemas.microsoft.com/office/drawing/2014/chart" uri="{C3380CC4-5D6E-409C-BE32-E72D297353CC}">
              <c16:uniqueId val="{00000006-2D92-4281-A4C1-DC17004EBD29}"/>
            </c:ext>
          </c:extLst>
        </c:ser>
        <c:ser>
          <c:idx val="7"/>
          <c:order val="7"/>
          <c:tx>
            <c:strRef>
              <c:f>'8.12'!$A$17</c:f>
              <c:strCache>
                <c:ptCount val="1"/>
                <c:pt idx="0">
                  <c:v>Jaderné palivo</c:v>
                </c:pt>
              </c:strCache>
            </c:strRef>
          </c:tx>
          <c:spPr>
            <a:solidFill>
              <a:srgbClr val="F7C9C7"/>
            </a:solidFill>
          </c:spPr>
          <c:invertIfNegative val="0"/>
          <c:cat>
            <c:strRef>
              <c:f>'8.12'!$C$38:$E$38</c:f>
              <c:strCache>
                <c:ptCount val="3"/>
                <c:pt idx="0">
                  <c:v>Duben</c:v>
                </c:pt>
                <c:pt idx="1">
                  <c:v>Květen</c:v>
                </c:pt>
                <c:pt idx="2">
                  <c:v>Červen</c:v>
                </c:pt>
              </c:strCache>
            </c:strRef>
          </c:cat>
          <c:val>
            <c:numRef>
              <c:f>('8.12'!$B$17,'8.12'!$D$17,'8.12'!$F$17)</c:f>
              <c:numCache>
                <c:formatCode>#\ ##0.0</c:formatCode>
                <c:ptCount val="3"/>
                <c:pt idx="0">
                  <c:v>0</c:v>
                </c:pt>
                <c:pt idx="1">
                  <c:v>0</c:v>
                </c:pt>
                <c:pt idx="2">
                  <c:v>0</c:v>
                </c:pt>
              </c:numCache>
            </c:numRef>
          </c:val>
          <c:extLst>
            <c:ext xmlns:c16="http://schemas.microsoft.com/office/drawing/2014/chart" uri="{C3380CC4-5D6E-409C-BE32-E72D297353CC}">
              <c16:uniqueId val="{00000007-2D92-4281-A4C1-DC17004EBD29}"/>
            </c:ext>
          </c:extLst>
        </c:ser>
        <c:ser>
          <c:idx val="8"/>
          <c:order val="8"/>
          <c:tx>
            <c:strRef>
              <c:f>'8.12'!$A$18</c:f>
              <c:strCache>
                <c:ptCount val="1"/>
                <c:pt idx="0">
                  <c:v>Koks</c:v>
                </c:pt>
              </c:strCache>
            </c:strRef>
          </c:tx>
          <c:spPr>
            <a:solidFill>
              <a:srgbClr val="262626"/>
            </a:solidFill>
          </c:spPr>
          <c:invertIfNegative val="0"/>
          <c:cat>
            <c:strRef>
              <c:f>'8.12'!$C$38:$E$38</c:f>
              <c:strCache>
                <c:ptCount val="3"/>
                <c:pt idx="0">
                  <c:v>Duben</c:v>
                </c:pt>
                <c:pt idx="1">
                  <c:v>Květen</c:v>
                </c:pt>
                <c:pt idx="2">
                  <c:v>Červen</c:v>
                </c:pt>
              </c:strCache>
            </c:strRef>
          </c:cat>
          <c:val>
            <c:numRef>
              <c:f>('8.12'!$B$18,'8.12'!$D$18,'8.12'!$F$18)</c:f>
              <c:numCache>
                <c:formatCode>#\ ##0.0</c:formatCode>
                <c:ptCount val="3"/>
                <c:pt idx="0">
                  <c:v>0</c:v>
                </c:pt>
                <c:pt idx="1">
                  <c:v>0</c:v>
                </c:pt>
                <c:pt idx="2">
                  <c:v>0</c:v>
                </c:pt>
              </c:numCache>
            </c:numRef>
          </c:val>
          <c:extLst>
            <c:ext xmlns:c16="http://schemas.microsoft.com/office/drawing/2014/chart" uri="{C3380CC4-5D6E-409C-BE32-E72D297353CC}">
              <c16:uniqueId val="{00000008-2D92-4281-A4C1-DC17004EBD29}"/>
            </c:ext>
          </c:extLst>
        </c:ser>
        <c:ser>
          <c:idx val="9"/>
          <c:order val="9"/>
          <c:tx>
            <c:strRef>
              <c:f>'8.12'!$A$19</c:f>
              <c:strCache>
                <c:ptCount val="1"/>
                <c:pt idx="0">
                  <c:v>Odpadní teplo</c:v>
                </c:pt>
              </c:strCache>
            </c:strRef>
          </c:tx>
          <c:spPr>
            <a:solidFill>
              <a:srgbClr val="646363"/>
            </a:solidFill>
          </c:spPr>
          <c:invertIfNegative val="0"/>
          <c:cat>
            <c:strRef>
              <c:f>'8.12'!$C$38:$E$38</c:f>
              <c:strCache>
                <c:ptCount val="3"/>
                <c:pt idx="0">
                  <c:v>Duben</c:v>
                </c:pt>
                <c:pt idx="1">
                  <c:v>Květen</c:v>
                </c:pt>
                <c:pt idx="2">
                  <c:v>Červen</c:v>
                </c:pt>
              </c:strCache>
            </c:strRef>
          </c:cat>
          <c:val>
            <c:numRef>
              <c:f>('8.12'!$B$19,'8.12'!$D$19,'8.12'!$F$19)</c:f>
              <c:numCache>
                <c:formatCode>#\ ##0.0</c:formatCode>
                <c:ptCount val="3"/>
                <c:pt idx="0">
                  <c:v>2101</c:v>
                </c:pt>
                <c:pt idx="1">
                  <c:v>5462</c:v>
                </c:pt>
                <c:pt idx="2">
                  <c:v>7635</c:v>
                </c:pt>
              </c:numCache>
            </c:numRef>
          </c:val>
          <c:extLst>
            <c:ext xmlns:c16="http://schemas.microsoft.com/office/drawing/2014/chart" uri="{C3380CC4-5D6E-409C-BE32-E72D297353CC}">
              <c16:uniqueId val="{00000009-2D92-4281-A4C1-DC17004EBD29}"/>
            </c:ext>
          </c:extLst>
        </c:ser>
        <c:ser>
          <c:idx val="10"/>
          <c:order val="10"/>
          <c:tx>
            <c:strRef>
              <c:f>'8.12'!$A$20</c:f>
              <c:strCache>
                <c:ptCount val="1"/>
                <c:pt idx="0">
                  <c:v>Ostatní kapalná paliva</c:v>
                </c:pt>
              </c:strCache>
            </c:strRef>
          </c:tx>
          <c:spPr>
            <a:solidFill>
              <a:srgbClr val="9D9D9C"/>
            </a:solidFill>
          </c:spPr>
          <c:invertIfNegative val="0"/>
          <c:cat>
            <c:strRef>
              <c:f>'8.12'!$C$38:$E$38</c:f>
              <c:strCache>
                <c:ptCount val="3"/>
                <c:pt idx="0">
                  <c:v>Duben</c:v>
                </c:pt>
                <c:pt idx="1">
                  <c:v>Květen</c:v>
                </c:pt>
                <c:pt idx="2">
                  <c:v>Červen</c:v>
                </c:pt>
              </c:strCache>
            </c:strRef>
          </c:cat>
          <c:val>
            <c:numRef>
              <c:f>('8.12'!$B$20,'8.12'!$D$20,'8.12'!$F$20)</c:f>
              <c:numCache>
                <c:formatCode>#\ ##0.0</c:formatCode>
                <c:ptCount val="3"/>
                <c:pt idx="0">
                  <c:v>1807.9110000000001</c:v>
                </c:pt>
                <c:pt idx="1">
                  <c:v>273.32</c:v>
                </c:pt>
                <c:pt idx="2">
                  <c:v>265.56299999999999</c:v>
                </c:pt>
              </c:numCache>
            </c:numRef>
          </c:val>
          <c:extLst>
            <c:ext xmlns:c16="http://schemas.microsoft.com/office/drawing/2014/chart" uri="{C3380CC4-5D6E-409C-BE32-E72D297353CC}">
              <c16:uniqueId val="{0000000A-2D92-4281-A4C1-DC17004EBD29}"/>
            </c:ext>
          </c:extLst>
        </c:ser>
        <c:ser>
          <c:idx val="11"/>
          <c:order val="11"/>
          <c:tx>
            <c:strRef>
              <c:f>'8.12'!$A$21</c:f>
              <c:strCache>
                <c:ptCount val="1"/>
                <c:pt idx="0">
                  <c:v>Ostatní pevná paliva</c:v>
                </c:pt>
              </c:strCache>
            </c:strRef>
          </c:tx>
          <c:spPr>
            <a:solidFill>
              <a:srgbClr val="D0D0D0"/>
            </a:solidFill>
          </c:spPr>
          <c:invertIfNegative val="0"/>
          <c:cat>
            <c:strRef>
              <c:f>'8.12'!$C$38:$E$38</c:f>
              <c:strCache>
                <c:ptCount val="3"/>
                <c:pt idx="0">
                  <c:v>Duben</c:v>
                </c:pt>
                <c:pt idx="1">
                  <c:v>Květen</c:v>
                </c:pt>
                <c:pt idx="2">
                  <c:v>Červen</c:v>
                </c:pt>
              </c:strCache>
            </c:strRef>
          </c:cat>
          <c:val>
            <c:numRef>
              <c:f>('8.12'!$B$21,'8.12'!$D$21,'8.12'!$F$21)</c:f>
              <c:numCache>
                <c:formatCode>#\ ##0.0</c:formatCode>
                <c:ptCount val="3"/>
                <c:pt idx="0">
                  <c:v>6834.8024989151245</c:v>
                </c:pt>
                <c:pt idx="1">
                  <c:v>6384.4853048601362</c:v>
                </c:pt>
                <c:pt idx="2">
                  <c:v>6876</c:v>
                </c:pt>
              </c:numCache>
            </c:numRef>
          </c:val>
          <c:extLst>
            <c:ext xmlns:c16="http://schemas.microsoft.com/office/drawing/2014/chart" uri="{C3380CC4-5D6E-409C-BE32-E72D297353CC}">
              <c16:uniqueId val="{0000000B-2D92-4281-A4C1-DC17004EBD29}"/>
            </c:ext>
          </c:extLst>
        </c:ser>
        <c:ser>
          <c:idx val="12"/>
          <c:order val="12"/>
          <c:tx>
            <c:strRef>
              <c:f>'8.12'!$A$22</c:f>
              <c:strCache>
                <c:ptCount val="1"/>
                <c:pt idx="0">
                  <c:v>Ostatní plyny</c:v>
                </c:pt>
              </c:strCache>
            </c:strRef>
          </c:tx>
          <c:spPr>
            <a:pattFill prst="ltUpDiag">
              <a:fgClr>
                <a:srgbClr val="23315F"/>
              </a:fgClr>
              <a:bgClr>
                <a:sysClr val="window" lastClr="FFFFFF"/>
              </a:bgClr>
            </a:pattFill>
          </c:spPr>
          <c:invertIfNegative val="0"/>
          <c:cat>
            <c:strRef>
              <c:f>'8.12'!$C$38:$E$38</c:f>
              <c:strCache>
                <c:ptCount val="3"/>
                <c:pt idx="0">
                  <c:v>Duben</c:v>
                </c:pt>
                <c:pt idx="1">
                  <c:v>Květen</c:v>
                </c:pt>
                <c:pt idx="2">
                  <c:v>Červen</c:v>
                </c:pt>
              </c:strCache>
            </c:strRef>
          </c:cat>
          <c:val>
            <c:numRef>
              <c:f>('8.12'!$B$22,'8.12'!$D$22,'8.12'!$F$22)</c:f>
              <c:numCache>
                <c:formatCode>#\ ##0.0</c:formatCode>
                <c:ptCount val="3"/>
                <c:pt idx="0">
                  <c:v>38473.049999999996</c:v>
                </c:pt>
                <c:pt idx="1">
                  <c:v>29302.782000000003</c:v>
                </c:pt>
                <c:pt idx="2">
                  <c:v>75249.38</c:v>
                </c:pt>
              </c:numCache>
            </c:numRef>
          </c:val>
          <c:extLst>
            <c:ext xmlns:c16="http://schemas.microsoft.com/office/drawing/2014/chart" uri="{C3380CC4-5D6E-409C-BE32-E72D297353CC}">
              <c16:uniqueId val="{0000000C-2D92-4281-A4C1-DC17004EBD29}"/>
            </c:ext>
          </c:extLst>
        </c:ser>
        <c:ser>
          <c:idx val="13"/>
          <c:order val="13"/>
          <c:tx>
            <c:strRef>
              <c:f>'8.12'!$A$23</c:f>
              <c:strCache>
                <c:ptCount val="1"/>
                <c:pt idx="0">
                  <c:v>Ostatní</c:v>
                </c:pt>
              </c:strCache>
            </c:strRef>
          </c:tx>
          <c:spPr>
            <a:pattFill prst="ltUpDiag">
              <a:fgClr>
                <a:srgbClr val="E02C1F"/>
              </a:fgClr>
              <a:bgClr>
                <a:sysClr val="window" lastClr="FFFFFF"/>
              </a:bgClr>
            </a:pattFill>
          </c:spPr>
          <c:invertIfNegative val="0"/>
          <c:cat>
            <c:strRef>
              <c:f>'8.12'!$C$38:$E$38</c:f>
              <c:strCache>
                <c:ptCount val="3"/>
                <c:pt idx="0">
                  <c:v>Duben</c:v>
                </c:pt>
                <c:pt idx="1">
                  <c:v>Květen</c:v>
                </c:pt>
                <c:pt idx="2">
                  <c:v>Červen</c:v>
                </c:pt>
              </c:strCache>
            </c:strRef>
          </c:cat>
          <c:val>
            <c:numRef>
              <c:f>('8.12'!$B$23,'8.12'!$D$23,'8.12'!$F$23)</c:f>
              <c:numCache>
                <c:formatCode>#\ ##0.0</c:formatCode>
                <c:ptCount val="3"/>
                <c:pt idx="0">
                  <c:v>0</c:v>
                </c:pt>
                <c:pt idx="1">
                  <c:v>0</c:v>
                </c:pt>
                <c:pt idx="2">
                  <c:v>0</c:v>
                </c:pt>
              </c:numCache>
            </c:numRef>
          </c:val>
          <c:extLst>
            <c:ext xmlns:c16="http://schemas.microsoft.com/office/drawing/2014/chart" uri="{C3380CC4-5D6E-409C-BE32-E72D297353CC}">
              <c16:uniqueId val="{0000000D-2D92-4281-A4C1-DC17004EBD29}"/>
            </c:ext>
          </c:extLst>
        </c:ser>
        <c:ser>
          <c:idx val="14"/>
          <c:order val="14"/>
          <c:tx>
            <c:strRef>
              <c:f>'8.12'!$A$24</c:f>
              <c:strCache>
                <c:ptCount val="1"/>
                <c:pt idx="0">
                  <c:v>Topné oleje</c:v>
                </c:pt>
              </c:strCache>
            </c:strRef>
          </c:tx>
          <c:spPr>
            <a:pattFill prst="ltUpDiag">
              <a:fgClr>
                <a:srgbClr val="5A6588"/>
              </a:fgClr>
              <a:bgClr>
                <a:sysClr val="window" lastClr="FFFFFF"/>
              </a:bgClr>
            </a:pattFill>
          </c:spPr>
          <c:invertIfNegative val="0"/>
          <c:cat>
            <c:strRef>
              <c:f>'8.12'!$C$38:$E$38</c:f>
              <c:strCache>
                <c:ptCount val="3"/>
                <c:pt idx="0">
                  <c:v>Duben</c:v>
                </c:pt>
                <c:pt idx="1">
                  <c:v>Květen</c:v>
                </c:pt>
                <c:pt idx="2">
                  <c:v>Červen</c:v>
                </c:pt>
              </c:strCache>
            </c:strRef>
          </c:cat>
          <c:val>
            <c:numRef>
              <c:f>('8.12'!$B$24,'8.12'!$D$24,'8.12'!$F$24)</c:f>
              <c:numCache>
                <c:formatCode>#\ ##0.0</c:formatCode>
                <c:ptCount val="3"/>
                <c:pt idx="0">
                  <c:v>1713.4850000000001</c:v>
                </c:pt>
                <c:pt idx="1">
                  <c:v>939.84400000000005</c:v>
                </c:pt>
                <c:pt idx="2">
                  <c:v>1146.8790000000001</c:v>
                </c:pt>
              </c:numCache>
            </c:numRef>
          </c:val>
          <c:extLst>
            <c:ext xmlns:c16="http://schemas.microsoft.com/office/drawing/2014/chart" uri="{C3380CC4-5D6E-409C-BE32-E72D297353CC}">
              <c16:uniqueId val="{0000000E-2D92-4281-A4C1-DC17004EBD29}"/>
            </c:ext>
          </c:extLst>
        </c:ser>
        <c:ser>
          <c:idx val="15"/>
          <c:order val="15"/>
          <c:tx>
            <c:strRef>
              <c:f>'8.12'!$A$25</c:f>
              <c:strCache>
                <c:ptCount val="1"/>
                <c:pt idx="0">
                  <c:v>Zemní plyn</c:v>
                </c:pt>
              </c:strCache>
            </c:strRef>
          </c:tx>
          <c:spPr>
            <a:pattFill prst="ltUpDiag">
              <a:fgClr>
                <a:srgbClr val="E86158"/>
              </a:fgClr>
              <a:bgClr>
                <a:sysClr val="window" lastClr="FFFFFF"/>
              </a:bgClr>
            </a:pattFill>
          </c:spPr>
          <c:invertIfNegative val="0"/>
          <c:cat>
            <c:strRef>
              <c:f>'8.12'!$C$38:$E$38</c:f>
              <c:strCache>
                <c:ptCount val="3"/>
                <c:pt idx="0">
                  <c:v>Duben</c:v>
                </c:pt>
                <c:pt idx="1">
                  <c:v>Květen</c:v>
                </c:pt>
                <c:pt idx="2">
                  <c:v>Červen</c:v>
                </c:pt>
              </c:strCache>
            </c:strRef>
          </c:cat>
          <c:val>
            <c:numRef>
              <c:f>('8.12'!$B$25,'8.12'!$D$25,'8.12'!$F$25)</c:f>
              <c:numCache>
                <c:formatCode>#\ ##0.0</c:formatCode>
                <c:ptCount val="3"/>
                <c:pt idx="0">
                  <c:v>448207.2125010849</c:v>
                </c:pt>
                <c:pt idx="1">
                  <c:v>181937.34869513987</c:v>
                </c:pt>
                <c:pt idx="2">
                  <c:v>153542.367</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 ##0.0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 ##0.0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 ##0.0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 ##0.0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 ##0.0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 ##0.0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 ##0.0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 ##0.0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 ##0.0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 ##0.0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 ##0.0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 ##0.0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 ##0.0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 ##0.0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 ##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cat>
            <c:strRef>
              <c:f>'8.13'!$C$38:$E$38</c:f>
              <c:strCache>
                <c:ptCount val="3"/>
                <c:pt idx="0">
                  <c:v>Duben</c:v>
                </c:pt>
                <c:pt idx="1">
                  <c:v>Květen</c:v>
                </c:pt>
                <c:pt idx="2">
                  <c:v>Červen</c:v>
                </c:pt>
              </c:strCache>
            </c:strRef>
          </c:cat>
          <c:val>
            <c:numRef>
              <c:f>('8.13'!$B$27,'8.13'!$D$27,'8.13'!$F$27)</c:f>
              <c:numCache>
                <c:formatCode>#\ ##0.0</c:formatCode>
                <c:ptCount val="3"/>
                <c:pt idx="0">
                  <c:v>319868.8079999999</c:v>
                </c:pt>
                <c:pt idx="1">
                  <c:v>242103.29500000001</c:v>
                </c:pt>
                <c:pt idx="2">
                  <c:v>211979.03700000001</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cat>
            <c:strRef>
              <c:f>'8.13'!$C$38:$E$38</c:f>
              <c:strCache>
                <c:ptCount val="3"/>
                <c:pt idx="0">
                  <c:v>Duben</c:v>
                </c:pt>
                <c:pt idx="1">
                  <c:v>Květen</c:v>
                </c:pt>
                <c:pt idx="2">
                  <c:v>Červen</c:v>
                </c:pt>
              </c:strCache>
            </c:strRef>
          </c:cat>
          <c:val>
            <c:numRef>
              <c:f>('8.13'!$B$28,'8.13'!$D$28,'8.13'!$F$28)</c:f>
              <c:numCache>
                <c:formatCode>#\ ##0.0</c:formatCode>
                <c:ptCount val="3"/>
                <c:pt idx="0">
                  <c:v>53771.678</c:v>
                </c:pt>
                <c:pt idx="1">
                  <c:v>27365.250999999997</c:v>
                </c:pt>
                <c:pt idx="2">
                  <c:v>6801.9710000000005</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cat>
            <c:strRef>
              <c:f>'8.13'!$C$38:$E$38</c:f>
              <c:strCache>
                <c:ptCount val="3"/>
                <c:pt idx="0">
                  <c:v>Duben</c:v>
                </c:pt>
                <c:pt idx="1">
                  <c:v>Květen</c:v>
                </c:pt>
                <c:pt idx="2">
                  <c:v>Červen</c:v>
                </c:pt>
              </c:strCache>
            </c:strRef>
          </c:cat>
          <c:val>
            <c:numRef>
              <c:f>('8.13'!$B$29,'8.13'!$D$29,'8.13'!$F$29)</c:f>
              <c:numCache>
                <c:formatCode>#\ ##0.0</c:formatCode>
                <c:ptCount val="3"/>
                <c:pt idx="0">
                  <c:v>13021.130000000001</c:v>
                </c:pt>
                <c:pt idx="1">
                  <c:v>5376.36</c:v>
                </c:pt>
                <c:pt idx="2">
                  <c:v>1521.66</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cat>
            <c:strRef>
              <c:f>'8.13'!$C$38:$E$38</c:f>
              <c:strCache>
                <c:ptCount val="3"/>
                <c:pt idx="0">
                  <c:v>Duben</c:v>
                </c:pt>
                <c:pt idx="1">
                  <c:v>Květen</c:v>
                </c:pt>
                <c:pt idx="2">
                  <c:v>Červen</c:v>
                </c:pt>
              </c:strCache>
            </c:strRef>
          </c:cat>
          <c:val>
            <c:numRef>
              <c:f>('8.13'!$B$30,'8.13'!$D$30,'8.13'!$F$30)</c:f>
              <c:numCache>
                <c:formatCode>#\ ##0.0</c:formatCode>
                <c:ptCount val="3"/>
                <c:pt idx="0">
                  <c:v>1085.5820000000001</c:v>
                </c:pt>
                <c:pt idx="1">
                  <c:v>383.29399999999998</c:v>
                </c:pt>
                <c:pt idx="2">
                  <c:v>15.39</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cat>
            <c:strRef>
              <c:f>'8.13'!$C$38:$E$38</c:f>
              <c:strCache>
                <c:ptCount val="3"/>
                <c:pt idx="0">
                  <c:v>Duben</c:v>
                </c:pt>
                <c:pt idx="1">
                  <c:v>Květen</c:v>
                </c:pt>
                <c:pt idx="2">
                  <c:v>Červen</c:v>
                </c:pt>
              </c:strCache>
            </c:strRef>
          </c:cat>
          <c:val>
            <c:numRef>
              <c:f>('8.13'!$B$31,'8.13'!$D$31,'8.13'!$F$31)</c:f>
              <c:numCache>
                <c:formatCode>#\ ##0.0</c:formatCode>
                <c:ptCount val="3"/>
                <c:pt idx="0">
                  <c:v>7901.7499999999991</c:v>
                </c:pt>
                <c:pt idx="1">
                  <c:v>3489.87</c:v>
                </c:pt>
                <c:pt idx="2">
                  <c:v>1684.33</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cat>
            <c:strRef>
              <c:f>'8.13'!$C$38:$E$38</c:f>
              <c:strCache>
                <c:ptCount val="3"/>
                <c:pt idx="0">
                  <c:v>Duben</c:v>
                </c:pt>
                <c:pt idx="1">
                  <c:v>Květen</c:v>
                </c:pt>
                <c:pt idx="2">
                  <c:v>Červen</c:v>
                </c:pt>
              </c:strCache>
            </c:strRef>
          </c:cat>
          <c:val>
            <c:numRef>
              <c:f>('8.13'!$B$32,'8.13'!$D$32,'8.13'!$F$32)</c:f>
              <c:numCache>
                <c:formatCode>#\ ##0.0</c:formatCode>
                <c:ptCount val="3"/>
                <c:pt idx="0">
                  <c:v>345455.19699999999</c:v>
                </c:pt>
                <c:pt idx="1">
                  <c:v>186766.89399999997</c:v>
                </c:pt>
                <c:pt idx="2">
                  <c:v>107720.04100000001</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cat>
            <c:strRef>
              <c:f>'8.13'!$C$38:$E$38</c:f>
              <c:strCache>
                <c:ptCount val="3"/>
                <c:pt idx="0">
                  <c:v>Duben</c:v>
                </c:pt>
                <c:pt idx="1">
                  <c:v>Květen</c:v>
                </c:pt>
                <c:pt idx="2">
                  <c:v>Červen</c:v>
                </c:pt>
              </c:strCache>
            </c:strRef>
          </c:cat>
          <c:val>
            <c:numRef>
              <c:f>('8.13'!$B$33,'8.13'!$D$33,'8.13'!$F$33)</c:f>
              <c:numCache>
                <c:formatCode>#\ ##0.0</c:formatCode>
                <c:ptCount val="3"/>
                <c:pt idx="0">
                  <c:v>146397.86500000002</c:v>
                </c:pt>
                <c:pt idx="1">
                  <c:v>72335.40400000001</c:v>
                </c:pt>
                <c:pt idx="2">
                  <c:v>32866.584999999999</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cat>
            <c:strRef>
              <c:f>'8.13'!$C$38:$E$38</c:f>
              <c:strCache>
                <c:ptCount val="3"/>
                <c:pt idx="0">
                  <c:v>Duben</c:v>
                </c:pt>
                <c:pt idx="1">
                  <c:v>Květen</c:v>
                </c:pt>
                <c:pt idx="2">
                  <c:v>Červen</c:v>
                </c:pt>
              </c:strCache>
            </c:strRef>
          </c:cat>
          <c:val>
            <c:numRef>
              <c:f>('8.13'!$B$34,'8.13'!$D$34,'8.13'!$F$34)</c:f>
              <c:numCache>
                <c:formatCode>#\ ##0.0</c:formatCode>
                <c:ptCount val="3"/>
                <c:pt idx="0">
                  <c:v>15309.225</c:v>
                </c:pt>
                <c:pt idx="1">
                  <c:v>11464.405000000001</c:v>
                </c:pt>
                <c:pt idx="2">
                  <c:v>6128.5289999999995</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12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'8.13'!$A$38</c:f>
              <c:strCache>
                <c:ptCount val="1"/>
                <c:pt idx="0">
                  <c:v>Instalovaný výkon</c:v>
                </c:pt>
              </c:strCache>
            </c:strRef>
          </c:tx>
          <c:invertIfNegative val="0"/>
          <c:val>
            <c:numRef>
              <c:f>'8.13'!$B$38</c:f>
              <c:numCache>
                <c:formatCode>0.0%</c:formatCode>
                <c:ptCount val="1"/>
                <c:pt idx="0">
                  <c:v>0.26230768172270474</c:v>
                </c:pt>
              </c:numCache>
            </c:numRef>
          </c:val>
          <c:extLst>
            <c:ext xmlns:c16="http://schemas.microsoft.com/office/drawing/2014/chart" uri="{C3380CC4-5D6E-409C-BE32-E72D297353CC}">
              <c16:uniqueId val="{00000000-46E4-4F37-874A-FF5326A516FF}"/>
            </c:ext>
          </c:extLst>
        </c:ser>
        <c:ser>
          <c:idx val="1"/>
          <c:order val="1"/>
          <c:tx>
            <c:strRef>
              <c:f>'8.13'!$A$39</c:f>
              <c:strCache>
                <c:ptCount val="1"/>
                <c:pt idx="0">
                  <c:v>Výroba tepla brutto</c:v>
                </c:pt>
              </c:strCache>
            </c:strRef>
          </c:tx>
          <c:invertIfNegative val="0"/>
          <c:val>
            <c:numRef>
              <c:f>'8.13'!$B$39</c:f>
              <c:numCache>
                <c:formatCode>0.0%</c:formatCode>
                <c:ptCount val="1"/>
                <c:pt idx="0">
                  <c:v>0.21300631967606473</c:v>
                </c:pt>
              </c:numCache>
            </c:numRef>
          </c:val>
          <c:extLst>
            <c:ext xmlns:c16="http://schemas.microsoft.com/office/drawing/2014/chart" uri="{C3380CC4-5D6E-409C-BE32-E72D297353CC}">
              <c16:uniqueId val="{00000001-46E4-4F37-874A-FF5326A516FF}"/>
            </c:ext>
          </c:extLst>
        </c:ser>
        <c:ser>
          <c:idx val="2"/>
          <c:order val="2"/>
          <c:tx>
            <c:strRef>
              <c:f>'8.13'!$A$40</c:f>
              <c:strCache>
                <c:ptCount val="1"/>
                <c:pt idx="0">
                  <c:v>Dodávky tepla</c:v>
                </c:pt>
              </c:strCache>
            </c:strRef>
          </c:tx>
          <c:invertIfNegative val="0"/>
          <c:val>
            <c:numRef>
              <c:f>'8.13'!$B$40</c:f>
              <c:numCache>
                <c:formatCode>0.0%</c:formatCode>
                <c:ptCount val="1"/>
                <c:pt idx="0">
                  <c:v>0.14938837506598115</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majorUnit val="0.1"/>
      </c:valAx>
    </c:plotArea>
    <c:legend>
      <c:legendPos val="b"/>
      <c:layout>
        <c:manualLayout>
          <c:xMode val="edge"/>
          <c:yMode val="edge"/>
          <c:x val="3.5170029179910689E-2"/>
          <c:y val="0.68656067189358461"/>
          <c:w val="0.67681072653033092"/>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cat>
            <c:strRef>
              <c:f>'8.13'!$C$38:$E$38</c:f>
              <c:strCache>
                <c:ptCount val="3"/>
                <c:pt idx="0">
                  <c:v>Duben</c:v>
                </c:pt>
                <c:pt idx="1">
                  <c:v>Květen</c:v>
                </c:pt>
                <c:pt idx="2">
                  <c:v>Červen</c:v>
                </c:pt>
              </c:strCache>
            </c:strRef>
          </c:cat>
          <c:val>
            <c:numRef>
              <c:f>('8.13'!$B$10,'8.13'!$D$10,'8.13'!$F$10)</c:f>
              <c:numCache>
                <c:formatCode>#\ ##0.0</c:formatCode>
                <c:ptCount val="3"/>
                <c:pt idx="0">
                  <c:v>150385.12700000001</c:v>
                </c:pt>
                <c:pt idx="1">
                  <c:v>84321.35100000001</c:v>
                </c:pt>
                <c:pt idx="2">
                  <c:v>65046.620999999999</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cat>
            <c:strRef>
              <c:f>'8.13'!$C$38:$E$38</c:f>
              <c:strCache>
                <c:ptCount val="3"/>
                <c:pt idx="0">
                  <c:v>Duben</c:v>
                </c:pt>
                <c:pt idx="1">
                  <c:v>Květen</c:v>
                </c:pt>
                <c:pt idx="2">
                  <c:v>Červen</c:v>
                </c:pt>
              </c:strCache>
            </c:strRef>
          </c:cat>
          <c:val>
            <c:numRef>
              <c:f>('8.13'!$B$11,'8.13'!$D$11,'8.13'!$F$11)</c:f>
              <c:numCache>
                <c:formatCode>#\ ##0.0</c:formatCode>
                <c:ptCount val="3"/>
                <c:pt idx="0">
                  <c:v>1279.633</c:v>
                </c:pt>
                <c:pt idx="1">
                  <c:v>1424.2060000000001</c:v>
                </c:pt>
                <c:pt idx="2">
                  <c:v>1172.4370000000001</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cat>
            <c:strRef>
              <c:f>'8.13'!$C$38:$E$38</c:f>
              <c:strCache>
                <c:ptCount val="3"/>
                <c:pt idx="0">
                  <c:v>Duben</c:v>
                </c:pt>
                <c:pt idx="1">
                  <c:v>Květen</c:v>
                </c:pt>
                <c:pt idx="2">
                  <c:v>Červen</c:v>
                </c:pt>
              </c:strCache>
            </c:strRef>
          </c:cat>
          <c:val>
            <c:numRef>
              <c:f>('8.13'!$B$12,'8.13'!$D$12,'8.13'!$F$12)</c:f>
              <c:numCache>
                <c:formatCode>#\ ##0.0</c:formatCode>
                <c:ptCount val="3"/>
                <c:pt idx="0">
                  <c:v>504.84</c:v>
                </c:pt>
                <c:pt idx="1">
                  <c:v>469.87</c:v>
                </c:pt>
                <c:pt idx="2">
                  <c:v>230.29</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cat>
            <c:strRef>
              <c:f>'8.13'!$C$38:$E$38</c:f>
              <c:strCache>
                <c:ptCount val="3"/>
                <c:pt idx="0">
                  <c:v>Duben</c:v>
                </c:pt>
                <c:pt idx="1">
                  <c:v>Květen</c:v>
                </c:pt>
                <c:pt idx="2">
                  <c:v>Červen</c:v>
                </c:pt>
              </c:strCache>
            </c:strRef>
          </c:cat>
          <c:val>
            <c:numRef>
              <c:f>('8.13'!$B$13,'8.13'!$D$13,'8.13'!$F$13)</c:f>
              <c:numCache>
                <c:formatCode>#\ ##0.0</c:formatCode>
                <c:ptCount val="3"/>
                <c:pt idx="0">
                  <c:v>96.17</c:v>
                </c:pt>
                <c:pt idx="1">
                  <c:v>37.1</c:v>
                </c:pt>
                <c:pt idx="2">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cat>
            <c:strRef>
              <c:f>'8.13'!$C$38:$E$38</c:f>
              <c:strCache>
                <c:ptCount val="3"/>
                <c:pt idx="0">
                  <c:v>Duben</c:v>
                </c:pt>
                <c:pt idx="1">
                  <c:v>Květen</c:v>
                </c:pt>
                <c:pt idx="2">
                  <c:v>Červen</c:v>
                </c:pt>
              </c:strCache>
            </c:strRef>
          </c:cat>
          <c:val>
            <c:numRef>
              <c:f>('8.13'!$B$14,'8.13'!$D$14,'8.13'!$F$14)</c:f>
              <c:numCache>
                <c:formatCode>#\ ##0.0</c:formatCode>
                <c:ptCount val="3"/>
                <c:pt idx="0">
                  <c:v>116</c:v>
                </c:pt>
                <c:pt idx="1">
                  <c:v>120</c:v>
                </c:pt>
                <c:pt idx="2">
                  <c:v>116</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cat>
            <c:strRef>
              <c:f>'8.13'!$C$38:$E$38</c:f>
              <c:strCache>
                <c:ptCount val="3"/>
                <c:pt idx="0">
                  <c:v>Duben</c:v>
                </c:pt>
                <c:pt idx="1">
                  <c:v>Květen</c:v>
                </c:pt>
                <c:pt idx="2">
                  <c:v>Červen</c:v>
                </c:pt>
              </c:strCache>
            </c:strRef>
          </c:cat>
          <c:val>
            <c:numRef>
              <c:f>('8.13'!$B$15,'8.13'!$D$15,'8.13'!$F$15)</c:f>
              <c:numCache>
                <c:formatCode>#\ ##0.0</c:formatCode>
                <c:ptCount val="3"/>
                <c:pt idx="0">
                  <c:v>8</c:v>
                </c:pt>
                <c:pt idx="1">
                  <c:v>13</c:v>
                </c:pt>
                <c:pt idx="2">
                  <c:v>12</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cat>
            <c:strRef>
              <c:f>'8.13'!$C$38:$E$38</c:f>
              <c:strCache>
                <c:ptCount val="3"/>
                <c:pt idx="0">
                  <c:v>Duben</c:v>
                </c:pt>
                <c:pt idx="1">
                  <c:v>Květen</c:v>
                </c:pt>
                <c:pt idx="2">
                  <c:v>Červen</c:v>
                </c:pt>
              </c:strCache>
            </c:strRef>
          </c:cat>
          <c:val>
            <c:numRef>
              <c:f>('8.13'!$B$16,'8.13'!$D$16,'8.13'!$F$16)</c:f>
              <c:numCache>
                <c:formatCode>#\ ##0.0</c:formatCode>
                <c:ptCount val="3"/>
                <c:pt idx="0">
                  <c:v>803443.90399999998</c:v>
                </c:pt>
                <c:pt idx="1">
                  <c:v>514068.6179999999</c:v>
                </c:pt>
                <c:pt idx="2">
                  <c:v>357716.71499999991</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cat>
            <c:strRef>
              <c:f>'8.13'!$C$38:$E$38</c:f>
              <c:strCache>
                <c:ptCount val="3"/>
                <c:pt idx="0">
                  <c:v>Duben</c:v>
                </c:pt>
                <c:pt idx="1">
                  <c:v>Květen</c:v>
                </c:pt>
                <c:pt idx="2">
                  <c:v>Červen</c:v>
                </c:pt>
              </c:strCache>
            </c:strRef>
          </c:cat>
          <c:val>
            <c:numRef>
              <c:f>('8.13'!$B$17,'8.13'!$D$17,'8.13'!$F$17)</c:f>
              <c:numCache>
                <c:formatCode>#\ ##0.0</c:formatCode>
                <c:ptCount val="3"/>
                <c:pt idx="0">
                  <c:v>0</c:v>
                </c:pt>
                <c:pt idx="1">
                  <c:v>0</c:v>
                </c:pt>
                <c:pt idx="2">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cat>
            <c:strRef>
              <c:f>'8.13'!$C$38:$E$38</c:f>
              <c:strCache>
                <c:ptCount val="3"/>
                <c:pt idx="0">
                  <c:v>Duben</c:v>
                </c:pt>
                <c:pt idx="1">
                  <c:v>Květen</c:v>
                </c:pt>
                <c:pt idx="2">
                  <c:v>Červen</c:v>
                </c:pt>
              </c:strCache>
            </c:strRef>
          </c:cat>
          <c:val>
            <c:numRef>
              <c:f>('8.13'!$B$18,'8.13'!$D$18,'8.13'!$F$18)</c:f>
              <c:numCache>
                <c:formatCode>#\ ##0.0</c:formatCode>
                <c:ptCount val="3"/>
                <c:pt idx="0">
                  <c:v>0</c:v>
                </c:pt>
                <c:pt idx="1">
                  <c:v>0</c:v>
                </c:pt>
                <c:pt idx="2">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cat>
            <c:strRef>
              <c:f>'8.13'!$C$38:$E$38</c:f>
              <c:strCache>
                <c:ptCount val="3"/>
                <c:pt idx="0">
                  <c:v>Duben</c:v>
                </c:pt>
                <c:pt idx="1">
                  <c:v>Květen</c:v>
                </c:pt>
                <c:pt idx="2">
                  <c:v>Červen</c:v>
                </c:pt>
              </c:strCache>
            </c:strRef>
          </c:cat>
          <c:val>
            <c:numRef>
              <c:f>('8.13'!$B$19,'8.13'!$D$19,'8.13'!$F$19)</c:f>
              <c:numCache>
                <c:formatCode>#\ ##0.0</c:formatCode>
                <c:ptCount val="3"/>
                <c:pt idx="0">
                  <c:v>102</c:v>
                </c:pt>
                <c:pt idx="1">
                  <c:v>38</c:v>
                </c:pt>
                <c:pt idx="2">
                  <c:v>41</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cat>
            <c:strRef>
              <c:f>'8.13'!$C$38:$E$38</c:f>
              <c:strCache>
                <c:ptCount val="3"/>
                <c:pt idx="0">
                  <c:v>Duben</c:v>
                </c:pt>
                <c:pt idx="1">
                  <c:v>Květen</c:v>
                </c:pt>
                <c:pt idx="2">
                  <c:v>Červen</c:v>
                </c:pt>
              </c:strCache>
            </c:strRef>
          </c:cat>
          <c:val>
            <c:numRef>
              <c:f>('8.13'!$B$20,'8.13'!$D$20,'8.13'!$F$20)</c:f>
              <c:numCache>
                <c:formatCode>#\ ##0.0</c:formatCode>
                <c:ptCount val="3"/>
                <c:pt idx="0">
                  <c:v>0</c:v>
                </c:pt>
                <c:pt idx="1">
                  <c:v>0</c:v>
                </c:pt>
                <c:pt idx="2">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cat>
            <c:strRef>
              <c:f>'8.13'!$C$38:$E$38</c:f>
              <c:strCache>
                <c:ptCount val="3"/>
                <c:pt idx="0">
                  <c:v>Duben</c:v>
                </c:pt>
                <c:pt idx="1">
                  <c:v>Květen</c:v>
                </c:pt>
                <c:pt idx="2">
                  <c:v>Červen</c:v>
                </c:pt>
              </c:strCache>
            </c:strRef>
          </c:cat>
          <c:val>
            <c:numRef>
              <c:f>('8.13'!$B$21,'8.13'!$D$21,'8.13'!$F$21)</c:f>
              <c:numCache>
                <c:formatCode>#\ ##0.0</c:formatCode>
                <c:ptCount val="3"/>
                <c:pt idx="0">
                  <c:v>1555.83</c:v>
                </c:pt>
                <c:pt idx="1">
                  <c:v>2462.1</c:v>
                </c:pt>
                <c:pt idx="2">
                  <c:v>1263.8599999999999</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cat>
            <c:strRef>
              <c:f>'8.13'!$C$38:$E$38</c:f>
              <c:strCache>
                <c:ptCount val="3"/>
                <c:pt idx="0">
                  <c:v>Duben</c:v>
                </c:pt>
                <c:pt idx="1">
                  <c:v>Květen</c:v>
                </c:pt>
                <c:pt idx="2">
                  <c:v>Červen</c:v>
                </c:pt>
              </c:strCache>
            </c:strRef>
          </c:cat>
          <c:val>
            <c:numRef>
              <c:f>('8.13'!$B$22,'8.13'!$D$22,'8.13'!$F$22)</c:f>
              <c:numCache>
                <c:formatCode>#\ ##0.0</c:formatCode>
                <c:ptCount val="3"/>
                <c:pt idx="0">
                  <c:v>0</c:v>
                </c:pt>
                <c:pt idx="1">
                  <c:v>0</c:v>
                </c:pt>
                <c:pt idx="2">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cat>
            <c:strRef>
              <c:f>'8.13'!$C$38:$E$38</c:f>
              <c:strCache>
                <c:ptCount val="3"/>
                <c:pt idx="0">
                  <c:v>Duben</c:v>
                </c:pt>
                <c:pt idx="1">
                  <c:v>Květen</c:v>
                </c:pt>
                <c:pt idx="2">
                  <c:v>Červen</c:v>
                </c:pt>
              </c:strCache>
            </c:strRef>
          </c:cat>
          <c:val>
            <c:numRef>
              <c:f>('8.13'!$B$23,'8.13'!$D$23,'8.13'!$F$23)</c:f>
              <c:numCache>
                <c:formatCode>#\ ##0.0</c:formatCode>
                <c:ptCount val="3"/>
                <c:pt idx="0">
                  <c:v>0</c:v>
                </c:pt>
                <c:pt idx="1">
                  <c:v>0</c:v>
                </c:pt>
                <c:pt idx="2">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cat>
            <c:strRef>
              <c:f>'8.13'!$C$38:$E$38</c:f>
              <c:strCache>
                <c:ptCount val="3"/>
                <c:pt idx="0">
                  <c:v>Duben</c:v>
                </c:pt>
                <c:pt idx="1">
                  <c:v>Květen</c:v>
                </c:pt>
                <c:pt idx="2">
                  <c:v>Červen</c:v>
                </c:pt>
              </c:strCache>
            </c:strRef>
          </c:cat>
          <c:val>
            <c:numRef>
              <c:f>('8.13'!$B$24,'8.13'!$D$24,'8.13'!$F$24)</c:f>
              <c:numCache>
                <c:formatCode>#\ ##0.0</c:formatCode>
                <c:ptCount val="3"/>
                <c:pt idx="0">
                  <c:v>1641.3990000000001</c:v>
                </c:pt>
                <c:pt idx="1">
                  <c:v>1378.155</c:v>
                </c:pt>
                <c:pt idx="2">
                  <c:v>103.88499999999999</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cat>
            <c:strRef>
              <c:f>'8.13'!$C$38:$E$38</c:f>
              <c:strCache>
                <c:ptCount val="3"/>
                <c:pt idx="0">
                  <c:v>Duben</c:v>
                </c:pt>
                <c:pt idx="1">
                  <c:v>Květen</c:v>
                </c:pt>
                <c:pt idx="2">
                  <c:v>Červen</c:v>
                </c:pt>
              </c:strCache>
            </c:strRef>
          </c:cat>
          <c:val>
            <c:numRef>
              <c:f>('8.13'!$B$25,'8.13'!$D$25,'8.13'!$F$25)</c:f>
              <c:numCache>
                <c:formatCode>#\ ##0.0</c:formatCode>
                <c:ptCount val="3"/>
                <c:pt idx="0">
                  <c:v>79859.566999999981</c:v>
                </c:pt>
                <c:pt idx="1">
                  <c:v>39543.86299999999</c:v>
                </c:pt>
                <c:pt idx="2">
                  <c:v>33824.095000000001</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Průmysl</c:v>
                </c:pt>
              </c:strCache>
            </c:strRef>
          </c:tx>
          <c:invertIfNegative val="0"/>
          <c:cat>
            <c:strRef>
              <c:f>'8.14'!$C$38:$E$38</c:f>
              <c:strCache>
                <c:ptCount val="3"/>
                <c:pt idx="0">
                  <c:v>Duben</c:v>
                </c:pt>
                <c:pt idx="1">
                  <c:v>Květen</c:v>
                </c:pt>
                <c:pt idx="2">
                  <c:v>Červen</c:v>
                </c:pt>
              </c:strCache>
            </c:strRef>
          </c:cat>
          <c:val>
            <c:numRef>
              <c:f>('8.14'!$B$27,'8.14'!$D$27,'8.14'!$F$27)</c:f>
              <c:numCache>
                <c:formatCode>#\ ##0.0</c:formatCode>
                <c:ptCount val="3"/>
                <c:pt idx="0">
                  <c:v>143154.00599999999</c:v>
                </c:pt>
                <c:pt idx="1">
                  <c:v>115764.83500000001</c:v>
                </c:pt>
                <c:pt idx="2">
                  <c:v>99776.565000000002</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cat>
            <c:strRef>
              <c:f>'8.14'!$C$38:$E$38</c:f>
              <c:strCache>
                <c:ptCount val="3"/>
                <c:pt idx="0">
                  <c:v>Duben</c:v>
                </c:pt>
                <c:pt idx="1">
                  <c:v>Květen</c:v>
                </c:pt>
                <c:pt idx="2">
                  <c:v>Červen</c:v>
                </c:pt>
              </c:strCache>
            </c:strRef>
          </c:cat>
          <c:val>
            <c:numRef>
              <c:f>('8.14'!$B$28,'8.14'!$D$28,'8.14'!$F$28)</c:f>
              <c:numCache>
                <c:formatCode>#\ ##0.0</c:formatCode>
                <c:ptCount val="3"/>
                <c:pt idx="0">
                  <c:v>164.86899999999997</c:v>
                </c:pt>
                <c:pt idx="1">
                  <c:v>220.19200000000001</c:v>
                </c:pt>
                <c:pt idx="2">
                  <c:v>286.66199999999998</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cat>
            <c:strRef>
              <c:f>'8.14'!$C$38:$E$38</c:f>
              <c:strCache>
                <c:ptCount val="3"/>
                <c:pt idx="0">
                  <c:v>Duben</c:v>
                </c:pt>
                <c:pt idx="1">
                  <c:v>Květen</c:v>
                </c:pt>
                <c:pt idx="2">
                  <c:v>Červen</c:v>
                </c:pt>
              </c:strCache>
            </c:strRef>
          </c:cat>
          <c:val>
            <c:numRef>
              <c:f>('8.14'!$B$29,'8.14'!$D$29,'8.14'!$F$29)</c:f>
              <c:numCache>
                <c:formatCode>#\ ##0.0</c:formatCode>
                <c:ptCount val="3"/>
                <c:pt idx="0">
                  <c:v>1402.27</c:v>
                </c:pt>
                <c:pt idx="1">
                  <c:v>503.77</c:v>
                </c:pt>
                <c:pt idx="2">
                  <c:v>240.37</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cat>
            <c:strRef>
              <c:f>'8.14'!$C$38:$E$38</c:f>
              <c:strCache>
                <c:ptCount val="3"/>
                <c:pt idx="0">
                  <c:v>Duben</c:v>
                </c:pt>
                <c:pt idx="1">
                  <c:v>Květen</c:v>
                </c:pt>
                <c:pt idx="2">
                  <c:v>Červen</c:v>
                </c:pt>
              </c:strCache>
            </c:strRef>
          </c:cat>
          <c:val>
            <c:numRef>
              <c:f>('8.14'!$B$30,'8.14'!$D$30,'8.14'!$F$30)</c:f>
              <c:numCache>
                <c:formatCode>#\ ##0.0</c:formatCode>
                <c:ptCount val="3"/>
                <c:pt idx="0">
                  <c:v>1166.375</c:v>
                </c:pt>
                <c:pt idx="1">
                  <c:v>396.00900000000001</c:v>
                </c:pt>
                <c:pt idx="2">
                  <c:v>162.87</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cat>
            <c:strRef>
              <c:f>'8.14'!$C$38:$E$38</c:f>
              <c:strCache>
                <c:ptCount val="3"/>
                <c:pt idx="0">
                  <c:v>Duben</c:v>
                </c:pt>
                <c:pt idx="1">
                  <c:v>Květen</c:v>
                </c:pt>
                <c:pt idx="2">
                  <c:v>Červen</c:v>
                </c:pt>
              </c:strCache>
            </c:strRef>
          </c:cat>
          <c:val>
            <c:numRef>
              <c:f>('8.14'!$B$31,'8.14'!$D$31,'8.14'!$F$31)</c:f>
              <c:numCache>
                <c:formatCode>#\ ##0.0</c:formatCode>
                <c:ptCount val="3"/>
                <c:pt idx="0">
                  <c:v>994.08999999999992</c:v>
                </c:pt>
                <c:pt idx="1">
                  <c:v>890.66000000000008</c:v>
                </c:pt>
                <c:pt idx="2">
                  <c:v>618.65</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cat>
            <c:strRef>
              <c:f>'8.14'!$C$38:$E$38</c:f>
              <c:strCache>
                <c:ptCount val="3"/>
                <c:pt idx="0">
                  <c:v>Duben</c:v>
                </c:pt>
                <c:pt idx="1">
                  <c:v>Květen</c:v>
                </c:pt>
                <c:pt idx="2">
                  <c:v>Červen</c:v>
                </c:pt>
              </c:strCache>
            </c:strRef>
          </c:cat>
          <c:val>
            <c:numRef>
              <c:f>('8.14'!$B$32,'8.14'!$D$32,'8.14'!$F$32)</c:f>
              <c:numCache>
                <c:formatCode>#\ ##0.0</c:formatCode>
                <c:ptCount val="3"/>
                <c:pt idx="0">
                  <c:v>110129.394</c:v>
                </c:pt>
                <c:pt idx="1">
                  <c:v>59996.345000000001</c:v>
                </c:pt>
                <c:pt idx="2">
                  <c:v>26892.800999999996</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cat>
            <c:strRef>
              <c:f>'8.14'!$C$38:$E$38</c:f>
              <c:strCache>
                <c:ptCount val="3"/>
                <c:pt idx="0">
                  <c:v>Duben</c:v>
                </c:pt>
                <c:pt idx="1">
                  <c:v>Květen</c:v>
                </c:pt>
                <c:pt idx="2">
                  <c:v>Červen</c:v>
                </c:pt>
              </c:strCache>
            </c:strRef>
          </c:cat>
          <c:val>
            <c:numRef>
              <c:f>('8.14'!$B$33,'8.14'!$D$33,'8.14'!$F$33)</c:f>
              <c:numCache>
                <c:formatCode>#\ ##0.0</c:formatCode>
                <c:ptCount val="3"/>
                <c:pt idx="0">
                  <c:v>43465.243999999999</c:v>
                </c:pt>
                <c:pt idx="1">
                  <c:v>20181.165000000001</c:v>
                </c:pt>
                <c:pt idx="2">
                  <c:v>9278.3950000000004</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cat>
            <c:strRef>
              <c:f>'8.14'!$C$38:$E$38</c:f>
              <c:strCache>
                <c:ptCount val="3"/>
                <c:pt idx="0">
                  <c:v>Duben</c:v>
                </c:pt>
                <c:pt idx="1">
                  <c:v>Květen</c:v>
                </c:pt>
                <c:pt idx="2">
                  <c:v>Červen</c:v>
                </c:pt>
              </c:strCache>
            </c:strRef>
          </c:cat>
          <c:val>
            <c:numRef>
              <c:f>('8.14'!$B$34,'8.14'!$D$34,'8.14'!$F$34)</c:f>
              <c:numCache>
                <c:formatCode>#\ ##0.0</c:formatCode>
                <c:ptCount val="3"/>
                <c:pt idx="0">
                  <c:v>260.34199999999998</c:v>
                </c:pt>
                <c:pt idx="1">
                  <c:v>62.521000000000001</c:v>
                </c:pt>
                <c:pt idx="2">
                  <c:v>0</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'8.14'!$A$38</c:f>
              <c:strCache>
                <c:ptCount val="1"/>
                <c:pt idx="0">
                  <c:v>Instalovaný výkon</c:v>
                </c:pt>
              </c:strCache>
            </c:strRef>
          </c:tx>
          <c:invertIfNegative val="0"/>
          <c:val>
            <c:numRef>
              <c:f>'8.14'!$B$38</c:f>
              <c:numCache>
                <c:formatCode>0.0%</c:formatCode>
                <c:ptCount val="1"/>
                <c:pt idx="0">
                  <c:v>3.3270981391167832E-2</c:v>
                </c:pt>
              </c:numCache>
            </c:numRef>
          </c:val>
          <c:extLst>
            <c:ext xmlns:c16="http://schemas.microsoft.com/office/drawing/2014/chart" uri="{C3380CC4-5D6E-409C-BE32-E72D297353CC}">
              <c16:uniqueId val="{00000000-0A0C-4FB2-83B0-E06802AF94F6}"/>
            </c:ext>
          </c:extLst>
        </c:ser>
        <c:ser>
          <c:idx val="1"/>
          <c:order val="1"/>
          <c:tx>
            <c:strRef>
              <c:f>'8.14'!$A$39</c:f>
              <c:strCache>
                <c:ptCount val="1"/>
                <c:pt idx="0">
                  <c:v>Výroba tepla brutto</c:v>
                </c:pt>
              </c:strCache>
            </c:strRef>
          </c:tx>
          <c:invertIfNegative val="0"/>
          <c:val>
            <c:numRef>
              <c:f>'8.14'!$B$39</c:f>
              <c:numCache>
                <c:formatCode>0.0%</c:formatCode>
                <c:ptCount val="1"/>
                <c:pt idx="0">
                  <c:v>5.0338271528013616E-2</c:v>
                </c:pt>
              </c:numCache>
            </c:numRef>
          </c:val>
          <c:extLst>
            <c:ext xmlns:c16="http://schemas.microsoft.com/office/drawing/2014/chart" uri="{C3380CC4-5D6E-409C-BE32-E72D297353CC}">
              <c16:uniqueId val="{00000001-0A0C-4FB2-83B0-E06802AF94F6}"/>
            </c:ext>
          </c:extLst>
        </c:ser>
        <c:ser>
          <c:idx val="2"/>
          <c:order val="2"/>
          <c:tx>
            <c:strRef>
              <c:f>'8.14'!$A$40</c:f>
              <c:strCache>
                <c:ptCount val="1"/>
                <c:pt idx="0">
                  <c:v>Dodávky tepla</c:v>
                </c:pt>
              </c:strCache>
            </c:strRef>
          </c:tx>
          <c:invertIfNegative val="0"/>
          <c:val>
            <c:numRef>
              <c:f>'8.14'!$B$40</c:f>
              <c:numCache>
                <c:formatCode>0.0%</c:formatCode>
                <c:ptCount val="1"/>
                <c:pt idx="0">
                  <c:v>4.5463143759204939E-2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majorUnit val="0.1"/>
      </c:valAx>
    </c:plotArea>
    <c:legend>
      <c:legendPos val="b"/>
      <c:layout>
        <c:manualLayout>
          <c:xMode val="edge"/>
          <c:yMode val="edge"/>
          <c:x val="1.5162396231415507E-3"/>
          <c:y val="0.76406173692914925"/>
          <c:w val="0.65737346283491216"/>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(GJ)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cat>
            <c:strRef>
              <c:f>'8.14'!$C$38:$E$38</c:f>
              <c:strCache>
                <c:ptCount val="3"/>
                <c:pt idx="0">
                  <c:v>Duben</c:v>
                </c:pt>
                <c:pt idx="1">
                  <c:v>Květen</c:v>
                </c:pt>
                <c:pt idx="2">
                  <c:v>Červen</c:v>
                </c:pt>
              </c:strCache>
            </c:strRef>
          </c:cat>
          <c:val>
            <c:numRef>
              <c:f>('8.14'!$B$10,'8.14'!$D$10,'8.14'!$F$10)</c:f>
              <c:numCache>
                <c:formatCode>#\ ##0.0</c:formatCode>
                <c:ptCount val="3"/>
                <c:pt idx="0">
                  <c:v>42290.664000000004</c:v>
                </c:pt>
                <c:pt idx="1">
                  <c:v>36369.584999999999</c:v>
                </c:pt>
                <c:pt idx="2">
                  <c:v>12420.239000000001</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cat>
            <c:strRef>
              <c:f>'8.14'!$C$38:$E$38</c:f>
              <c:strCache>
                <c:ptCount val="3"/>
                <c:pt idx="0">
                  <c:v>Duben</c:v>
                </c:pt>
                <c:pt idx="1">
                  <c:v>Květen</c:v>
                </c:pt>
                <c:pt idx="2">
                  <c:v>Červen</c:v>
                </c:pt>
              </c:strCache>
            </c:strRef>
          </c:cat>
          <c:val>
            <c:numRef>
              <c:f>('8.14'!$B$11,'8.14'!$D$11,'8.14'!$F$11)</c:f>
              <c:numCache>
                <c:formatCode>#\ ##0.0</c:formatCode>
                <c:ptCount val="3"/>
                <c:pt idx="0">
                  <c:v>649.20000000000005</c:v>
                </c:pt>
                <c:pt idx="1">
                  <c:v>393.41</c:v>
                </c:pt>
                <c:pt idx="2">
                  <c:v>262.44</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cat>
            <c:strRef>
              <c:f>'8.14'!$C$38:$E$38</c:f>
              <c:strCache>
                <c:ptCount val="3"/>
                <c:pt idx="0">
                  <c:v>Duben</c:v>
                </c:pt>
                <c:pt idx="1">
                  <c:v>Květen</c:v>
                </c:pt>
                <c:pt idx="2">
                  <c:v>Červen</c:v>
                </c:pt>
              </c:strCache>
            </c:strRef>
          </c:cat>
          <c:val>
            <c:numRef>
              <c:f>('8.14'!$B$12,'8.14'!$D$12,'8.14'!$F$12)</c:f>
              <c:numCache>
                <c:formatCode>#\ ##0.0</c:formatCode>
                <c:ptCount val="3"/>
                <c:pt idx="0">
                  <c:v>1964</c:v>
                </c:pt>
                <c:pt idx="1">
                  <c:v>0</c:v>
                </c:pt>
                <c:pt idx="2">
                  <c:v>0</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cat>
            <c:strRef>
              <c:f>'8.14'!$C$38:$E$38</c:f>
              <c:strCache>
                <c:ptCount val="3"/>
                <c:pt idx="0">
                  <c:v>Duben</c:v>
                </c:pt>
                <c:pt idx="1">
                  <c:v>Květen</c:v>
                </c:pt>
                <c:pt idx="2">
                  <c:v>Červen</c:v>
                </c:pt>
              </c:strCache>
            </c:strRef>
          </c:cat>
          <c:val>
            <c:numRef>
              <c:f>('8.14'!$B$13,'8.14'!$D$13,'8.14'!$F$13)</c:f>
              <c:numCache>
                <c:formatCode>#\ ##0.0</c:formatCode>
                <c:ptCount val="3"/>
                <c:pt idx="0">
                  <c:v>0.4</c:v>
                </c:pt>
                <c:pt idx="1">
                  <c:v>5.0999999999999996</c:v>
                </c:pt>
                <c:pt idx="2">
                  <c:v>66.099999999999994</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cat>
            <c:strRef>
              <c:f>'8.14'!$C$38:$E$38</c:f>
              <c:strCache>
                <c:ptCount val="3"/>
                <c:pt idx="0">
                  <c:v>Duben</c:v>
                </c:pt>
                <c:pt idx="1">
                  <c:v>Květen</c:v>
                </c:pt>
                <c:pt idx="2">
                  <c:v>Červen</c:v>
                </c:pt>
              </c:strCache>
            </c:strRef>
          </c:cat>
          <c:val>
            <c:numRef>
              <c:f>('8.14'!$B$14,'8.14'!$D$14,'8.14'!$F$14)</c:f>
              <c:numCache>
                <c:formatCode>#\ ##0.0</c:formatCode>
                <c:ptCount val="3"/>
                <c:pt idx="0">
                  <c:v>1.6579999999999999</c:v>
                </c:pt>
                <c:pt idx="1">
                  <c:v>2.544</c:v>
                </c:pt>
                <c:pt idx="2">
                  <c:v>0.73399999999999999</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cat>
            <c:strRef>
              <c:f>'8.14'!$C$38:$E$38</c:f>
              <c:strCache>
                <c:ptCount val="3"/>
                <c:pt idx="0">
                  <c:v>Duben</c:v>
                </c:pt>
                <c:pt idx="1">
                  <c:v>Květen</c:v>
                </c:pt>
                <c:pt idx="2">
                  <c:v>Červen</c:v>
                </c:pt>
              </c:strCache>
            </c:strRef>
          </c:cat>
          <c:val>
            <c:numRef>
              <c:f>('8.14'!$B$15,'8.14'!$D$15,'8.14'!$F$15)</c:f>
              <c:numCache>
                <c:formatCode>#\ ##0.0</c:formatCode>
                <c:ptCount val="3"/>
                <c:pt idx="0">
                  <c:v>0</c:v>
                </c:pt>
                <c:pt idx="1">
                  <c:v>0</c:v>
                </c:pt>
                <c:pt idx="2">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cat>
            <c:strRef>
              <c:f>'8.14'!$C$38:$E$38</c:f>
              <c:strCache>
                <c:ptCount val="3"/>
                <c:pt idx="0">
                  <c:v>Duben</c:v>
                </c:pt>
                <c:pt idx="1">
                  <c:v>Květen</c:v>
                </c:pt>
                <c:pt idx="2">
                  <c:v>Červen</c:v>
                </c:pt>
              </c:strCache>
            </c:strRef>
          </c:cat>
          <c:val>
            <c:numRef>
              <c:f>('8.14'!$B$16,'8.14'!$D$16,'8.14'!$F$16)</c:f>
              <c:numCache>
                <c:formatCode>#\ ##0.0</c:formatCode>
                <c:ptCount val="3"/>
                <c:pt idx="0">
                  <c:v>169914.068</c:v>
                </c:pt>
                <c:pt idx="1">
                  <c:v>113123.969</c:v>
                </c:pt>
                <c:pt idx="2">
                  <c:v>80508.964000000007</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cat>
            <c:strRef>
              <c:f>'8.14'!$C$38:$E$38</c:f>
              <c:strCache>
                <c:ptCount val="3"/>
                <c:pt idx="0">
                  <c:v>Duben</c:v>
                </c:pt>
                <c:pt idx="1">
                  <c:v>Květen</c:v>
                </c:pt>
                <c:pt idx="2">
                  <c:v>Červen</c:v>
                </c:pt>
              </c:strCache>
            </c:strRef>
          </c:cat>
          <c:val>
            <c:numRef>
              <c:f>('8.14'!$B$17,'8.14'!$D$17,'8.14'!$F$17)</c:f>
              <c:numCache>
                <c:formatCode>#\ ##0.0</c:formatCode>
                <c:ptCount val="3"/>
                <c:pt idx="0">
                  <c:v>0</c:v>
                </c:pt>
                <c:pt idx="1">
                  <c:v>0</c:v>
                </c:pt>
                <c:pt idx="2">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cat>
            <c:strRef>
              <c:f>'8.14'!$C$38:$E$38</c:f>
              <c:strCache>
                <c:ptCount val="3"/>
                <c:pt idx="0">
                  <c:v>Duben</c:v>
                </c:pt>
                <c:pt idx="1">
                  <c:v>Květen</c:v>
                </c:pt>
                <c:pt idx="2">
                  <c:v>Červen</c:v>
                </c:pt>
              </c:strCache>
            </c:strRef>
          </c:cat>
          <c:val>
            <c:numRef>
              <c:f>('8.14'!$B$18,'8.14'!$D$18,'8.14'!$F$18)</c:f>
              <c:numCache>
                <c:formatCode>#\ ##0.0</c:formatCode>
                <c:ptCount val="3"/>
                <c:pt idx="0">
                  <c:v>0</c:v>
                </c:pt>
                <c:pt idx="1">
                  <c:v>0</c:v>
                </c:pt>
                <c:pt idx="2">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cat>
            <c:strRef>
              <c:f>'8.14'!$C$38:$E$38</c:f>
              <c:strCache>
                <c:ptCount val="3"/>
                <c:pt idx="0">
                  <c:v>Duben</c:v>
                </c:pt>
                <c:pt idx="1">
                  <c:v>Květen</c:v>
                </c:pt>
                <c:pt idx="2">
                  <c:v>Červen</c:v>
                </c:pt>
              </c:strCache>
            </c:strRef>
          </c:cat>
          <c:val>
            <c:numRef>
              <c:f>('8.14'!$B$19,'8.14'!$D$19,'8.14'!$F$19)</c:f>
              <c:numCache>
                <c:formatCode>#\ ##0.0</c:formatCode>
                <c:ptCount val="3"/>
                <c:pt idx="0">
                  <c:v>1983</c:v>
                </c:pt>
                <c:pt idx="1">
                  <c:v>1102</c:v>
                </c:pt>
                <c:pt idx="2">
                  <c:v>762</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cat>
            <c:strRef>
              <c:f>'8.14'!$C$38:$E$38</c:f>
              <c:strCache>
                <c:ptCount val="3"/>
                <c:pt idx="0">
                  <c:v>Duben</c:v>
                </c:pt>
                <c:pt idx="1">
                  <c:v>Květen</c:v>
                </c:pt>
                <c:pt idx="2">
                  <c:v>Červen</c:v>
                </c:pt>
              </c:strCache>
            </c:strRef>
          </c:cat>
          <c:val>
            <c:numRef>
              <c:f>('8.14'!$B$20,'8.14'!$D$20,'8.14'!$F$20)</c:f>
              <c:numCache>
                <c:formatCode>#\ ##0.0</c:formatCode>
                <c:ptCount val="3"/>
                <c:pt idx="0">
                  <c:v>4554</c:v>
                </c:pt>
                <c:pt idx="1">
                  <c:v>2704</c:v>
                </c:pt>
                <c:pt idx="2">
                  <c:v>41</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cat>
            <c:strRef>
              <c:f>'8.14'!$C$38:$E$38</c:f>
              <c:strCache>
                <c:ptCount val="3"/>
                <c:pt idx="0">
                  <c:v>Duben</c:v>
                </c:pt>
                <c:pt idx="1">
                  <c:v>Květen</c:v>
                </c:pt>
                <c:pt idx="2">
                  <c:v>Červen</c:v>
                </c:pt>
              </c:strCache>
            </c:strRef>
          </c:cat>
          <c:val>
            <c:numRef>
              <c:f>('8.14'!$B$21,'8.14'!$D$21,'8.14'!$F$21)</c:f>
              <c:numCache>
                <c:formatCode>#\ ##0.0</c:formatCode>
                <c:ptCount val="3"/>
                <c:pt idx="0">
                  <c:v>2821.1</c:v>
                </c:pt>
                <c:pt idx="1">
                  <c:v>2262</c:v>
                </c:pt>
                <c:pt idx="2">
                  <c:v>1793.5</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cat>
            <c:strRef>
              <c:f>'8.14'!$C$38:$E$38</c:f>
              <c:strCache>
                <c:ptCount val="3"/>
                <c:pt idx="0">
                  <c:v>Duben</c:v>
                </c:pt>
                <c:pt idx="1">
                  <c:v>Květen</c:v>
                </c:pt>
                <c:pt idx="2">
                  <c:v>Červen</c:v>
                </c:pt>
              </c:strCache>
            </c:strRef>
          </c:cat>
          <c:val>
            <c:numRef>
              <c:f>('8.14'!$B$22,'8.14'!$D$22,'8.14'!$F$22)</c:f>
              <c:numCache>
                <c:formatCode>#\ ##0.0</c:formatCode>
                <c:ptCount val="3"/>
                <c:pt idx="0">
                  <c:v>9420</c:v>
                </c:pt>
                <c:pt idx="1">
                  <c:v>6192</c:v>
                </c:pt>
                <c:pt idx="2">
                  <c:v>4637</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cat>
            <c:strRef>
              <c:f>'8.14'!$C$38:$E$38</c:f>
              <c:strCache>
                <c:ptCount val="3"/>
                <c:pt idx="0">
                  <c:v>Duben</c:v>
                </c:pt>
                <c:pt idx="1">
                  <c:v>Květen</c:v>
                </c:pt>
                <c:pt idx="2">
                  <c:v>Červen</c:v>
                </c:pt>
              </c:strCache>
            </c:strRef>
          </c:cat>
          <c:val>
            <c:numRef>
              <c:f>('8.14'!$B$23,'8.14'!$D$23,'8.14'!$F$23)</c:f>
              <c:numCache>
                <c:formatCode>#\ ##0.0</c:formatCode>
                <c:ptCount val="3"/>
                <c:pt idx="0">
                  <c:v>0</c:v>
                </c:pt>
                <c:pt idx="1">
                  <c:v>0</c:v>
                </c:pt>
                <c:pt idx="2">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cat>
            <c:strRef>
              <c:f>'8.14'!$C$38:$E$38</c:f>
              <c:strCache>
                <c:ptCount val="3"/>
                <c:pt idx="0">
                  <c:v>Duben</c:v>
                </c:pt>
                <c:pt idx="1">
                  <c:v>Květen</c:v>
                </c:pt>
                <c:pt idx="2">
                  <c:v>Červen</c:v>
                </c:pt>
              </c:strCache>
            </c:strRef>
          </c:cat>
          <c:val>
            <c:numRef>
              <c:f>('8.14'!$B$24,'8.14'!$D$24,'8.14'!$F$24)</c:f>
              <c:numCache>
                <c:formatCode>#\ ##0.0</c:formatCode>
                <c:ptCount val="3"/>
                <c:pt idx="0">
                  <c:v>297.48</c:v>
                </c:pt>
                <c:pt idx="1">
                  <c:v>17.52</c:v>
                </c:pt>
                <c:pt idx="2">
                  <c:v>3.64</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cat>
            <c:strRef>
              <c:f>'8.14'!$C$38:$E$38</c:f>
              <c:strCache>
                <c:ptCount val="3"/>
                <c:pt idx="0">
                  <c:v>Duben</c:v>
                </c:pt>
                <c:pt idx="1">
                  <c:v>Květen</c:v>
                </c:pt>
                <c:pt idx="2">
                  <c:v>Červen</c:v>
                </c:pt>
              </c:strCache>
            </c:strRef>
          </c:cat>
          <c:val>
            <c:numRef>
              <c:f>('8.14'!$B$25,'8.14'!$D$25,'8.14'!$F$25)</c:f>
              <c:numCache>
                <c:formatCode>#\ ##0.0</c:formatCode>
                <c:ptCount val="3"/>
                <c:pt idx="0">
                  <c:v>72751.578476603841</c:v>
                </c:pt>
                <c:pt idx="1">
                  <c:v>40860.726003775919</c:v>
                </c:pt>
                <c:pt idx="2">
                  <c:v>41816.483288942793</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292.87690399999997</c:v>
                </c:pt>
                <c:pt idx="2">
                  <c:v>91.390319999999988</c:v>
                </c:pt>
                <c:pt idx="3">
                  <c:v>66.020236000000011</c:v>
                </c:pt>
                <c:pt idx="4">
                  <c:v>102.15076200000001</c:v>
                </c:pt>
                <c:pt idx="5">
                  <c:v>149.26393400000001</c:v>
                </c:pt>
                <c:pt idx="6">
                  <c:v>0.30672000000000005</c:v>
                </c:pt>
                <c:pt idx="7">
                  <c:v>175.99747300000001</c:v>
                </c:pt>
                <c:pt idx="8">
                  <c:v>29.205858000000003</c:v>
                </c:pt>
                <c:pt idx="9">
                  <c:v>7.5750150000000005</c:v>
                </c:pt>
                <c:pt idx="10">
                  <c:v>183.53958700000004</c:v>
                </c:pt>
                <c:pt idx="11">
                  <c:v>206.21827300000001</c:v>
                </c:pt>
                <c:pt idx="12">
                  <c:v>299.75309899999996</c:v>
                </c:pt>
                <c:pt idx="13">
                  <c:v>91.080488000000003</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20.239000000000001</c:v>
                </c:pt>
                <c:pt idx="1">
                  <c:v>24.907014999999998</c:v>
                </c:pt>
                <c:pt idx="2">
                  <c:v>14.800208000000003</c:v>
                </c:pt>
                <c:pt idx="3">
                  <c:v>1.387</c:v>
                </c:pt>
                <c:pt idx="4">
                  <c:v>10.339635000000001</c:v>
                </c:pt>
                <c:pt idx="5">
                  <c:v>5.3680000000000003</c:v>
                </c:pt>
                <c:pt idx="6">
                  <c:v>2.7056099999999996</c:v>
                </c:pt>
                <c:pt idx="7">
                  <c:v>0.22012799999999999</c:v>
                </c:pt>
                <c:pt idx="8">
                  <c:v>6.1545569999999996</c:v>
                </c:pt>
                <c:pt idx="9">
                  <c:v>13.155398</c:v>
                </c:pt>
                <c:pt idx="10">
                  <c:v>13.001250000000001</c:v>
                </c:pt>
                <c:pt idx="11">
                  <c:v>7.8068950000000017</c:v>
                </c:pt>
                <c:pt idx="12">
                  <c:v>3.8762759999999998</c:v>
                </c:pt>
                <c:pt idx="13">
                  <c:v>1.3050500000000003</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0</c:v>
                </c:pt>
                <c:pt idx="2">
                  <c:v>0</c:v>
                </c:pt>
                <c:pt idx="3">
                  <c:v>0</c:v>
                </c:pt>
                <c:pt idx="4">
                  <c:v>0</c:v>
                </c:pt>
                <c:pt idx="5">
                  <c:v>1.5603699999999998</c:v>
                </c:pt>
                <c:pt idx="6">
                  <c:v>0</c:v>
                </c:pt>
                <c:pt idx="7">
                  <c:v>1225.6815940000001</c:v>
                </c:pt>
                <c:pt idx="8">
                  <c:v>0</c:v>
                </c:pt>
                <c:pt idx="9">
                  <c:v>0</c:v>
                </c:pt>
                <c:pt idx="10">
                  <c:v>0</c:v>
                </c:pt>
                <c:pt idx="11">
                  <c:v>0</c:v>
                </c:pt>
                <c:pt idx="12">
                  <c:v>1.2050000000000001</c:v>
                </c:pt>
                <c:pt idx="13">
                  <c:v>1.964</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0.66300000000000003</c:v>
                </c:pt>
                <c:pt idx="1">
                  <c:v>0</c:v>
                </c:pt>
                <c:pt idx="2">
                  <c:v>0.90500000000000003</c:v>
                </c:pt>
                <c:pt idx="3">
                  <c:v>0</c:v>
                </c:pt>
                <c:pt idx="4">
                  <c:v>1.7999999999999999E-2</c:v>
                </c:pt>
                <c:pt idx="5">
                  <c:v>0</c:v>
                </c:pt>
                <c:pt idx="6">
                  <c:v>0</c:v>
                </c:pt>
                <c:pt idx="7">
                  <c:v>2.3368000000000003E-2</c:v>
                </c:pt>
                <c:pt idx="8">
                  <c:v>3.4298000000000002E-2</c:v>
                </c:pt>
                <c:pt idx="9">
                  <c:v>7.9050000000000002</c:v>
                </c:pt>
                <c:pt idx="10">
                  <c:v>0.76912000000000003</c:v>
                </c:pt>
                <c:pt idx="11">
                  <c:v>8.1965970000000006</c:v>
                </c:pt>
                <c:pt idx="12">
                  <c:v>0.13327</c:v>
                </c:pt>
                <c:pt idx="13">
                  <c:v>7.1599999999999997E-2</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2.34</c:v>
                </c:pt>
                <c:pt idx="1">
                  <c:v>0</c:v>
                </c:pt>
                <c:pt idx="2">
                  <c:v>6.6000000000000003E-2</c:v>
                </c:pt>
                <c:pt idx="3">
                  <c:v>1.264159</c:v>
                </c:pt>
                <c:pt idx="4">
                  <c:v>0</c:v>
                </c:pt>
                <c:pt idx="5">
                  <c:v>0</c:v>
                </c:pt>
                <c:pt idx="6">
                  <c:v>0</c:v>
                </c:pt>
                <c:pt idx="7">
                  <c:v>0</c:v>
                </c:pt>
                <c:pt idx="8">
                  <c:v>0</c:v>
                </c:pt>
                <c:pt idx="9">
                  <c:v>0</c:v>
                </c:pt>
                <c:pt idx="10">
                  <c:v>0</c:v>
                </c:pt>
                <c:pt idx="11">
                  <c:v>0</c:v>
                </c:pt>
                <c:pt idx="12">
                  <c:v>0.35199999999999998</c:v>
                </c:pt>
                <c:pt idx="13">
                  <c:v>4.9360000000000003E-3</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3.0000000000000001E-3</c:v>
                </c:pt>
                <c:pt idx="3">
                  <c:v>6.3750000000000001E-2</c:v>
                </c:pt>
                <c:pt idx="4">
                  <c:v>5.3800000000000001E-2</c:v>
                </c:pt>
                <c:pt idx="5">
                  <c:v>6.1800000000000006E-3</c:v>
                </c:pt>
                <c:pt idx="6">
                  <c:v>0</c:v>
                </c:pt>
                <c:pt idx="7">
                  <c:v>0</c:v>
                </c:pt>
                <c:pt idx="8">
                  <c:v>0</c:v>
                </c:pt>
                <c:pt idx="9">
                  <c:v>0</c:v>
                </c:pt>
                <c:pt idx="10">
                  <c:v>0</c:v>
                </c:pt>
                <c:pt idx="11">
                  <c:v>0</c:v>
                </c:pt>
                <c:pt idx="12">
                  <c:v>3.3000000000000002E-2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341.72336000000001</c:v>
                </c:pt>
                <c:pt idx="2">
                  <c:v>0.53500000000000003</c:v>
                </c:pt>
                <c:pt idx="3">
                  <c:v>423.28734799999995</c:v>
                </c:pt>
                <c:pt idx="4">
                  <c:v>32.536349000000001</c:v>
                </c:pt>
                <c:pt idx="5">
                  <c:v>195.22235000000001</c:v>
                </c:pt>
                <c:pt idx="6">
                  <c:v>14.672909999999998</c:v>
                </c:pt>
                <c:pt idx="7">
                  <c:v>53.823392000000005</c:v>
                </c:pt>
                <c:pt idx="8">
                  <c:v>239.457875</c:v>
                </c:pt>
                <c:pt idx="9">
                  <c:v>511.90340600000002</c:v>
                </c:pt>
                <c:pt idx="10">
                  <c:v>303.95039800000001</c:v>
                </c:pt>
                <c:pt idx="11">
                  <c:v>1931.824345</c:v>
                </c:pt>
                <c:pt idx="12">
                  <c:v>1675.2292369999998</c:v>
                </c:pt>
                <c:pt idx="13">
                  <c:v>363.54700100000002</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34.294139999999999</c:v>
                </c:pt>
                <c:pt idx="2">
                  <c:v>0</c:v>
                </c:pt>
                <c:pt idx="3">
                  <c:v>0</c:v>
                </c:pt>
                <c:pt idx="4">
                  <c:v>6.6728099999999992</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13.99802</c:v>
                </c:pt>
                <c:pt idx="3">
                  <c:v>0.10406</c:v>
                </c:pt>
                <c:pt idx="4">
                  <c:v>4.4889340000000004</c:v>
                </c:pt>
                <c:pt idx="5">
                  <c:v>0</c:v>
                </c:pt>
                <c:pt idx="6">
                  <c:v>0.47199999999999998</c:v>
                </c:pt>
                <c:pt idx="7">
                  <c:v>153.42726000000002</c:v>
                </c:pt>
                <c:pt idx="8">
                  <c:v>0</c:v>
                </c:pt>
                <c:pt idx="9">
                  <c:v>2.9569999999999999</c:v>
                </c:pt>
                <c:pt idx="10">
                  <c:v>0</c:v>
                </c:pt>
                <c:pt idx="11">
                  <c:v>15.198</c:v>
                </c:pt>
                <c:pt idx="12">
                  <c:v>0.18099999999999999</c:v>
                </c:pt>
                <c:pt idx="13">
                  <c:v>3.847</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0</c:v>
                </c:pt>
                <c:pt idx="2">
                  <c:v>0</c:v>
                </c:pt>
                <c:pt idx="3">
                  <c:v>0</c:v>
                </c:pt>
                <c:pt idx="4">
                  <c:v>0</c:v>
                </c:pt>
                <c:pt idx="5">
                  <c:v>0</c:v>
                </c:pt>
                <c:pt idx="6">
                  <c:v>0</c:v>
                </c:pt>
                <c:pt idx="7">
                  <c:v>0</c:v>
                </c:pt>
                <c:pt idx="8">
                  <c:v>0</c:v>
                </c:pt>
                <c:pt idx="9">
                  <c:v>0</c:v>
                </c:pt>
                <c:pt idx="10">
                  <c:v>0</c:v>
                </c:pt>
                <c:pt idx="11">
                  <c:v>2.346794</c:v>
                </c:pt>
                <c:pt idx="12">
                  <c:v>0</c:v>
                </c:pt>
                <c:pt idx="13">
                  <c:v>7.2990000000000004</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170.886</c:v>
                </c:pt>
                <c:pt idx="1">
                  <c:v>2.2093029999999998</c:v>
                </c:pt>
                <c:pt idx="2">
                  <c:v>342.57799999999997</c:v>
                </c:pt>
                <c:pt idx="3">
                  <c:v>0</c:v>
                </c:pt>
                <c:pt idx="4">
                  <c:v>1.3755269999999997</c:v>
                </c:pt>
                <c:pt idx="5">
                  <c:v>0</c:v>
                </c:pt>
                <c:pt idx="6">
                  <c:v>107.41</c:v>
                </c:pt>
                <c:pt idx="7">
                  <c:v>4.125</c:v>
                </c:pt>
                <c:pt idx="8">
                  <c:v>17.849910000000001</c:v>
                </c:pt>
                <c:pt idx="9">
                  <c:v>0</c:v>
                </c:pt>
                <c:pt idx="10">
                  <c:v>83.063287000000003</c:v>
                </c:pt>
                <c:pt idx="11">
                  <c:v>20.09528780377526</c:v>
                </c:pt>
                <c:pt idx="12">
                  <c:v>5.28179</c:v>
                </c:pt>
                <c:pt idx="13">
                  <c:v>6.8766000000000007</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0.119367</c:v>
                </c:pt>
                <c:pt idx="2">
                  <c:v>0</c:v>
                </c:pt>
                <c:pt idx="3">
                  <c:v>0</c:v>
                </c:pt>
                <c:pt idx="4">
                  <c:v>0</c:v>
                </c:pt>
                <c:pt idx="5">
                  <c:v>0</c:v>
                </c:pt>
                <c:pt idx="6">
                  <c:v>0</c:v>
                </c:pt>
                <c:pt idx="7">
                  <c:v>485.90553799999998</c:v>
                </c:pt>
                <c:pt idx="8">
                  <c:v>0</c:v>
                </c:pt>
                <c:pt idx="9">
                  <c:v>0</c:v>
                </c:pt>
                <c:pt idx="10">
                  <c:v>0.08</c:v>
                </c:pt>
                <c:pt idx="11">
                  <c:v>143.02521200000004</c:v>
                </c:pt>
                <c:pt idx="12">
                  <c:v>0</c:v>
                </c:pt>
                <c:pt idx="13">
                  <c:v>20.248999999999999</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0</c:v>
                </c:pt>
                <c:pt idx="1">
                  <c:v>9.6452829999999992</c:v>
                </c:pt>
                <c:pt idx="2">
                  <c:v>3.3167000000000002E-2</c:v>
                </c:pt>
                <c:pt idx="3">
                  <c:v>4.6507899999999998</c:v>
                </c:pt>
                <c:pt idx="4">
                  <c:v>0.9272999999999999</c:v>
                </c:pt>
                <c:pt idx="5">
                  <c:v>0.54243000000000008</c:v>
                </c:pt>
                <c:pt idx="6">
                  <c:v>1.90072</c:v>
                </c:pt>
                <c:pt idx="7">
                  <c:v>10.318192999999999</c:v>
                </c:pt>
                <c:pt idx="8">
                  <c:v>32.219051999999998</c:v>
                </c:pt>
                <c:pt idx="9">
                  <c:v>7.1336999999999998E-2</c:v>
                </c:pt>
                <c:pt idx="10">
                  <c:v>0.163713</c:v>
                </c:pt>
                <c:pt idx="11">
                  <c:v>3.8002079999999996</c:v>
                </c:pt>
                <c:pt idx="12">
                  <c:v>3.1234389999999999</c:v>
                </c:pt>
                <c:pt idx="13">
                  <c:v>0.31863999999999998</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447.43031799999994</c:v>
                </c:pt>
                <c:pt idx="1">
                  <c:v>151.51647000000003</c:v>
                </c:pt>
                <c:pt idx="2">
                  <c:v>435.0485980000002</c:v>
                </c:pt>
                <c:pt idx="3">
                  <c:v>142.870802</c:v>
                </c:pt>
                <c:pt idx="4">
                  <c:v>109.54132</c:v>
                </c:pt>
                <c:pt idx="5">
                  <c:v>189.88431799999998</c:v>
                </c:pt>
                <c:pt idx="6">
                  <c:v>212.22637937723701</c:v>
                </c:pt>
                <c:pt idx="7">
                  <c:v>277.75753100000009</c:v>
                </c:pt>
                <c:pt idx="8">
                  <c:v>219.72546000000003</c:v>
                </c:pt>
                <c:pt idx="9">
                  <c:v>70.496160999999972</c:v>
                </c:pt>
                <c:pt idx="10">
                  <c:v>106.46804300000001</c:v>
                </c:pt>
                <c:pt idx="11">
                  <c:v>783.68692819622481</c:v>
                </c:pt>
                <c:pt idx="12">
                  <c:v>153.22752499999993</c:v>
                </c:pt>
                <c:pt idx="13">
                  <c:v>155.42878776932258</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('9'!$B$6,'9'!$C$6,'9'!$E$6,'9'!$F$6,'9'!$H$6,'9'!$I$6)</c:f>
              <c:numCache>
                <c:formatCode>#\ ##0.0</c:formatCode>
                <c:ptCount val="6"/>
                <c:pt idx="0">
                  <c:v>2032.5349239999996</c:v>
                </c:pt>
                <c:pt idx="1">
                  <c:v>1494.8531419999999</c:v>
                </c:pt>
                <c:pt idx="2">
                  <c:v>1601.8988430000004</c:v>
                </c:pt>
                <c:pt idx="3">
                  <c:v>1118.7912799999997</c:v>
                </c:pt>
                <c:pt idx="4">
                  <c:v>1306.8485500000004</c:v>
                </c:pt>
                <c:pt idx="5">
                  <c:v>944.28629499999988</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('9'!$B$7,'9'!$C$7,'9'!$E$7,'9'!$F$7,'9'!$H$7,'9'!$I$7)</c:f>
              <c:numCache>
                <c:formatCode>#\ ##0.0</c:formatCode>
                <c:ptCount val="6"/>
                <c:pt idx="0">
                  <c:v>185.90934899999993</c:v>
                </c:pt>
                <c:pt idx="1">
                  <c:v>176.50774099999992</c:v>
                </c:pt>
                <c:pt idx="2">
                  <c:v>156.29684700000001</c:v>
                </c:pt>
                <c:pt idx="3">
                  <c:v>147.00337500000001</c:v>
                </c:pt>
                <c:pt idx="4">
                  <c:v>129.08723299999997</c:v>
                </c:pt>
                <c:pt idx="5">
                  <c:v>119.71241900000001</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('9'!$B$8,'9'!$C$8,'9'!$E$8,'9'!$F$8,'9'!$H$8,'9'!$I$8)</c:f>
              <c:numCache>
                <c:formatCode>#\ ##0.0</c:formatCode>
                <c:ptCount val="6"/>
                <c:pt idx="0">
                  <c:v>946.914175</c:v>
                </c:pt>
                <c:pt idx="1">
                  <c:v>737.17251499999998</c:v>
                </c:pt>
                <c:pt idx="2">
                  <c:v>549.33084000000008</c:v>
                </c:pt>
                <c:pt idx="3">
                  <c:v>421.77097299999997</c:v>
                </c:pt>
                <c:pt idx="4">
                  <c:v>376.28521599999993</c:v>
                </c:pt>
                <c:pt idx="5">
                  <c:v>287.57407000000001</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('9'!$B$9,'9'!$C$9,'9'!$E$9,'9'!$F$9,'9'!$H$9,'9'!$I$9)</c:f>
              <c:numCache>
                <c:formatCode>#\ ##0.0</c:formatCode>
                <c:ptCount val="6"/>
                <c:pt idx="0">
                  <c:v>13.138714</c:v>
                </c:pt>
                <c:pt idx="1">
                  <c:v>0</c:v>
                </c:pt>
                <c:pt idx="2">
                  <c:v>8.1699929999999998</c:v>
                </c:pt>
                <c:pt idx="3">
                  <c:v>0</c:v>
                </c:pt>
                <c:pt idx="4">
                  <c:v>7.9648560000000002</c:v>
                </c:pt>
                <c:pt idx="5">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('9'!$B$10,'9'!$C$10,'9'!$E$10,'9'!$F$10,'9'!$H$10,'9'!$I$10)</c:f>
              <c:numCache>
                <c:formatCode>#\ ##0.0</c:formatCode>
                <c:ptCount val="6"/>
                <c:pt idx="0">
                  <c:v>1.7490399999999999</c:v>
                </c:pt>
                <c:pt idx="1">
                  <c:v>0</c:v>
                </c:pt>
                <c:pt idx="2">
                  <c:v>1.856819</c:v>
                </c:pt>
                <c:pt idx="3">
                  <c:v>0</c:v>
                </c:pt>
                <c:pt idx="4">
                  <c:v>1.32169</c:v>
                </c:pt>
                <c:pt idx="5">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('9'!$B$11,'9'!$C$11,'9'!$E$11,'9'!$F$11,'9'!$H$11,'9'!$I$11)</c:f>
              <c:numCache>
                <c:formatCode>#\ ##0.0</c:formatCode>
                <c:ptCount val="6"/>
                <c:pt idx="0">
                  <c:v>3.5709999999999999E-2</c:v>
                </c:pt>
                <c:pt idx="1">
                  <c:v>0</c:v>
                </c:pt>
                <c:pt idx="2">
                  <c:v>6.1449999999999998E-2</c:v>
                </c:pt>
                <c:pt idx="3">
                  <c:v>0</c:v>
                </c:pt>
                <c:pt idx="4">
                  <c:v>6.2570000000000001E-2</c:v>
                </c:pt>
                <c:pt idx="5">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('9'!$B$12,'9'!$C$12,'9'!$E$12,'9'!$F$12,'9'!$H$12,'9'!$I$12)</c:f>
              <c:numCache>
                <c:formatCode>#\ ##0.0</c:formatCode>
                <c:ptCount val="6"/>
                <c:pt idx="0">
                  <c:v>4921.961045</c:v>
                </c:pt>
                <c:pt idx="1">
                  <c:v>3871.9207350000001</c:v>
                </c:pt>
                <c:pt idx="2">
                  <c:v>3391.969521</c:v>
                </c:pt>
                <c:pt idx="3">
                  <c:v>2611.403291000001</c:v>
                </c:pt>
                <c:pt idx="4">
                  <c:v>2088.1844390000006</c:v>
                </c:pt>
                <c:pt idx="5">
                  <c:v>1562.5305520000002</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('9'!$B$13,'9'!$C$13,'9'!$E$13,'9'!$F$13,'9'!$H$13,'9'!$I$13)</c:f>
              <c:numCache>
                <c:formatCode>#\ ##0.0</c:formatCode>
                <c:ptCount val="6"/>
                <c:pt idx="0">
                  <c:v>86.588999999999999</c:v>
                </c:pt>
                <c:pt idx="1">
                  <c:v>0</c:v>
                </c:pt>
                <c:pt idx="2">
                  <c:v>56.808999999999997</c:v>
                </c:pt>
                <c:pt idx="3">
                  <c:v>0</c:v>
                </c:pt>
                <c:pt idx="4">
                  <c:v>21.175000000000001</c:v>
                </c:pt>
                <c:pt idx="5">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('9'!$B$14,'9'!$C$14,'9'!$E$14,'9'!$F$14,'9'!$H$14,'9'!$I$14)</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('9'!$B$15,'9'!$C$15,'9'!$E$15,'9'!$F$15,'9'!$H$15,'9'!$I$15)</c:f>
              <c:numCache>
                <c:formatCode>#\ ##0.0</c:formatCode>
                <c:ptCount val="6"/>
                <c:pt idx="0">
                  <c:v>643.78365900000006</c:v>
                </c:pt>
                <c:pt idx="1">
                  <c:v>71.602689999999996</c:v>
                </c:pt>
                <c:pt idx="2">
                  <c:v>671.271432</c:v>
                </c:pt>
                <c:pt idx="3">
                  <c:v>60.828249999999997</c:v>
                </c:pt>
                <c:pt idx="4">
                  <c:v>655.48447499999997</c:v>
                </c:pt>
                <c:pt idx="5">
                  <c:v>56.914456999999999</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('9'!$B$16,'9'!$C$16,'9'!$E$16,'9'!$F$16,'9'!$H$16,'9'!$I$16)</c:f>
              <c:numCache>
                <c:formatCode>#\ ##0.0</c:formatCode>
                <c:ptCount val="6"/>
                <c:pt idx="0">
                  <c:v>34.163069999999998</c:v>
                </c:pt>
                <c:pt idx="1">
                  <c:v>28.221728000000002</c:v>
                </c:pt>
                <c:pt idx="2">
                  <c:v>34.363875999999998</c:v>
                </c:pt>
                <c:pt idx="3">
                  <c:v>21.915620000000001</c:v>
                </c:pt>
                <c:pt idx="4">
                  <c:v>0.80079500000000003</c:v>
                </c:pt>
                <c:pt idx="5">
                  <c:v>0.469945</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('9'!$B$17,'9'!$C$17,'9'!$E$17,'9'!$F$17,'9'!$H$17,'9'!$I$17)</c:f>
              <c:numCache>
                <c:formatCode>#\ ##0.0</c:formatCode>
                <c:ptCount val="6"/>
                <c:pt idx="0">
                  <c:v>340.75999000000002</c:v>
                </c:pt>
                <c:pt idx="1">
                  <c:v>256.69673899999998</c:v>
                </c:pt>
                <c:pt idx="2">
                  <c:v>274.98712906891097</c:v>
                </c:pt>
                <c:pt idx="3">
                  <c:v>213.28365900000003</c:v>
                </c:pt>
                <c:pt idx="4">
                  <c:v>236.55004740773813</c:v>
                </c:pt>
                <c:pt idx="5">
                  <c:v>186.92410000000001</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('9'!$B$18,'9'!$C$18,'9'!$E$18,'9'!$F$18,'9'!$H$18,'9'!$I$18)</c:f>
              <c:numCache>
                <c:formatCode>#\ ##0.0</c:formatCode>
                <c:ptCount val="6"/>
                <c:pt idx="0">
                  <c:v>617.05242899999985</c:v>
                </c:pt>
                <c:pt idx="1">
                  <c:v>382.33400399999999</c:v>
                </c:pt>
                <c:pt idx="2">
                  <c:v>592.99687499999982</c:v>
                </c:pt>
                <c:pt idx="3">
                  <c:v>349.79340399999995</c:v>
                </c:pt>
                <c:pt idx="4">
                  <c:v>515.38263299999994</c:v>
                </c:pt>
                <c:pt idx="5">
                  <c:v>309.91015899999996</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('9'!$B$19,'9'!$C$19,'9'!$E$19,'9'!$F$19,'9'!$H$19,'9'!$I$19)</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('9'!$B$20,'9'!$C$20,'9'!$E$20,'9'!$F$20,'9'!$H$20,'9'!$I$20)</c:f>
              <c:numCache>
                <c:formatCode>#\ ##0.0</c:formatCode>
                <c:ptCount val="6"/>
                <c:pt idx="0">
                  <c:v>32.533515000000001</c:v>
                </c:pt>
                <c:pt idx="1">
                  <c:v>2.4669600000000003</c:v>
                </c:pt>
                <c:pt idx="2">
                  <c:v>11.315146000000006</c:v>
                </c:pt>
                <c:pt idx="3">
                  <c:v>1.2674689999999997</c:v>
                </c:pt>
                <c:pt idx="4">
                  <c:v>66.53591099999997</c:v>
                </c:pt>
                <c:pt idx="5">
                  <c:v>1.7511929999999993</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('9'!$B$21,'9'!$C$21,'9'!$E$21,'9'!$F$21,'9'!$H$21,'9'!$I$21)</c:f>
              <c:numCache>
                <c:formatCode>#\ ##0.0</c:formatCode>
                <c:ptCount val="6"/>
                <c:pt idx="0">
                  <c:v>2310.3090386708473</c:v>
                </c:pt>
                <c:pt idx="1">
                  <c:v>831.01874900000075</c:v>
                </c:pt>
                <c:pt idx="2">
                  <c:v>1338.1029974140968</c:v>
                </c:pt>
                <c:pt idx="3">
                  <c:v>406.19481699999955</c:v>
                </c:pt>
                <c:pt idx="4">
                  <c:v>1060.8502473340225</c:v>
                </c:pt>
                <c:pt idx="5">
                  <c:v>396.45637200000016</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9327201746840469"/>
          <c:y val="0.12741290273775357"/>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5155980502437194"/>
                  <c:y val="-2.2656082949737175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layout>
                <c:manualLayout>
                  <c:x val="-0.1484629568402325"/>
                  <c:y val="-9.4679821744848833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 ##0.0</c:formatCode>
                <c:ptCount val="16"/>
                <c:pt idx="0">
                  <c:v>3557.9307169999993</c:v>
                </c:pt>
                <c:pt idx="1">
                  <c:v>443.22353499999991</c:v>
                </c:pt>
                <c:pt idx="2">
                  <c:v>1446.517558</c:v>
                </c:pt>
                <c:pt idx="3">
                  <c:v>0</c:v>
                </c:pt>
                <c:pt idx="4">
                  <c:v>0</c:v>
                </c:pt>
                <c:pt idx="5">
                  <c:v>0</c:v>
                </c:pt>
                <c:pt idx="6">
                  <c:v>8045.8545780000013</c:v>
                </c:pt>
                <c:pt idx="7">
                  <c:v>0</c:v>
                </c:pt>
                <c:pt idx="8">
                  <c:v>0</c:v>
                </c:pt>
                <c:pt idx="9">
                  <c:v>189.34539699999999</c:v>
                </c:pt>
                <c:pt idx="10">
                  <c:v>50.607293000000006</c:v>
                </c:pt>
                <c:pt idx="11">
                  <c:v>656.9044980000001</c:v>
                </c:pt>
                <c:pt idx="12">
                  <c:v>1042.0375669999999</c:v>
                </c:pt>
                <c:pt idx="13">
                  <c:v>0</c:v>
                </c:pt>
                <c:pt idx="14">
                  <c:v>5.4856219999999993</c:v>
                </c:pt>
                <c:pt idx="15">
                  <c:v>1633.6699380000005</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spPr>
            <a:solidFill>
              <a:srgbClr val="233060"/>
            </a:solidFill>
          </c:spPr>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59492.390077321405</c:v>
                </c:pt>
                <c:pt idx="1">
                  <c:v>33647.194626035664</c:v>
                </c:pt>
                <c:pt idx="2">
                  <c:v>26175.937773657737</c:v>
                </c:pt>
                <c:pt idx="3">
                  <c:v>50852.251834295188</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spPr>
            <a:solidFill>
              <a:srgbClr val="596387"/>
            </a:solidFill>
          </c:spPr>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59760.704269635316</c:v>
                </c:pt>
                <c:pt idx="1">
                  <c:v>28688.566620999998</c:v>
                </c:pt>
                <c:pt idx="2">
                  <c:v>24452.443356056858</c:v>
                </c:pt>
                <c:pt idx="3">
                  <c:v>50022.54916319999</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spPr>
            <a:solidFill>
              <a:srgbClr val="9196B0"/>
            </a:solidFill>
          </c:spPr>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55809.228224338687</c:v>
                </c:pt>
                <c:pt idx="1">
                  <c:v>32753.71361992339</c:v>
                </c:pt>
                <c:pt idx="2">
                  <c:v>24978.363623037163</c:v>
                </c:pt>
                <c:pt idx="3">
                  <c:v>48372.261379309275</c:v>
                </c:pt>
              </c:numCache>
            </c:numRef>
          </c:val>
          <c:extLst>
            <c:ext xmlns:c16="http://schemas.microsoft.com/office/drawing/2014/chart" uri="{C3380CC4-5D6E-409C-BE32-E72D297353CC}">
              <c16:uniqueId val="{00000002-60D1-4FA4-8A90-31289B13B312}"/>
            </c:ext>
          </c:extLst>
        </c:ser>
        <c:ser>
          <c:idx val="3"/>
          <c:order val="3"/>
          <c:tx>
            <c:v>2020</c:v>
          </c:tx>
          <c:spPr>
            <a:solidFill>
              <a:srgbClr val="C7CCD6"/>
            </a:solidFill>
          </c:spPr>
          <c:invertIfNegative val="0"/>
          <c:val>
            <c:numRef>
              <c:f>'10.1'!$B$8:$E$8</c:f>
              <c:numCache>
                <c:formatCode>#\ ##0.0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spPr>
            <a:solidFill>
              <a:srgbClr val="DF2B20"/>
            </a:solidFill>
          </c:spPr>
          <c:invertIfNegative val="0"/>
          <c:val>
            <c:numRef>
              <c:f>'10.1'!$B$9:$E$9</c:f>
              <c:numCache>
                <c:formatCode>#\ ##0.0</c:formatCode>
                <c:ptCount val="4"/>
                <c:pt idx="0">
                  <c:v>55541.375279728229</c:v>
                </c:pt>
                <c:pt idx="1">
                  <c:v>33762.132468309996</c:v>
                </c:pt>
                <c:pt idx="2">
                  <c:v>24376.239993047431</c:v>
                </c:pt>
                <c:pt idx="3">
                  <c:v>48025.460575200006</c:v>
                </c:pt>
              </c:numCache>
            </c:numRef>
          </c:val>
          <c:extLst>
            <c:ext xmlns:c16="http://schemas.microsoft.com/office/drawing/2014/chart" uri="{C3380CC4-5D6E-409C-BE32-E72D297353CC}">
              <c16:uniqueId val="{00000000-4C29-41A3-A116-D17EB565C8A1}"/>
            </c:ext>
          </c:extLst>
        </c:ser>
        <c:ser>
          <c:idx val="5"/>
          <c:order val="5"/>
          <c:tx>
            <c:v>2022</c:v>
          </c:tx>
          <c:spPr>
            <a:solidFill>
              <a:srgbClr val="E86159"/>
            </a:solidFill>
          </c:spPr>
          <c:invertIfNegative val="0"/>
          <c:val>
            <c:numRef>
              <c:f>'10.1'!$B$10:$E$10</c:f>
              <c:numCache>
                <c:formatCode>#\ ##0.0</c:formatCode>
                <c:ptCount val="4"/>
                <c:pt idx="0">
                  <c:v>51649.8799137733</c:v>
                </c:pt>
                <c:pt idx="1">
                  <c:v>30879.657070071997</c:v>
                </c:pt>
                <c:pt idx="2">
                  <c:v>24270.988412999999</c:v>
                </c:pt>
                <c:pt idx="3">
                  <c:v>44292.940444376</c:v>
                </c:pt>
              </c:numCache>
            </c:numRef>
          </c:val>
          <c:extLst>
            <c:ext xmlns:c16="http://schemas.microsoft.com/office/drawing/2014/chart" uri="{C3380CC4-5D6E-409C-BE32-E72D297353CC}">
              <c16:uniqueId val="{00000000-A7FD-4D1F-882B-8BDB606A786C}"/>
            </c:ext>
          </c:extLst>
        </c:ser>
        <c:ser>
          <c:idx val="6"/>
          <c:order val="6"/>
          <c:tx>
            <c:v>2023</c:v>
          </c:tx>
          <c:spPr>
            <a:solidFill>
              <a:srgbClr val="F0948F"/>
            </a:solidFill>
          </c:spPr>
          <c:invertIfNegative val="0"/>
          <c:dPt>
            <c:idx val="0"/>
            <c:invertIfNegative val="0"/>
            <c:bubble3D val="0"/>
            <c:extLst>
              <c:ext xmlns:c16="http://schemas.microsoft.com/office/drawing/2014/chart" uri="{C3380CC4-5D6E-409C-BE32-E72D297353CC}">
                <c16:uniqueId val="{00000001-DF93-4B07-89B7-C07E0C0EBAD8}"/>
              </c:ext>
            </c:extLst>
          </c:dPt>
          <c:val>
            <c:numRef>
              <c:f>'10.1'!$B$11:$E$11</c:f>
              <c:numCache>
                <c:formatCode>#\ ##0.0</c:formatCode>
                <c:ptCount val="4"/>
                <c:pt idx="0">
                  <c:v>47724.371054209128</c:v>
                </c:pt>
                <c:pt idx="1">
                  <c:v>29392.910226895623</c:v>
                </c:pt>
              </c:numCache>
            </c:numRef>
          </c:val>
          <c:extLst>
            <c:ext xmlns:c16="http://schemas.microsoft.com/office/drawing/2014/chart" uri="{C3380CC4-5D6E-409C-BE32-E72D297353CC}">
              <c16:uniqueId val="{00000000-C18B-4ED2-853E-7906BF5A3208}"/>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0.21826118401866434"/>
          <c:y val="0.8806898593420559"/>
          <c:w val="0.72340040828229801"/>
          <c:h val="9.14127711347947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spPr>
            <a:solidFill>
              <a:srgbClr val="233060"/>
            </a:solidFill>
          </c:spPr>
          <c:invertIfNegative val="0"/>
          <c:cat>
            <c:strRef>
              <c:f>'10.1'!$B$4:$E$4</c:f>
              <c:strCache>
                <c:ptCount val="4"/>
                <c:pt idx="0">
                  <c:v>I. čtvrtletí</c:v>
                </c:pt>
                <c:pt idx="1">
                  <c:v>II. čtvrtletí</c:v>
                </c:pt>
                <c:pt idx="2">
                  <c:v>III. čtvrtletí</c:v>
                </c:pt>
                <c:pt idx="3">
                  <c:v>IV. čtvrtletí</c:v>
                </c:pt>
              </c:strCache>
            </c:strRef>
          </c:cat>
          <c:val>
            <c:numRef>
              <c:f>'10.1'!$B$14:$E$14</c:f>
              <c:numCache>
                <c:formatCode>#\ ##0.0</c:formatCode>
                <c:ptCount val="4"/>
                <c:pt idx="0">
                  <c:v>37510.164867892709</c:v>
                </c:pt>
                <c:pt idx="1">
                  <c:v>16101.258851967654</c:v>
                </c:pt>
                <c:pt idx="2">
                  <c:v>10892.098498398203</c:v>
                </c:pt>
                <c:pt idx="3">
                  <c:v>29809.263052627972</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spPr>
            <a:solidFill>
              <a:srgbClr val="596387"/>
            </a:solidFill>
          </c:spPr>
          <c:invertIfNegative val="0"/>
          <c:cat>
            <c:strRef>
              <c:f>'10.1'!$B$4:$E$4</c:f>
              <c:strCache>
                <c:ptCount val="4"/>
                <c:pt idx="0">
                  <c:v>I. čtvrtletí</c:v>
                </c:pt>
                <c:pt idx="1">
                  <c:v>II. čtvrtletí</c:v>
                </c:pt>
                <c:pt idx="2">
                  <c:v>III. čtvrtletí</c:v>
                </c:pt>
                <c:pt idx="3">
                  <c:v>IV. čtvrtletí</c:v>
                </c:pt>
              </c:strCache>
            </c:strRef>
          </c:cat>
          <c:val>
            <c:numRef>
              <c:f>'10.1'!$B$15:$E$15</c:f>
              <c:numCache>
                <c:formatCode>#\ ##0.0</c:formatCode>
                <c:ptCount val="4"/>
                <c:pt idx="0">
                  <c:v>38059.708081806333</c:v>
                </c:pt>
                <c:pt idx="1">
                  <c:v>12376.442392000001</c:v>
                </c:pt>
                <c:pt idx="2">
                  <c:v>9704.6084629196266</c:v>
                </c:pt>
                <c:pt idx="3">
                  <c:v>28893.454441721136</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spPr>
            <a:solidFill>
              <a:srgbClr val="9196B0"/>
            </a:solidFill>
          </c:spPr>
          <c:invertIfNegative val="0"/>
          <c:cat>
            <c:strRef>
              <c:f>'10.1'!$B$4:$E$4</c:f>
              <c:strCache>
                <c:ptCount val="4"/>
                <c:pt idx="0">
                  <c:v>I. čtvrtletí</c:v>
                </c:pt>
                <c:pt idx="1">
                  <c:v>II. čtvrtletí</c:v>
                </c:pt>
                <c:pt idx="2">
                  <c:v>III. čtvrtletí</c:v>
                </c:pt>
                <c:pt idx="3">
                  <c:v>IV. čtvrtletí</c:v>
                </c:pt>
              </c:strCache>
            </c:strRef>
          </c:cat>
          <c:val>
            <c:numRef>
              <c:f>'10.1'!$B$16:$E$16</c:f>
              <c:numCache>
                <c:formatCode>#\ ##0.0</c:formatCode>
                <c:ptCount val="4"/>
                <c:pt idx="0">
                  <c:v>34400.185867995431</c:v>
                </c:pt>
                <c:pt idx="1">
                  <c:v>15804.078629958018</c:v>
                </c:pt>
                <c:pt idx="2">
                  <c:v>10045.79911108522</c:v>
                </c:pt>
                <c:pt idx="3">
                  <c:v>27517.002409825865</c:v>
                </c:pt>
              </c:numCache>
            </c:numRef>
          </c:val>
          <c:extLst>
            <c:ext xmlns:c16="http://schemas.microsoft.com/office/drawing/2014/chart" uri="{C3380CC4-5D6E-409C-BE32-E72D297353CC}">
              <c16:uniqueId val="{00000002-3B03-45FB-A5FA-CD79BCEC54C0}"/>
            </c:ext>
          </c:extLst>
        </c:ser>
        <c:ser>
          <c:idx val="3"/>
          <c:order val="3"/>
          <c:tx>
            <c:v>2020</c:v>
          </c:tx>
          <c:spPr>
            <a:solidFill>
              <a:srgbClr val="C7CCD6"/>
            </a:solidFill>
          </c:spPr>
          <c:invertIfNegative val="0"/>
          <c:val>
            <c:numRef>
              <c:f>'10.1'!$B$17:$E$17</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spPr>
            <a:solidFill>
              <a:srgbClr val="DF2B20"/>
            </a:solidFill>
          </c:spPr>
          <c:invertIfNegative val="0"/>
          <c:val>
            <c:numRef>
              <c:f>'10.1'!$B$18:$E$18</c:f>
              <c:numCache>
                <c:formatCode>#\ ##0.0</c:formatCode>
                <c:ptCount val="4"/>
                <c:pt idx="0">
                  <c:v>35884.338605227051</c:v>
                </c:pt>
                <c:pt idx="1">
                  <c:v>17769.04911468277</c:v>
                </c:pt>
                <c:pt idx="2">
                  <c:v>9774.41938479083</c:v>
                </c:pt>
                <c:pt idx="3">
                  <c:v>29062.793518273029</c:v>
                </c:pt>
              </c:numCache>
            </c:numRef>
          </c:val>
          <c:extLst>
            <c:ext xmlns:c16="http://schemas.microsoft.com/office/drawing/2014/chart" uri="{C3380CC4-5D6E-409C-BE32-E72D297353CC}">
              <c16:uniqueId val="{00000000-DAE4-4FFC-993F-690CD845D8F9}"/>
            </c:ext>
          </c:extLst>
        </c:ser>
        <c:ser>
          <c:idx val="5"/>
          <c:order val="5"/>
          <c:tx>
            <c:v>2022</c:v>
          </c:tx>
          <c:spPr>
            <a:solidFill>
              <a:srgbClr val="E86159"/>
            </a:solidFill>
          </c:spPr>
          <c:invertIfNegative val="0"/>
          <c:val>
            <c:numRef>
              <c:f>'10.1'!$B$19:$E$19</c:f>
              <c:numCache>
                <c:formatCode>#\ ##0.0</c:formatCode>
                <c:ptCount val="4"/>
                <c:pt idx="0">
                  <c:v>31881.908243022164</c:v>
                </c:pt>
                <c:pt idx="1">
                  <c:v>14755.739691572808</c:v>
                </c:pt>
                <c:pt idx="2">
                  <c:v>9897.3190016545013</c:v>
                </c:pt>
                <c:pt idx="3">
                  <c:v>25535.021715121322</c:v>
                </c:pt>
              </c:numCache>
            </c:numRef>
          </c:val>
          <c:extLst>
            <c:ext xmlns:c16="http://schemas.microsoft.com/office/drawing/2014/chart" uri="{C3380CC4-5D6E-409C-BE32-E72D297353CC}">
              <c16:uniqueId val="{00000000-583B-436D-8C94-E0C09588B35C}"/>
            </c:ext>
          </c:extLst>
        </c:ser>
        <c:ser>
          <c:idx val="6"/>
          <c:order val="6"/>
          <c:tx>
            <c:v>2023</c:v>
          </c:tx>
          <c:spPr>
            <a:solidFill>
              <a:srgbClr val="9196B0"/>
            </a:solidFill>
          </c:spPr>
          <c:invertIfNegative val="0"/>
          <c:val>
            <c:numRef>
              <c:f>'10.1'!$B$20:$E$20</c:f>
              <c:numCache>
                <c:formatCode>#\ ##0.0</c:formatCode>
                <c:ptCount val="4"/>
                <c:pt idx="0">
                  <c:v>29454.378424276285</c:v>
                </c:pt>
                <c:pt idx="1">
                  <c:v>14341.113457146559</c:v>
                </c:pt>
              </c:numCache>
            </c:numRef>
          </c:val>
          <c:extLst>
            <c:ext xmlns:c16="http://schemas.microsoft.com/office/drawing/2014/chart" uri="{C3380CC4-5D6E-409C-BE32-E72D297353CC}">
              <c16:uniqueId val="{00000000-13DC-4156-9CFB-A95BEAD296F0}"/>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0.19121025713369988"/>
          <c:y val="0.86962880611352766"/>
          <c:w val="0.767397887145295"/>
          <c:h val="9.1098020802976173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8.2238371319203765E-2"/>
          <c:y val="0.17729298250025788"/>
          <c:w val="0.87790067825680207"/>
          <c:h val="0.54274706793742811"/>
        </c:manualLayout>
      </c:layout>
      <c:barChart>
        <c:barDir val="col"/>
        <c:grouping val="clustered"/>
        <c:varyColors val="0"/>
        <c:ser>
          <c:idx val="0"/>
          <c:order val="0"/>
          <c:tx>
            <c:strRef>
              <c:f>'10.2'!$A$12</c:f>
              <c:strCache>
                <c:ptCount val="1"/>
                <c:pt idx="0">
                  <c:v>Meziroční změna-výroba tepla brutto</c:v>
                </c:pt>
              </c:strCache>
            </c:strRef>
          </c:tx>
          <c:spPr>
            <a:solidFill>
              <a:srgbClr val="233060"/>
            </a:solidFill>
          </c:spPr>
          <c:invertIfNegative val="0"/>
          <c:val>
            <c:numRef>
              <c:f>'10.2'!$B$12:$M$12</c:f>
              <c:numCache>
                <c:formatCode>0.0%</c:formatCode>
                <c:ptCount val="12"/>
                <c:pt idx="0">
                  <c:v>-0.11769455709499552</c:v>
                </c:pt>
                <c:pt idx="1">
                  <c:v>-1.7066019675210133E-2</c:v>
                </c:pt>
                <c:pt idx="2">
                  <c:v>-8.3723101122536503E-2</c:v>
                </c:pt>
                <c:pt idx="3">
                  <c:v>-4.4374050435792858E-2</c:v>
                </c:pt>
                <c:pt idx="4">
                  <c:v>-4.0016850862993128E-3</c:v>
                </c:pt>
                <c:pt idx="5">
                  <c:v>-0.10681990116335285</c:v>
                </c:pt>
              </c:numCache>
            </c:numRef>
          </c:val>
          <c:extLst>
            <c:ext xmlns:c16="http://schemas.microsoft.com/office/drawing/2014/chart" uri="{C3380CC4-5D6E-409C-BE32-E72D297353CC}">
              <c16:uniqueId val="{00000000-DD71-4267-BCC9-0ED9F1BA0328}"/>
            </c:ext>
          </c:extLst>
        </c:ser>
        <c:ser>
          <c:idx val="1"/>
          <c:order val="1"/>
          <c:tx>
            <c:strRef>
              <c:f>'10.2'!$A$21</c:f>
              <c:strCache>
                <c:ptCount val="1"/>
                <c:pt idx="0">
                  <c:v>Meziroční změna-dodávky tepla</c:v>
                </c:pt>
              </c:strCache>
            </c:strRef>
          </c:tx>
          <c:spPr>
            <a:solidFill>
              <a:srgbClr val="DF2B20"/>
            </a:solidFill>
          </c:spPr>
          <c:invertIfNegative val="0"/>
          <c:val>
            <c:numRef>
              <c:f>'10.2'!$B$21:$M$21</c:f>
              <c:numCache>
                <c:formatCode>0.0%</c:formatCode>
                <c:ptCount val="12"/>
                <c:pt idx="0">
                  <c:v>-0.13511511171051535</c:v>
                </c:pt>
                <c:pt idx="1">
                  <c:v>1.5517259721922713E-2</c:v>
                </c:pt>
                <c:pt idx="2">
                  <c:v>-9.4934005413309874E-2</c:v>
                </c:pt>
                <c:pt idx="3">
                  <c:v>-6.2280349721789641E-2</c:v>
                </c:pt>
                <c:pt idx="4">
                  <c:v>7.2994448090121677E-2</c:v>
                </c:pt>
                <c:pt idx="5">
                  <c:v>-7.3224593886937334E-2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0"/>
          <c:y val="0.8392880978406797"/>
          <c:w val="0.949457807340094"/>
          <c:h val="0.1368882058608137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Výroba tepla brutto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'10.2'!$B$28:$M$28</c:f>
              <c:numCache>
                <c:formatCode>#\ ##0.0</c:formatCode>
                <c:ptCount val="12"/>
                <c:pt idx="0">
                  <c:v>19443.893473</c:v>
                </c:pt>
                <c:pt idx="1">
                  <c:v>15892.034386651603</c:v>
                </c:pt>
                <c:pt idx="2">
                  <c:v>16115.121097506728</c:v>
                </c:pt>
                <c:pt idx="3">
                  <c:v>11150.511060999999</c:v>
                </c:pt>
                <c:pt idx="4">
                  <c:v>9168.1220959999991</c:v>
                </c:pt>
                <c:pt idx="5">
                  <c:v>7948.1444100559984</c:v>
                </c:pt>
                <c:pt idx="6">
                  <c:v>7511.9053000000004</c:v>
                </c:pt>
                <c:pt idx="7">
                  <c:v>7457.2335599999997</c:v>
                </c:pt>
                <c:pt idx="8">
                  <c:v>8704.8128491411517</c:v>
                </c:pt>
                <c:pt idx="9">
                  <c:v>11147.413182376002</c:v>
                </c:pt>
                <c:pt idx="10">
                  <c:v>14951.953478183999</c:v>
                </c:pt>
                <c:pt idx="11">
                  <c:v>18138.5645926</c:v>
                </c:pt>
              </c:numCache>
            </c:numRef>
          </c:val>
          <c:extLst>
            <c:ext xmlns:c16="http://schemas.microsoft.com/office/drawing/2014/chart" uri="{C3380CC4-5D6E-409C-BE32-E72D297353CC}">
              <c16:uniqueId val="{00000000-D2AD-48C2-9AED-44B48B7244AD}"/>
            </c:ext>
          </c:extLst>
        </c:ser>
        <c:ser>
          <c:idx val="1"/>
          <c:order val="1"/>
          <c:tx>
            <c:strRef>
              <c:f>'10.2'!$A$29</c:f>
              <c:strCache>
                <c:ptCount val="1"/>
                <c:pt idx="0">
                  <c:v>Rozsah 2017-2022</c:v>
                </c:pt>
              </c:strCache>
            </c:strRef>
          </c:tx>
          <c:spPr>
            <a:solidFill>
              <a:srgbClr val="C7CCD6"/>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'10.2'!$B$29:$M$29</c:f>
              <c:numCache>
                <c:formatCode>#\ ##0.0</c:formatCode>
                <c:ptCount val="12"/>
                <c:pt idx="0">
                  <c:v>5345.7208595807824</c:v>
                </c:pt>
                <c:pt idx="1">
                  <c:v>4001.1320002592383</c:v>
                </c:pt>
                <c:pt idx="2">
                  <c:v>3547.2053427988922</c:v>
                </c:pt>
                <c:pt idx="3">
                  <c:v>3137.8169458589327</c:v>
                </c:pt>
                <c:pt idx="4">
                  <c:v>2780.5521761386881</c:v>
                </c:pt>
                <c:pt idx="5">
                  <c:v>634.59514734400364</c:v>
                </c:pt>
                <c:pt idx="6">
                  <c:v>512.20008639999924</c:v>
                </c:pt>
                <c:pt idx="7">
                  <c:v>591.16455915242568</c:v>
                </c:pt>
                <c:pt idx="8">
                  <c:v>1629.9893023544773</c:v>
                </c:pt>
                <c:pt idx="9">
                  <c:v>2293.1506232920219</c:v>
                </c:pt>
                <c:pt idx="10">
                  <c:v>2376.8120191104226</c:v>
                </c:pt>
                <c:pt idx="11">
                  <c:v>1992.5542287999961</c:v>
                </c:pt>
              </c:numCache>
            </c:numRef>
          </c:val>
          <c:extLst>
            <c:ext xmlns:c16="http://schemas.microsoft.com/office/drawing/2014/chart" uri="{C3380CC4-5D6E-409C-BE32-E72D297353CC}">
              <c16:uniqueId val="{00000001-D2AD-48C2-9AED-44B48B7244AD}"/>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'10.2'!$A$30</c:f>
              <c:strCache>
                <c:ptCount val="1"/>
                <c:pt idx="0">
                  <c:v>2022</c:v>
                </c:pt>
              </c:strCache>
            </c:strRef>
          </c:tx>
          <c:spPr>
            <a:ln w="28575" cap="rnd">
              <a:solidFill>
                <a:srgbClr val="233060"/>
              </a:solidFill>
              <a:prstDash val="solid"/>
              <a:round/>
            </a:ln>
            <a:effectLst/>
          </c:spPr>
          <c:marker>
            <c:symbol val="none"/>
          </c:marker>
          <c:val>
            <c:numRef>
              <c:f>'10.2'!$B$30:$M$30</c:f>
              <c:numCache>
                <c:formatCode>#\ ##0.0</c:formatCode>
                <c:ptCount val="12"/>
                <c:pt idx="0">
                  <c:v>19443.893473</c:v>
                </c:pt>
                <c:pt idx="1">
                  <c:v>15892.034386651603</c:v>
                </c:pt>
                <c:pt idx="2">
                  <c:v>16313.952054121697</c:v>
                </c:pt>
                <c:pt idx="3">
                  <c:v>13523.164816279999</c:v>
                </c:pt>
                <c:pt idx="4">
                  <c:v>9408.3478437360027</c:v>
                </c:pt>
                <c:pt idx="5">
                  <c:v>7948.1444100559984</c:v>
                </c:pt>
                <c:pt idx="6">
                  <c:v>7511.9053000000004</c:v>
                </c:pt>
                <c:pt idx="7">
                  <c:v>7457.2335599999997</c:v>
                </c:pt>
                <c:pt idx="8">
                  <c:v>9301.849553</c:v>
                </c:pt>
                <c:pt idx="9">
                  <c:v>11147.413182376002</c:v>
                </c:pt>
                <c:pt idx="10">
                  <c:v>14951.953478183999</c:v>
                </c:pt>
                <c:pt idx="11">
                  <c:v>18193.573783816002</c:v>
                </c:pt>
              </c:numCache>
            </c:numRef>
          </c:val>
          <c:smooth val="0"/>
          <c:extLst>
            <c:ext xmlns:c16="http://schemas.microsoft.com/office/drawing/2014/chart" uri="{C3380CC4-5D6E-409C-BE32-E72D297353CC}">
              <c16:uniqueId val="{00000002-D2AD-48C2-9AED-44B48B7244AD}"/>
            </c:ext>
          </c:extLst>
        </c:ser>
        <c:ser>
          <c:idx val="3"/>
          <c:order val="3"/>
          <c:tx>
            <c:strRef>
              <c:f>'10.2'!$A$31</c:f>
              <c:strCache>
                <c:ptCount val="1"/>
                <c:pt idx="0">
                  <c:v>2023</c:v>
                </c:pt>
              </c:strCache>
            </c:strRef>
          </c:tx>
          <c:spPr>
            <a:ln w="28575" cap="rnd">
              <a:solidFill>
                <a:srgbClr val="DF2B20"/>
              </a:solidFill>
              <a:round/>
            </a:ln>
            <a:effectLst/>
          </c:spPr>
          <c:marker>
            <c:symbol val="none"/>
          </c:marker>
          <c:val>
            <c:numRef>
              <c:f>'10.2'!$B$31:$M$31</c:f>
              <c:numCache>
                <c:formatCode>#\ ##0.0</c:formatCode>
                <c:ptCount val="12"/>
                <c:pt idx="0">
                  <c:v>17155.453042492991</c:v>
                </c:pt>
                <c:pt idx="1">
                  <c:v>15620.820615129891</c:v>
                </c:pt>
                <c:pt idx="2">
                  <c:v>14948.097396586254</c:v>
                </c:pt>
                <c:pt idx="3">
                  <c:v>12923.087218670851</c:v>
                </c:pt>
                <c:pt idx="4">
                  <c:v>9370.698598483008</c:v>
                </c:pt>
                <c:pt idx="5">
                  <c:v>7099.1244097417612</c:v>
                </c:pt>
              </c:numCache>
            </c:numRef>
          </c:val>
          <c:smooth val="0"/>
          <c:extLst>
            <c:ext xmlns:c16="http://schemas.microsoft.com/office/drawing/2014/chart" uri="{C3380CC4-5D6E-409C-BE32-E72D297353CC}">
              <c16:uniqueId val="{00000003-D2AD-48C2-9AED-44B48B7244AD}"/>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6350"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max val="2500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Dodávky tepla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'10.2'!$B$35:$M$35</c:f>
              <c:numCache>
                <c:formatCode>#\ ##0.0</c:formatCode>
                <c:ptCount val="12"/>
                <c:pt idx="0">
                  <c:v>12108.59828866639</c:v>
                </c:pt>
                <c:pt idx="1">
                  <c:v>9829.5325508641927</c:v>
                </c:pt>
                <c:pt idx="2">
                  <c:v>9380.6852703481654</c:v>
                </c:pt>
                <c:pt idx="3">
                  <c:v>5467.8344290000005</c:v>
                </c:pt>
                <c:pt idx="4">
                  <c:v>3743.2424710000005</c:v>
                </c:pt>
                <c:pt idx="5">
                  <c:v>3002.0462708415785</c:v>
                </c:pt>
                <c:pt idx="6">
                  <c:v>2786.1713241585499</c:v>
                </c:pt>
                <c:pt idx="7">
                  <c:v>2853.2195907728974</c:v>
                </c:pt>
                <c:pt idx="8">
                  <c:v>3661.2204678348289</c:v>
                </c:pt>
                <c:pt idx="9">
                  <c:v>5671.6382388346465</c:v>
                </c:pt>
                <c:pt idx="10">
                  <c:v>8529.203142023347</c:v>
                </c:pt>
                <c:pt idx="11">
                  <c:v>11334.180334263327</c:v>
                </c:pt>
              </c:numCache>
            </c:numRef>
          </c:val>
          <c:extLst>
            <c:ext xmlns:c16="http://schemas.microsoft.com/office/drawing/2014/chart" uri="{C3380CC4-5D6E-409C-BE32-E72D297353CC}">
              <c16:uniqueId val="{00000000-337B-4C13-B82D-3DFA15E37B36}"/>
            </c:ext>
          </c:extLst>
        </c:ser>
        <c:ser>
          <c:idx val="1"/>
          <c:order val="1"/>
          <c:tx>
            <c:strRef>
              <c:f>'10.2'!$A$36</c:f>
              <c:strCache>
                <c:ptCount val="1"/>
                <c:pt idx="0">
                  <c:v>Rozsah 2017-2022</c:v>
                </c:pt>
              </c:strCache>
            </c:strRef>
          </c:tx>
          <c:spPr>
            <a:solidFill>
              <a:srgbClr val="C7CCD6"/>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'10.2'!$B$36:$M$36</c:f>
              <c:numCache>
                <c:formatCode>#\ ##0.0</c:formatCode>
                <c:ptCount val="12"/>
                <c:pt idx="0">
                  <c:v>4368.223891100597</c:v>
                </c:pt>
                <c:pt idx="1">
                  <c:v>3257.6893214357042</c:v>
                </c:pt>
                <c:pt idx="2">
                  <c:v>3194.731108058726</c:v>
                </c:pt>
                <c:pt idx="3">
                  <c:v>3134.4743687396349</c:v>
                </c:pt>
                <c:pt idx="4">
                  <c:v>2290.6646217347125</c:v>
                </c:pt>
                <c:pt idx="5">
                  <c:v>232.79021410097903</c:v>
                </c:pt>
                <c:pt idx="6">
                  <c:v>257.45284104455322</c:v>
                </c:pt>
                <c:pt idx="7">
                  <c:v>243.61809566010288</c:v>
                </c:pt>
                <c:pt idx="8">
                  <c:v>1126.9959773183755</c:v>
                </c:pt>
                <c:pt idx="9">
                  <c:v>1609.7484591752373</c:v>
                </c:pt>
                <c:pt idx="10">
                  <c:v>1782.3917146913082</c:v>
                </c:pt>
                <c:pt idx="11">
                  <c:v>1095.1290284113329</c:v>
                </c:pt>
              </c:numCache>
            </c:numRef>
          </c:val>
          <c:extLst>
            <c:ext xmlns:c16="http://schemas.microsoft.com/office/drawing/2014/chart" uri="{C3380CC4-5D6E-409C-BE32-E72D297353CC}">
              <c16:uniqueId val="{00000001-337B-4C13-B82D-3DFA15E37B36}"/>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'10.2'!$A$37</c:f>
              <c:strCache>
                <c:ptCount val="1"/>
                <c:pt idx="0">
                  <c:v>2022</c:v>
                </c:pt>
              </c:strCache>
            </c:strRef>
          </c:tx>
          <c:spPr>
            <a:ln w="28575" cap="rnd">
              <a:solidFill>
                <a:srgbClr val="233060"/>
              </a:solidFill>
              <a:prstDash val="solid"/>
              <a:round/>
            </a:ln>
            <a:effectLst/>
          </c:spPr>
          <c:marker>
            <c:symbol val="none"/>
          </c:marker>
          <c:val>
            <c:numRef>
              <c:f>'10.2'!$B$37:$M$37</c:f>
              <c:numCache>
                <c:formatCode>#\ ##0.0</c:formatCode>
                <c:ptCount val="12"/>
                <c:pt idx="0">
                  <c:v>12108.59828866639</c:v>
                </c:pt>
                <c:pt idx="1">
                  <c:v>9829.5325508641927</c:v>
                </c:pt>
                <c:pt idx="2">
                  <c:v>9943.7774034915819</c:v>
                </c:pt>
                <c:pt idx="3">
                  <c:v>7782.3585524380142</c:v>
                </c:pt>
                <c:pt idx="4">
                  <c:v>3971.3348682932165</c:v>
                </c:pt>
                <c:pt idx="5">
                  <c:v>3002.0462708415785</c:v>
                </c:pt>
                <c:pt idx="6">
                  <c:v>2836.0209574157179</c:v>
                </c:pt>
                <c:pt idx="7">
                  <c:v>2853.2195907728974</c:v>
                </c:pt>
                <c:pt idx="8">
                  <c:v>4208.0784534658869</c:v>
                </c:pt>
                <c:pt idx="9">
                  <c:v>5671.6382388346465</c:v>
                </c:pt>
                <c:pt idx="10">
                  <c:v>8529.203142023347</c:v>
                </c:pt>
                <c:pt idx="11">
                  <c:v>11334.180334263327</c:v>
                </c:pt>
              </c:numCache>
            </c:numRef>
          </c:val>
          <c:smooth val="0"/>
          <c:extLst>
            <c:ext xmlns:c16="http://schemas.microsoft.com/office/drawing/2014/chart" uri="{C3380CC4-5D6E-409C-BE32-E72D297353CC}">
              <c16:uniqueId val="{00000002-337B-4C13-B82D-3DFA15E37B36}"/>
            </c:ext>
          </c:extLst>
        </c:ser>
        <c:ser>
          <c:idx val="3"/>
          <c:order val="3"/>
          <c:tx>
            <c:strRef>
              <c:f>'10.2'!$A$38</c:f>
              <c:strCache>
                <c:ptCount val="1"/>
                <c:pt idx="0">
                  <c:v>2023</c:v>
                </c:pt>
              </c:strCache>
            </c:strRef>
          </c:tx>
          <c:spPr>
            <a:ln w="28575" cap="rnd">
              <a:solidFill>
                <a:srgbClr val="DF2B20"/>
              </a:solidFill>
              <a:round/>
            </a:ln>
            <a:effectLst/>
          </c:spPr>
          <c:marker>
            <c:symbol val="none"/>
          </c:marker>
          <c:val>
            <c:numRef>
              <c:f>'10.2'!$B$38:$M$38</c:f>
              <c:numCache>
                <c:formatCode>#\ ##0.0</c:formatCode>
                <c:ptCount val="12"/>
                <c:pt idx="0">
                  <c:v>10472.543678235475</c:v>
                </c:pt>
                <c:pt idx="1">
                  <c:v>9982.0599604010458</c:v>
                </c:pt>
                <c:pt idx="2">
                  <c:v>8999.7747856397636</c:v>
                </c:pt>
                <c:pt idx="3">
                  <c:v>7297.6705401318141</c:v>
                </c:pt>
                <c:pt idx="4">
                  <c:v>4261.2202651853358</c:v>
                </c:pt>
                <c:pt idx="5">
                  <c:v>2782.2226518294092</c:v>
                </c:pt>
              </c:numCache>
            </c:numRef>
          </c:val>
          <c:smooth val="0"/>
          <c:extLst>
            <c:ext xmlns:c16="http://schemas.microsoft.com/office/drawing/2014/chart" uri="{C3380CC4-5D6E-409C-BE32-E72D297353CC}">
              <c16:uniqueId val="{00000003-337B-4C13-B82D-3DFA15E37B36}"/>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průmysl</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rgbClr val="233060"/>
            </a:solidFill>
          </c:spPr>
          <c:invertIfNegative val="0"/>
          <c:cat>
            <c:strRef>
              <c:f>'10.4'!$B$4:$E$4</c:f>
              <c:strCache>
                <c:ptCount val="4"/>
                <c:pt idx="0">
                  <c:v>I. čtvrtletí</c:v>
                </c:pt>
                <c:pt idx="1">
                  <c:v>II. čtvrtletí</c:v>
                </c:pt>
                <c:pt idx="2">
                  <c:v>III. čtvrtletí</c:v>
                </c:pt>
                <c:pt idx="3">
                  <c:v>IV. čtvrtletí</c:v>
                </c:pt>
              </c:strCache>
            </c:strRef>
          </c:cat>
          <c:val>
            <c:numRef>
              <c:f>'10.4'!$B$5:$E$5</c:f>
              <c:numCache>
                <c:formatCode>#\ ##0.0</c:formatCode>
                <c:ptCount val="4"/>
                <c:pt idx="0">
                  <c:v>7671.9408000000003</c:v>
                </c:pt>
                <c:pt idx="1">
                  <c:v>4633.9967153999996</c:v>
                </c:pt>
                <c:pt idx="2">
                  <c:v>3745.8223309999994</c:v>
                </c:pt>
                <c:pt idx="3">
                  <c:v>6136.9892919999984</c:v>
                </c:pt>
              </c:numCache>
            </c:numRef>
          </c:val>
          <c:extLst>
            <c:ext xmlns:c16="http://schemas.microsoft.com/office/drawing/2014/chart" uri="{C3380CC4-5D6E-409C-BE32-E72D297353CC}">
              <c16:uniqueId val="{00000000-86ED-4744-A8E3-BCC24A7E0D32}"/>
            </c:ext>
          </c:extLst>
        </c:ser>
        <c:ser>
          <c:idx val="0"/>
          <c:order val="1"/>
          <c:tx>
            <c:strRef>
              <c:f>'10.4'!$C$13</c:f>
              <c:strCache>
                <c:ptCount val="1"/>
                <c:pt idx="0">
                  <c:v>2020</c:v>
                </c:pt>
              </c:strCache>
            </c:strRef>
          </c:tx>
          <c:spPr>
            <a:solidFill>
              <a:srgbClr val="596387"/>
            </a:solidFill>
          </c:spPr>
          <c:invertIfNegative val="0"/>
          <c:cat>
            <c:strRef>
              <c:f>'10.4'!$B$4:$E$4</c:f>
              <c:strCache>
                <c:ptCount val="4"/>
                <c:pt idx="0">
                  <c:v>I. čtvrtletí</c:v>
                </c:pt>
                <c:pt idx="1">
                  <c:v>II. čtvrtletí</c:v>
                </c:pt>
                <c:pt idx="2">
                  <c:v>III. čtvrtletí</c:v>
                </c:pt>
                <c:pt idx="3">
                  <c:v>IV. čtvrtletí</c:v>
                </c:pt>
              </c:strCache>
            </c:strRef>
          </c:cat>
          <c:val>
            <c:numRef>
              <c:f>'10.4'!$B$6:$E$6</c:f>
              <c:numCache>
                <c:formatCode>#\ ##0.0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4-86ED-4744-A8E3-BCC24A7E0D32}"/>
            </c:ext>
          </c:extLst>
        </c:ser>
        <c:ser>
          <c:idx val="1"/>
          <c:order val="2"/>
          <c:tx>
            <c:strRef>
              <c:f>'10.4'!$D$13</c:f>
              <c:strCache>
                <c:ptCount val="1"/>
                <c:pt idx="0">
                  <c:v>2021</c:v>
                </c:pt>
              </c:strCache>
            </c:strRef>
          </c:tx>
          <c:spPr>
            <a:solidFill>
              <a:srgbClr val="9196B0"/>
            </a:solidFill>
          </c:spPr>
          <c:invertIfNegative val="0"/>
          <c:cat>
            <c:strRef>
              <c:f>'10.4'!$B$4:$E$4</c:f>
              <c:strCache>
                <c:ptCount val="4"/>
                <c:pt idx="0">
                  <c:v>I. čtvrtletí</c:v>
                </c:pt>
                <c:pt idx="1">
                  <c:v>II. čtvrtletí</c:v>
                </c:pt>
                <c:pt idx="2">
                  <c:v>III. čtvrtletí</c:v>
                </c:pt>
                <c:pt idx="3">
                  <c:v>IV. čtvrtletí</c:v>
                </c:pt>
              </c:strCache>
            </c:strRef>
          </c:cat>
          <c:val>
            <c:numRef>
              <c:f>'10.4'!$B$7:$E$7</c:f>
              <c:numCache>
                <c:formatCode>#\ ##0.0</c:formatCode>
                <c:ptCount val="4"/>
                <c:pt idx="0">
                  <c:v>7667.5807229664297</c:v>
                </c:pt>
                <c:pt idx="1">
                  <c:v>4621.9647687183515</c:v>
                </c:pt>
                <c:pt idx="2">
                  <c:v>3456.9184949999994</c:v>
                </c:pt>
                <c:pt idx="3">
                  <c:v>6278.3488349999998</c:v>
                </c:pt>
              </c:numCache>
            </c:numRef>
          </c:val>
          <c:extLst>
            <c:ext xmlns:c16="http://schemas.microsoft.com/office/drawing/2014/chart" uri="{C3380CC4-5D6E-409C-BE32-E72D297353CC}">
              <c16:uniqueId val="{00000005-86ED-4744-A8E3-BCC24A7E0D32}"/>
            </c:ext>
          </c:extLst>
        </c:ser>
        <c:ser>
          <c:idx val="3"/>
          <c:order val="3"/>
          <c:tx>
            <c:strRef>
              <c:f>'10.4'!$E$13</c:f>
              <c:strCache>
                <c:ptCount val="1"/>
                <c:pt idx="0">
                  <c:v>2022</c:v>
                </c:pt>
              </c:strCache>
            </c:strRef>
          </c:tx>
          <c:spPr>
            <a:solidFill>
              <a:srgbClr val="C7CCD6"/>
            </a:solidFill>
          </c:spPr>
          <c:invertIfNegative val="0"/>
          <c:cat>
            <c:strRef>
              <c:f>'10.4'!$B$4:$E$4</c:f>
              <c:strCache>
                <c:ptCount val="4"/>
                <c:pt idx="0">
                  <c:v>I. čtvrtletí</c:v>
                </c:pt>
                <c:pt idx="1">
                  <c:v>II. čtvrtletí</c:v>
                </c:pt>
                <c:pt idx="2">
                  <c:v>III. čtvrtletí</c:v>
                </c:pt>
                <c:pt idx="3">
                  <c:v>IV. čtvrtletí</c:v>
                </c:pt>
              </c:strCache>
            </c:strRef>
          </c:cat>
          <c:val>
            <c:numRef>
              <c:f>'10.4'!$B$8:$E$8</c:f>
              <c:numCache>
                <c:formatCode>#\ ##0.0</c:formatCode>
                <c:ptCount val="4"/>
                <c:pt idx="0">
                  <c:v>6952.8222269999997</c:v>
                </c:pt>
                <c:pt idx="1">
                  <c:v>4444.882713</c:v>
                </c:pt>
                <c:pt idx="2">
                  <c:v>3569.6563310000001</c:v>
                </c:pt>
                <c:pt idx="3">
                  <c:v>5485.4993239999994</c:v>
                </c:pt>
              </c:numCache>
            </c:numRef>
          </c:val>
          <c:extLst>
            <c:ext xmlns:c16="http://schemas.microsoft.com/office/drawing/2014/chart" uri="{C3380CC4-5D6E-409C-BE32-E72D297353CC}">
              <c16:uniqueId val="{00000000-667C-4F18-B016-F894BE7AD923}"/>
            </c:ext>
          </c:extLst>
        </c:ser>
        <c:ser>
          <c:idx val="4"/>
          <c:order val="4"/>
          <c:tx>
            <c:v>2023</c:v>
          </c:tx>
          <c:spPr>
            <a:solidFill>
              <a:srgbClr val="DF2B20"/>
            </a:solidFill>
          </c:spPr>
          <c:invertIfNegative val="0"/>
          <c:val>
            <c:numRef>
              <c:f>'10.4'!$B$9:$E$9</c:f>
              <c:numCache>
                <c:formatCode>#\ ##0.0</c:formatCode>
                <c:ptCount val="4"/>
                <c:pt idx="0">
                  <c:v>6353.7723159999996</c:v>
                </c:pt>
                <c:pt idx="1">
                  <c:v>3699.501432</c:v>
                </c:pt>
              </c:numCache>
            </c:numRef>
          </c:val>
          <c:extLst>
            <c:ext xmlns:c16="http://schemas.microsoft.com/office/drawing/2014/chart" uri="{C3380CC4-5D6E-409C-BE32-E72D297353CC}">
              <c16:uniqueId val="{00000000-A833-4604-A918-92B5BB02A746}"/>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500"/>
      </c:valAx>
    </c:plotArea>
    <c:legend>
      <c:legendPos val="b"/>
      <c:layout>
        <c:manualLayout>
          <c:xMode val="edge"/>
          <c:yMode val="edge"/>
          <c:x val="7.9452310597542715E-3"/>
          <c:y val="0.8582905802054891"/>
          <c:w val="0.5825031902951903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domácnosti</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rgbClr val="233060"/>
            </a:solidFill>
          </c:spPr>
          <c:invertIfNegative val="0"/>
          <c:cat>
            <c:strRef>
              <c:f>'10.4'!$B$4:$E$4</c:f>
              <c:strCache>
                <c:ptCount val="4"/>
                <c:pt idx="0">
                  <c:v>I. čtvrtletí</c:v>
                </c:pt>
                <c:pt idx="1">
                  <c:v>II. čtvrtletí</c:v>
                </c:pt>
                <c:pt idx="2">
                  <c:v>III. čtvrtletí</c:v>
                </c:pt>
                <c:pt idx="3">
                  <c:v>IV. čtvrtletí</c:v>
                </c:pt>
              </c:strCache>
            </c:strRef>
          </c:cat>
          <c:val>
            <c:numRef>
              <c:f>'10.4'!$B$16:$E$16</c:f>
              <c:numCache>
                <c:formatCode>#\ ##0.0</c:formatCode>
                <c:ptCount val="4"/>
                <c:pt idx="0">
                  <c:v>14015.397265597716</c:v>
                </c:pt>
                <c:pt idx="1">
                  <c:v>5663.1111253245599</c:v>
                </c:pt>
                <c:pt idx="2">
                  <c:v>3090.2147482706205</c:v>
                </c:pt>
                <c:pt idx="3">
                  <c:v>11080.062526775408</c:v>
                </c:pt>
              </c:numCache>
            </c:numRef>
          </c:val>
          <c:extLst>
            <c:ext xmlns:c16="http://schemas.microsoft.com/office/drawing/2014/chart" uri="{C3380CC4-5D6E-409C-BE32-E72D297353CC}">
              <c16:uniqueId val="{00000000-70CA-406C-BFD4-0E23DCD5CCA0}"/>
            </c:ext>
          </c:extLst>
        </c:ser>
        <c:ser>
          <c:idx val="0"/>
          <c:order val="1"/>
          <c:tx>
            <c:strRef>
              <c:f>'10.4'!$C$13</c:f>
              <c:strCache>
                <c:ptCount val="1"/>
                <c:pt idx="0">
                  <c:v>2020</c:v>
                </c:pt>
              </c:strCache>
            </c:strRef>
          </c:tx>
          <c:spPr>
            <a:solidFill>
              <a:srgbClr val="596387"/>
            </a:solidFill>
          </c:spPr>
          <c:invertIfNegative val="0"/>
          <c:cat>
            <c:strRef>
              <c:f>'10.4'!$B$4:$E$4</c:f>
              <c:strCache>
                <c:ptCount val="4"/>
                <c:pt idx="0">
                  <c:v>I. čtvrtletí</c:v>
                </c:pt>
                <c:pt idx="1">
                  <c:v>II. čtvrtletí</c:v>
                </c:pt>
                <c:pt idx="2">
                  <c:v>III. čtvrtletí</c:v>
                </c:pt>
                <c:pt idx="3">
                  <c:v>IV. čtvrtletí</c:v>
                </c:pt>
              </c:strCache>
            </c:strRef>
          </c:cat>
          <c:val>
            <c:numRef>
              <c:f>'10.4'!$B$17:$E$17</c:f>
              <c:numCache>
                <c:formatCode>#\ ##0.0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1-70CA-406C-BFD4-0E23DCD5CCA0}"/>
            </c:ext>
          </c:extLst>
        </c:ser>
        <c:ser>
          <c:idx val="1"/>
          <c:order val="2"/>
          <c:tx>
            <c:strRef>
              <c:f>'10.4'!$D$13</c:f>
              <c:strCache>
                <c:ptCount val="1"/>
                <c:pt idx="0">
                  <c:v>2021</c:v>
                </c:pt>
              </c:strCache>
            </c:strRef>
          </c:tx>
          <c:spPr>
            <a:solidFill>
              <a:srgbClr val="9196B0"/>
            </a:solidFill>
          </c:spPr>
          <c:invertIfNegative val="0"/>
          <c:cat>
            <c:strRef>
              <c:f>'10.4'!$B$4:$E$4</c:f>
              <c:strCache>
                <c:ptCount val="4"/>
                <c:pt idx="0">
                  <c:v>I. čtvrtletí</c:v>
                </c:pt>
                <c:pt idx="1">
                  <c:v>II. čtvrtletí</c:v>
                </c:pt>
                <c:pt idx="2">
                  <c:v>III. čtvrtletí</c:v>
                </c:pt>
                <c:pt idx="3">
                  <c:v>IV. čtvrtletí</c:v>
                </c:pt>
              </c:strCache>
            </c:strRef>
          </c:cat>
          <c:val>
            <c:numRef>
              <c:f>'10.4'!$B$18:$E$18</c:f>
              <c:numCache>
                <c:formatCode>#\ ##0.0</c:formatCode>
                <c:ptCount val="4"/>
                <c:pt idx="0">
                  <c:v>14475.47323926062</c:v>
                </c:pt>
                <c:pt idx="1">
                  <c:v>6886.6457983141918</c:v>
                </c:pt>
                <c:pt idx="2">
                  <c:v>3111.065786985374</c:v>
                </c:pt>
                <c:pt idx="3">
                  <c:v>12285.201532999999</c:v>
                </c:pt>
              </c:numCache>
            </c:numRef>
          </c:val>
          <c:extLst>
            <c:ext xmlns:c16="http://schemas.microsoft.com/office/drawing/2014/chart" uri="{C3380CC4-5D6E-409C-BE32-E72D297353CC}">
              <c16:uniqueId val="{00000002-70CA-406C-BFD4-0E23DCD5CCA0}"/>
            </c:ext>
          </c:extLst>
        </c:ser>
        <c:ser>
          <c:idx val="3"/>
          <c:order val="3"/>
          <c:tx>
            <c:strRef>
              <c:f>'10.4'!$E$13</c:f>
              <c:strCache>
                <c:ptCount val="1"/>
                <c:pt idx="0">
                  <c:v>2022</c:v>
                </c:pt>
              </c:strCache>
            </c:strRef>
          </c:tx>
          <c:spPr>
            <a:solidFill>
              <a:srgbClr val="C7CCD6"/>
            </a:solidFill>
          </c:spPr>
          <c:invertIfNegative val="0"/>
          <c:cat>
            <c:strRef>
              <c:f>'10.4'!$B$4:$E$4</c:f>
              <c:strCache>
                <c:ptCount val="4"/>
                <c:pt idx="0">
                  <c:v>I. čtvrtletí</c:v>
                </c:pt>
                <c:pt idx="1">
                  <c:v>II. čtvrtletí</c:v>
                </c:pt>
                <c:pt idx="2">
                  <c:v>III. čtvrtletí</c:v>
                </c:pt>
                <c:pt idx="3">
                  <c:v>IV. čtvrtletí</c:v>
                </c:pt>
              </c:strCache>
            </c:strRef>
          </c:cat>
          <c:val>
            <c:numRef>
              <c:f>'10.4'!$B$19:$E$19</c:f>
              <c:numCache>
                <c:formatCode>#\ ##0.0</c:formatCode>
                <c:ptCount val="4"/>
                <c:pt idx="0">
                  <c:v>12966.086234000002</c:v>
                </c:pt>
                <c:pt idx="1">
                  <c:v>5233.3896450000011</c:v>
                </c:pt>
                <c:pt idx="2">
                  <c:v>3145.012549</c:v>
                </c:pt>
                <c:pt idx="3">
                  <c:v>10944.489931000007</c:v>
                </c:pt>
              </c:numCache>
            </c:numRef>
          </c:val>
          <c:extLst>
            <c:ext xmlns:c16="http://schemas.microsoft.com/office/drawing/2014/chart" uri="{C3380CC4-5D6E-409C-BE32-E72D297353CC}">
              <c16:uniqueId val="{00000003-70CA-406C-BFD4-0E23DCD5CCA0}"/>
            </c:ext>
          </c:extLst>
        </c:ser>
        <c:ser>
          <c:idx val="4"/>
          <c:order val="4"/>
          <c:tx>
            <c:v>2023</c:v>
          </c:tx>
          <c:spPr>
            <a:solidFill>
              <a:srgbClr val="DF2B20"/>
            </a:solidFill>
          </c:spPr>
          <c:invertIfNegative val="0"/>
          <c:val>
            <c:numRef>
              <c:f>'10.4'!$B$20:$E$20</c:f>
              <c:numCache>
                <c:formatCode>#\ ##0.0</c:formatCode>
                <c:ptCount val="4"/>
                <c:pt idx="0">
                  <c:v>12297.729324</c:v>
                </c:pt>
                <c:pt idx="1">
                  <c:v>5338.1146279999975</c:v>
                </c:pt>
              </c:numCache>
            </c:numRef>
          </c:val>
          <c:extLst>
            <c:ext xmlns:c16="http://schemas.microsoft.com/office/drawing/2014/chart" uri="{C3380CC4-5D6E-409C-BE32-E72D297353CC}">
              <c16:uniqueId val="{00000000-8D87-4631-B511-34DA7A27AA30}"/>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5825031902951903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Obchod, služby, školství</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rgbClr val="233060"/>
            </a:solidFill>
          </c:spPr>
          <c:invertIfNegative val="0"/>
          <c:cat>
            <c:strRef>
              <c:f>'10.4'!$B$4:$E$4</c:f>
              <c:strCache>
                <c:ptCount val="4"/>
                <c:pt idx="0">
                  <c:v>I. čtvrtletí</c:v>
                </c:pt>
                <c:pt idx="1">
                  <c:v>II. čtvrtletí</c:v>
                </c:pt>
                <c:pt idx="2">
                  <c:v>III. čtvrtletí</c:v>
                </c:pt>
                <c:pt idx="3">
                  <c:v>IV. čtvrtletí</c:v>
                </c:pt>
              </c:strCache>
            </c:strRef>
          </c:cat>
          <c:val>
            <c:numRef>
              <c:f>'10.4'!$B$27:$E$27</c:f>
              <c:numCache>
                <c:formatCode>#\ ##0.0</c:formatCode>
                <c:ptCount val="4"/>
                <c:pt idx="0">
                  <c:v>8000.2277954508227</c:v>
                </c:pt>
                <c:pt idx="1">
                  <c:v>2947.9774611584162</c:v>
                </c:pt>
                <c:pt idx="2">
                  <c:v>1375.0624167794851</c:v>
                </c:pt>
                <c:pt idx="3">
                  <c:v>6345.6836996429729</c:v>
                </c:pt>
              </c:numCache>
            </c:numRef>
          </c:val>
          <c:extLst>
            <c:ext xmlns:c16="http://schemas.microsoft.com/office/drawing/2014/chart" uri="{C3380CC4-5D6E-409C-BE32-E72D297353CC}">
              <c16:uniqueId val="{00000000-591E-4E45-A454-51DA36F9030F}"/>
            </c:ext>
          </c:extLst>
        </c:ser>
        <c:ser>
          <c:idx val="0"/>
          <c:order val="1"/>
          <c:tx>
            <c:strRef>
              <c:f>'10.4'!$C$13</c:f>
              <c:strCache>
                <c:ptCount val="1"/>
                <c:pt idx="0">
                  <c:v>2020</c:v>
                </c:pt>
              </c:strCache>
            </c:strRef>
          </c:tx>
          <c:spPr>
            <a:solidFill>
              <a:srgbClr val="596387"/>
            </a:solidFill>
          </c:spPr>
          <c:invertIfNegative val="0"/>
          <c:cat>
            <c:strRef>
              <c:f>'10.4'!$B$4:$E$4</c:f>
              <c:strCache>
                <c:ptCount val="4"/>
                <c:pt idx="0">
                  <c:v>I. čtvrtletí</c:v>
                </c:pt>
                <c:pt idx="1">
                  <c:v>II. čtvrtletí</c:v>
                </c:pt>
                <c:pt idx="2">
                  <c:v>III. čtvrtletí</c:v>
                </c:pt>
                <c:pt idx="3">
                  <c:v>IV. čtvrtletí</c:v>
                </c:pt>
              </c:strCache>
            </c:strRef>
          </c:cat>
          <c:val>
            <c:numRef>
              <c:f>'10.4'!$B$28:$E$28</c:f>
              <c:numCache>
                <c:formatCode>#\ ##0.0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1-591E-4E45-A454-51DA36F9030F}"/>
            </c:ext>
          </c:extLst>
        </c:ser>
        <c:ser>
          <c:idx val="1"/>
          <c:order val="2"/>
          <c:tx>
            <c:strRef>
              <c:f>'10.4'!$D$13</c:f>
              <c:strCache>
                <c:ptCount val="1"/>
                <c:pt idx="0">
                  <c:v>2021</c:v>
                </c:pt>
              </c:strCache>
            </c:strRef>
          </c:tx>
          <c:spPr>
            <a:solidFill>
              <a:srgbClr val="9196B0"/>
            </a:solidFill>
          </c:spPr>
          <c:invertIfNegative val="0"/>
          <c:cat>
            <c:strRef>
              <c:f>'10.4'!$B$4:$E$4</c:f>
              <c:strCache>
                <c:ptCount val="4"/>
                <c:pt idx="0">
                  <c:v>I. čtvrtletí</c:v>
                </c:pt>
                <c:pt idx="1">
                  <c:v>II. čtvrtletí</c:v>
                </c:pt>
                <c:pt idx="2">
                  <c:v>III. čtvrtletí</c:v>
                </c:pt>
                <c:pt idx="3">
                  <c:v>IV. čtvrtletí</c:v>
                </c:pt>
              </c:strCache>
            </c:strRef>
          </c:cat>
          <c:val>
            <c:numRef>
              <c:f>'10.4'!$B$29:$E$29</c:f>
              <c:numCache>
                <c:formatCode>#\ ##0.0</c:formatCode>
                <c:ptCount val="4"/>
                <c:pt idx="0">
                  <c:v>8891.9809219999988</c:v>
                </c:pt>
                <c:pt idx="1">
                  <c:v>3340.5134649999991</c:v>
                </c:pt>
                <c:pt idx="2">
                  <c:v>1333.2217679999999</c:v>
                </c:pt>
                <c:pt idx="3">
                  <c:v>6446.5769939999973</c:v>
                </c:pt>
              </c:numCache>
            </c:numRef>
          </c:val>
          <c:extLst>
            <c:ext xmlns:c16="http://schemas.microsoft.com/office/drawing/2014/chart" uri="{C3380CC4-5D6E-409C-BE32-E72D297353CC}">
              <c16:uniqueId val="{00000002-591E-4E45-A454-51DA36F9030F}"/>
            </c:ext>
          </c:extLst>
        </c:ser>
        <c:ser>
          <c:idx val="3"/>
          <c:order val="3"/>
          <c:tx>
            <c:strRef>
              <c:f>'10.4'!$E$13</c:f>
              <c:strCache>
                <c:ptCount val="1"/>
                <c:pt idx="0">
                  <c:v>2022</c:v>
                </c:pt>
              </c:strCache>
            </c:strRef>
          </c:tx>
          <c:spPr>
            <a:solidFill>
              <a:srgbClr val="C7CCD6"/>
            </a:solidFill>
          </c:spPr>
          <c:invertIfNegative val="0"/>
          <c:cat>
            <c:strRef>
              <c:f>'10.4'!$B$4:$E$4</c:f>
              <c:strCache>
                <c:ptCount val="4"/>
                <c:pt idx="0">
                  <c:v>I. čtvrtletí</c:v>
                </c:pt>
                <c:pt idx="1">
                  <c:v>II. čtvrtletí</c:v>
                </c:pt>
                <c:pt idx="2">
                  <c:v>III. čtvrtletí</c:v>
                </c:pt>
                <c:pt idx="3">
                  <c:v>IV. čtvrtletí</c:v>
                </c:pt>
              </c:strCache>
            </c:strRef>
          </c:cat>
          <c:val>
            <c:numRef>
              <c:f>'10.4'!$B$30:$E$30</c:f>
              <c:numCache>
                <c:formatCode>#\ ##0.0</c:formatCode>
                <c:ptCount val="4"/>
                <c:pt idx="0">
                  <c:v>7390.9582169999985</c:v>
                </c:pt>
                <c:pt idx="1">
                  <c:v>2754.0628879999995</c:v>
                </c:pt>
                <c:pt idx="2">
                  <c:v>1384.4316569999996</c:v>
                </c:pt>
                <c:pt idx="3">
                  <c:v>5576.0934020000022</c:v>
                </c:pt>
              </c:numCache>
            </c:numRef>
          </c:val>
          <c:extLst>
            <c:ext xmlns:c16="http://schemas.microsoft.com/office/drawing/2014/chart" uri="{C3380CC4-5D6E-409C-BE32-E72D297353CC}">
              <c16:uniqueId val="{00000003-591E-4E45-A454-51DA36F9030F}"/>
            </c:ext>
          </c:extLst>
        </c:ser>
        <c:ser>
          <c:idx val="4"/>
          <c:order val="4"/>
          <c:tx>
            <c:v>2023</c:v>
          </c:tx>
          <c:spPr>
            <a:solidFill>
              <a:srgbClr val="DF2B20"/>
            </a:solidFill>
          </c:spPr>
          <c:invertIfNegative val="0"/>
          <c:val>
            <c:numRef>
              <c:f>'10.4'!$B$31:$E$31</c:f>
              <c:numCache>
                <c:formatCode>#\ ##0.0</c:formatCode>
                <c:ptCount val="4"/>
                <c:pt idx="0">
                  <c:v>6684.3666080000003</c:v>
                </c:pt>
                <c:pt idx="1">
                  <c:v>2752.6323159999993</c:v>
                </c:pt>
              </c:numCache>
            </c:numRef>
          </c:val>
          <c:extLst>
            <c:ext xmlns:c16="http://schemas.microsoft.com/office/drawing/2014/chart" uri="{C3380CC4-5D6E-409C-BE32-E72D297353CC}">
              <c16:uniqueId val="{00000000-2B1D-4211-B315-4EA41E46808E}"/>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000"/>
      </c:valAx>
    </c:plotArea>
    <c:legend>
      <c:legendPos val="b"/>
      <c:layout>
        <c:manualLayout>
          <c:xMode val="edge"/>
          <c:yMode val="edge"/>
          <c:x val="7.9452310597542715E-3"/>
          <c:y val="0.8582905802054891"/>
          <c:w val="0.57287915510226251"/>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12621522309711286"/>
          <c:y val="0.35023783646646156"/>
          <c:w val="0.50809669843901084"/>
          <c:h val="0.5238777279838471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8426345144356954"/>
                  <c:y val="-9.8208651061692381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layout>
                    <c:manualLayout>
                      <c:w val="0.19107666229221343"/>
                      <c:h val="0.10499673561665142"/>
                    </c:manualLayout>
                  </c15:layout>
                </c:ext>
                <c:ext xmlns:c16="http://schemas.microsoft.com/office/drawing/2014/chart" uri="{C3380CC4-5D6E-409C-BE32-E72D297353CC}">
                  <c16:uniqueId val="{00000004-3BE2-448C-9EA2-7552889CB878}"/>
                </c:ext>
              </c:extLst>
            </c:dLbl>
            <c:dLbl>
              <c:idx val="2"/>
              <c:delete val="1"/>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6.5321358895515901E-3</c:v>
                </c:pt>
                <c:pt idx="1">
                  <c:v>0.16145883623929089</c:v>
                </c:pt>
                <c:pt idx="2">
                  <c:v>1.410484448156589E-4</c:v>
                </c:pt>
                <c:pt idx="3">
                  <c:v>6.5461636787653016E-2</c:v>
                </c:pt>
                <c:pt idx="4">
                  <c:v>0.76638256605311239</c:v>
                </c:pt>
                <c:pt idx="5">
                  <c:v>2.3776585576505411E-5</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 ##0.0</c:formatCode>
                <c:ptCount val="12"/>
                <c:pt idx="0">
                  <c:v>17155.453042492991</c:v>
                </c:pt>
                <c:pt idx="1">
                  <c:v>15620.820615129891</c:v>
                </c:pt>
                <c:pt idx="2">
                  <c:v>14948.097396586254</c:v>
                </c:pt>
                <c:pt idx="3">
                  <c:v>12923.087218670851</c:v>
                </c:pt>
                <c:pt idx="4">
                  <c:v>9370.698598483008</c:v>
                </c:pt>
                <c:pt idx="5">
                  <c:v>7099.1244097417612</c:v>
                </c:pt>
                <c:pt idx="6">
                  <c:v>0</c:v>
                </c:pt>
                <c:pt idx="7">
                  <c:v>0</c:v>
                </c:pt>
                <c:pt idx="8">
                  <c:v>0</c:v>
                </c:pt>
                <c:pt idx="9">
                  <c:v>0</c:v>
                </c:pt>
                <c:pt idx="10">
                  <c:v>0</c:v>
                </c:pt>
                <c:pt idx="11">
                  <c:v>0</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 ##0.0</c:formatCode>
                <c:ptCount val="12"/>
                <c:pt idx="0">
                  <c:v>-834.34775000000013</c:v>
                </c:pt>
                <c:pt idx="1">
                  <c:v>-720.97007499999972</c:v>
                </c:pt>
                <c:pt idx="2">
                  <c:v>-797.37397100000067</c:v>
                </c:pt>
                <c:pt idx="3">
                  <c:v>-755.6535600000002</c:v>
                </c:pt>
                <c:pt idx="4">
                  <c:v>-681.26783</c:v>
                </c:pt>
                <c:pt idx="5">
                  <c:v>-632.59074700000008</c:v>
                </c:pt>
                <c:pt idx="6">
                  <c:v>0</c:v>
                </c:pt>
                <c:pt idx="7">
                  <c:v>0</c:v>
                </c:pt>
                <c:pt idx="8">
                  <c:v>0</c:v>
                </c:pt>
                <c:pt idx="9">
                  <c:v>0</c:v>
                </c:pt>
                <c:pt idx="10">
                  <c:v>0</c:v>
                </c:pt>
                <c:pt idx="11">
                  <c:v>0</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 ##0.0</c:formatCode>
                <c:ptCount val="12"/>
                <c:pt idx="0">
                  <c:v>-1298.39517561151</c:v>
                </c:pt>
                <c:pt idx="1">
                  <c:v>-1172.8253145900387</c:v>
                </c:pt>
                <c:pt idx="2">
                  <c:v>-1170.3977527624586</c:v>
                </c:pt>
                <c:pt idx="3">
                  <c:v>-1151.1529476566041</c:v>
                </c:pt>
                <c:pt idx="4">
                  <c:v>-941.21904635178294</c:v>
                </c:pt>
                <c:pt idx="5">
                  <c:v>-732.21524670640747</c:v>
                </c:pt>
                <c:pt idx="6">
                  <c:v>0</c:v>
                </c:pt>
                <c:pt idx="7">
                  <c:v>0</c:v>
                </c:pt>
                <c:pt idx="8">
                  <c:v>0</c:v>
                </c:pt>
                <c:pt idx="9">
                  <c:v>0</c:v>
                </c:pt>
                <c:pt idx="10">
                  <c:v>0</c:v>
                </c:pt>
                <c:pt idx="11">
                  <c:v>0</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 ##0.0</c:formatCode>
                <c:ptCount val="12"/>
                <c:pt idx="0">
                  <c:v>-4526.560505646009</c:v>
                </c:pt>
                <c:pt idx="1">
                  <c:v>-3723.2768821388058</c:v>
                </c:pt>
                <c:pt idx="2">
                  <c:v>-3963.7332251840303</c:v>
                </c:pt>
                <c:pt idx="3">
                  <c:v>-3696.9673378824309</c:v>
                </c:pt>
                <c:pt idx="4">
                  <c:v>-3465.8655889458873</c:v>
                </c:pt>
                <c:pt idx="5">
                  <c:v>-2930.2729982059386</c:v>
                </c:pt>
                <c:pt idx="6">
                  <c:v>0</c:v>
                </c:pt>
                <c:pt idx="7">
                  <c:v>0</c:v>
                </c:pt>
                <c:pt idx="8">
                  <c:v>0</c:v>
                </c:pt>
                <c:pt idx="9">
                  <c:v>0</c:v>
                </c:pt>
                <c:pt idx="10">
                  <c:v>0</c:v>
                </c:pt>
                <c:pt idx="11">
                  <c:v>0</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 ##0.0</c:formatCode>
                <c:ptCount val="12"/>
                <c:pt idx="0">
                  <c:v>-10472.543678235475</c:v>
                </c:pt>
                <c:pt idx="1">
                  <c:v>-9982.0599604010458</c:v>
                </c:pt>
                <c:pt idx="2">
                  <c:v>-8999.7747856397636</c:v>
                </c:pt>
                <c:pt idx="3">
                  <c:v>-7297.6705401318141</c:v>
                </c:pt>
                <c:pt idx="4">
                  <c:v>-4261.2202651853358</c:v>
                </c:pt>
                <c:pt idx="5">
                  <c:v>-2782.2226518294092</c:v>
                </c:pt>
                <c:pt idx="6">
                  <c:v>0</c:v>
                </c:pt>
                <c:pt idx="7">
                  <c:v>0</c:v>
                </c:pt>
                <c:pt idx="8">
                  <c:v>0</c:v>
                </c:pt>
                <c:pt idx="9">
                  <c:v>0</c:v>
                </c:pt>
                <c:pt idx="10">
                  <c:v>0</c:v>
                </c:pt>
                <c:pt idx="11">
                  <c:v>0</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 ##0.0</c:formatCode>
                <c:ptCount val="12"/>
                <c:pt idx="0">
                  <c:v>-23.605932999997094</c:v>
                </c:pt>
                <c:pt idx="1">
                  <c:v>-21.688383000002432</c:v>
                </c:pt>
                <c:pt idx="2">
                  <c:v>-16.817661999999473</c:v>
                </c:pt>
                <c:pt idx="3">
                  <c:v>-21.642833000000792</c:v>
                </c:pt>
                <c:pt idx="4">
                  <c:v>-21.125868000001901</c:v>
                </c:pt>
                <c:pt idx="5">
                  <c:v>-21.822766000006141</c:v>
                </c:pt>
                <c:pt idx="6">
                  <c:v>0</c:v>
                </c:pt>
                <c:pt idx="7">
                  <c:v>0</c:v>
                </c:pt>
                <c:pt idx="8">
                  <c:v>0</c:v>
                </c:pt>
                <c:pt idx="9">
                  <c:v>0</c:v>
                </c:pt>
                <c:pt idx="10">
                  <c:v>0</c:v>
                </c:pt>
                <c:pt idx="11">
                  <c:v>0</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cat>
            <c:strRef>
              <c:f>'5.4'!$B$4:$D$4</c:f>
              <c:strCache>
                <c:ptCount val="3"/>
                <c:pt idx="0">
                  <c:v>Duben</c:v>
                </c:pt>
                <c:pt idx="1">
                  <c:v>Květen</c:v>
                </c:pt>
                <c:pt idx="2">
                  <c:v>Červen</c:v>
                </c:pt>
              </c:strCache>
            </c:strRef>
          </c:cat>
          <c:val>
            <c:numRef>
              <c:f>'5.4'!$B$7:$D$7</c:f>
              <c:numCache>
                <c:formatCode>#\ ##0.0</c:formatCode>
                <c:ptCount val="3"/>
                <c:pt idx="0">
                  <c:v>30031.18</c:v>
                </c:pt>
                <c:pt idx="1">
                  <c:v>5958.29</c:v>
                </c:pt>
                <c:pt idx="2">
                  <c:v>11813.51</c:v>
                </c:pt>
              </c:numCache>
            </c:numRef>
          </c:val>
          <c:extLst>
            <c:ext xmlns:c16="http://schemas.microsoft.com/office/drawing/2014/chart" uri="{C3380CC4-5D6E-409C-BE32-E72D297353CC}">
              <c16:uniqueId val="{00000007-1AED-4DA8-87E2-E2B58DBE8113}"/>
            </c:ext>
          </c:extLst>
        </c:ser>
        <c:ser>
          <c:idx val="1"/>
          <c:order val="1"/>
          <c:tx>
            <c:strRef>
              <c:f>'5.4'!$A$8</c:f>
              <c:strCache>
                <c:ptCount val="1"/>
                <c:pt idx="0">
                  <c:v>Černé uhlí průmyslové</c:v>
                </c:pt>
              </c:strCache>
            </c:strRef>
          </c:tx>
          <c:spPr>
            <a:solidFill>
              <a:schemeClr val="accent2"/>
            </a:solidFill>
          </c:spPr>
          <c:invertIfNegative val="0"/>
          <c:cat>
            <c:strRef>
              <c:f>'5.4'!$B$4:$D$4</c:f>
              <c:strCache>
                <c:ptCount val="3"/>
                <c:pt idx="0">
                  <c:v>Duben</c:v>
                </c:pt>
                <c:pt idx="1">
                  <c:v>Květen</c:v>
                </c:pt>
                <c:pt idx="2">
                  <c:v>Červen</c:v>
                </c:pt>
              </c:strCache>
            </c:strRef>
          </c:cat>
          <c:val>
            <c:numRef>
              <c:f>'5.4'!$B$8:$D$8</c:f>
              <c:numCache>
                <c:formatCode>#\ ##0.0</c:formatCode>
                <c:ptCount val="3"/>
                <c:pt idx="0">
                  <c:v>659073.28500000003</c:v>
                </c:pt>
                <c:pt idx="1">
                  <c:v>340777.26900000003</c:v>
                </c:pt>
                <c:pt idx="2">
                  <c:v>181725.22</c:v>
                </c:pt>
              </c:numCache>
            </c:numRef>
          </c:val>
          <c:extLst>
            <c:ext xmlns:c16="http://schemas.microsoft.com/office/drawing/2014/chart" uri="{C3380CC4-5D6E-409C-BE32-E72D297353CC}">
              <c16:uniqueId val="{00000008-1AED-4DA8-87E2-E2B58DBE8113}"/>
            </c:ext>
          </c:extLst>
        </c:ser>
        <c:ser>
          <c:idx val="2"/>
          <c:order val="2"/>
          <c:tx>
            <c:strRef>
              <c:f>'5.4'!$A$9</c:f>
              <c:strCache>
                <c:ptCount val="1"/>
                <c:pt idx="0">
                  <c:v>Černouhelné kaly a granulát</c:v>
                </c:pt>
              </c:strCache>
            </c:strRef>
          </c:tx>
          <c:spPr>
            <a:solidFill>
              <a:schemeClr val="accent3"/>
            </a:solidFill>
          </c:spPr>
          <c:invertIfNegative val="0"/>
          <c:cat>
            <c:strRef>
              <c:f>'5.4'!$B$4:$D$4</c:f>
              <c:strCache>
                <c:ptCount val="3"/>
                <c:pt idx="0">
                  <c:v>Duben</c:v>
                </c:pt>
                <c:pt idx="1">
                  <c:v>Květen</c:v>
                </c:pt>
                <c:pt idx="2">
                  <c:v>Červen</c:v>
                </c:pt>
              </c:strCache>
            </c:strRef>
          </c:cat>
          <c:val>
            <c:numRef>
              <c:f>'5.4'!$B$9:$D$9</c:f>
              <c:numCache>
                <c:formatCode>#\ ##0.0</c:formatCode>
                <c:ptCount val="3"/>
                <c:pt idx="0">
                  <c:v>0</c:v>
                </c:pt>
                <c:pt idx="1">
                  <c:v>0</c:v>
                </c:pt>
                <c:pt idx="2">
                  <c:v>1032.21</c:v>
                </c:pt>
              </c:numCache>
            </c:numRef>
          </c:val>
          <c:extLst>
            <c:ext xmlns:c16="http://schemas.microsoft.com/office/drawing/2014/chart" uri="{C3380CC4-5D6E-409C-BE32-E72D297353CC}">
              <c16:uniqueId val="{00000009-1AED-4DA8-87E2-E2B58DBE8113}"/>
            </c:ext>
          </c:extLst>
        </c:ser>
        <c:ser>
          <c:idx val="3"/>
          <c:order val="3"/>
          <c:tx>
            <c:strRef>
              <c:f>'5.4'!$A$10</c:f>
              <c:strCache>
                <c:ptCount val="1"/>
                <c:pt idx="0">
                  <c:v>Hnědé uhlí tříděné</c:v>
                </c:pt>
              </c:strCache>
            </c:strRef>
          </c:tx>
          <c:spPr>
            <a:solidFill>
              <a:schemeClr val="accent4"/>
            </a:solidFill>
          </c:spPr>
          <c:invertIfNegative val="0"/>
          <c:cat>
            <c:strRef>
              <c:f>'5.4'!$B$4:$D$4</c:f>
              <c:strCache>
                <c:ptCount val="3"/>
                <c:pt idx="0">
                  <c:v>Duben</c:v>
                </c:pt>
                <c:pt idx="1">
                  <c:v>Květen</c:v>
                </c:pt>
                <c:pt idx="2">
                  <c:v>Červen</c:v>
                </c:pt>
              </c:strCache>
            </c:strRef>
          </c:cat>
          <c:val>
            <c:numRef>
              <c:f>'5.4'!$B$10:$D$10</c:f>
              <c:numCache>
                <c:formatCode>#\ ##0.0</c:formatCode>
                <c:ptCount val="3"/>
                <c:pt idx="0">
                  <c:v>245162.59</c:v>
                </c:pt>
                <c:pt idx="1">
                  <c:v>164986.68900000001</c:v>
                </c:pt>
                <c:pt idx="2">
                  <c:v>68907.092000000004</c:v>
                </c:pt>
              </c:numCache>
            </c:numRef>
          </c:val>
          <c:extLst>
            <c:ext xmlns:c16="http://schemas.microsoft.com/office/drawing/2014/chart" uri="{C3380CC4-5D6E-409C-BE32-E72D297353CC}">
              <c16:uniqueId val="{0000000A-1AED-4DA8-87E2-E2B58DBE8113}"/>
            </c:ext>
          </c:extLst>
        </c:ser>
        <c:ser>
          <c:idx val="4"/>
          <c:order val="4"/>
          <c:tx>
            <c:strRef>
              <c:f>'5.4'!$A$11</c:f>
              <c:strCache>
                <c:ptCount val="1"/>
                <c:pt idx="0">
                  <c:v>Hnědé uhlí průmyslové</c:v>
                </c:pt>
              </c:strCache>
            </c:strRef>
          </c:tx>
          <c:spPr>
            <a:solidFill>
              <a:schemeClr val="accent5"/>
            </a:solidFill>
          </c:spPr>
          <c:invertIfNegative val="0"/>
          <c:cat>
            <c:strRef>
              <c:f>'5.4'!$B$4:$D$4</c:f>
              <c:strCache>
                <c:ptCount val="3"/>
                <c:pt idx="0">
                  <c:v>Duben</c:v>
                </c:pt>
                <c:pt idx="1">
                  <c:v>Květen</c:v>
                </c:pt>
                <c:pt idx="2">
                  <c:v>Červen</c:v>
                </c:pt>
              </c:strCache>
            </c:strRef>
          </c:cat>
          <c:val>
            <c:numRef>
              <c:f>'5.4'!$B$11:$D$11</c:f>
              <c:numCache>
                <c:formatCode>#\ ##0.0</c:formatCode>
                <c:ptCount val="3"/>
                <c:pt idx="0">
                  <c:v>2961265.2439999995</c:v>
                </c:pt>
                <c:pt idx="1">
                  <c:v>1684481.5659999999</c:v>
                </c:pt>
                <c:pt idx="2">
                  <c:v>962735.78999999992</c:v>
                </c:pt>
              </c:numCache>
            </c:numRef>
          </c:val>
          <c:extLst>
            <c:ext xmlns:c16="http://schemas.microsoft.com/office/drawing/2014/chart" uri="{C3380CC4-5D6E-409C-BE32-E72D297353CC}">
              <c16:uniqueId val="{0000000B-1AED-4DA8-87E2-E2B58DBE8113}"/>
            </c:ext>
          </c:extLst>
        </c:ser>
        <c:ser>
          <c:idx val="5"/>
          <c:order val="5"/>
          <c:tx>
            <c:strRef>
              <c:f>'5.4'!$A$12</c:f>
              <c:strCache>
                <c:ptCount val="1"/>
                <c:pt idx="0">
                  <c:v>Hnědé uhlí - Brikety</c:v>
                </c:pt>
              </c:strCache>
            </c:strRef>
          </c:tx>
          <c:spPr>
            <a:solidFill>
              <a:schemeClr val="accent6"/>
            </a:solidFill>
          </c:spPr>
          <c:invertIfNegative val="0"/>
          <c:cat>
            <c:strRef>
              <c:f>'5.4'!$B$4:$D$4</c:f>
              <c:strCache>
                <c:ptCount val="3"/>
                <c:pt idx="0">
                  <c:v>Duben</c:v>
                </c:pt>
                <c:pt idx="1">
                  <c:v>Květen</c:v>
                </c:pt>
                <c:pt idx="2">
                  <c:v>Červen</c:v>
                </c:pt>
              </c:strCache>
            </c:strRef>
          </c:cat>
          <c:val>
            <c:numRef>
              <c:f>'5.4'!$B$12:$D$12</c:f>
              <c:numCache>
                <c:formatCode>#\ ##0.0</c:formatCode>
                <c:ptCount val="3"/>
                <c:pt idx="0">
                  <c:v>138</c:v>
                </c:pt>
                <c:pt idx="1">
                  <c:v>36</c:v>
                </c:pt>
                <c:pt idx="2">
                  <c:v>0</c:v>
                </c:pt>
              </c:numCache>
            </c:numRef>
          </c:val>
          <c:extLst>
            <c:ext xmlns:c16="http://schemas.microsoft.com/office/drawing/2014/chart" uri="{C3380CC4-5D6E-409C-BE32-E72D297353CC}">
              <c16:uniqueId val="{0000000C-1AED-4DA8-87E2-E2B58DBE8113}"/>
            </c:ext>
          </c:extLst>
        </c:ser>
        <c:ser>
          <c:idx val="6"/>
          <c:order val="6"/>
          <c:tx>
            <c:strRef>
              <c:f>'5.4'!$A$13</c:f>
              <c:strCache>
                <c:ptCount val="1"/>
                <c:pt idx="0">
                  <c:v>Hnědé uhlí - Lignit</c:v>
                </c:pt>
              </c:strCache>
            </c:strRef>
          </c:tx>
          <c:spPr>
            <a:solidFill>
              <a:srgbClr val="F0948F"/>
            </a:solidFill>
          </c:spPr>
          <c:invertIfNegative val="0"/>
          <c:cat>
            <c:strRef>
              <c:f>'5.4'!$B$4:$D$4</c:f>
              <c:strCache>
                <c:ptCount val="3"/>
                <c:pt idx="0">
                  <c:v>Duben</c:v>
                </c:pt>
                <c:pt idx="1">
                  <c:v>Květen</c:v>
                </c:pt>
                <c:pt idx="2">
                  <c:v>Červen</c:v>
                </c:pt>
              </c:strCache>
            </c:strRef>
          </c:cat>
          <c:val>
            <c:numRef>
              <c:f>'5.4'!$B$13:$D$13</c:f>
              <c:numCache>
                <c:formatCode>#\ ##0.0</c:formatCode>
                <c:ptCount val="3"/>
                <c:pt idx="0">
                  <c:v>0</c:v>
                </c:pt>
                <c:pt idx="1">
                  <c:v>0</c:v>
                </c:pt>
                <c:pt idx="2">
                  <c:v>0</c:v>
                </c:pt>
              </c:numCache>
            </c:numRef>
          </c:val>
          <c:extLst>
            <c:ext xmlns:c16="http://schemas.microsoft.com/office/drawing/2014/chart" uri="{C3380CC4-5D6E-409C-BE32-E72D297353CC}">
              <c16:uniqueId val="{0000000D-1AED-4DA8-87E2-E2B58DBE8113}"/>
            </c:ext>
          </c:extLst>
        </c:ser>
        <c:ser>
          <c:idx val="7"/>
          <c:order val="7"/>
          <c:tx>
            <c:strRef>
              <c:f>'5.4'!$A$14</c:f>
              <c:strCache>
                <c:ptCount val="1"/>
                <c:pt idx="0">
                  <c:v>Hnědé uhlí - Mourové kaly</c:v>
                </c:pt>
              </c:strCache>
            </c:strRef>
          </c:tx>
          <c:spPr>
            <a:solidFill>
              <a:srgbClr val="F7C9C7"/>
            </a:solidFill>
          </c:spPr>
          <c:invertIfNegative val="0"/>
          <c:cat>
            <c:strRef>
              <c:f>'5.4'!$B$4:$D$4</c:f>
              <c:strCache>
                <c:ptCount val="3"/>
                <c:pt idx="0">
                  <c:v>Duben</c:v>
                </c:pt>
                <c:pt idx="1">
                  <c:v>Květen</c:v>
                </c:pt>
                <c:pt idx="2">
                  <c:v>Červen</c:v>
                </c:pt>
              </c:strCache>
            </c:strRef>
          </c:cat>
          <c:val>
            <c:numRef>
              <c:f>'5.4'!$B$14:$D$14</c:f>
              <c:numCache>
                <c:formatCode>#\ ##0.0</c:formatCode>
                <c:ptCount val="3"/>
                <c:pt idx="0">
                  <c:v>0</c:v>
                </c:pt>
                <c:pt idx="1">
                  <c:v>0</c:v>
                </c:pt>
                <c:pt idx="2">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majorUnit val="4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4.5019336750016535E-2"/>
          <c:y val="1.3868913649085908E-2"/>
        </c:manualLayout>
      </c:layout>
      <c:overlay val="0"/>
    </c:title>
    <c:autoTitleDeleted val="0"/>
    <c:plotArea>
      <c:layout>
        <c:manualLayout>
          <c:layoutTarget val="inner"/>
          <c:xMode val="edge"/>
          <c:yMode val="edge"/>
          <c:x val="0.16564878130227889"/>
          <c:y val="0.35431470639946622"/>
          <c:w val="0.58315899274469118"/>
          <c:h val="0.57552121611561824"/>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0"/>
              <c:layout>
                <c:manualLayout>
                  <c:x val="1.3769351785923931E-2"/>
                  <c:y val="-3.8878324792530006E-2"/>
                </c:manualLayout>
              </c:layout>
              <c:showLegendKey val="0"/>
              <c:showVal val="0"/>
              <c:showCatName val="0"/>
              <c:showSerName val="0"/>
              <c:showPercent val="1"/>
              <c:showBubbleSize val="0"/>
              <c:extLst>
                <c:ext xmlns:c15="http://schemas.microsoft.com/office/drawing/2012/chart" uri="{CE6537A1-D6FC-4f65-9D91-7224C49458BB}">
                  <c15:layout>
                    <c:manualLayout>
                      <c:w val="0.14461308610627135"/>
                      <c:h val="7.1737228860008065E-2"/>
                    </c:manualLayout>
                  </c15:layout>
                </c:ext>
                <c:ext xmlns:c16="http://schemas.microsoft.com/office/drawing/2014/chart" uri="{C3380CC4-5D6E-409C-BE32-E72D297353CC}">
                  <c16:uniqueId val="{00000003-BCDB-4504-ADDF-2645B1B6ACA4}"/>
                </c:ext>
              </c:extLst>
            </c:dLbl>
            <c:dLbl>
              <c:idx val="1"/>
              <c:layout>
                <c:manualLayout>
                  <c:x val="3.392414491370576E-2"/>
                  <c:y val="7.3958098326952471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E1-49CB-8198-24B956D6F20C}"/>
                </c:ext>
              </c:extLst>
            </c:dLbl>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6.7181762108851385E-3"/>
                  <c:y val="2.46526994423174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DB-4504-ADDF-2645B1B6ACA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'5.4'!$A$22:$A$28</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'5.4'!$E$22:$E$28</c:f>
              <c:numCache>
                <c:formatCode>0%</c:formatCode>
                <c:ptCount val="7"/>
                <c:pt idx="0">
                  <c:v>6.1799008813896578E-2</c:v>
                </c:pt>
                <c:pt idx="1">
                  <c:v>9.2228611141031203E-2</c:v>
                </c:pt>
                <c:pt idx="2">
                  <c:v>0</c:v>
                </c:pt>
                <c:pt idx="3">
                  <c:v>0</c:v>
                </c:pt>
                <c:pt idx="4">
                  <c:v>0</c:v>
                </c:pt>
                <c:pt idx="5">
                  <c:v>0.81158933508533893</c:v>
                </c:pt>
                <c:pt idx="6">
                  <c:v>3.4383044959733426E-2</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'5.4'!$A$22</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cat>
            <c:strRef>
              <c:f>'5.4'!$B$19:$D$19</c:f>
              <c:strCache>
                <c:ptCount val="3"/>
                <c:pt idx="0">
                  <c:v>Duben</c:v>
                </c:pt>
                <c:pt idx="1">
                  <c:v>Květen</c:v>
                </c:pt>
                <c:pt idx="2">
                  <c:v>Červen</c:v>
                </c:pt>
              </c:strCache>
            </c:strRef>
          </c:cat>
          <c:val>
            <c:numRef>
              <c:f>'5.4'!$B$22:$D$22</c:f>
              <c:numCache>
                <c:formatCode>#\ ##0.0</c:formatCode>
                <c:ptCount val="3"/>
                <c:pt idx="0">
                  <c:v>59233.377057889324</c:v>
                </c:pt>
                <c:pt idx="1">
                  <c:v>29118.669250533898</c:v>
                </c:pt>
                <c:pt idx="2">
                  <c:v>16420.674999999999</c:v>
                </c:pt>
              </c:numCache>
            </c:numRef>
          </c:val>
          <c:extLst>
            <c:ext xmlns:c16="http://schemas.microsoft.com/office/drawing/2014/chart" uri="{C3380CC4-5D6E-409C-BE32-E72D297353CC}">
              <c16:uniqueId val="{00000006-C6A9-4A0A-9229-85C442BD0CF3}"/>
            </c:ext>
          </c:extLst>
        </c:ser>
        <c:ser>
          <c:idx val="1"/>
          <c:order val="1"/>
          <c:tx>
            <c:strRef>
              <c:f>'5.4'!$A$23</c:f>
              <c:strCache>
                <c:ptCount val="1"/>
                <c:pt idx="0">
                  <c:v>Celulózové výluhy</c:v>
                </c:pt>
              </c:strCache>
            </c:strRef>
          </c:tx>
          <c:invertIfNegative val="0"/>
          <c:cat>
            <c:strRef>
              <c:f>'5.4'!$B$19:$D$19</c:f>
              <c:strCache>
                <c:ptCount val="3"/>
                <c:pt idx="0">
                  <c:v>Duben</c:v>
                </c:pt>
                <c:pt idx="1">
                  <c:v>Květen</c:v>
                </c:pt>
                <c:pt idx="2">
                  <c:v>Červen</c:v>
                </c:pt>
              </c:strCache>
            </c:strRef>
          </c:cat>
          <c:val>
            <c:numRef>
              <c:f>'5.4'!$B$23:$D$23</c:f>
              <c:numCache>
                <c:formatCode>#\ ##0.0</c:formatCode>
                <c:ptCount val="3"/>
                <c:pt idx="0">
                  <c:v>71989.960000000006</c:v>
                </c:pt>
                <c:pt idx="1">
                  <c:v>40437.300000000003</c:v>
                </c:pt>
                <c:pt idx="2">
                  <c:v>43935.16</c:v>
                </c:pt>
              </c:numCache>
            </c:numRef>
          </c:val>
          <c:extLst>
            <c:ext xmlns:c16="http://schemas.microsoft.com/office/drawing/2014/chart" uri="{C3380CC4-5D6E-409C-BE32-E72D297353CC}">
              <c16:uniqueId val="{00000007-C6A9-4A0A-9229-85C442BD0CF3}"/>
            </c:ext>
          </c:extLst>
        </c:ser>
        <c:ser>
          <c:idx val="2"/>
          <c:order val="2"/>
          <c:tx>
            <c:strRef>
              <c:f>'5.4'!$A$24</c:f>
              <c:strCache>
                <c:ptCount val="1"/>
                <c:pt idx="0">
                  <c:v>Kapalná biopaliva</c:v>
                </c:pt>
              </c:strCache>
            </c:strRef>
          </c:tx>
          <c:invertIfNegative val="0"/>
          <c:cat>
            <c:strRef>
              <c:f>'5.4'!$B$19:$D$19</c:f>
              <c:strCache>
                <c:ptCount val="3"/>
                <c:pt idx="0">
                  <c:v>Duben</c:v>
                </c:pt>
                <c:pt idx="1">
                  <c:v>Květen</c:v>
                </c:pt>
                <c:pt idx="2">
                  <c:v>Červen</c:v>
                </c:pt>
              </c:strCache>
            </c:strRef>
          </c:cat>
          <c:val>
            <c:numRef>
              <c:f>'5.4'!$B$24:$D$24</c:f>
              <c:numCache>
                <c:formatCode>#\ ##0.0</c:formatCode>
                <c:ptCount val="3"/>
                <c:pt idx="0">
                  <c:v>0</c:v>
                </c:pt>
                <c:pt idx="1">
                  <c:v>0</c:v>
                </c:pt>
                <c:pt idx="2">
                  <c:v>0</c:v>
                </c:pt>
              </c:numCache>
            </c:numRef>
          </c:val>
          <c:extLst>
            <c:ext xmlns:c16="http://schemas.microsoft.com/office/drawing/2014/chart" uri="{C3380CC4-5D6E-409C-BE32-E72D297353CC}">
              <c16:uniqueId val="{00000008-C6A9-4A0A-9229-85C442BD0CF3}"/>
            </c:ext>
          </c:extLst>
        </c:ser>
        <c:ser>
          <c:idx val="3"/>
          <c:order val="3"/>
          <c:tx>
            <c:strRef>
              <c:f>'5.4'!$A$25</c:f>
              <c:strCache>
                <c:ptCount val="1"/>
                <c:pt idx="0">
                  <c:v>Ostatní biomasa</c:v>
                </c:pt>
              </c:strCache>
            </c:strRef>
          </c:tx>
          <c:invertIfNegative val="0"/>
          <c:cat>
            <c:strRef>
              <c:f>'5.4'!$B$19:$D$19</c:f>
              <c:strCache>
                <c:ptCount val="3"/>
                <c:pt idx="0">
                  <c:v>Duben</c:v>
                </c:pt>
                <c:pt idx="1">
                  <c:v>Květen</c:v>
                </c:pt>
                <c:pt idx="2">
                  <c:v>Červen</c:v>
                </c:pt>
              </c:strCache>
            </c:strRef>
          </c:cat>
          <c:val>
            <c:numRef>
              <c:f>'5.4'!$B$25:$D$25</c:f>
              <c:numCache>
                <c:formatCode>#\ ##0.0</c:formatCode>
                <c:ptCount val="3"/>
                <c:pt idx="0">
                  <c:v>0</c:v>
                </c:pt>
                <c:pt idx="1">
                  <c:v>0</c:v>
                </c:pt>
                <c:pt idx="2">
                  <c:v>0</c:v>
                </c:pt>
              </c:numCache>
            </c:numRef>
          </c:val>
          <c:extLst>
            <c:ext xmlns:c16="http://schemas.microsoft.com/office/drawing/2014/chart" uri="{C3380CC4-5D6E-409C-BE32-E72D297353CC}">
              <c16:uniqueId val="{00000009-C6A9-4A0A-9229-85C442BD0CF3}"/>
            </c:ext>
          </c:extLst>
        </c:ser>
        <c:ser>
          <c:idx val="4"/>
          <c:order val="4"/>
          <c:tx>
            <c:strRef>
              <c:f>'5.4'!$A$26</c:f>
              <c:strCache>
                <c:ptCount val="1"/>
                <c:pt idx="0">
                  <c:v>Palivové dříví</c:v>
                </c:pt>
              </c:strCache>
            </c:strRef>
          </c:tx>
          <c:invertIfNegative val="0"/>
          <c:cat>
            <c:strRef>
              <c:f>'5.4'!$B$19:$D$19</c:f>
              <c:strCache>
                <c:ptCount val="3"/>
                <c:pt idx="0">
                  <c:v>Duben</c:v>
                </c:pt>
                <c:pt idx="1">
                  <c:v>Květen</c:v>
                </c:pt>
                <c:pt idx="2">
                  <c:v>Červen</c:v>
                </c:pt>
              </c:strCache>
            </c:strRef>
          </c:cat>
          <c:val>
            <c:numRef>
              <c:f>'5.4'!$B$26:$D$26</c:f>
              <c:numCache>
                <c:formatCode>#\ ##0.0</c:formatCode>
                <c:ptCount val="3"/>
                <c:pt idx="0">
                  <c:v>0</c:v>
                </c:pt>
                <c:pt idx="1">
                  <c:v>0</c:v>
                </c:pt>
                <c:pt idx="2">
                  <c:v>0</c:v>
                </c:pt>
              </c:numCache>
            </c:numRef>
          </c:val>
          <c:extLst>
            <c:ext xmlns:c16="http://schemas.microsoft.com/office/drawing/2014/chart" uri="{C3380CC4-5D6E-409C-BE32-E72D297353CC}">
              <c16:uniqueId val="{0000000A-C6A9-4A0A-9229-85C442BD0CF3}"/>
            </c:ext>
          </c:extLst>
        </c:ser>
        <c:ser>
          <c:idx val="5"/>
          <c:order val="5"/>
          <c:tx>
            <c:strRef>
              <c:f>'5.4'!$A$27</c:f>
              <c:strCache>
                <c:ptCount val="1"/>
                <c:pt idx="0">
                  <c:v>Piliny, kůra, štěpky, dřevní odpad</c:v>
                </c:pt>
              </c:strCache>
            </c:strRef>
          </c:tx>
          <c:spPr>
            <a:solidFill>
              <a:schemeClr val="accent6"/>
            </a:solidFill>
          </c:spPr>
          <c:invertIfNegative val="0"/>
          <c:cat>
            <c:strRef>
              <c:f>'5.4'!$B$19:$D$19</c:f>
              <c:strCache>
                <c:ptCount val="3"/>
                <c:pt idx="0">
                  <c:v>Duben</c:v>
                </c:pt>
                <c:pt idx="1">
                  <c:v>Květen</c:v>
                </c:pt>
                <c:pt idx="2">
                  <c:v>Červen</c:v>
                </c:pt>
              </c:strCache>
            </c:strRef>
          </c:cat>
          <c:val>
            <c:numRef>
              <c:f>'5.4'!$B$27:$D$27</c:f>
              <c:numCache>
                <c:formatCode>#\ ##0.0</c:formatCode>
                <c:ptCount val="3"/>
                <c:pt idx="0">
                  <c:v>670203.38594211056</c:v>
                </c:pt>
                <c:pt idx="1">
                  <c:v>439884.680749466</c:v>
                </c:pt>
                <c:pt idx="2">
                  <c:v>265863.17999999993</c:v>
                </c:pt>
              </c:numCache>
            </c:numRef>
          </c:val>
          <c:extLst>
            <c:ext xmlns:c16="http://schemas.microsoft.com/office/drawing/2014/chart" uri="{C3380CC4-5D6E-409C-BE32-E72D297353CC}">
              <c16:uniqueId val="{0000000B-C6A9-4A0A-9229-85C442BD0CF3}"/>
            </c:ext>
          </c:extLst>
        </c:ser>
        <c:ser>
          <c:idx val="6"/>
          <c:order val="6"/>
          <c:tx>
            <c:strRef>
              <c:f>'5.4'!$A$28</c:f>
              <c:strCache>
                <c:ptCount val="1"/>
                <c:pt idx="0">
                  <c:v>Rostlinné materiály neaglomerované</c:v>
                </c:pt>
              </c:strCache>
            </c:strRef>
          </c:tx>
          <c:spPr>
            <a:solidFill>
              <a:srgbClr val="F0948F"/>
            </a:solidFill>
          </c:spPr>
          <c:invertIfNegative val="0"/>
          <c:cat>
            <c:strRef>
              <c:f>'5.4'!$B$19:$D$19</c:f>
              <c:strCache>
                <c:ptCount val="3"/>
                <c:pt idx="0">
                  <c:v>Duben</c:v>
                </c:pt>
                <c:pt idx="1">
                  <c:v>Květen</c:v>
                </c:pt>
                <c:pt idx="2">
                  <c:v>Červen</c:v>
                </c:pt>
              </c:strCache>
            </c:strRef>
          </c:cat>
          <c:val>
            <c:numRef>
              <c:f>'5.4'!$B$28:$D$28</c:f>
              <c:numCache>
                <c:formatCode>#\ ##0.0</c:formatCode>
                <c:ptCount val="3"/>
                <c:pt idx="0">
                  <c:v>30780.053000000004</c:v>
                </c:pt>
                <c:pt idx="1">
                  <c:v>16437.048999999999</c:v>
                </c:pt>
                <c:pt idx="2">
                  <c:v>11075.179</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majorUnit val="2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15505077382568558"/>
          <c:y val="0.36383960117915298"/>
          <c:w val="0.470966603312517"/>
          <c:h val="0.54235345322472317"/>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6454751950143473"/>
                  <c:y val="0.14648343855216045"/>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'5.4'!$A$36:$A$38</c:f>
              <c:strCache>
                <c:ptCount val="3"/>
                <c:pt idx="0">
                  <c:v>Skládkový plyn</c:v>
                </c:pt>
                <c:pt idx="1">
                  <c:v>Kalový plyn (ČOV)</c:v>
                </c:pt>
                <c:pt idx="2">
                  <c:v>Ostatní bioplyn</c:v>
                </c:pt>
              </c:strCache>
            </c:strRef>
          </c:cat>
          <c:val>
            <c:numRef>
              <c:f>'5.4'!$E$36:$E$38</c:f>
              <c:numCache>
                <c:formatCode>0%</c:formatCode>
                <c:ptCount val="3"/>
                <c:pt idx="0">
                  <c:v>0.16173180625149888</c:v>
                </c:pt>
                <c:pt idx="1">
                  <c:v>1.6401319106309611E-2</c:v>
                </c:pt>
                <c:pt idx="2">
                  <c:v>0.82186687464219144</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'5.4'!$A$36</c:f>
              <c:strCache>
                <c:ptCount val="1"/>
                <c:pt idx="0">
                  <c:v>Skládkový plyn</c:v>
                </c:pt>
              </c:strCache>
            </c:strRef>
          </c:tx>
          <c:invertIfNegative val="0"/>
          <c:cat>
            <c:strRef>
              <c:f>'5.4'!$B$33:$D$33</c:f>
              <c:strCache>
                <c:ptCount val="3"/>
                <c:pt idx="0">
                  <c:v>Duben</c:v>
                </c:pt>
                <c:pt idx="1">
                  <c:v>Květen</c:v>
                </c:pt>
                <c:pt idx="2">
                  <c:v>Červen</c:v>
                </c:pt>
              </c:strCache>
            </c:strRef>
          </c:cat>
          <c:val>
            <c:numRef>
              <c:f>'5.4'!$B$36:$D$36</c:f>
              <c:numCache>
                <c:formatCode>#\ ##0.0</c:formatCode>
                <c:ptCount val="3"/>
                <c:pt idx="0">
                  <c:v>7722.5</c:v>
                </c:pt>
                <c:pt idx="1">
                  <c:v>7193</c:v>
                </c:pt>
                <c:pt idx="2">
                  <c:v>5344</c:v>
                </c:pt>
              </c:numCache>
            </c:numRef>
          </c:val>
          <c:extLst>
            <c:ext xmlns:c16="http://schemas.microsoft.com/office/drawing/2014/chart" uri="{C3380CC4-5D6E-409C-BE32-E72D297353CC}">
              <c16:uniqueId val="{00000000-2866-4525-B39C-E4AC50293D06}"/>
            </c:ext>
          </c:extLst>
        </c:ser>
        <c:ser>
          <c:idx val="1"/>
          <c:order val="1"/>
          <c:tx>
            <c:strRef>
              <c:f>'5.4'!$A$37</c:f>
              <c:strCache>
                <c:ptCount val="1"/>
                <c:pt idx="0">
                  <c:v>Kalový plyn (ČOV)</c:v>
                </c:pt>
              </c:strCache>
            </c:strRef>
          </c:tx>
          <c:invertIfNegative val="0"/>
          <c:cat>
            <c:strRef>
              <c:f>'5.4'!$B$33:$D$33</c:f>
              <c:strCache>
                <c:ptCount val="3"/>
                <c:pt idx="0">
                  <c:v>Duben</c:v>
                </c:pt>
                <c:pt idx="1">
                  <c:v>Květen</c:v>
                </c:pt>
                <c:pt idx="2">
                  <c:v>Červen</c:v>
                </c:pt>
              </c:strCache>
            </c:strRef>
          </c:cat>
          <c:val>
            <c:numRef>
              <c:f>'5.4'!$B$37:$D$37</c:f>
              <c:numCache>
                <c:formatCode>#\ ##0.0</c:formatCode>
                <c:ptCount val="3"/>
                <c:pt idx="0">
                  <c:v>503.05600000000004</c:v>
                </c:pt>
                <c:pt idx="1">
                  <c:v>608.38699999999994</c:v>
                </c:pt>
                <c:pt idx="2">
                  <c:v>943.08500000000004</c:v>
                </c:pt>
              </c:numCache>
            </c:numRef>
          </c:val>
          <c:extLst>
            <c:ext xmlns:c16="http://schemas.microsoft.com/office/drawing/2014/chart" uri="{C3380CC4-5D6E-409C-BE32-E72D297353CC}">
              <c16:uniqueId val="{00000001-2866-4525-B39C-E4AC50293D06}"/>
            </c:ext>
          </c:extLst>
        </c:ser>
        <c:ser>
          <c:idx val="2"/>
          <c:order val="2"/>
          <c:tx>
            <c:strRef>
              <c:f>'5.4'!$A$38</c:f>
              <c:strCache>
                <c:ptCount val="1"/>
                <c:pt idx="0">
                  <c:v>Ostatní bioplyn</c:v>
                </c:pt>
              </c:strCache>
            </c:strRef>
          </c:tx>
          <c:invertIfNegative val="0"/>
          <c:cat>
            <c:strRef>
              <c:f>'5.4'!$B$33:$D$33</c:f>
              <c:strCache>
                <c:ptCount val="3"/>
                <c:pt idx="0">
                  <c:v>Duben</c:v>
                </c:pt>
                <c:pt idx="1">
                  <c:v>Květen</c:v>
                </c:pt>
                <c:pt idx="2">
                  <c:v>Červen</c:v>
                </c:pt>
              </c:strCache>
            </c:strRef>
          </c:cat>
          <c:val>
            <c:numRef>
              <c:f>'5.4'!$B$38:$D$38</c:f>
              <c:numCache>
                <c:formatCode>#\ ##0.0</c:formatCode>
                <c:ptCount val="3"/>
                <c:pt idx="0">
                  <c:v>42626.77</c:v>
                </c:pt>
                <c:pt idx="1">
                  <c:v>34064.824000000001</c:v>
                </c:pt>
                <c:pt idx="2">
                  <c:v>26260.400000000005</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'5.4'!$G$22</c:f>
              <c:strCache>
                <c:ptCount val="1"/>
              </c:strCache>
            </c:strRef>
          </c:tx>
          <c:invertIfNegative val="0"/>
          <c:cat>
            <c:numRef>
              <c:f>'5.4'!$H$21</c:f>
              <c:numCache>
                <c:formatCode>General</c:formatCode>
                <c:ptCount val="1"/>
              </c:numCache>
            </c:numRef>
          </c:cat>
          <c:val>
            <c:numRef>
              <c:f>'5.4'!$H$22</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'5.4'!$G$23</c:f>
              <c:strCache>
                <c:ptCount val="1"/>
              </c:strCache>
            </c:strRef>
          </c:tx>
          <c:invertIfNegative val="0"/>
          <c:cat>
            <c:numRef>
              <c:f>'5.4'!$H$21</c:f>
              <c:numCache>
                <c:formatCode>General</c:formatCode>
                <c:ptCount val="1"/>
              </c:numCache>
            </c:numRef>
          </c:cat>
          <c:val>
            <c:numRef>
              <c:f>'5.4'!$H$23</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'5.4'!$G$24</c:f>
              <c:strCache>
                <c:ptCount val="1"/>
              </c:strCache>
            </c:strRef>
          </c:tx>
          <c:invertIfNegative val="0"/>
          <c:cat>
            <c:numRef>
              <c:f>'5.4'!$H$21</c:f>
              <c:numCache>
                <c:formatCode>General</c:formatCode>
                <c:ptCount val="1"/>
              </c:numCache>
            </c:numRef>
          </c:cat>
          <c:val>
            <c:numRef>
              <c:f>'5.4'!$H$24</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'5.4'!$G$25</c:f>
              <c:strCache>
                <c:ptCount val="1"/>
              </c:strCache>
            </c:strRef>
          </c:tx>
          <c:invertIfNegative val="0"/>
          <c:cat>
            <c:numRef>
              <c:f>'5.4'!$H$21</c:f>
              <c:numCache>
                <c:formatCode>General</c:formatCode>
                <c:ptCount val="1"/>
              </c:numCache>
            </c:numRef>
          </c:cat>
          <c:val>
            <c:numRef>
              <c:f>'5.4'!$H$25</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'5.4'!$G$26</c:f>
              <c:strCache>
                <c:ptCount val="1"/>
              </c:strCache>
            </c:strRef>
          </c:tx>
          <c:invertIfNegative val="0"/>
          <c:cat>
            <c:numRef>
              <c:f>'5.4'!$H$21</c:f>
              <c:numCache>
                <c:formatCode>General</c:formatCode>
                <c:ptCount val="1"/>
              </c:numCache>
            </c:numRef>
          </c:cat>
          <c:val>
            <c:numRef>
              <c:f>'5.4'!$H$26</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'5.4'!$G$27</c:f>
              <c:strCache>
                <c:ptCount val="1"/>
              </c:strCache>
            </c:strRef>
          </c:tx>
          <c:spPr>
            <a:solidFill>
              <a:schemeClr val="accent6"/>
            </a:solidFill>
          </c:spPr>
          <c:invertIfNegative val="0"/>
          <c:cat>
            <c:numRef>
              <c:f>'5.4'!$H$21</c:f>
              <c:numCache>
                <c:formatCode>General</c:formatCode>
                <c:ptCount val="1"/>
              </c:numCache>
            </c:numRef>
          </c:cat>
          <c:val>
            <c:numRef>
              <c:f>'5.4'!$H$27</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'5.4'!$G$28</c:f>
              <c:strCache>
                <c:ptCount val="1"/>
              </c:strCache>
            </c:strRef>
          </c:tx>
          <c:spPr>
            <a:solidFill>
              <a:srgbClr val="F0948F"/>
            </a:solidFill>
          </c:spPr>
          <c:invertIfNegative val="0"/>
          <c:cat>
            <c:numRef>
              <c:f>'5.4'!$H$21</c:f>
              <c:numCache>
                <c:formatCode>General</c:formatCode>
                <c:ptCount val="1"/>
              </c:numCache>
            </c:numRef>
          </c:cat>
          <c:val>
            <c:numRef>
              <c:f>'5.4'!$H$28</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'5.4'!$G$36</c:f>
              <c:strCache>
                <c:ptCount val="1"/>
              </c:strCache>
            </c:strRef>
          </c:tx>
          <c:invertIfNegative val="0"/>
          <c:cat>
            <c:numRef>
              <c:f>'5.4'!$H$35</c:f>
              <c:numCache>
                <c:formatCode>General</c:formatCode>
                <c:ptCount val="1"/>
              </c:numCache>
            </c:numRef>
          </c:cat>
          <c:val>
            <c:numRef>
              <c:f>'5.4'!$H$36</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'5.4'!$G$37</c:f>
              <c:strCache>
                <c:ptCount val="1"/>
              </c:strCache>
            </c:strRef>
          </c:tx>
          <c:invertIfNegative val="0"/>
          <c:cat>
            <c:numRef>
              <c:f>'5.4'!$H$35</c:f>
              <c:numCache>
                <c:formatCode>General</c:formatCode>
                <c:ptCount val="1"/>
              </c:numCache>
            </c:numRef>
          </c:cat>
          <c:val>
            <c:numRef>
              <c:f>'5.4'!$H$37</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'5.4'!$G$38</c:f>
              <c:strCache>
                <c:ptCount val="1"/>
              </c:strCache>
            </c:strRef>
          </c:tx>
          <c:invertIfNegative val="0"/>
          <c:cat>
            <c:numRef>
              <c:f>'5.4'!$H$35</c:f>
              <c:numCache>
                <c:formatCode>General</c:formatCode>
                <c:ptCount val="1"/>
              </c:numCache>
            </c:numRef>
          </c:cat>
          <c:val>
            <c:numRef>
              <c:f>'5.4'!$H$38</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'5.4'!$G$7</c:f>
              <c:strCache>
                <c:ptCount val="1"/>
              </c:strCache>
            </c:strRef>
          </c:tx>
          <c:spPr>
            <a:solidFill>
              <a:schemeClr val="tx2"/>
            </a:solidFill>
          </c:spPr>
          <c:invertIfNegative val="0"/>
          <c:cat>
            <c:numRef>
              <c:f>'5.4'!$H$6</c:f>
              <c:numCache>
                <c:formatCode>General</c:formatCode>
                <c:ptCount val="1"/>
              </c:numCache>
            </c:numRef>
          </c:cat>
          <c:val>
            <c:numRef>
              <c:f>'5.4'!$H$7</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'5.4'!$G$8</c:f>
              <c:strCache>
                <c:ptCount val="1"/>
              </c:strCache>
            </c:strRef>
          </c:tx>
          <c:spPr>
            <a:solidFill>
              <a:schemeClr val="accent2"/>
            </a:solidFill>
          </c:spPr>
          <c:invertIfNegative val="0"/>
          <c:cat>
            <c:numRef>
              <c:f>'5.4'!$H$6</c:f>
              <c:numCache>
                <c:formatCode>General</c:formatCode>
                <c:ptCount val="1"/>
              </c:numCache>
            </c:numRef>
          </c:cat>
          <c:val>
            <c:numRef>
              <c:f>'5.4'!$H$8</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'5.4'!$G$9</c:f>
              <c:strCache>
                <c:ptCount val="1"/>
              </c:strCache>
            </c:strRef>
          </c:tx>
          <c:spPr>
            <a:solidFill>
              <a:schemeClr val="accent3"/>
            </a:solidFill>
          </c:spPr>
          <c:invertIfNegative val="0"/>
          <c:cat>
            <c:numRef>
              <c:f>'5.4'!$H$6</c:f>
              <c:numCache>
                <c:formatCode>General</c:formatCode>
                <c:ptCount val="1"/>
              </c:numCache>
            </c:numRef>
          </c:cat>
          <c:val>
            <c:numRef>
              <c:f>'5.4'!$H$9</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'5.4'!$G$10</c:f>
              <c:strCache>
                <c:ptCount val="1"/>
              </c:strCache>
            </c:strRef>
          </c:tx>
          <c:spPr>
            <a:solidFill>
              <a:schemeClr val="accent4"/>
            </a:solidFill>
          </c:spPr>
          <c:invertIfNegative val="0"/>
          <c:cat>
            <c:numRef>
              <c:f>'5.4'!$H$6</c:f>
              <c:numCache>
                <c:formatCode>General</c:formatCode>
                <c:ptCount val="1"/>
              </c:numCache>
            </c:numRef>
          </c:cat>
          <c:val>
            <c:numRef>
              <c:f>'5.4'!$H$10</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'5.4'!$G$11</c:f>
              <c:strCache>
                <c:ptCount val="1"/>
              </c:strCache>
            </c:strRef>
          </c:tx>
          <c:spPr>
            <a:solidFill>
              <a:schemeClr val="accent5"/>
            </a:solidFill>
          </c:spPr>
          <c:invertIfNegative val="0"/>
          <c:cat>
            <c:numRef>
              <c:f>'5.4'!$H$6</c:f>
              <c:numCache>
                <c:formatCode>General</c:formatCode>
                <c:ptCount val="1"/>
              </c:numCache>
            </c:numRef>
          </c:cat>
          <c:val>
            <c:numRef>
              <c:f>'5.4'!$H$11</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'5.4'!$G$12</c:f>
              <c:strCache>
                <c:ptCount val="1"/>
              </c:strCache>
            </c:strRef>
          </c:tx>
          <c:spPr>
            <a:solidFill>
              <a:schemeClr val="accent6"/>
            </a:solidFill>
          </c:spPr>
          <c:invertIfNegative val="0"/>
          <c:cat>
            <c:numRef>
              <c:f>'5.4'!$H$6</c:f>
              <c:numCache>
                <c:formatCode>General</c:formatCode>
                <c:ptCount val="1"/>
              </c:numCache>
            </c:numRef>
          </c:cat>
          <c:val>
            <c:numRef>
              <c:f>'5.4'!$H$12</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'5.4'!$G$13</c:f>
              <c:strCache>
                <c:ptCount val="1"/>
              </c:strCache>
            </c:strRef>
          </c:tx>
          <c:spPr>
            <a:solidFill>
              <a:srgbClr val="F0948F"/>
            </a:solidFill>
          </c:spPr>
          <c:invertIfNegative val="0"/>
          <c:cat>
            <c:numRef>
              <c:f>'5.4'!$H$6</c:f>
              <c:numCache>
                <c:formatCode>General</c:formatCode>
                <c:ptCount val="1"/>
              </c:numCache>
            </c:numRef>
          </c:cat>
          <c:val>
            <c:numRef>
              <c:f>'5.4'!$H$13</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'5.4'!$G$14</c:f>
              <c:strCache>
                <c:ptCount val="1"/>
              </c:strCache>
            </c:strRef>
          </c:tx>
          <c:spPr>
            <a:solidFill>
              <a:srgbClr val="F7C9C7"/>
            </a:solidFill>
          </c:spPr>
          <c:invertIfNegative val="0"/>
          <c:cat>
            <c:numRef>
              <c:f>'5.4'!$H$6</c:f>
              <c:numCache>
                <c:formatCode>General</c:formatCode>
                <c:ptCount val="1"/>
              </c:numCache>
            </c:numRef>
          </c:cat>
          <c:val>
            <c:numRef>
              <c:f>'5.4'!$H$14</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9.5651118446039352E-2"/>
          <c:y val="0.15935589614594692"/>
          <c:w val="0.76778165406546883"/>
          <c:h val="0.7870965152295640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1553.8690000000004</c:v>
                </c:pt>
                <c:pt idx="1">
                  <c:v>2159.6520000000019</c:v>
                </c:pt>
                <c:pt idx="2">
                  <c:v>1571.4919999999991</c:v>
                </c:pt>
                <c:pt idx="3">
                  <c:v>2805.92</c:v>
                </c:pt>
                <c:pt idx="4">
                  <c:v>609.98200000000031</c:v>
                </c:pt>
                <c:pt idx="5">
                  <c:v>948.46050000000002</c:v>
                </c:pt>
                <c:pt idx="6">
                  <c:v>434.58999999999992</c:v>
                </c:pt>
                <c:pt idx="7">
                  <c:v>6101.7979999999989</c:v>
                </c:pt>
                <c:pt idx="8">
                  <c:v>1284.4289999999994</c:v>
                </c:pt>
                <c:pt idx="9">
                  <c:v>3502.686999999999</c:v>
                </c:pt>
                <c:pt idx="10">
                  <c:v>1041.0800000000008</c:v>
                </c:pt>
                <c:pt idx="11">
                  <c:v>4375.3159999999989</c:v>
                </c:pt>
                <c:pt idx="12">
                  <c:v>9826.6609999999982</c:v>
                </c:pt>
                <c:pt idx="13">
                  <c:v>1246.4089999999999</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1553.8690000000004</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2159.6520000000019</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1571.4919999999991</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2805.92</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609.98200000000031</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948.46050000000002</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434.58999999999992</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6101.7979999999989</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1284.4289999999994</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3502.686999999999</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1041.0800000000008</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4375.3159999999989</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9826.6609999999982</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1246.4089999999999</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 ##0.0</c:formatCode>
                <c:ptCount val="12"/>
                <c:pt idx="0">
                  <c:v>2159.297861</c:v>
                </c:pt>
                <c:pt idx="1">
                  <c:v>1925.7546219999997</c:v>
                </c:pt>
                <c:pt idx="2">
                  <c:v>2301.2807390000003</c:v>
                </c:pt>
                <c:pt idx="3">
                  <c:v>2128.9968679999993</c:v>
                </c:pt>
                <c:pt idx="4">
                  <c:v>1690.971738</c:v>
                </c:pt>
                <c:pt idx="5">
                  <c:v>1391.7076720000002</c:v>
                </c:pt>
                <c:pt idx="6">
                  <c:v>0</c:v>
                </c:pt>
                <c:pt idx="7">
                  <c:v>0</c:v>
                </c:pt>
                <c:pt idx="8">
                  <c:v>0</c:v>
                </c:pt>
                <c:pt idx="9">
                  <c:v>0</c:v>
                </c:pt>
                <c:pt idx="10">
                  <c:v>0</c:v>
                </c:pt>
                <c:pt idx="11">
                  <c:v>0</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 ##0.0</c:formatCode>
                <c:ptCount val="12"/>
                <c:pt idx="0">
                  <c:v>409.57335599999982</c:v>
                </c:pt>
                <c:pt idx="1">
                  <c:v>376.74537100000032</c:v>
                </c:pt>
                <c:pt idx="2">
                  <c:v>392.1801309999999</c:v>
                </c:pt>
                <c:pt idx="3">
                  <c:v>363.03044699999998</c:v>
                </c:pt>
                <c:pt idx="4">
                  <c:v>330.75707299999993</c:v>
                </c:pt>
                <c:pt idx="5">
                  <c:v>295.7408920000002</c:v>
                </c:pt>
                <c:pt idx="6">
                  <c:v>0</c:v>
                </c:pt>
                <c:pt idx="7">
                  <c:v>0</c:v>
                </c:pt>
                <c:pt idx="8">
                  <c:v>0</c:v>
                </c:pt>
                <c:pt idx="9">
                  <c:v>0</c:v>
                </c:pt>
                <c:pt idx="10">
                  <c:v>0</c:v>
                </c:pt>
                <c:pt idx="11">
                  <c:v>0</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 ##0.0</c:formatCode>
                <c:ptCount val="12"/>
                <c:pt idx="0">
                  <c:v>1565.3079129999999</c:v>
                </c:pt>
                <c:pt idx="1">
                  <c:v>1391.2060910000002</c:v>
                </c:pt>
                <c:pt idx="2">
                  <c:v>1234.2759160000003</c:v>
                </c:pt>
                <c:pt idx="3">
                  <c:v>995.3799469999999</c:v>
                </c:pt>
                <c:pt idx="4">
                  <c:v>583.50088999999991</c:v>
                </c:pt>
                <c:pt idx="5">
                  <c:v>425.918679</c:v>
                </c:pt>
                <c:pt idx="6">
                  <c:v>0</c:v>
                </c:pt>
                <c:pt idx="7">
                  <c:v>0</c:v>
                </c:pt>
                <c:pt idx="8">
                  <c:v>0</c:v>
                </c:pt>
                <c:pt idx="9">
                  <c:v>0</c:v>
                </c:pt>
                <c:pt idx="10">
                  <c:v>0</c:v>
                </c:pt>
                <c:pt idx="11">
                  <c:v>0</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 ##0.0</c:formatCode>
                <c:ptCount val="12"/>
                <c:pt idx="0">
                  <c:v>9.4939850000000003</c:v>
                </c:pt>
                <c:pt idx="1">
                  <c:v>11.748927999999999</c:v>
                </c:pt>
                <c:pt idx="2">
                  <c:v>15.689292000000002</c:v>
                </c:pt>
                <c:pt idx="3">
                  <c:v>13.138714</c:v>
                </c:pt>
                <c:pt idx="4">
                  <c:v>8.1699929999999998</c:v>
                </c:pt>
                <c:pt idx="5">
                  <c:v>7.9648560000000002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 ##0.0</c:formatCode>
                <c:ptCount val="12"/>
                <c:pt idx="0">
                  <c:v>1.2985100000000001</c:v>
                </c:pt>
                <c:pt idx="1">
                  <c:v>1.1374900000000001</c:v>
                </c:pt>
                <c:pt idx="2">
                  <c:v>1.3111799999999998</c:v>
                </c:pt>
                <c:pt idx="3">
                  <c:v>1.7490399999999999</c:v>
                </c:pt>
                <c:pt idx="4">
                  <c:v>1.856819</c:v>
                </c:pt>
                <c:pt idx="5">
                  <c:v>1.32169</c:v>
                </c:pt>
                <c:pt idx="6">
                  <c:v>0</c:v>
                </c:pt>
                <c:pt idx="7">
                  <c:v>0</c:v>
                </c:pt>
                <c:pt idx="8">
                  <c:v>0</c:v>
                </c:pt>
                <c:pt idx="9">
                  <c:v>0</c:v>
                </c:pt>
                <c:pt idx="10">
                  <c:v>0</c:v>
                </c:pt>
                <c:pt idx="11">
                  <c:v>0</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 ##0.0</c:formatCode>
                <c:ptCount val="12"/>
                <c:pt idx="0">
                  <c:v>7.8099999999999992E-3</c:v>
                </c:pt>
                <c:pt idx="1">
                  <c:v>1.6640000000000002E-2</c:v>
                </c:pt>
                <c:pt idx="2">
                  <c:v>3.1890000000000002E-2</c:v>
                </c:pt>
                <c:pt idx="3">
                  <c:v>3.5709999999999999E-2</c:v>
                </c:pt>
                <c:pt idx="4">
                  <c:v>6.1449999999999998E-2</c:v>
                </c:pt>
                <c:pt idx="5">
                  <c:v>6.2570000000000001E-2</c:v>
                </c:pt>
                <c:pt idx="6">
                  <c:v>0</c:v>
                </c:pt>
                <c:pt idx="7">
                  <c:v>0</c:v>
                </c:pt>
                <c:pt idx="8">
                  <c:v>0</c:v>
                </c:pt>
                <c:pt idx="9">
                  <c:v>0</c:v>
                </c:pt>
                <c:pt idx="10">
                  <c:v>0</c:v>
                </c:pt>
                <c:pt idx="11">
                  <c:v>0</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 ##0.0</c:formatCode>
                <c:ptCount val="12"/>
                <c:pt idx="0">
                  <c:v>7216.812675000001</c:v>
                </c:pt>
                <c:pt idx="1">
                  <c:v>6700.5752459999994</c:v>
                </c:pt>
                <c:pt idx="2">
                  <c:v>6156.1688380000005</c:v>
                </c:pt>
                <c:pt idx="3">
                  <c:v>5112.1709070000015</c:v>
                </c:pt>
                <c:pt idx="4">
                  <c:v>3547.6606870000005</c:v>
                </c:pt>
                <c:pt idx="5">
                  <c:v>2182.3037409999993</c:v>
                </c:pt>
                <c:pt idx="6">
                  <c:v>0</c:v>
                </c:pt>
                <c:pt idx="7">
                  <c:v>0</c:v>
                </c:pt>
                <c:pt idx="8">
                  <c:v>0</c:v>
                </c:pt>
                <c:pt idx="9">
                  <c:v>0</c:v>
                </c:pt>
                <c:pt idx="10">
                  <c:v>0</c:v>
                </c:pt>
                <c:pt idx="11">
                  <c:v>0</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 ##0.0</c:formatCode>
                <c:ptCount val="12"/>
                <c:pt idx="0">
                  <c:v>122.35899999999999</c:v>
                </c:pt>
                <c:pt idx="1">
                  <c:v>115.55500000000001</c:v>
                </c:pt>
                <c:pt idx="2">
                  <c:v>104.73</c:v>
                </c:pt>
                <c:pt idx="3">
                  <c:v>86.588999999999999</c:v>
                </c:pt>
                <c:pt idx="4">
                  <c:v>56.808999999999997</c:v>
                </c:pt>
                <c:pt idx="5">
                  <c:v>21.175000000000001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 ##0.0</c:formatCode>
                <c:ptCount val="12"/>
                <c:pt idx="0">
                  <c:v>681.33984099999998</c:v>
                </c:pt>
                <c:pt idx="1">
                  <c:v>624.15015399999993</c:v>
                </c:pt>
                <c:pt idx="2">
                  <c:v>587.65480700000001</c:v>
                </c:pt>
                <c:pt idx="3">
                  <c:v>685.01181000000008</c:v>
                </c:pt>
                <c:pt idx="4">
                  <c:v>715.76662499999998</c:v>
                </c:pt>
                <c:pt idx="5">
                  <c:v>700.67021299999988</c:v>
                </c:pt>
                <c:pt idx="6">
                  <c:v>0</c:v>
                </c:pt>
                <c:pt idx="7">
                  <c:v>0</c:v>
                </c:pt>
                <c:pt idx="8">
                  <c:v>0</c:v>
                </c:pt>
                <c:pt idx="9">
                  <c:v>0</c:v>
                </c:pt>
                <c:pt idx="10">
                  <c:v>0</c:v>
                </c:pt>
                <c:pt idx="11">
                  <c:v>0</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 ##0.0</c:formatCode>
                <c:ptCount val="12"/>
                <c:pt idx="0">
                  <c:v>76.553153999999992</c:v>
                </c:pt>
                <c:pt idx="1">
                  <c:v>70.964450999999997</c:v>
                </c:pt>
                <c:pt idx="2">
                  <c:v>52.370024999999998</c:v>
                </c:pt>
                <c:pt idx="3">
                  <c:v>42.179070000000003</c:v>
                </c:pt>
                <c:pt idx="4">
                  <c:v>40.706875999999994</c:v>
                </c:pt>
                <c:pt idx="5">
                  <c:v>0.95279500000000006</c:v>
                </c:pt>
                <c:pt idx="6">
                  <c:v>0</c:v>
                </c:pt>
                <c:pt idx="7">
                  <c:v>0</c:v>
                </c:pt>
                <c:pt idx="8">
                  <c:v>0</c:v>
                </c:pt>
                <c:pt idx="9">
                  <c:v>0</c:v>
                </c:pt>
                <c:pt idx="10">
                  <c:v>0</c:v>
                </c:pt>
                <c:pt idx="11">
                  <c:v>0</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 ##0.0</c:formatCode>
                <c:ptCount val="12"/>
                <c:pt idx="0">
                  <c:v>409.06136700000002</c:v>
                </c:pt>
                <c:pt idx="1">
                  <c:v>388.68445599999995</c:v>
                </c:pt>
                <c:pt idx="2">
                  <c:v>374.59180900000007</c:v>
                </c:pt>
                <c:pt idx="3">
                  <c:v>401.98245800000001</c:v>
                </c:pt>
                <c:pt idx="4">
                  <c:v>337.62388606891102</c:v>
                </c:pt>
                <c:pt idx="5">
                  <c:v>324.49639640773819</c:v>
                </c:pt>
                <c:pt idx="6">
                  <c:v>0</c:v>
                </c:pt>
                <c:pt idx="7">
                  <c:v>0</c:v>
                </c:pt>
                <c:pt idx="8">
                  <c:v>0</c:v>
                </c:pt>
                <c:pt idx="9">
                  <c:v>0</c:v>
                </c:pt>
                <c:pt idx="10">
                  <c:v>0</c:v>
                </c:pt>
                <c:pt idx="11">
                  <c:v>0</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 ##0.0</c:formatCode>
                <c:ptCount val="12"/>
                <c:pt idx="0">
                  <c:v>675.45770700000003</c:v>
                </c:pt>
                <c:pt idx="1">
                  <c:v>606.47558100000003</c:v>
                </c:pt>
                <c:pt idx="2">
                  <c:v>624.74609399999997</c:v>
                </c:pt>
                <c:pt idx="3">
                  <c:v>670.84531399999992</c:v>
                </c:pt>
                <c:pt idx="4">
                  <c:v>644.71156399999973</c:v>
                </c:pt>
                <c:pt idx="5">
                  <c:v>566.74090300000012</c:v>
                </c:pt>
                <c:pt idx="6">
                  <c:v>0</c:v>
                </c:pt>
                <c:pt idx="7">
                  <c:v>0</c:v>
                </c:pt>
                <c:pt idx="8">
                  <c:v>0</c:v>
                </c:pt>
                <c:pt idx="9">
                  <c:v>0</c:v>
                </c:pt>
                <c:pt idx="10">
                  <c:v>0</c:v>
                </c:pt>
                <c:pt idx="11">
                  <c:v>0</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 ##0.0</c:formatCode>
                <c:ptCount val="12"/>
                <c:pt idx="0">
                  <c:v>143.06273100000007</c:v>
                </c:pt>
                <c:pt idx="1">
                  <c:v>102.03283599999997</c:v>
                </c:pt>
                <c:pt idx="2">
                  <c:v>76.520469999999975</c:v>
                </c:pt>
                <c:pt idx="3">
                  <c:v>36.942911999999993</c:v>
                </c:pt>
                <c:pt idx="4">
                  <c:v>19.147141999999995</c:v>
                </c:pt>
                <c:pt idx="5">
                  <c:v>74.611406000000002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 ##0.0</c:formatCode>
                <c:ptCount val="12"/>
                <c:pt idx="0">
                  <c:v>3685.8271324929938</c:v>
                </c:pt>
                <c:pt idx="1">
                  <c:v>3305.7737491298903</c:v>
                </c:pt>
                <c:pt idx="2">
                  <c:v>3026.5462055862531</c:v>
                </c:pt>
                <c:pt idx="3">
                  <c:v>2385.0350216708475</c:v>
                </c:pt>
                <c:pt idx="4">
                  <c:v>1392.954855414097</c:v>
                </c:pt>
                <c:pt idx="5">
                  <c:v>1105.457596334023</c:v>
                </c:pt>
                <c:pt idx="6">
                  <c:v>0</c:v>
                </c:pt>
                <c:pt idx="7">
                  <c:v>0</c:v>
                </c:pt>
                <c:pt idx="8">
                  <c:v>0</c:v>
                </c:pt>
                <c:pt idx="9">
                  <c:v>0</c:v>
                </c:pt>
                <c:pt idx="10">
                  <c:v>0</c:v>
                </c:pt>
                <c:pt idx="11">
                  <c:v>0</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18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 ##0.0</c:formatCode>
                <c:ptCount val="12"/>
                <c:pt idx="0">
                  <c:v>1557.1670000000001</c:v>
                </c:pt>
                <c:pt idx="1">
                  <c:v>1557.347</c:v>
                </c:pt>
                <c:pt idx="2">
                  <c:v>1557.345</c:v>
                </c:pt>
                <c:pt idx="3">
                  <c:v>1554.1080000000002</c:v>
                </c:pt>
                <c:pt idx="4">
                  <c:v>1553.8690000000004</c:v>
                </c:pt>
                <c:pt idx="5">
                  <c:v>1553.8690000000004</c:v>
                </c:pt>
                <c:pt idx="6">
                  <c:v>0</c:v>
                </c:pt>
                <c:pt idx="7">
                  <c:v>0</c:v>
                </c:pt>
                <c:pt idx="8">
                  <c:v>0</c:v>
                </c:pt>
                <c:pt idx="9">
                  <c:v>0</c:v>
                </c:pt>
                <c:pt idx="10">
                  <c:v>0</c:v>
                </c:pt>
                <c:pt idx="11">
                  <c:v>0</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 ##0.0</c:formatCode>
                <c:ptCount val="12"/>
                <c:pt idx="0">
                  <c:v>2159.1290000000017</c:v>
                </c:pt>
                <c:pt idx="1">
                  <c:v>2159.1290000000017</c:v>
                </c:pt>
                <c:pt idx="2">
                  <c:v>2159.1290000000017</c:v>
                </c:pt>
                <c:pt idx="3">
                  <c:v>2156.3770000000018</c:v>
                </c:pt>
                <c:pt idx="4">
                  <c:v>2156.6980000000021</c:v>
                </c:pt>
                <c:pt idx="5">
                  <c:v>2159.6520000000019</c:v>
                </c:pt>
                <c:pt idx="6">
                  <c:v>0</c:v>
                </c:pt>
                <c:pt idx="7">
                  <c:v>0</c:v>
                </c:pt>
                <c:pt idx="8">
                  <c:v>0</c:v>
                </c:pt>
                <c:pt idx="9">
                  <c:v>0</c:v>
                </c:pt>
                <c:pt idx="10">
                  <c:v>0</c:v>
                </c:pt>
                <c:pt idx="11">
                  <c:v>0</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 ##0.0</c:formatCode>
                <c:ptCount val="12"/>
                <c:pt idx="0">
                  <c:v>1599.8329999999985</c:v>
                </c:pt>
                <c:pt idx="1">
                  <c:v>1586.8329999999985</c:v>
                </c:pt>
                <c:pt idx="2">
                  <c:v>1586.7649999999985</c:v>
                </c:pt>
                <c:pt idx="3">
                  <c:v>1570.8399999999988</c:v>
                </c:pt>
                <c:pt idx="4">
                  <c:v>1571.2289999999989</c:v>
                </c:pt>
                <c:pt idx="5">
                  <c:v>1571.4919999999991</c:v>
                </c:pt>
                <c:pt idx="6">
                  <c:v>0</c:v>
                </c:pt>
                <c:pt idx="7">
                  <c:v>0</c:v>
                </c:pt>
                <c:pt idx="8">
                  <c:v>0</c:v>
                </c:pt>
                <c:pt idx="9">
                  <c:v>0</c:v>
                </c:pt>
                <c:pt idx="10">
                  <c:v>0</c:v>
                </c:pt>
                <c:pt idx="11">
                  <c:v>0</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 ##0.0</c:formatCode>
                <c:ptCount val="12"/>
                <c:pt idx="0">
                  <c:v>2806.01</c:v>
                </c:pt>
                <c:pt idx="1">
                  <c:v>2805.9900000000002</c:v>
                </c:pt>
                <c:pt idx="2">
                  <c:v>2805.9900000000002</c:v>
                </c:pt>
                <c:pt idx="3">
                  <c:v>2805.92</c:v>
                </c:pt>
                <c:pt idx="4">
                  <c:v>2805.92</c:v>
                </c:pt>
                <c:pt idx="5">
                  <c:v>2805.92</c:v>
                </c:pt>
                <c:pt idx="6">
                  <c:v>0</c:v>
                </c:pt>
                <c:pt idx="7">
                  <c:v>0</c:v>
                </c:pt>
                <c:pt idx="8">
                  <c:v>0</c:v>
                </c:pt>
                <c:pt idx="9">
                  <c:v>0</c:v>
                </c:pt>
                <c:pt idx="10">
                  <c:v>0</c:v>
                </c:pt>
                <c:pt idx="11">
                  <c:v>0</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 ##0.0</c:formatCode>
                <c:ptCount val="12"/>
                <c:pt idx="0">
                  <c:v>611.0870000000001</c:v>
                </c:pt>
                <c:pt idx="1">
                  <c:v>611.12900000000013</c:v>
                </c:pt>
                <c:pt idx="2">
                  <c:v>609.02900000000022</c:v>
                </c:pt>
                <c:pt idx="3">
                  <c:v>610.18900000000019</c:v>
                </c:pt>
                <c:pt idx="4">
                  <c:v>609.88900000000012</c:v>
                </c:pt>
                <c:pt idx="5">
                  <c:v>609.98200000000031</c:v>
                </c:pt>
                <c:pt idx="6">
                  <c:v>0</c:v>
                </c:pt>
                <c:pt idx="7">
                  <c:v>0</c:v>
                </c:pt>
                <c:pt idx="8">
                  <c:v>0</c:v>
                </c:pt>
                <c:pt idx="9">
                  <c:v>0</c:v>
                </c:pt>
                <c:pt idx="10">
                  <c:v>0</c:v>
                </c:pt>
                <c:pt idx="11">
                  <c:v>0</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 ##0.0</c:formatCode>
                <c:ptCount val="12"/>
                <c:pt idx="0">
                  <c:v>959.85749999999996</c:v>
                </c:pt>
                <c:pt idx="1">
                  <c:v>959.85749999999996</c:v>
                </c:pt>
                <c:pt idx="2">
                  <c:v>960.11749999999995</c:v>
                </c:pt>
                <c:pt idx="3">
                  <c:v>948.46050000000002</c:v>
                </c:pt>
                <c:pt idx="4">
                  <c:v>948.46050000000002</c:v>
                </c:pt>
                <c:pt idx="5">
                  <c:v>948.46050000000002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 ##0.0</c:formatCode>
                <c:ptCount val="12"/>
                <c:pt idx="0">
                  <c:v>443.68799999999993</c:v>
                </c:pt>
                <c:pt idx="1">
                  <c:v>443.68799999999993</c:v>
                </c:pt>
                <c:pt idx="2">
                  <c:v>443.92599999999993</c:v>
                </c:pt>
                <c:pt idx="3">
                  <c:v>434.90999999999985</c:v>
                </c:pt>
                <c:pt idx="4">
                  <c:v>434.90999999999985</c:v>
                </c:pt>
                <c:pt idx="5">
                  <c:v>434.58999999999992</c:v>
                </c:pt>
                <c:pt idx="6">
                  <c:v>0</c:v>
                </c:pt>
                <c:pt idx="7">
                  <c:v>0</c:v>
                </c:pt>
                <c:pt idx="8">
                  <c:v>0</c:v>
                </c:pt>
                <c:pt idx="9">
                  <c:v>0</c:v>
                </c:pt>
                <c:pt idx="10">
                  <c:v>0</c:v>
                </c:pt>
                <c:pt idx="11">
                  <c:v>0</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 ##0.0</c:formatCode>
                <c:ptCount val="12"/>
                <c:pt idx="0">
                  <c:v>6122.0329999999985</c:v>
                </c:pt>
                <c:pt idx="1">
                  <c:v>6121.436999999999</c:v>
                </c:pt>
                <c:pt idx="2">
                  <c:v>6121.1839999999993</c:v>
                </c:pt>
                <c:pt idx="3">
                  <c:v>6103.762999999999</c:v>
                </c:pt>
                <c:pt idx="4">
                  <c:v>6101.7889999999989</c:v>
                </c:pt>
                <c:pt idx="5">
                  <c:v>6101.7979999999989</c:v>
                </c:pt>
                <c:pt idx="6">
                  <c:v>0</c:v>
                </c:pt>
                <c:pt idx="7">
                  <c:v>0</c:v>
                </c:pt>
                <c:pt idx="8">
                  <c:v>0</c:v>
                </c:pt>
                <c:pt idx="9">
                  <c:v>0</c:v>
                </c:pt>
                <c:pt idx="10">
                  <c:v>0</c:v>
                </c:pt>
                <c:pt idx="11">
                  <c:v>0</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 ##0.0</c:formatCode>
                <c:ptCount val="12"/>
                <c:pt idx="0">
                  <c:v>1343.6799999999994</c:v>
                </c:pt>
                <c:pt idx="1">
                  <c:v>1343.6799999999994</c:v>
                </c:pt>
                <c:pt idx="2">
                  <c:v>1343.6799999999994</c:v>
                </c:pt>
                <c:pt idx="3">
                  <c:v>1290.4559999999994</c:v>
                </c:pt>
                <c:pt idx="4">
                  <c:v>1290.4559999999994</c:v>
                </c:pt>
                <c:pt idx="5">
                  <c:v>1284.4289999999994</c:v>
                </c:pt>
                <c:pt idx="6">
                  <c:v>0</c:v>
                </c:pt>
                <c:pt idx="7">
                  <c:v>0</c:v>
                </c:pt>
                <c:pt idx="8">
                  <c:v>0</c:v>
                </c:pt>
                <c:pt idx="9">
                  <c:v>0</c:v>
                </c:pt>
                <c:pt idx="10">
                  <c:v>0</c:v>
                </c:pt>
                <c:pt idx="11">
                  <c:v>0</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 ##0.0</c:formatCode>
                <c:ptCount val="12"/>
                <c:pt idx="0">
                  <c:v>3510.0639999999994</c:v>
                </c:pt>
                <c:pt idx="1">
                  <c:v>3510.0639999999994</c:v>
                </c:pt>
                <c:pt idx="2">
                  <c:v>3510.4849999999992</c:v>
                </c:pt>
                <c:pt idx="3">
                  <c:v>3503.0319999999992</c:v>
                </c:pt>
                <c:pt idx="4">
                  <c:v>3503.023999999999</c:v>
                </c:pt>
                <c:pt idx="5">
                  <c:v>3502.686999999999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 ##0.0</c:formatCode>
                <c:ptCount val="12"/>
                <c:pt idx="0">
                  <c:v>1060.1670000000004</c:v>
                </c:pt>
                <c:pt idx="1">
                  <c:v>1059.0860000000002</c:v>
                </c:pt>
                <c:pt idx="2">
                  <c:v>1059.0860000000002</c:v>
                </c:pt>
                <c:pt idx="3">
                  <c:v>1038.1860000000008</c:v>
                </c:pt>
                <c:pt idx="4">
                  <c:v>1041.1860000000008</c:v>
                </c:pt>
                <c:pt idx="5">
                  <c:v>1041.0800000000008</c:v>
                </c:pt>
                <c:pt idx="6">
                  <c:v>0</c:v>
                </c:pt>
                <c:pt idx="7">
                  <c:v>0</c:v>
                </c:pt>
                <c:pt idx="8">
                  <c:v>0</c:v>
                </c:pt>
                <c:pt idx="9">
                  <c:v>0</c:v>
                </c:pt>
                <c:pt idx="10">
                  <c:v>0</c:v>
                </c:pt>
                <c:pt idx="11">
                  <c:v>0</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 ##0.0</c:formatCode>
                <c:ptCount val="12"/>
                <c:pt idx="0">
                  <c:v>4380.317</c:v>
                </c:pt>
                <c:pt idx="1">
                  <c:v>4380.317</c:v>
                </c:pt>
                <c:pt idx="2">
                  <c:v>4380.317</c:v>
                </c:pt>
                <c:pt idx="3">
                  <c:v>4376.5</c:v>
                </c:pt>
                <c:pt idx="4">
                  <c:v>4376.1399999999994</c:v>
                </c:pt>
                <c:pt idx="5">
                  <c:v>4375.3159999999989</c:v>
                </c:pt>
                <c:pt idx="6">
                  <c:v>0</c:v>
                </c:pt>
                <c:pt idx="7">
                  <c:v>0</c:v>
                </c:pt>
                <c:pt idx="8">
                  <c:v>0</c:v>
                </c:pt>
                <c:pt idx="9">
                  <c:v>0</c:v>
                </c:pt>
                <c:pt idx="10">
                  <c:v>0</c:v>
                </c:pt>
                <c:pt idx="11">
                  <c:v>0</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 ##0.0</c:formatCode>
                <c:ptCount val="12"/>
                <c:pt idx="0">
                  <c:v>9915.483000000002</c:v>
                </c:pt>
                <c:pt idx="1">
                  <c:v>9915.483000000002</c:v>
                </c:pt>
                <c:pt idx="2">
                  <c:v>9915.483000000002</c:v>
                </c:pt>
                <c:pt idx="3">
                  <c:v>9823.7829999999994</c:v>
                </c:pt>
                <c:pt idx="4">
                  <c:v>9823.223</c:v>
                </c:pt>
                <c:pt idx="5">
                  <c:v>9826.6609999999982</c:v>
                </c:pt>
                <c:pt idx="6">
                  <c:v>0</c:v>
                </c:pt>
                <c:pt idx="7">
                  <c:v>0</c:v>
                </c:pt>
                <c:pt idx="8">
                  <c:v>0</c:v>
                </c:pt>
                <c:pt idx="9">
                  <c:v>0</c:v>
                </c:pt>
                <c:pt idx="10">
                  <c:v>0</c:v>
                </c:pt>
                <c:pt idx="11">
                  <c:v>0</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 ##0.0</c:formatCode>
                <c:ptCount val="12"/>
                <c:pt idx="0">
                  <c:v>1244.1599999999999</c:v>
                </c:pt>
                <c:pt idx="1">
                  <c:v>1244.404</c:v>
                </c:pt>
                <c:pt idx="2">
                  <c:v>1244.404</c:v>
                </c:pt>
                <c:pt idx="3">
                  <c:v>1247.683</c:v>
                </c:pt>
                <c:pt idx="4">
                  <c:v>1247.683</c:v>
                </c:pt>
                <c:pt idx="5">
                  <c:v>1246.4089999999999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 ##0.0</c:formatCode>
                <c:ptCount val="12"/>
                <c:pt idx="0">
                  <c:v>2221.6202399999997</c:v>
                </c:pt>
                <c:pt idx="1">
                  <c:v>2105.4908169999999</c:v>
                </c:pt>
                <c:pt idx="2">
                  <c:v>2026.6612589999995</c:v>
                </c:pt>
                <c:pt idx="3">
                  <c:v>1711.8621310000003</c:v>
                </c:pt>
                <c:pt idx="4">
                  <c:v>1070.8245610000001</c:v>
                </c:pt>
                <c:pt idx="5">
                  <c:v>916.81474000000003</c:v>
                </c:pt>
                <c:pt idx="6">
                  <c:v>0</c:v>
                </c:pt>
                <c:pt idx="7">
                  <c:v>0</c:v>
                </c:pt>
                <c:pt idx="8">
                  <c:v>0</c:v>
                </c:pt>
                <c:pt idx="9">
                  <c:v>0</c:v>
                </c:pt>
                <c:pt idx="10">
                  <c:v>0</c:v>
                </c:pt>
                <c:pt idx="11">
                  <c:v>0</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 ##0.0</c:formatCode>
                <c:ptCount val="12"/>
                <c:pt idx="0">
                  <c:v>213.59516699999998</c:v>
                </c:pt>
                <c:pt idx="1">
                  <c:v>184.42376800000002</c:v>
                </c:pt>
                <c:pt idx="2">
                  <c:v>225.39987300000001</c:v>
                </c:pt>
                <c:pt idx="3">
                  <c:v>135.33942500000001</c:v>
                </c:pt>
                <c:pt idx="4">
                  <c:v>76.517451000000008</c:v>
                </c:pt>
                <c:pt idx="5">
                  <c:v>43.962814999999992</c:v>
                </c:pt>
                <c:pt idx="6">
                  <c:v>0</c:v>
                </c:pt>
                <c:pt idx="7">
                  <c:v>0</c:v>
                </c:pt>
                <c:pt idx="8">
                  <c:v>0</c:v>
                </c:pt>
                <c:pt idx="9">
                  <c:v>0</c:v>
                </c:pt>
                <c:pt idx="10">
                  <c:v>0</c:v>
                </c:pt>
                <c:pt idx="11">
                  <c:v>0</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 ##0.0</c:formatCode>
                <c:ptCount val="12"/>
                <c:pt idx="0">
                  <c:v>82.914485999999997</c:v>
                </c:pt>
                <c:pt idx="1">
                  <c:v>79.947690000000009</c:v>
                </c:pt>
                <c:pt idx="2">
                  <c:v>77.457414999999997</c:v>
                </c:pt>
                <c:pt idx="3">
                  <c:v>58.759231999999976</c:v>
                </c:pt>
                <c:pt idx="4">
                  <c:v>23.442163999999998</c:v>
                </c:pt>
                <c:pt idx="5">
                  <c:v>7.720184999999999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 ##0.0</c:formatCode>
                <c:ptCount val="12"/>
                <c:pt idx="0">
                  <c:v>32.358080000000001</c:v>
                </c:pt>
                <c:pt idx="1">
                  <c:v>31.742851999999996</c:v>
                </c:pt>
                <c:pt idx="2">
                  <c:v>36.111272000000007</c:v>
                </c:pt>
                <c:pt idx="3">
                  <c:v>23.607006000000002</c:v>
                </c:pt>
                <c:pt idx="4">
                  <c:v>9.2938490000000016</c:v>
                </c:pt>
                <c:pt idx="5">
                  <c:v>3.3110659999999998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 ##0.0</c:formatCode>
                <c:ptCount val="12"/>
                <c:pt idx="0">
                  <c:v>38.776691</c:v>
                </c:pt>
                <c:pt idx="1">
                  <c:v>41.858886999999996</c:v>
                </c:pt>
                <c:pt idx="2">
                  <c:v>42.066730999999997</c:v>
                </c:pt>
                <c:pt idx="3">
                  <c:v>35.442374999999991</c:v>
                </c:pt>
                <c:pt idx="4">
                  <c:v>24.939265000000002</c:v>
                </c:pt>
                <c:pt idx="5">
                  <c:v>18.776288999999998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 ##0.0</c:formatCode>
                <c:ptCount val="12"/>
                <c:pt idx="0">
                  <c:v>4488.4667589999981</c:v>
                </c:pt>
                <c:pt idx="1">
                  <c:v>4154.0730309999999</c:v>
                </c:pt>
                <c:pt idx="2">
                  <c:v>3655.1895340000005</c:v>
                </c:pt>
                <c:pt idx="3">
                  <c:v>2899.0557649999987</c:v>
                </c:pt>
                <c:pt idx="4">
                  <c:v>1579.1319219999993</c:v>
                </c:pt>
                <c:pt idx="5">
                  <c:v>859.92694099999983</c:v>
                </c:pt>
                <c:pt idx="6">
                  <c:v>0</c:v>
                </c:pt>
                <c:pt idx="7">
                  <c:v>0</c:v>
                </c:pt>
                <c:pt idx="8">
                  <c:v>0</c:v>
                </c:pt>
                <c:pt idx="9">
                  <c:v>0</c:v>
                </c:pt>
                <c:pt idx="10">
                  <c:v>0</c:v>
                </c:pt>
                <c:pt idx="11">
                  <c:v>0</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 ##0.0</c:formatCode>
                <c:ptCount val="12"/>
                <c:pt idx="0">
                  <c:v>2363.5472780000009</c:v>
                </c:pt>
                <c:pt idx="1">
                  <c:v>2303.0661479999994</c:v>
                </c:pt>
                <c:pt idx="2">
                  <c:v>2017.7531820000008</c:v>
                </c:pt>
                <c:pt idx="3">
                  <c:v>1554.6106159999995</c:v>
                </c:pt>
                <c:pt idx="4">
                  <c:v>796.98097399999949</c:v>
                </c:pt>
                <c:pt idx="5">
                  <c:v>401.04072600000029</c:v>
                </c:pt>
                <c:pt idx="6">
                  <c:v>0</c:v>
                </c:pt>
                <c:pt idx="7">
                  <c:v>0</c:v>
                </c:pt>
                <c:pt idx="8">
                  <c:v>0</c:v>
                </c:pt>
                <c:pt idx="9">
                  <c:v>0</c:v>
                </c:pt>
                <c:pt idx="10">
                  <c:v>0</c:v>
                </c:pt>
                <c:pt idx="11">
                  <c:v>0</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 ##0.0</c:formatCode>
                <c:ptCount val="12"/>
                <c:pt idx="0">
                  <c:v>254.07185999999993</c:v>
                </c:pt>
                <c:pt idx="1">
                  <c:v>241.37194000000011</c:v>
                </c:pt>
                <c:pt idx="2">
                  <c:v>203.449916</c:v>
                </c:pt>
                <c:pt idx="3">
                  <c:v>150.86563500000003</c:v>
                </c:pt>
                <c:pt idx="4">
                  <c:v>71.822118000000003</c:v>
                </c:pt>
                <c:pt idx="5">
                  <c:v>50.048703000000003</c:v>
                </c:pt>
                <c:pt idx="6">
                  <c:v>0</c:v>
                </c:pt>
                <c:pt idx="7">
                  <c:v>0</c:v>
                </c:pt>
                <c:pt idx="8">
                  <c:v>0</c:v>
                </c:pt>
                <c:pt idx="9">
                  <c:v>0</c:v>
                </c:pt>
                <c:pt idx="10">
                  <c:v>0</c:v>
                </c:pt>
                <c:pt idx="11">
                  <c:v>0</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45.348201000000003</c:v>
                </c:pt>
                <c:pt idx="1">
                  <c:v>164.530967</c:v>
                </c:pt>
                <c:pt idx="2">
                  <c:v>83.009167000000019</c:v>
                </c:pt>
                <c:pt idx="3">
                  <c:v>58.316775000000007</c:v>
                </c:pt>
                <c:pt idx="4">
                  <c:v>22.403051000000001</c:v>
                </c:pt>
                <c:pt idx="5">
                  <c:v>158.74271099999999</c:v>
                </c:pt>
                <c:pt idx="6">
                  <c:v>30.454302999999999</c:v>
                </c:pt>
                <c:pt idx="7">
                  <c:v>805.85995700000012</c:v>
                </c:pt>
                <c:pt idx="8">
                  <c:v>89.712290999999993</c:v>
                </c:pt>
                <c:pt idx="9">
                  <c:v>64.257075000000015</c:v>
                </c:pt>
                <c:pt idx="10">
                  <c:v>199.75842700000001</c:v>
                </c:pt>
                <c:pt idx="11">
                  <c:v>844.46196099999997</c:v>
                </c:pt>
                <c:pt idx="12">
                  <c:v>773.95114000000012</c:v>
                </c:pt>
                <c:pt idx="13">
                  <c:v>358.69540599999993</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7.0874769999999998</c:v>
                </c:pt>
                <c:pt idx="1">
                  <c:v>4.6386819999999993</c:v>
                </c:pt>
                <c:pt idx="2">
                  <c:v>0.78142999999999996</c:v>
                </c:pt>
                <c:pt idx="3">
                  <c:v>15.482950000000001</c:v>
                </c:pt>
                <c:pt idx="4">
                  <c:v>6.6732099999999992</c:v>
                </c:pt>
                <c:pt idx="5">
                  <c:v>1.0656600000000001</c:v>
                </c:pt>
                <c:pt idx="6">
                  <c:v>0.30199999999999999</c:v>
                </c:pt>
                <c:pt idx="7">
                  <c:v>124.01500200000001</c:v>
                </c:pt>
                <c:pt idx="8">
                  <c:v>3.191087</c:v>
                </c:pt>
                <c:pt idx="9">
                  <c:v>2.5945999999999998</c:v>
                </c:pt>
                <c:pt idx="10">
                  <c:v>0.82228000000000001</c:v>
                </c:pt>
                <c:pt idx="11">
                  <c:v>0.55468999999999991</c:v>
                </c:pt>
                <c:pt idx="12">
                  <c:v>87.93889999999999</c:v>
                </c:pt>
                <c:pt idx="13">
                  <c:v>0.67172299999999996</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35.679257</c:v>
                </c:pt>
                <c:pt idx="1">
                  <c:v>5.3957219999999992</c:v>
                </c:pt>
                <c:pt idx="2">
                  <c:v>9.4E-2</c:v>
                </c:pt>
                <c:pt idx="3">
                  <c:v>2.4572740000000004</c:v>
                </c:pt>
                <c:pt idx="4">
                  <c:v>0.45007999999999998</c:v>
                </c:pt>
                <c:pt idx="5">
                  <c:v>2.0085999999999999</c:v>
                </c:pt>
                <c:pt idx="6">
                  <c:v>0.67400000000000004</c:v>
                </c:pt>
                <c:pt idx="7">
                  <c:v>7.0392879999999991</c:v>
                </c:pt>
                <c:pt idx="8">
                  <c:v>9.7500000000000003E-2</c:v>
                </c:pt>
                <c:pt idx="9">
                  <c:v>7.6767999999999992</c:v>
                </c:pt>
                <c:pt idx="10">
                  <c:v>3.6385000000000001</c:v>
                </c:pt>
                <c:pt idx="11">
                  <c:v>2.6449999999999996</c:v>
                </c:pt>
                <c:pt idx="12">
                  <c:v>19.919150000000002</c:v>
                </c:pt>
                <c:pt idx="13">
                  <c:v>2.1464099999999999</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5.7905680000000004</c:v>
                </c:pt>
                <c:pt idx="1">
                  <c:v>0.88054900000000014</c:v>
                </c:pt>
                <c:pt idx="2">
                  <c:v>0.157</c:v>
                </c:pt>
                <c:pt idx="3">
                  <c:v>3.4915110000000005</c:v>
                </c:pt>
                <c:pt idx="4">
                  <c:v>0.45340000000000003</c:v>
                </c:pt>
                <c:pt idx="5">
                  <c:v>1.0469999999999999</c:v>
                </c:pt>
                <c:pt idx="6">
                  <c:v>0.19209999999999999</c:v>
                </c:pt>
                <c:pt idx="7">
                  <c:v>16.028998999999999</c:v>
                </c:pt>
                <c:pt idx="8">
                  <c:v>1.477444</c:v>
                </c:pt>
                <c:pt idx="9">
                  <c:v>2.8710019999999994</c:v>
                </c:pt>
                <c:pt idx="10">
                  <c:v>0.440218</c:v>
                </c:pt>
                <c:pt idx="11">
                  <c:v>0.17261000000000001</c:v>
                </c:pt>
                <c:pt idx="12">
                  <c:v>1.4842659999999999</c:v>
                </c:pt>
                <c:pt idx="13">
                  <c:v>1.7252539999999998</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0.94683899999999999</c:v>
                </c:pt>
                <c:pt idx="1">
                  <c:v>4.1506340000000002</c:v>
                </c:pt>
                <c:pt idx="2">
                  <c:v>6.1726719999999995</c:v>
                </c:pt>
                <c:pt idx="3">
                  <c:v>1.5843499999999999</c:v>
                </c:pt>
                <c:pt idx="4">
                  <c:v>12.207913999999999</c:v>
                </c:pt>
                <c:pt idx="5">
                  <c:v>0.185</c:v>
                </c:pt>
                <c:pt idx="6">
                  <c:v>2.7056099999999996</c:v>
                </c:pt>
                <c:pt idx="7">
                  <c:v>11.696845</c:v>
                </c:pt>
                <c:pt idx="8">
                  <c:v>1.9251830000000001</c:v>
                </c:pt>
                <c:pt idx="9">
                  <c:v>11.935409999999999</c:v>
                </c:pt>
                <c:pt idx="10">
                  <c:v>7.5826299999999991</c:v>
                </c:pt>
                <c:pt idx="11">
                  <c:v>2.4854920000000003</c:v>
                </c:pt>
                <c:pt idx="12">
                  <c:v>13.075950000000001</c:v>
                </c:pt>
                <c:pt idx="13">
                  <c:v>2.5034000000000001</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969.91137800000001</c:v>
                </c:pt>
                <c:pt idx="1">
                  <c:v>324.4997679999999</c:v>
                </c:pt>
                <c:pt idx="2">
                  <c:v>434.01758400000006</c:v>
                </c:pt>
                <c:pt idx="3">
                  <c:v>246.88398599999999</c:v>
                </c:pt>
                <c:pt idx="4">
                  <c:v>143.42959800000003</c:v>
                </c:pt>
                <c:pt idx="5">
                  <c:v>236.20911999999993</c:v>
                </c:pt>
                <c:pt idx="6">
                  <c:v>163.15501799999996</c:v>
                </c:pt>
                <c:pt idx="7">
                  <c:v>875.09004400000038</c:v>
                </c:pt>
                <c:pt idx="8">
                  <c:v>238.11954000000006</c:v>
                </c:pt>
                <c:pt idx="9">
                  <c:v>197.28694300000004</c:v>
                </c:pt>
                <c:pt idx="10">
                  <c:v>284.42796400000003</c:v>
                </c:pt>
                <c:pt idx="11">
                  <c:v>388.12301300000019</c:v>
                </c:pt>
                <c:pt idx="12">
                  <c:v>639.9421319999999</c:v>
                </c:pt>
                <c:pt idx="13">
                  <c:v>197.01854</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647.32728300000019</c:v>
                </c:pt>
                <c:pt idx="1">
                  <c:v>259.57841000000008</c:v>
                </c:pt>
                <c:pt idx="2">
                  <c:v>112.28397799999999</c:v>
                </c:pt>
                <c:pt idx="3">
                  <c:v>119.02315499999999</c:v>
                </c:pt>
                <c:pt idx="4">
                  <c:v>50.676966</c:v>
                </c:pt>
                <c:pt idx="5">
                  <c:v>139.06328600000001</c:v>
                </c:pt>
                <c:pt idx="6">
                  <c:v>98.107973000000001</c:v>
                </c:pt>
                <c:pt idx="7">
                  <c:v>392.52774299999982</c:v>
                </c:pt>
                <c:pt idx="8">
                  <c:v>159.13003</c:v>
                </c:pt>
                <c:pt idx="9">
                  <c:v>111.36806600000001</c:v>
                </c:pt>
                <c:pt idx="10">
                  <c:v>179.32708199999999</c:v>
                </c:pt>
                <c:pt idx="11">
                  <c:v>159.69368599999999</c:v>
                </c:pt>
                <c:pt idx="12">
                  <c:v>251.59985399999999</c:v>
                </c:pt>
                <c:pt idx="13">
                  <c:v>72.924803999999995</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11.869753000000001</c:v>
                </c:pt>
                <c:pt idx="1">
                  <c:v>41.316375999999998</c:v>
                </c:pt>
                <c:pt idx="2">
                  <c:v>87.972142000000005</c:v>
                </c:pt>
                <c:pt idx="3">
                  <c:v>25.298128000000005</c:v>
                </c:pt>
                <c:pt idx="4">
                  <c:v>3.449E-2</c:v>
                </c:pt>
                <c:pt idx="5">
                  <c:v>9.4318610000000014</c:v>
                </c:pt>
                <c:pt idx="6">
                  <c:v>2.0188639999999998</c:v>
                </c:pt>
                <c:pt idx="7">
                  <c:v>21.419361000000006</c:v>
                </c:pt>
                <c:pt idx="8">
                  <c:v>2.6231049999999998</c:v>
                </c:pt>
                <c:pt idx="9">
                  <c:v>26.913523000000001</c:v>
                </c:pt>
                <c:pt idx="10">
                  <c:v>8.4016999999999999</c:v>
                </c:pt>
                <c:pt idx="11">
                  <c:v>2.2121310000000003</c:v>
                </c:pt>
                <c:pt idx="12">
                  <c:v>32.902158999999997</c:v>
                </c:pt>
                <c:pt idx="13">
                  <c:v>0.32286300000000001</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8423439974069322"/>
                  <c:y val="0.12287278792959624"/>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20182501121315516"/>
                  <c:y val="5.4161146791701531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21501803831570052"/>
                  <c:y val="-3.4540237104428897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9.6286548241500541E-3"/>
                  <c:y val="3.566871187871153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3699.501432</c:v>
                </c:pt>
                <c:pt idx="1">
                  <c:v>255.81969100000001</c:v>
                </c:pt>
                <c:pt idx="2">
                  <c:v>89.921580999999989</c:v>
                </c:pt>
                <c:pt idx="3">
                  <c:v>36.211920999999997</c:v>
                </c:pt>
                <c:pt idx="4">
                  <c:v>79.157928999999996</c:v>
                </c:pt>
                <c:pt idx="5">
                  <c:v>5338.1146280000012</c:v>
                </c:pt>
                <c:pt idx="6">
                  <c:v>2752.6323160000002</c:v>
                </c:pt>
                <c:pt idx="7">
                  <c:v>272.73645600000003</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13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(GJ)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cat>
            <c:strRef>
              <c:f>'8.1'!$C$38:$E$38</c:f>
              <c:strCache>
                <c:ptCount val="3"/>
                <c:pt idx="0">
                  <c:v>Duben</c:v>
                </c:pt>
                <c:pt idx="1">
                  <c:v>Květen</c:v>
                </c:pt>
                <c:pt idx="2">
                  <c:v>Červen</c:v>
                </c:pt>
              </c:strCache>
            </c:strRef>
          </c:cat>
          <c:val>
            <c:numRef>
              <c:f>('8.1'!$B$28,'8.1'!$D$28,'8.1'!$F$28)</c:f>
              <c:numCache>
                <c:formatCode>#\ ##0.0</c:formatCode>
                <c:ptCount val="3"/>
                <c:pt idx="0">
                  <c:v>25418.996999999999</c:v>
                </c:pt>
                <c:pt idx="1">
                  <c:v>12172.401</c:v>
                </c:pt>
                <c:pt idx="2">
                  <c:v>7756.8029999999999</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cat>
            <c:strRef>
              <c:f>'8.1'!$C$38:$E$38</c:f>
              <c:strCache>
                <c:ptCount val="3"/>
                <c:pt idx="0">
                  <c:v>Duben</c:v>
                </c:pt>
                <c:pt idx="1">
                  <c:v>Květen</c:v>
                </c:pt>
                <c:pt idx="2">
                  <c:v>Červen</c:v>
                </c:pt>
              </c:strCache>
            </c:strRef>
          </c:cat>
          <c:val>
            <c:numRef>
              <c:f>('8.1'!$B$29,'8.1'!$D$29,'8.1'!$F$29)</c:f>
              <c:numCache>
                <c:formatCode>#\ ##0.0</c:formatCode>
                <c:ptCount val="3"/>
                <c:pt idx="0">
                  <c:v>4709.3429999999998</c:v>
                </c:pt>
                <c:pt idx="1">
                  <c:v>1324.462</c:v>
                </c:pt>
                <c:pt idx="2">
                  <c:v>1053.672</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cat>
            <c:strRef>
              <c:f>'8.1'!$C$38:$E$38</c:f>
              <c:strCache>
                <c:ptCount val="3"/>
                <c:pt idx="0">
                  <c:v>Duben</c:v>
                </c:pt>
                <c:pt idx="1">
                  <c:v>Květen</c:v>
                </c:pt>
                <c:pt idx="2">
                  <c:v>Červen</c:v>
                </c:pt>
              </c:strCache>
            </c:strRef>
          </c:cat>
          <c:val>
            <c:numRef>
              <c:f>('8.1'!$B$30,'8.1'!$D$30,'8.1'!$F$30)</c:f>
              <c:numCache>
                <c:formatCode>#\ ##0.0</c:formatCode>
                <c:ptCount val="3"/>
                <c:pt idx="0">
                  <c:v>21656.452000000001</c:v>
                </c:pt>
                <c:pt idx="1">
                  <c:v>10032.089</c:v>
                </c:pt>
                <c:pt idx="2">
                  <c:v>3990.7159999999999</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cat>
            <c:strRef>
              <c:f>'8.1'!$C$38:$E$38</c:f>
              <c:strCache>
                <c:ptCount val="3"/>
                <c:pt idx="0">
                  <c:v>Duben</c:v>
                </c:pt>
                <c:pt idx="1">
                  <c:v>Květen</c:v>
                </c:pt>
                <c:pt idx="2">
                  <c:v>Červen</c:v>
                </c:pt>
              </c:strCache>
            </c:strRef>
          </c:cat>
          <c:val>
            <c:numRef>
              <c:f>('8.1'!$B$31,'8.1'!$D$31,'8.1'!$F$31)</c:f>
              <c:numCache>
                <c:formatCode>#\ ##0.0</c:formatCode>
                <c:ptCount val="3"/>
                <c:pt idx="0">
                  <c:v>3934.6860000000001</c:v>
                </c:pt>
                <c:pt idx="1">
                  <c:v>1254.704</c:v>
                </c:pt>
                <c:pt idx="2">
                  <c:v>601.178</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cat>
            <c:strRef>
              <c:f>'8.1'!$C$38:$E$38</c:f>
              <c:strCache>
                <c:ptCount val="3"/>
                <c:pt idx="0">
                  <c:v>Duben</c:v>
                </c:pt>
                <c:pt idx="1">
                  <c:v>Květen</c:v>
                </c:pt>
                <c:pt idx="2">
                  <c:v>Červen</c:v>
                </c:pt>
              </c:strCache>
            </c:strRef>
          </c:cat>
          <c:val>
            <c:numRef>
              <c:f>('8.1'!$B$32,'8.1'!$D$32,'8.1'!$F$32)</c:f>
              <c:numCache>
                <c:formatCode>#\ ##0.0</c:formatCode>
                <c:ptCount val="3"/>
                <c:pt idx="0">
                  <c:v>540.745</c:v>
                </c:pt>
                <c:pt idx="1">
                  <c:v>296.76499999999999</c:v>
                </c:pt>
                <c:pt idx="2">
                  <c:v>109.32900000000001</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cat>
            <c:strRef>
              <c:f>'8.1'!$C$38:$E$38</c:f>
              <c:strCache>
                <c:ptCount val="3"/>
                <c:pt idx="0">
                  <c:v>Duben</c:v>
                </c:pt>
                <c:pt idx="1">
                  <c:v>Květen</c:v>
                </c:pt>
                <c:pt idx="2">
                  <c:v>Červen</c:v>
                </c:pt>
              </c:strCache>
            </c:strRef>
          </c:cat>
          <c:val>
            <c:numRef>
              <c:f>('8.1'!$B$33,'8.1'!$D$33,'8.1'!$F$33)</c:f>
              <c:numCache>
                <c:formatCode>#\ ##0.0</c:formatCode>
                <c:ptCount val="3"/>
                <c:pt idx="0">
                  <c:v>526533.94900000002</c:v>
                </c:pt>
                <c:pt idx="1">
                  <c:v>271727.723</c:v>
                </c:pt>
                <c:pt idx="2">
                  <c:v>171649.70600000001</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cat>
            <c:strRef>
              <c:f>'8.1'!$C$38:$E$38</c:f>
              <c:strCache>
                <c:ptCount val="3"/>
                <c:pt idx="0">
                  <c:v>Duben</c:v>
                </c:pt>
                <c:pt idx="1">
                  <c:v>Květen</c:v>
                </c:pt>
                <c:pt idx="2">
                  <c:v>Červen</c:v>
                </c:pt>
              </c:strCache>
            </c:strRef>
          </c:cat>
          <c:val>
            <c:numRef>
              <c:f>('8.1'!$B$34,'8.1'!$D$34,'8.1'!$F$34)</c:f>
              <c:numCache>
                <c:formatCode>#\ ##0.0</c:formatCode>
                <c:ptCount val="3"/>
                <c:pt idx="0">
                  <c:v>371799.40399999992</c:v>
                </c:pt>
                <c:pt idx="1">
                  <c:v>181080.11500000002</c:v>
                </c:pt>
                <c:pt idx="2">
                  <c:v>94447.763999999966</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cat>
            <c:strRef>
              <c:f>'8.1'!$C$38:$E$38</c:f>
              <c:strCache>
                <c:ptCount val="3"/>
                <c:pt idx="0">
                  <c:v>Duben</c:v>
                </c:pt>
                <c:pt idx="1">
                  <c:v>Květen</c:v>
                </c:pt>
                <c:pt idx="2">
                  <c:v>Červen</c:v>
                </c:pt>
              </c:strCache>
            </c:strRef>
          </c:cat>
          <c:val>
            <c:numRef>
              <c:f>('8.1'!$B$35,'8.1'!$D$35,'8.1'!$F$35)</c:f>
              <c:numCache>
                <c:formatCode>#\ ##0.0</c:formatCode>
                <c:ptCount val="3"/>
                <c:pt idx="0">
                  <c:v>8033.2940000000008</c:v>
                </c:pt>
                <c:pt idx="1">
                  <c:v>2803.5209999999997</c:v>
                </c:pt>
                <c:pt idx="2">
                  <c:v>1032.9380000000001</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10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2000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'8.1'!$A$38</c:f>
              <c:strCache>
                <c:ptCount val="1"/>
                <c:pt idx="0">
                  <c:v>Instalovaný výkon</c:v>
                </c:pt>
              </c:strCache>
            </c:strRef>
          </c:tx>
          <c:invertIfNegative val="0"/>
          <c:val>
            <c:numRef>
              <c:f>'8.1'!$B$38</c:f>
              <c:numCache>
                <c:formatCode>0.0%</c:formatCode>
                <c:ptCount val="1"/>
                <c:pt idx="0">
                  <c:v>4.1478155712380595E-2</c:v>
                </c:pt>
              </c:numCache>
            </c:numRef>
          </c:val>
          <c:extLst>
            <c:ext xmlns:c16="http://schemas.microsoft.com/office/drawing/2014/chart" uri="{C3380CC4-5D6E-409C-BE32-E72D297353CC}">
              <c16:uniqueId val="{00000000-92D8-4483-98D6-699F0B52D202}"/>
            </c:ext>
          </c:extLst>
        </c:ser>
        <c:ser>
          <c:idx val="1"/>
          <c:order val="1"/>
          <c:tx>
            <c:strRef>
              <c:f>'8.1'!$A$39</c:f>
              <c:strCache>
                <c:ptCount val="1"/>
                <c:pt idx="0">
                  <c:v>Výroba tepla brutto</c:v>
                </c:pt>
              </c:strCache>
            </c:strRef>
          </c:tx>
          <c:invertIfNegative val="0"/>
          <c:val>
            <c:numRef>
              <c:f>'8.1'!$B$39</c:f>
              <c:numCache>
                <c:formatCode>0.0%</c:formatCode>
                <c:ptCount val="1"/>
                <c:pt idx="0">
                  <c:v>2.8720454881243623E-2</c:v>
                </c:pt>
              </c:numCache>
            </c:numRef>
          </c:val>
          <c:extLst>
            <c:ext xmlns:c16="http://schemas.microsoft.com/office/drawing/2014/chart" uri="{C3380CC4-5D6E-409C-BE32-E72D297353CC}">
              <c16:uniqueId val="{00000001-92D8-4483-98D6-699F0B52D202}"/>
            </c:ext>
          </c:extLst>
        </c:ser>
        <c:ser>
          <c:idx val="2"/>
          <c:order val="2"/>
          <c:tx>
            <c:strRef>
              <c:f>'8.1'!$A$40</c:f>
              <c:strCache>
                <c:ptCount val="1"/>
                <c:pt idx="0">
                  <c:v>Dodávky tepla</c:v>
                </c:pt>
              </c:strCache>
            </c:strRef>
          </c:tx>
          <c:invertIfNegative val="0"/>
          <c:val>
            <c:numRef>
              <c:f>'8.1'!$B$40</c:f>
              <c:numCache>
                <c:formatCode>0.0%</c:formatCode>
                <c:ptCount val="1"/>
                <c:pt idx="0">
                  <c:v>4.4735600197088915E-2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cat>
            <c:strRef>
              <c:f>'8.1'!$C$38:$E$38</c:f>
              <c:strCache>
                <c:ptCount val="3"/>
                <c:pt idx="0">
                  <c:v>Duben</c:v>
                </c:pt>
                <c:pt idx="1">
                  <c:v>Květen</c:v>
                </c:pt>
                <c:pt idx="2">
                  <c:v>Červen</c:v>
                </c:pt>
              </c:strCache>
            </c:strRef>
          </c:cat>
          <c:val>
            <c:numRef>
              <c:f>('8.1'!$B$10,'8.1'!$D$10,'8.1'!$F$10)</c:f>
              <c:numCache>
                <c:formatCode>#\ ##0.0</c:formatCode>
                <c:ptCount val="3"/>
                <c:pt idx="0">
                  <c:v>0</c:v>
                </c:pt>
                <c:pt idx="1">
                  <c:v>0</c:v>
                </c:pt>
                <c:pt idx="2">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cat>
            <c:strRef>
              <c:f>'8.1'!$C$38:$E$38</c:f>
              <c:strCache>
                <c:ptCount val="3"/>
                <c:pt idx="0">
                  <c:v>Duben</c:v>
                </c:pt>
                <c:pt idx="1">
                  <c:v>Květen</c:v>
                </c:pt>
                <c:pt idx="2">
                  <c:v>Červen</c:v>
                </c:pt>
              </c:strCache>
            </c:strRef>
          </c:cat>
          <c:val>
            <c:numRef>
              <c:f>('8.1'!$B$11,'8.1'!$D$11,'8.1'!$F$11)</c:f>
              <c:numCache>
                <c:formatCode>#\ ##0.0</c:formatCode>
                <c:ptCount val="3"/>
                <c:pt idx="0">
                  <c:v>7722</c:v>
                </c:pt>
                <c:pt idx="1">
                  <c:v>7193</c:v>
                </c:pt>
                <c:pt idx="2">
                  <c:v>5324</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cat>
            <c:strRef>
              <c:f>'8.1'!$C$38:$E$38</c:f>
              <c:strCache>
                <c:ptCount val="3"/>
                <c:pt idx="0">
                  <c:v>Duben</c:v>
                </c:pt>
                <c:pt idx="1">
                  <c:v>Květen</c:v>
                </c:pt>
                <c:pt idx="2">
                  <c:v>Červen</c:v>
                </c:pt>
              </c:strCache>
            </c:strRef>
          </c:cat>
          <c:val>
            <c:numRef>
              <c:f>('8.1'!$B$12,'8.1'!$D$12,'8.1'!$F$12)</c:f>
              <c:numCache>
                <c:formatCode>#\ ##0.0</c:formatCode>
                <c:ptCount val="3"/>
                <c:pt idx="0">
                  <c:v>0</c:v>
                </c:pt>
                <c:pt idx="1">
                  <c:v>0</c:v>
                </c:pt>
                <c:pt idx="2">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cat>
            <c:strRef>
              <c:f>'8.1'!$C$38:$E$38</c:f>
              <c:strCache>
                <c:ptCount val="3"/>
                <c:pt idx="0">
                  <c:v>Duben</c:v>
                </c:pt>
                <c:pt idx="1">
                  <c:v>Květen</c:v>
                </c:pt>
                <c:pt idx="2">
                  <c:v>Červen</c:v>
                </c:pt>
              </c:strCache>
            </c:strRef>
          </c:cat>
          <c:val>
            <c:numRef>
              <c:f>('8.1'!$B$13,'8.1'!$D$13,'8.1'!$F$13)</c:f>
              <c:numCache>
                <c:formatCode>#\ ##0.0</c:formatCode>
                <c:ptCount val="3"/>
                <c:pt idx="0">
                  <c:v>0</c:v>
                </c:pt>
                <c:pt idx="1">
                  <c:v>0</c:v>
                </c:pt>
                <c:pt idx="2">
                  <c:v>663</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cat>
            <c:strRef>
              <c:f>'8.1'!$C$38:$E$38</c:f>
              <c:strCache>
                <c:ptCount val="3"/>
                <c:pt idx="0">
                  <c:v>Duben</c:v>
                </c:pt>
                <c:pt idx="1">
                  <c:v>Květen</c:v>
                </c:pt>
                <c:pt idx="2">
                  <c:v>Červen</c:v>
                </c:pt>
              </c:strCache>
            </c:strRef>
          </c:cat>
          <c:val>
            <c:numRef>
              <c:f>('8.1'!$B$14,'8.1'!$D$14,'8.1'!$F$14)</c:f>
              <c:numCache>
                <c:formatCode>#\ ##0.0</c:formatCode>
                <c:ptCount val="3"/>
                <c:pt idx="0">
                  <c:v>860</c:v>
                </c:pt>
                <c:pt idx="1">
                  <c:v>1006</c:v>
                </c:pt>
                <c:pt idx="2">
                  <c:v>474</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cat>
            <c:strRef>
              <c:f>'8.1'!$C$38:$E$38</c:f>
              <c:strCache>
                <c:ptCount val="3"/>
                <c:pt idx="0">
                  <c:v>Duben</c:v>
                </c:pt>
                <c:pt idx="1">
                  <c:v>Květen</c:v>
                </c:pt>
                <c:pt idx="2">
                  <c:v>Červen</c:v>
                </c:pt>
              </c:strCache>
            </c:strRef>
          </c:cat>
          <c:val>
            <c:numRef>
              <c:f>('8.1'!$B$15,'8.1'!$D$15,'8.1'!$F$15)</c:f>
              <c:numCache>
                <c:formatCode>#\ ##0.0</c:formatCode>
                <c:ptCount val="3"/>
                <c:pt idx="0">
                  <c:v>0</c:v>
                </c:pt>
                <c:pt idx="1">
                  <c:v>0</c:v>
                </c:pt>
                <c:pt idx="2">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cat>
            <c:strRef>
              <c:f>'8.1'!$C$38:$E$38</c:f>
              <c:strCache>
                <c:ptCount val="3"/>
                <c:pt idx="0">
                  <c:v>Duben</c:v>
                </c:pt>
                <c:pt idx="1">
                  <c:v>Květen</c:v>
                </c:pt>
                <c:pt idx="2">
                  <c:v>Červen</c:v>
                </c:pt>
              </c:strCache>
            </c:strRef>
          </c:cat>
          <c:val>
            <c:numRef>
              <c:f>('8.1'!$B$16,'8.1'!$D$16,'8.1'!$F$16)</c:f>
              <c:numCache>
                <c:formatCode>#\ ##0.0</c:formatCode>
                <c:ptCount val="3"/>
                <c:pt idx="0">
                  <c:v>0</c:v>
                </c:pt>
                <c:pt idx="1">
                  <c:v>0</c:v>
                </c:pt>
                <c:pt idx="2">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cat>
            <c:strRef>
              <c:f>'8.1'!$C$38:$E$38</c:f>
              <c:strCache>
                <c:ptCount val="3"/>
                <c:pt idx="0">
                  <c:v>Duben</c:v>
                </c:pt>
                <c:pt idx="1">
                  <c:v>Květen</c:v>
                </c:pt>
                <c:pt idx="2">
                  <c:v>Červen</c:v>
                </c:pt>
              </c:strCache>
            </c:strRef>
          </c:cat>
          <c:val>
            <c:numRef>
              <c:f>('8.1'!$B$17,'8.1'!$D$17,'8.1'!$F$17)</c:f>
              <c:numCache>
                <c:formatCode>#\ ##0.0</c:formatCode>
                <c:ptCount val="3"/>
                <c:pt idx="0">
                  <c:v>0</c:v>
                </c:pt>
                <c:pt idx="1">
                  <c:v>0</c:v>
                </c:pt>
                <c:pt idx="2">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cat>
            <c:strRef>
              <c:f>'8.1'!$C$38:$E$38</c:f>
              <c:strCache>
                <c:ptCount val="3"/>
                <c:pt idx="0">
                  <c:v>Duben</c:v>
                </c:pt>
                <c:pt idx="1">
                  <c:v>Květen</c:v>
                </c:pt>
                <c:pt idx="2">
                  <c:v>Červen</c:v>
                </c:pt>
              </c:strCache>
            </c:strRef>
          </c:cat>
          <c:val>
            <c:numRef>
              <c:f>('8.1'!$B$18,'8.1'!$D$18,'8.1'!$F$18)</c:f>
              <c:numCache>
                <c:formatCode>#\ ##0.0</c:formatCode>
                <c:ptCount val="3"/>
                <c:pt idx="0">
                  <c:v>0</c:v>
                </c:pt>
                <c:pt idx="1">
                  <c:v>0</c:v>
                </c:pt>
                <c:pt idx="2">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cat>
            <c:strRef>
              <c:f>'8.1'!$C$38:$E$38</c:f>
              <c:strCache>
                <c:ptCount val="3"/>
                <c:pt idx="0">
                  <c:v>Duben</c:v>
                </c:pt>
                <c:pt idx="1">
                  <c:v>Květen</c:v>
                </c:pt>
                <c:pt idx="2">
                  <c:v>Červen</c:v>
                </c:pt>
              </c:strCache>
            </c:strRef>
          </c:cat>
          <c:val>
            <c:numRef>
              <c:f>('8.1'!$B$19,'8.1'!$D$19,'8.1'!$F$19)</c:f>
              <c:numCache>
                <c:formatCode>#\ ##0.0</c:formatCode>
                <c:ptCount val="3"/>
                <c:pt idx="0">
                  <c:v>0</c:v>
                </c:pt>
                <c:pt idx="1">
                  <c:v>0</c:v>
                </c:pt>
                <c:pt idx="2">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cat>
            <c:strRef>
              <c:f>'8.1'!$C$38:$E$38</c:f>
              <c:strCache>
                <c:ptCount val="3"/>
                <c:pt idx="0">
                  <c:v>Duben</c:v>
                </c:pt>
                <c:pt idx="1">
                  <c:v>Květen</c:v>
                </c:pt>
                <c:pt idx="2">
                  <c:v>Červen</c:v>
                </c:pt>
              </c:strCache>
            </c:strRef>
          </c:cat>
          <c:val>
            <c:numRef>
              <c:f>('8.1'!$B$20,'8.1'!$D$20,'8.1'!$F$20)</c:f>
              <c:numCache>
                <c:formatCode>#\ ##0.0</c:formatCode>
                <c:ptCount val="3"/>
                <c:pt idx="0">
                  <c:v>0</c:v>
                </c:pt>
                <c:pt idx="1">
                  <c:v>0</c:v>
                </c:pt>
                <c:pt idx="2">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cat>
            <c:strRef>
              <c:f>'8.1'!$C$38:$E$38</c:f>
              <c:strCache>
                <c:ptCount val="3"/>
                <c:pt idx="0">
                  <c:v>Duben</c:v>
                </c:pt>
                <c:pt idx="1">
                  <c:v>Květen</c:v>
                </c:pt>
                <c:pt idx="2">
                  <c:v>Červen</c:v>
                </c:pt>
              </c:strCache>
            </c:strRef>
          </c:cat>
          <c:val>
            <c:numRef>
              <c:f>('8.1'!$B$21,'8.1'!$D$21,'8.1'!$F$21)</c:f>
              <c:numCache>
                <c:formatCode>#\ ##0.0</c:formatCode>
                <c:ptCount val="3"/>
                <c:pt idx="0">
                  <c:v>59401</c:v>
                </c:pt>
                <c:pt idx="1">
                  <c:v>59878</c:v>
                </c:pt>
                <c:pt idx="2">
                  <c:v>51607</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cat>
            <c:strRef>
              <c:f>'8.1'!$C$38:$E$38</c:f>
              <c:strCache>
                <c:ptCount val="3"/>
                <c:pt idx="0">
                  <c:v>Duben</c:v>
                </c:pt>
                <c:pt idx="1">
                  <c:v>Květen</c:v>
                </c:pt>
                <c:pt idx="2">
                  <c:v>Červen</c:v>
                </c:pt>
              </c:strCache>
            </c:strRef>
          </c:cat>
          <c:val>
            <c:numRef>
              <c:f>('8.1'!$B$22,'8.1'!$D$22,'8.1'!$F$22)</c:f>
              <c:numCache>
                <c:formatCode>#\ ##0.0</c:formatCode>
                <c:ptCount val="3"/>
                <c:pt idx="0">
                  <c:v>0</c:v>
                </c:pt>
                <c:pt idx="1">
                  <c:v>0</c:v>
                </c:pt>
                <c:pt idx="2">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cat>
            <c:strRef>
              <c:f>'8.1'!$C$38:$E$38</c:f>
              <c:strCache>
                <c:ptCount val="3"/>
                <c:pt idx="0">
                  <c:v>Duben</c:v>
                </c:pt>
                <c:pt idx="1">
                  <c:v>Květen</c:v>
                </c:pt>
                <c:pt idx="2">
                  <c:v>Červen</c:v>
                </c:pt>
              </c:strCache>
            </c:strRef>
          </c:cat>
          <c:val>
            <c:numRef>
              <c:f>('8.1'!$B$23,'8.1'!$D$23,'8.1'!$F$23)</c:f>
              <c:numCache>
                <c:formatCode>#\ ##0.0</c:formatCode>
                <c:ptCount val="3"/>
                <c:pt idx="0">
                  <c:v>0</c:v>
                </c:pt>
                <c:pt idx="1">
                  <c:v>0</c:v>
                </c:pt>
                <c:pt idx="2">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cat>
            <c:strRef>
              <c:f>'8.1'!$C$38:$E$38</c:f>
              <c:strCache>
                <c:ptCount val="3"/>
                <c:pt idx="0">
                  <c:v>Duben</c:v>
                </c:pt>
                <c:pt idx="1">
                  <c:v>Květen</c:v>
                </c:pt>
                <c:pt idx="2">
                  <c:v>Červen</c:v>
                </c:pt>
              </c:strCache>
            </c:strRef>
          </c:cat>
          <c:val>
            <c:numRef>
              <c:f>('8.1'!$B$24,'8.1'!$D$24,'8.1'!$F$24)</c:f>
              <c:numCache>
                <c:formatCode>#\ ##0.0</c:formatCode>
                <c:ptCount val="3"/>
                <c:pt idx="0">
                  <c:v>0</c:v>
                </c:pt>
                <c:pt idx="1">
                  <c:v>0</c:v>
                </c:pt>
                <c:pt idx="2">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cat>
            <c:strRef>
              <c:f>'8.1'!$C$38:$E$38</c:f>
              <c:strCache>
                <c:ptCount val="3"/>
                <c:pt idx="0">
                  <c:v>Duben</c:v>
                </c:pt>
                <c:pt idx="1">
                  <c:v>Květen</c:v>
                </c:pt>
                <c:pt idx="2">
                  <c:v>Červen</c:v>
                </c:pt>
              </c:strCache>
            </c:strRef>
          </c:cat>
          <c:val>
            <c:numRef>
              <c:f>('8.1'!$B$25,'8.1'!$D$25,'8.1'!$F$25)</c:f>
              <c:numCache>
                <c:formatCode>#\ ##0.0</c:formatCode>
                <c:ptCount val="3"/>
                <c:pt idx="0">
                  <c:v>245477.01800000001</c:v>
                </c:pt>
                <c:pt idx="1">
                  <c:v>130541.73800000001</c:v>
                </c:pt>
                <c:pt idx="2">
                  <c:v>71411.562000000005</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10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'8.1'!$O$28:$O$35</c:f>
              <c:numCache>
                <c:formatCode>#\ ##0.0</c:formatCode>
                <c:ptCount val="8"/>
              </c:numCache>
            </c:numRef>
          </c:cat>
          <c:val>
            <c:numRef>
              <c:f>'8.1'!$J$28:$J$35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cat>
            <c:strRef>
              <c:f>'8.2'!$C$38:$E$38</c:f>
              <c:strCache>
                <c:ptCount val="3"/>
                <c:pt idx="0">
                  <c:v>Duben</c:v>
                </c:pt>
                <c:pt idx="1">
                  <c:v>Květen</c:v>
                </c:pt>
                <c:pt idx="2">
                  <c:v>Červen</c:v>
                </c:pt>
              </c:strCache>
            </c:strRef>
          </c:cat>
          <c:val>
            <c:numRef>
              <c:f>('8.2'!$B$27,'8.2'!$D$27,'8.2'!$F$27)</c:f>
              <c:numCache>
                <c:formatCode>#\ ##0.0</c:formatCode>
                <c:ptCount val="3"/>
                <c:pt idx="0">
                  <c:v>73114.640999999989</c:v>
                </c:pt>
                <c:pt idx="1">
                  <c:v>54134.640000000007</c:v>
                </c:pt>
                <c:pt idx="2">
                  <c:v>37281.686000000002</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cat>
            <c:strRef>
              <c:f>'8.2'!$C$38:$E$38</c:f>
              <c:strCache>
                <c:ptCount val="3"/>
                <c:pt idx="0">
                  <c:v>Duben</c:v>
                </c:pt>
                <c:pt idx="1">
                  <c:v>Květen</c:v>
                </c:pt>
                <c:pt idx="2">
                  <c:v>Červen</c:v>
                </c:pt>
              </c:strCache>
            </c:strRef>
          </c:cat>
          <c:val>
            <c:numRef>
              <c:f>('8.2'!$B$28,'8.2'!$D$28,'8.2'!$F$28)</c:f>
              <c:numCache>
                <c:formatCode>#\ ##0.0</c:formatCode>
                <c:ptCount val="3"/>
                <c:pt idx="0">
                  <c:v>2512.7019999999998</c:v>
                </c:pt>
                <c:pt idx="1">
                  <c:v>1330.39</c:v>
                </c:pt>
                <c:pt idx="2">
                  <c:v>795.59</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cat>
            <c:strRef>
              <c:f>'8.2'!$C$38:$E$38</c:f>
              <c:strCache>
                <c:ptCount val="3"/>
                <c:pt idx="0">
                  <c:v>Duben</c:v>
                </c:pt>
                <c:pt idx="1">
                  <c:v>Květen</c:v>
                </c:pt>
                <c:pt idx="2">
                  <c:v>Červen</c:v>
                </c:pt>
              </c:strCache>
            </c:strRef>
          </c:cat>
          <c:val>
            <c:numRef>
              <c:f>('8.2'!$B$29,'8.2'!$D$29,'8.2'!$F$29)</c:f>
              <c:numCache>
                <c:formatCode>#\ ##0.0</c:formatCode>
                <c:ptCount val="3"/>
                <c:pt idx="0">
                  <c:v>3835.1240000000003</c:v>
                </c:pt>
                <c:pt idx="1">
                  <c:v>1250.4869999999999</c:v>
                </c:pt>
                <c:pt idx="2">
                  <c:v>310.11099999999999</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cat>
            <c:strRef>
              <c:f>'8.2'!$C$38:$E$38</c:f>
              <c:strCache>
                <c:ptCount val="3"/>
                <c:pt idx="0">
                  <c:v>Duben</c:v>
                </c:pt>
                <c:pt idx="1">
                  <c:v>Květen</c:v>
                </c:pt>
                <c:pt idx="2">
                  <c:v>Červen</c:v>
                </c:pt>
              </c:strCache>
            </c:strRef>
          </c:cat>
          <c:val>
            <c:numRef>
              <c:f>('8.2'!$B$30,'8.2'!$D$30,'8.2'!$F$30)</c:f>
              <c:numCache>
                <c:formatCode>#\ ##0.0</c:formatCode>
                <c:ptCount val="3"/>
                <c:pt idx="0">
                  <c:v>440.03</c:v>
                </c:pt>
                <c:pt idx="1">
                  <c:v>292.24400000000003</c:v>
                </c:pt>
                <c:pt idx="2">
                  <c:v>148.27500000000001</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cat>
            <c:strRef>
              <c:f>'8.2'!$C$38:$E$38</c:f>
              <c:strCache>
                <c:ptCount val="3"/>
                <c:pt idx="0">
                  <c:v>Duben</c:v>
                </c:pt>
                <c:pt idx="1">
                  <c:v>Květen</c:v>
                </c:pt>
                <c:pt idx="2">
                  <c:v>Červen</c:v>
                </c:pt>
              </c:strCache>
            </c:strRef>
          </c:cat>
          <c:val>
            <c:numRef>
              <c:f>('8.2'!$B$31,'8.2'!$D$31,'8.2'!$F$31)</c:f>
              <c:numCache>
                <c:formatCode>#\ ##0.0</c:formatCode>
                <c:ptCount val="3"/>
                <c:pt idx="0">
                  <c:v>1893.5229999999999</c:v>
                </c:pt>
                <c:pt idx="1">
                  <c:v>1355.7449999999999</c:v>
                </c:pt>
                <c:pt idx="2">
                  <c:v>901.36599999999999</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cat>
            <c:strRef>
              <c:f>'8.2'!$C$38:$E$38</c:f>
              <c:strCache>
                <c:ptCount val="3"/>
                <c:pt idx="0">
                  <c:v>Duben</c:v>
                </c:pt>
                <c:pt idx="1">
                  <c:v>Květen</c:v>
                </c:pt>
                <c:pt idx="2">
                  <c:v>Červen</c:v>
                </c:pt>
              </c:strCache>
            </c:strRef>
          </c:cat>
          <c:val>
            <c:numRef>
              <c:f>('8.2'!$B$32,'8.2'!$D$32,'8.2'!$F$32)</c:f>
              <c:numCache>
                <c:formatCode>#\ ##0.0</c:formatCode>
                <c:ptCount val="3"/>
                <c:pt idx="0">
                  <c:v>181593.00099999999</c:v>
                </c:pt>
                <c:pt idx="1">
                  <c:v>98620.671000000002</c:v>
                </c:pt>
                <c:pt idx="2">
                  <c:v>44286.095999999998</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cat>
            <c:strRef>
              <c:f>'8.2'!$C$38:$E$38</c:f>
              <c:strCache>
                <c:ptCount val="3"/>
                <c:pt idx="0">
                  <c:v>Duben</c:v>
                </c:pt>
                <c:pt idx="1">
                  <c:v>Květen</c:v>
                </c:pt>
                <c:pt idx="2">
                  <c:v>Červen</c:v>
                </c:pt>
              </c:strCache>
            </c:strRef>
          </c:cat>
          <c:val>
            <c:numRef>
              <c:f>('8.2'!$B$33,'8.2'!$D$33,'8.2'!$F$33)</c:f>
              <c:numCache>
                <c:formatCode>#\ ##0.0</c:formatCode>
                <c:ptCount val="3"/>
                <c:pt idx="0">
                  <c:v>125532.21100000001</c:v>
                </c:pt>
                <c:pt idx="1">
                  <c:v>80038.41</c:v>
                </c:pt>
                <c:pt idx="2">
                  <c:v>54007.78899999999</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cat>
            <c:strRef>
              <c:f>'8.2'!$C$38:$E$38</c:f>
              <c:strCache>
                <c:ptCount val="3"/>
                <c:pt idx="0">
                  <c:v>Duben</c:v>
                </c:pt>
                <c:pt idx="1">
                  <c:v>Květen</c:v>
                </c:pt>
                <c:pt idx="2">
                  <c:v>Červen</c:v>
                </c:pt>
              </c:strCache>
            </c:strRef>
          </c:cat>
          <c:val>
            <c:numRef>
              <c:f>('8.2'!$B$34,'8.2'!$D$34,'8.2'!$F$34)</c:f>
              <c:numCache>
                <c:formatCode>#\ ##0.0</c:formatCode>
                <c:ptCount val="3"/>
                <c:pt idx="0">
                  <c:v>16651.119000000002</c:v>
                </c:pt>
                <c:pt idx="1">
                  <c:v>5459.3010000000004</c:v>
                </c:pt>
                <c:pt idx="2">
                  <c:v>19205.955999999998</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'8.2'!$A$38</c:f>
              <c:strCache>
                <c:ptCount val="1"/>
                <c:pt idx="0">
                  <c:v>Instalovaný výkon</c:v>
                </c:pt>
              </c:strCache>
            </c:strRef>
          </c:tx>
          <c:invertIfNegative val="0"/>
          <c:val>
            <c:numRef>
              <c:f>'8.2'!$B$38</c:f>
              <c:numCache>
                <c:formatCode>0.0%</c:formatCode>
                <c:ptCount val="1"/>
                <c:pt idx="0">
                  <c:v>5.7648606118375641E-2</c:v>
                </c:pt>
              </c:numCache>
            </c:numRef>
          </c:val>
          <c:extLst>
            <c:ext xmlns:c16="http://schemas.microsoft.com/office/drawing/2014/chart" uri="{C3380CC4-5D6E-409C-BE32-E72D297353CC}">
              <c16:uniqueId val="{00000000-FC7F-469A-B30A-EE5A1B230C15}"/>
            </c:ext>
          </c:extLst>
        </c:ser>
        <c:ser>
          <c:idx val="1"/>
          <c:order val="1"/>
          <c:tx>
            <c:strRef>
              <c:f>'8.2'!$A$39</c:f>
              <c:strCache>
                <c:ptCount val="1"/>
                <c:pt idx="0">
                  <c:v>Výroba tepla brutto</c:v>
                </c:pt>
              </c:strCache>
            </c:strRef>
          </c:tx>
          <c:invertIfNegative val="0"/>
          <c:val>
            <c:numRef>
              <c:f>'8.2'!$B$39</c:f>
              <c:numCache>
                <c:formatCode>0.0%</c:formatCode>
                <c:ptCount val="1"/>
                <c:pt idx="0">
                  <c:v>4.8442125669377237E-2</c:v>
                </c:pt>
              </c:numCache>
            </c:numRef>
          </c:val>
          <c:extLst>
            <c:ext xmlns:c16="http://schemas.microsoft.com/office/drawing/2014/chart" uri="{C3380CC4-5D6E-409C-BE32-E72D297353CC}">
              <c16:uniqueId val="{00000001-FC7F-469A-B30A-EE5A1B230C15}"/>
            </c:ext>
          </c:extLst>
        </c:ser>
        <c:ser>
          <c:idx val="2"/>
          <c:order val="2"/>
          <c:tx>
            <c:strRef>
              <c:f>'8.2'!$A$40</c:f>
              <c:strCache>
                <c:ptCount val="1"/>
                <c:pt idx="0">
                  <c:v>Dodávky tepla</c:v>
                </c:pt>
              </c:strCache>
            </c:strRef>
          </c:tx>
          <c:invertIfNegative val="0"/>
          <c:val>
            <c:numRef>
              <c:f>'8.2'!$B$40</c:f>
              <c:numCache>
                <c:formatCode>0.0%</c:formatCode>
                <c:ptCount val="1"/>
                <c:pt idx="0">
                  <c:v>5.9778610953864858E-2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4071404916193386E-2"/>
          <c:y val="0.68323709536307975"/>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'8.2'!$O$27:$O$34</c:f>
              <c:numCache>
                <c:formatCode>#\ ##0.0</c:formatCode>
                <c:ptCount val="8"/>
              </c:numCache>
            </c:numRef>
          </c:cat>
          <c:val>
            <c:numRef>
              <c:f>'8.2'!$J$27:$J$34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'8.2'!$A$10</c:f>
              <c:strCache>
                <c:ptCount val="1"/>
                <c:pt idx="0">
                  <c:v>Biomasa</c:v>
                </c:pt>
              </c:strCache>
            </c:strRef>
          </c:tx>
          <c:spPr>
            <a:solidFill>
              <a:schemeClr val="accent1"/>
            </a:solidFill>
          </c:spPr>
          <c:invertIfNegative val="0"/>
          <c:cat>
            <c:strRef>
              <c:f>'8.2'!$C$38:$E$38</c:f>
              <c:strCache>
                <c:ptCount val="3"/>
                <c:pt idx="0">
                  <c:v>Duben</c:v>
                </c:pt>
                <c:pt idx="1">
                  <c:v>Květen</c:v>
                </c:pt>
                <c:pt idx="2">
                  <c:v>Červen</c:v>
                </c:pt>
              </c:strCache>
            </c:strRef>
          </c:cat>
          <c:val>
            <c:numRef>
              <c:f>('8.2'!$B$10,'8.2'!$D$10,'8.2'!$F$10)</c:f>
              <c:numCache>
                <c:formatCode>#\ ##0.0</c:formatCode>
                <c:ptCount val="3"/>
                <c:pt idx="0">
                  <c:v>136137.22399999999</c:v>
                </c:pt>
                <c:pt idx="1">
                  <c:v>92876.532000000007</c:v>
                </c:pt>
                <c:pt idx="2">
                  <c:v>63863.148000000001</c:v>
                </c:pt>
              </c:numCache>
            </c:numRef>
          </c:val>
          <c:extLst>
            <c:ext xmlns:c16="http://schemas.microsoft.com/office/drawing/2014/chart" uri="{C3380CC4-5D6E-409C-BE32-E72D297353CC}">
              <c16:uniqueId val="{00000000-31DC-4155-BD8C-161C194FEB34}"/>
            </c:ext>
          </c:extLst>
        </c:ser>
        <c:ser>
          <c:idx val="1"/>
          <c:order val="1"/>
          <c:tx>
            <c:strRef>
              <c:f>'8.2'!$A$11</c:f>
              <c:strCache>
                <c:ptCount val="1"/>
                <c:pt idx="0">
                  <c:v>Bioplyn</c:v>
                </c:pt>
              </c:strCache>
            </c:strRef>
          </c:tx>
          <c:spPr>
            <a:solidFill>
              <a:schemeClr val="accent2"/>
            </a:solidFill>
          </c:spPr>
          <c:invertIfNegative val="0"/>
          <c:cat>
            <c:strRef>
              <c:f>'8.2'!$C$38:$E$38</c:f>
              <c:strCache>
                <c:ptCount val="3"/>
                <c:pt idx="0">
                  <c:v>Duben</c:v>
                </c:pt>
                <c:pt idx="1">
                  <c:v>Květen</c:v>
                </c:pt>
                <c:pt idx="2">
                  <c:v>Červen</c:v>
                </c:pt>
              </c:strCache>
            </c:strRef>
          </c:cat>
          <c:val>
            <c:numRef>
              <c:f>('8.2'!$B$11,'8.2'!$D$11,'8.2'!$F$11)</c:f>
              <c:numCache>
                <c:formatCode>#\ ##0.0</c:formatCode>
                <c:ptCount val="3"/>
                <c:pt idx="0">
                  <c:v>8502.9639999999999</c:v>
                </c:pt>
                <c:pt idx="1">
                  <c:v>8737.6280000000006</c:v>
                </c:pt>
                <c:pt idx="2">
                  <c:v>7666.4229999999998</c:v>
                </c:pt>
              </c:numCache>
            </c:numRef>
          </c:val>
          <c:extLst>
            <c:ext xmlns:c16="http://schemas.microsoft.com/office/drawing/2014/chart" uri="{C3380CC4-5D6E-409C-BE32-E72D297353CC}">
              <c16:uniqueId val="{00000001-31DC-4155-BD8C-161C194FEB34}"/>
            </c:ext>
          </c:extLst>
        </c:ser>
        <c:ser>
          <c:idx val="2"/>
          <c:order val="2"/>
          <c:tx>
            <c:strRef>
              <c:f>'8.2'!$A$12</c:f>
              <c:strCache>
                <c:ptCount val="1"/>
                <c:pt idx="0">
                  <c:v>Černé uhlí</c:v>
                </c:pt>
              </c:strCache>
            </c:strRef>
          </c:tx>
          <c:spPr>
            <a:solidFill>
              <a:schemeClr val="accent3"/>
            </a:solidFill>
          </c:spPr>
          <c:invertIfNegative val="0"/>
          <c:cat>
            <c:strRef>
              <c:f>'8.2'!$C$38:$E$38</c:f>
              <c:strCache>
                <c:ptCount val="3"/>
                <c:pt idx="0">
                  <c:v>Duben</c:v>
                </c:pt>
                <c:pt idx="1">
                  <c:v>Květen</c:v>
                </c:pt>
                <c:pt idx="2">
                  <c:v>Červen</c:v>
                </c:pt>
              </c:strCache>
            </c:strRef>
          </c:cat>
          <c:val>
            <c:numRef>
              <c:f>('8.2'!$B$12,'8.2'!$D$12,'8.2'!$F$12)</c:f>
              <c:numCache>
                <c:formatCode>#\ ##0.0</c:formatCode>
                <c:ptCount val="3"/>
                <c:pt idx="0">
                  <c:v>0</c:v>
                </c:pt>
                <c:pt idx="1">
                  <c:v>0</c:v>
                </c:pt>
                <c:pt idx="2">
                  <c:v>0</c:v>
                </c:pt>
              </c:numCache>
            </c:numRef>
          </c:val>
          <c:extLst>
            <c:ext xmlns:c16="http://schemas.microsoft.com/office/drawing/2014/chart" uri="{C3380CC4-5D6E-409C-BE32-E72D297353CC}">
              <c16:uniqueId val="{00000002-31DC-4155-BD8C-161C194FEB34}"/>
            </c:ext>
          </c:extLst>
        </c:ser>
        <c:ser>
          <c:idx val="3"/>
          <c:order val="3"/>
          <c:tx>
            <c:strRef>
              <c:f>'8.2'!$A$13</c:f>
              <c:strCache>
                <c:ptCount val="1"/>
                <c:pt idx="0">
                  <c:v>Elektrická energie</c:v>
                </c:pt>
              </c:strCache>
            </c:strRef>
          </c:tx>
          <c:spPr>
            <a:solidFill>
              <a:schemeClr val="accent4"/>
            </a:solidFill>
          </c:spPr>
          <c:invertIfNegative val="0"/>
          <c:cat>
            <c:strRef>
              <c:f>'8.2'!$C$38:$E$38</c:f>
              <c:strCache>
                <c:ptCount val="3"/>
                <c:pt idx="0">
                  <c:v>Duben</c:v>
                </c:pt>
                <c:pt idx="1">
                  <c:v>Květen</c:v>
                </c:pt>
                <c:pt idx="2">
                  <c:v>Červen</c:v>
                </c:pt>
              </c:strCache>
            </c:strRef>
          </c:cat>
          <c:val>
            <c:numRef>
              <c:f>('8.2'!$B$13,'8.2'!$D$13,'8.2'!$F$13)</c:f>
              <c:numCache>
                <c:formatCode>#\ ##0.0</c:formatCode>
                <c:ptCount val="3"/>
                <c:pt idx="0">
                  <c:v>0</c:v>
                </c:pt>
                <c:pt idx="1">
                  <c:v>0</c:v>
                </c:pt>
                <c:pt idx="2">
                  <c:v>0</c:v>
                </c:pt>
              </c:numCache>
            </c:numRef>
          </c:val>
          <c:extLst>
            <c:ext xmlns:c16="http://schemas.microsoft.com/office/drawing/2014/chart" uri="{C3380CC4-5D6E-409C-BE32-E72D297353CC}">
              <c16:uniqueId val="{00000003-31DC-4155-BD8C-161C194FEB34}"/>
            </c:ext>
          </c:extLst>
        </c:ser>
        <c:ser>
          <c:idx val="4"/>
          <c:order val="4"/>
          <c:tx>
            <c:strRef>
              <c:f>'8.2'!$A$14</c:f>
              <c:strCache>
                <c:ptCount val="1"/>
                <c:pt idx="0">
                  <c:v>Energie prostředí (tepelné čerpadlo)</c:v>
                </c:pt>
              </c:strCache>
            </c:strRef>
          </c:tx>
          <c:spPr>
            <a:solidFill>
              <a:schemeClr val="accent5"/>
            </a:solidFill>
          </c:spPr>
          <c:invertIfNegative val="0"/>
          <c:cat>
            <c:strRef>
              <c:f>'8.2'!$C$38:$E$38</c:f>
              <c:strCache>
                <c:ptCount val="3"/>
                <c:pt idx="0">
                  <c:v>Duben</c:v>
                </c:pt>
                <c:pt idx="1">
                  <c:v>Květen</c:v>
                </c:pt>
                <c:pt idx="2">
                  <c:v>Červen</c:v>
                </c:pt>
              </c:strCache>
            </c:strRef>
          </c:cat>
          <c:val>
            <c:numRef>
              <c:f>('8.2'!$B$14,'8.2'!$D$14,'8.2'!$F$14)</c:f>
              <c:numCache>
                <c:formatCode>#\ ##0.0</c:formatCode>
                <c:ptCount val="3"/>
                <c:pt idx="0">
                  <c:v>0</c:v>
                </c:pt>
                <c:pt idx="1">
                  <c:v>0</c:v>
                </c:pt>
                <c:pt idx="2">
                  <c:v>0</c:v>
                </c:pt>
              </c:numCache>
            </c:numRef>
          </c:val>
          <c:extLst>
            <c:ext xmlns:c16="http://schemas.microsoft.com/office/drawing/2014/chart" uri="{C3380CC4-5D6E-409C-BE32-E72D297353CC}">
              <c16:uniqueId val="{00000004-31DC-4155-BD8C-161C194FEB34}"/>
            </c:ext>
          </c:extLst>
        </c:ser>
        <c:ser>
          <c:idx val="5"/>
          <c:order val="5"/>
          <c:tx>
            <c:strRef>
              <c:f>'8.2'!$A$15</c:f>
              <c:strCache>
                <c:ptCount val="1"/>
                <c:pt idx="0">
                  <c:v>Energie Slunce (solární kolektor)</c:v>
                </c:pt>
              </c:strCache>
            </c:strRef>
          </c:tx>
          <c:spPr>
            <a:solidFill>
              <a:schemeClr val="accent6"/>
            </a:solidFill>
          </c:spPr>
          <c:invertIfNegative val="0"/>
          <c:cat>
            <c:strRef>
              <c:f>'8.2'!$C$38:$E$38</c:f>
              <c:strCache>
                <c:ptCount val="3"/>
                <c:pt idx="0">
                  <c:v>Duben</c:v>
                </c:pt>
                <c:pt idx="1">
                  <c:v>Květen</c:v>
                </c:pt>
                <c:pt idx="2">
                  <c:v>Červen</c:v>
                </c:pt>
              </c:strCache>
            </c:strRef>
          </c:cat>
          <c:val>
            <c:numRef>
              <c:f>('8.2'!$B$15,'8.2'!$D$15,'8.2'!$F$15)</c:f>
              <c:numCache>
                <c:formatCode>#\ ##0.0</c:formatCode>
                <c:ptCount val="3"/>
                <c:pt idx="0">
                  <c:v>0</c:v>
                </c:pt>
                <c:pt idx="1">
                  <c:v>0</c:v>
                </c:pt>
                <c:pt idx="2">
                  <c:v>0</c:v>
                </c:pt>
              </c:numCache>
            </c:numRef>
          </c:val>
          <c:extLst>
            <c:ext xmlns:c16="http://schemas.microsoft.com/office/drawing/2014/chart" uri="{C3380CC4-5D6E-409C-BE32-E72D297353CC}">
              <c16:uniqueId val="{00000005-31DC-4155-BD8C-161C194FEB34}"/>
            </c:ext>
          </c:extLst>
        </c:ser>
        <c:ser>
          <c:idx val="6"/>
          <c:order val="6"/>
          <c:tx>
            <c:strRef>
              <c:f>'8.2'!$A$16</c:f>
              <c:strCache>
                <c:ptCount val="1"/>
                <c:pt idx="0">
                  <c:v>Hnědé uhlí</c:v>
                </c:pt>
              </c:strCache>
            </c:strRef>
          </c:tx>
          <c:spPr>
            <a:solidFill>
              <a:srgbClr val="F0948F"/>
            </a:solidFill>
          </c:spPr>
          <c:invertIfNegative val="0"/>
          <c:cat>
            <c:strRef>
              <c:f>'8.2'!$C$38:$E$38</c:f>
              <c:strCache>
                <c:ptCount val="3"/>
                <c:pt idx="0">
                  <c:v>Duben</c:v>
                </c:pt>
                <c:pt idx="1">
                  <c:v>Květen</c:v>
                </c:pt>
                <c:pt idx="2">
                  <c:v>Červen</c:v>
                </c:pt>
              </c:strCache>
            </c:strRef>
          </c:cat>
          <c:val>
            <c:numRef>
              <c:f>('8.2'!$B$16,'8.2'!$D$16,'8.2'!$F$16)</c:f>
              <c:numCache>
                <c:formatCode>#\ ##0.0</c:formatCode>
                <c:ptCount val="3"/>
                <c:pt idx="0">
                  <c:v>191744.71599999999</c:v>
                </c:pt>
                <c:pt idx="1">
                  <c:v>103111.62999999999</c:v>
                </c:pt>
                <c:pt idx="2">
                  <c:v>46867.014000000003</c:v>
                </c:pt>
              </c:numCache>
            </c:numRef>
          </c:val>
          <c:extLst>
            <c:ext xmlns:c16="http://schemas.microsoft.com/office/drawing/2014/chart" uri="{C3380CC4-5D6E-409C-BE32-E72D297353CC}">
              <c16:uniqueId val="{00000006-31DC-4155-BD8C-161C194FEB34}"/>
            </c:ext>
          </c:extLst>
        </c:ser>
        <c:ser>
          <c:idx val="7"/>
          <c:order val="7"/>
          <c:tx>
            <c:strRef>
              <c:f>'8.2'!$A$17</c:f>
              <c:strCache>
                <c:ptCount val="1"/>
                <c:pt idx="0">
                  <c:v>Jaderné palivo</c:v>
                </c:pt>
              </c:strCache>
            </c:strRef>
          </c:tx>
          <c:spPr>
            <a:solidFill>
              <a:srgbClr val="F7C9C7"/>
            </a:solidFill>
          </c:spPr>
          <c:invertIfNegative val="0"/>
          <c:cat>
            <c:strRef>
              <c:f>'8.2'!$C$38:$E$38</c:f>
              <c:strCache>
                <c:ptCount val="3"/>
                <c:pt idx="0">
                  <c:v>Duben</c:v>
                </c:pt>
                <c:pt idx="1">
                  <c:v>Květen</c:v>
                </c:pt>
                <c:pt idx="2">
                  <c:v>Červen</c:v>
                </c:pt>
              </c:strCache>
            </c:strRef>
          </c:cat>
          <c:val>
            <c:numRef>
              <c:f>('8.2'!$B$17,'8.2'!$D$17,'8.2'!$F$17)</c:f>
              <c:numCache>
                <c:formatCode>#\ ##0.0</c:formatCode>
                <c:ptCount val="3"/>
                <c:pt idx="0">
                  <c:v>20406.150000000001</c:v>
                </c:pt>
                <c:pt idx="1">
                  <c:v>9146.9599999999991</c:v>
                </c:pt>
                <c:pt idx="2">
                  <c:v>4741.03</c:v>
                </c:pt>
              </c:numCache>
            </c:numRef>
          </c:val>
          <c:extLst>
            <c:ext xmlns:c16="http://schemas.microsoft.com/office/drawing/2014/chart" uri="{C3380CC4-5D6E-409C-BE32-E72D297353CC}">
              <c16:uniqueId val="{00000007-31DC-4155-BD8C-161C194FEB34}"/>
            </c:ext>
          </c:extLst>
        </c:ser>
        <c:ser>
          <c:idx val="8"/>
          <c:order val="8"/>
          <c:tx>
            <c:strRef>
              <c:f>'8.2'!$A$18</c:f>
              <c:strCache>
                <c:ptCount val="1"/>
                <c:pt idx="0">
                  <c:v>Koks</c:v>
                </c:pt>
              </c:strCache>
            </c:strRef>
          </c:tx>
          <c:spPr>
            <a:solidFill>
              <a:schemeClr val="tx1"/>
            </a:solidFill>
          </c:spPr>
          <c:invertIfNegative val="0"/>
          <c:cat>
            <c:strRef>
              <c:f>'8.2'!$C$38:$E$38</c:f>
              <c:strCache>
                <c:ptCount val="3"/>
                <c:pt idx="0">
                  <c:v>Duben</c:v>
                </c:pt>
                <c:pt idx="1">
                  <c:v>Květen</c:v>
                </c:pt>
                <c:pt idx="2">
                  <c:v>Červen</c:v>
                </c:pt>
              </c:strCache>
            </c:strRef>
          </c:cat>
          <c:val>
            <c:numRef>
              <c:f>('8.2'!$B$18,'8.2'!$D$18,'8.2'!$F$18)</c:f>
              <c:numCache>
                <c:formatCode>#\ ##0.0</c:formatCode>
                <c:ptCount val="3"/>
                <c:pt idx="0">
                  <c:v>0</c:v>
                </c:pt>
                <c:pt idx="1">
                  <c:v>0</c:v>
                </c:pt>
                <c:pt idx="2">
                  <c:v>0</c:v>
                </c:pt>
              </c:numCache>
            </c:numRef>
          </c:val>
          <c:extLst>
            <c:ext xmlns:c16="http://schemas.microsoft.com/office/drawing/2014/chart" uri="{C3380CC4-5D6E-409C-BE32-E72D297353CC}">
              <c16:uniqueId val="{00000008-31DC-4155-BD8C-161C194FEB34}"/>
            </c:ext>
          </c:extLst>
        </c:ser>
        <c:ser>
          <c:idx val="9"/>
          <c:order val="9"/>
          <c:tx>
            <c:strRef>
              <c:f>'8.2'!$A$19</c:f>
              <c:strCache>
                <c:ptCount val="1"/>
                <c:pt idx="0">
                  <c:v>Odpadní teplo</c:v>
                </c:pt>
              </c:strCache>
            </c:strRef>
          </c:tx>
          <c:spPr>
            <a:solidFill>
              <a:srgbClr val="646363"/>
            </a:solidFill>
          </c:spPr>
          <c:invertIfNegative val="0"/>
          <c:cat>
            <c:strRef>
              <c:f>'8.2'!$C$38:$E$38</c:f>
              <c:strCache>
                <c:ptCount val="3"/>
                <c:pt idx="0">
                  <c:v>Duben</c:v>
                </c:pt>
                <c:pt idx="1">
                  <c:v>Květen</c:v>
                </c:pt>
                <c:pt idx="2">
                  <c:v>Červen</c:v>
                </c:pt>
              </c:strCache>
            </c:strRef>
          </c:cat>
          <c:val>
            <c:numRef>
              <c:f>('8.2'!$B$19,'8.2'!$D$19,'8.2'!$F$19)</c:f>
              <c:numCache>
                <c:formatCode>#\ ##0.0</c:formatCode>
                <c:ptCount val="3"/>
                <c:pt idx="0">
                  <c:v>0</c:v>
                </c:pt>
                <c:pt idx="1">
                  <c:v>0</c:v>
                </c:pt>
                <c:pt idx="2">
                  <c:v>0</c:v>
                </c:pt>
              </c:numCache>
            </c:numRef>
          </c:val>
          <c:extLst>
            <c:ext xmlns:c16="http://schemas.microsoft.com/office/drawing/2014/chart" uri="{C3380CC4-5D6E-409C-BE32-E72D297353CC}">
              <c16:uniqueId val="{00000009-31DC-4155-BD8C-161C194FEB34}"/>
            </c:ext>
          </c:extLst>
        </c:ser>
        <c:ser>
          <c:idx val="10"/>
          <c:order val="10"/>
          <c:tx>
            <c:strRef>
              <c:f>'8.2'!$A$20</c:f>
              <c:strCache>
                <c:ptCount val="1"/>
                <c:pt idx="0">
                  <c:v>Ostatní kapalná paliva</c:v>
                </c:pt>
              </c:strCache>
            </c:strRef>
          </c:tx>
          <c:spPr>
            <a:solidFill>
              <a:srgbClr val="9D9D9C"/>
            </a:solidFill>
          </c:spPr>
          <c:invertIfNegative val="0"/>
          <c:cat>
            <c:strRef>
              <c:f>'8.2'!$C$38:$E$38</c:f>
              <c:strCache>
                <c:ptCount val="3"/>
                <c:pt idx="0">
                  <c:v>Duben</c:v>
                </c:pt>
                <c:pt idx="1">
                  <c:v>Květen</c:v>
                </c:pt>
                <c:pt idx="2">
                  <c:v>Červen</c:v>
                </c:pt>
              </c:strCache>
            </c:strRef>
          </c:cat>
          <c:val>
            <c:numRef>
              <c:f>('8.2'!$B$20,'8.2'!$D$20,'8.2'!$F$20)</c:f>
              <c:numCache>
                <c:formatCode>#\ ##0.0</c:formatCode>
                <c:ptCount val="3"/>
                <c:pt idx="0">
                  <c:v>0</c:v>
                </c:pt>
                <c:pt idx="1">
                  <c:v>0</c:v>
                </c:pt>
                <c:pt idx="2">
                  <c:v>0</c:v>
                </c:pt>
              </c:numCache>
            </c:numRef>
          </c:val>
          <c:extLst>
            <c:ext xmlns:c16="http://schemas.microsoft.com/office/drawing/2014/chart" uri="{C3380CC4-5D6E-409C-BE32-E72D297353CC}">
              <c16:uniqueId val="{0000000A-31DC-4155-BD8C-161C194FEB34}"/>
            </c:ext>
          </c:extLst>
        </c:ser>
        <c:ser>
          <c:idx val="11"/>
          <c:order val="11"/>
          <c:tx>
            <c:strRef>
              <c:f>'8.2'!$A$21</c:f>
              <c:strCache>
                <c:ptCount val="1"/>
                <c:pt idx="0">
                  <c:v>Ostatní pevná paliva</c:v>
                </c:pt>
              </c:strCache>
            </c:strRef>
          </c:tx>
          <c:spPr>
            <a:solidFill>
              <a:srgbClr val="D0D0D0"/>
            </a:solidFill>
          </c:spPr>
          <c:invertIfNegative val="0"/>
          <c:cat>
            <c:strRef>
              <c:f>'8.2'!$C$38:$E$38</c:f>
              <c:strCache>
                <c:ptCount val="3"/>
                <c:pt idx="0">
                  <c:v>Duben</c:v>
                </c:pt>
                <c:pt idx="1">
                  <c:v>Květen</c:v>
                </c:pt>
                <c:pt idx="2">
                  <c:v>Červen</c:v>
                </c:pt>
              </c:strCache>
            </c:strRef>
          </c:cat>
          <c:val>
            <c:numRef>
              <c:f>('8.2'!$B$21,'8.2'!$D$21,'8.2'!$F$21)</c:f>
              <c:numCache>
                <c:formatCode>#\ ##0.0</c:formatCode>
                <c:ptCount val="3"/>
                <c:pt idx="0">
                  <c:v>806.81200000000001</c:v>
                </c:pt>
                <c:pt idx="1">
                  <c:v>737.17399999999998</c:v>
                </c:pt>
                <c:pt idx="2">
                  <c:v>665.31700000000001</c:v>
                </c:pt>
              </c:numCache>
            </c:numRef>
          </c:val>
          <c:extLst>
            <c:ext xmlns:c16="http://schemas.microsoft.com/office/drawing/2014/chart" uri="{C3380CC4-5D6E-409C-BE32-E72D297353CC}">
              <c16:uniqueId val="{0000000B-31DC-4155-BD8C-161C194FEB34}"/>
            </c:ext>
          </c:extLst>
        </c:ser>
        <c:ser>
          <c:idx val="12"/>
          <c:order val="12"/>
          <c:tx>
            <c:strRef>
              <c:f>'8.2'!$A$22</c:f>
              <c:strCache>
                <c:ptCount val="1"/>
                <c:pt idx="0">
                  <c:v>Ostatní plyny</c:v>
                </c:pt>
              </c:strCache>
            </c:strRef>
          </c:tx>
          <c:spPr>
            <a:pattFill prst="ltUpDiag">
              <a:fgClr>
                <a:schemeClr val="tx2"/>
              </a:fgClr>
              <a:bgClr>
                <a:schemeClr val="bg1"/>
              </a:bgClr>
            </a:pattFill>
          </c:spPr>
          <c:invertIfNegative val="0"/>
          <c:cat>
            <c:strRef>
              <c:f>'8.2'!$C$38:$E$38</c:f>
              <c:strCache>
                <c:ptCount val="3"/>
                <c:pt idx="0">
                  <c:v>Duben</c:v>
                </c:pt>
                <c:pt idx="1">
                  <c:v>Květen</c:v>
                </c:pt>
                <c:pt idx="2">
                  <c:v>Červen</c:v>
                </c:pt>
              </c:strCache>
            </c:strRef>
          </c:cat>
          <c:val>
            <c:numRef>
              <c:f>('8.2'!$B$22,'8.2'!$D$22,'8.2'!$F$22)</c:f>
              <c:numCache>
                <c:formatCode>#\ ##0.0</c:formatCode>
                <c:ptCount val="3"/>
                <c:pt idx="0">
                  <c:v>67.944000000000003</c:v>
                </c:pt>
                <c:pt idx="1">
                  <c:v>32.802999999999997</c:v>
                </c:pt>
                <c:pt idx="2">
                  <c:v>18.62</c:v>
                </c:pt>
              </c:numCache>
            </c:numRef>
          </c:val>
          <c:extLst>
            <c:ext xmlns:c16="http://schemas.microsoft.com/office/drawing/2014/chart" uri="{C3380CC4-5D6E-409C-BE32-E72D297353CC}">
              <c16:uniqueId val="{0000000C-31DC-4155-BD8C-161C194FEB34}"/>
            </c:ext>
          </c:extLst>
        </c:ser>
        <c:ser>
          <c:idx val="13"/>
          <c:order val="13"/>
          <c:tx>
            <c:strRef>
              <c:f>'8.2'!$A$23</c:f>
              <c:strCache>
                <c:ptCount val="1"/>
                <c:pt idx="0">
                  <c:v>Ostatní</c:v>
                </c:pt>
              </c:strCache>
            </c:strRef>
          </c:tx>
          <c:spPr>
            <a:pattFill prst="ltUpDiag">
              <a:fgClr>
                <a:schemeClr val="accent5"/>
              </a:fgClr>
              <a:bgClr>
                <a:schemeClr val="bg1"/>
              </a:bgClr>
            </a:pattFill>
          </c:spPr>
          <c:invertIfNegative val="0"/>
          <c:cat>
            <c:strRef>
              <c:f>'8.2'!$C$38:$E$38</c:f>
              <c:strCache>
                <c:ptCount val="3"/>
                <c:pt idx="0">
                  <c:v>Duben</c:v>
                </c:pt>
                <c:pt idx="1">
                  <c:v>Květen</c:v>
                </c:pt>
                <c:pt idx="2">
                  <c:v>Červen</c:v>
                </c:pt>
              </c:strCache>
            </c:strRef>
          </c:cat>
          <c:val>
            <c:numRef>
              <c:f>('8.2'!$B$23,'8.2'!$D$23,'8.2'!$F$23)</c:f>
              <c:numCache>
                <c:formatCode>#\ ##0.0</c:formatCode>
                <c:ptCount val="3"/>
                <c:pt idx="0">
                  <c:v>0</c:v>
                </c:pt>
                <c:pt idx="1">
                  <c:v>0</c:v>
                </c:pt>
                <c:pt idx="2">
                  <c:v>0</c:v>
                </c:pt>
              </c:numCache>
            </c:numRef>
          </c:val>
          <c:extLst>
            <c:ext xmlns:c16="http://schemas.microsoft.com/office/drawing/2014/chart" uri="{C3380CC4-5D6E-409C-BE32-E72D297353CC}">
              <c16:uniqueId val="{0000000D-31DC-4155-BD8C-161C194FEB34}"/>
            </c:ext>
          </c:extLst>
        </c:ser>
        <c:ser>
          <c:idx val="14"/>
          <c:order val="14"/>
          <c:tx>
            <c:strRef>
              <c:f>'8.2'!$A$24</c:f>
              <c:strCache>
                <c:ptCount val="1"/>
                <c:pt idx="0">
                  <c:v>Topné oleje</c:v>
                </c:pt>
              </c:strCache>
            </c:strRef>
          </c:tx>
          <c:spPr>
            <a:pattFill prst="ltUpDiag">
              <a:fgClr>
                <a:schemeClr val="accent2"/>
              </a:fgClr>
              <a:bgClr>
                <a:schemeClr val="bg1"/>
              </a:bgClr>
            </a:pattFill>
          </c:spPr>
          <c:invertIfNegative val="0"/>
          <c:cat>
            <c:strRef>
              <c:f>'8.2'!$C$38:$E$38</c:f>
              <c:strCache>
                <c:ptCount val="3"/>
                <c:pt idx="0">
                  <c:v>Duben</c:v>
                </c:pt>
                <c:pt idx="1">
                  <c:v>Květen</c:v>
                </c:pt>
                <c:pt idx="2">
                  <c:v>Červen</c:v>
                </c:pt>
              </c:strCache>
            </c:strRef>
          </c:cat>
          <c:val>
            <c:numRef>
              <c:f>('8.2'!$B$24,'8.2'!$D$24,'8.2'!$F$24)</c:f>
              <c:numCache>
                <c:formatCode>#\ ##0.0</c:formatCode>
                <c:ptCount val="3"/>
                <c:pt idx="0">
                  <c:v>2518.7350000000001</c:v>
                </c:pt>
                <c:pt idx="1">
                  <c:v>2617.1729999999998</c:v>
                </c:pt>
                <c:pt idx="2">
                  <c:v>4509.375</c:v>
                </c:pt>
              </c:numCache>
            </c:numRef>
          </c:val>
          <c:extLst>
            <c:ext xmlns:c16="http://schemas.microsoft.com/office/drawing/2014/chart" uri="{C3380CC4-5D6E-409C-BE32-E72D297353CC}">
              <c16:uniqueId val="{0000000E-31DC-4155-BD8C-161C194FEB34}"/>
            </c:ext>
          </c:extLst>
        </c:ser>
        <c:ser>
          <c:idx val="15"/>
          <c:order val="15"/>
          <c:tx>
            <c:strRef>
              <c:f>'8.2'!$A$25</c:f>
              <c:strCache>
                <c:ptCount val="1"/>
                <c:pt idx="0">
                  <c:v>Zemní plyn</c:v>
                </c:pt>
              </c:strCache>
            </c:strRef>
          </c:tx>
          <c:spPr>
            <a:pattFill prst="ltUpDiag">
              <a:fgClr>
                <a:schemeClr val="accent6"/>
              </a:fgClr>
              <a:bgClr>
                <a:schemeClr val="bg1"/>
              </a:bgClr>
            </a:pattFill>
          </c:spPr>
          <c:invertIfNegative val="0"/>
          <c:cat>
            <c:strRef>
              <c:f>'8.2'!$C$38:$E$38</c:f>
              <c:strCache>
                <c:ptCount val="3"/>
                <c:pt idx="0">
                  <c:v>Duben</c:v>
                </c:pt>
                <c:pt idx="1">
                  <c:v>Květen</c:v>
                </c:pt>
                <c:pt idx="2">
                  <c:v>Červen</c:v>
                </c:pt>
              </c:strCache>
            </c:strRef>
          </c:cat>
          <c:val>
            <c:numRef>
              <c:f>('8.2'!$B$25,'8.2'!$D$25,'8.2'!$F$25)</c:f>
              <c:numCache>
                <c:formatCode>#\ ##0.0</c:formatCode>
                <c:ptCount val="3"/>
                <c:pt idx="0">
                  <c:v>67926.545000000013</c:v>
                </c:pt>
                <c:pt idx="1">
                  <c:v>42447.425999999978</c:v>
                </c:pt>
                <c:pt idx="2">
                  <c:v>41142.498999999989</c:v>
                </c:pt>
              </c:numCache>
            </c:numRef>
          </c:val>
          <c:extLst>
            <c:ext xmlns:c16="http://schemas.microsoft.com/office/drawing/2014/chart" uri="{C3380CC4-5D6E-409C-BE32-E72D297353CC}">
              <c16:uniqueId val="{0000000F-31DC-4155-BD8C-161C194FEB34}"/>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 ##0.0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 ##0.0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 ##0.0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 ##0.0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 ##0.0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 ##0.0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 ##0.0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 ##0.0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0.12201905319802483"/>
          <c:y val="0.11730394890440396"/>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delete val="1"/>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8102565456855546"/>
                  <c:y val="8.4672956956867648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6846659181538889"/>
                  <c:y val="3.7961529596335732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6797069543132448"/>
                  <c:y val="-3.2195281538816144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5211.6762779999999</c:v>
                </c:pt>
                <c:pt idx="1">
                  <c:v>989.52841200000012</c:v>
                </c:pt>
                <c:pt idx="2">
                  <c:v>2004.7995159999996</c:v>
                </c:pt>
                <c:pt idx="3">
                  <c:v>29.273562999999999</c:v>
                </c:pt>
                <c:pt idx="4">
                  <c:v>4.927549</c:v>
                </c:pt>
                <c:pt idx="5">
                  <c:v>0.15972999999999998</c:v>
                </c:pt>
                <c:pt idx="6">
                  <c:v>10842.135335000003</c:v>
                </c:pt>
                <c:pt idx="7">
                  <c:v>164.57300000000001</c:v>
                </c:pt>
                <c:pt idx="8">
                  <c:v>0</c:v>
                </c:pt>
                <c:pt idx="9">
                  <c:v>2101.448648</c:v>
                </c:pt>
                <c:pt idx="10">
                  <c:v>83.838740999999985</c:v>
                </c:pt>
                <c:pt idx="11">
                  <c:v>1064.1027404766492</c:v>
                </c:pt>
                <c:pt idx="12">
                  <c:v>1882.2977809999998</c:v>
                </c:pt>
                <c:pt idx="13">
                  <c:v>0</c:v>
                </c:pt>
                <c:pt idx="14">
                  <c:v>130.70146</c:v>
                </c:pt>
                <c:pt idx="15">
                  <c:v>4883.447473418968</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 ##0.0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 ##0.0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 ##0.0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 ##0.0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 ##0.0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 ##0.0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 ##0.0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 ##0.0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 ##0.0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 ##0.0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 ##0.0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 ##0.0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 ##0.0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 ##0.0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 ##0.0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 ##0.0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rgbClr val="D0D0D0"/>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844.17775200000005</c:v>
                </c:pt>
                <c:pt idx="1">
                  <c:v>1423.8550510000009</c:v>
                </c:pt>
                <c:pt idx="2">
                  <c:v>1266.829923</c:v>
                </c:pt>
                <c:pt idx="3">
                  <c:v>2073.9756440000001</c:v>
                </c:pt>
                <c:pt idx="4">
                  <c:v>738.42212999999992</c:v>
                </c:pt>
                <c:pt idx="5">
                  <c:v>777.44326099999978</c:v>
                </c:pt>
                <c:pt idx="6">
                  <c:v>432.62217689561595</c:v>
                </c:pt>
                <c:pt idx="7">
                  <c:v>5964.080156</c:v>
                </c:pt>
                <c:pt idx="8">
                  <c:v>1151.1568469999997</c:v>
                </c:pt>
                <c:pt idx="9">
                  <c:v>1160.0842579999999</c:v>
                </c:pt>
                <c:pt idx="10">
                  <c:v>1055.8794450000003</c:v>
                </c:pt>
                <c:pt idx="11">
                  <c:v>4763.9196549999988</c:v>
                </c:pt>
                <c:pt idx="12">
                  <c:v>6260.875632000002</c:v>
                </c:pt>
                <c:pt idx="13">
                  <c:v>1479.5882959999999</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 ##0.0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 ##0.0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 ##0.0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 ##0.0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 ##0.0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 ##0.0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 ##0.0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 ##0.0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 ##0.0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 ##0.0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 ##0.0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 ##0.0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 ##0.0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 ##0.0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 ##0.0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 ##0.0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 ##0.0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 ##0.0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 ##0.0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 ##0.0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 ##0.0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 ##0.0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 ##0.0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 ##0.0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 ##0.0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 ##0.0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 ##0.0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 ##0.0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 ##0.0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 ##0.0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 ##0.0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 ##0.0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570.37676400000009</c:v>
                </c:pt>
                <c:pt idx="1">
                  <c:v>537.96841400000005</c:v>
                </c:pt>
                <c:pt idx="2">
                  <c:v>484.76743799999991</c:v>
                </c:pt>
                <c:pt idx="3">
                  <c:v>398.06800599999991</c:v>
                </c:pt>
                <c:pt idx="4">
                  <c:v>258.30060600000002</c:v>
                </c:pt>
                <c:pt idx="5">
                  <c:v>187.80914000000001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 ##0.0</c:formatCode>
                <c:ptCount val="12"/>
                <c:pt idx="0">
                  <c:v>868.50078099999985</c:v>
                </c:pt>
                <c:pt idx="1">
                  <c:v>809.00811399999986</c:v>
                </c:pt>
                <c:pt idx="2">
                  <c:v>751.52605299999993</c:v>
                </c:pt>
                <c:pt idx="3">
                  <c:v>653.76867500000094</c:v>
                </c:pt>
                <c:pt idx="4">
                  <c:v>451.63367200000027</c:v>
                </c:pt>
                <c:pt idx="5">
                  <c:v>318.45270399999987</c:v>
                </c:pt>
                <c:pt idx="6">
                  <c:v>0</c:v>
                </c:pt>
                <c:pt idx="7">
                  <c:v>0</c:v>
                </c:pt>
                <c:pt idx="8">
                  <c:v>0</c:v>
                </c:pt>
                <c:pt idx="9">
                  <c:v>0</c:v>
                </c:pt>
                <c:pt idx="10">
                  <c:v>0</c:v>
                </c:pt>
                <c:pt idx="11">
                  <c:v>0</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 ##0.0</c:formatCode>
                <c:ptCount val="12"/>
                <c:pt idx="0">
                  <c:v>898.42679699999974</c:v>
                </c:pt>
                <c:pt idx="1">
                  <c:v>832.3978970000004</c:v>
                </c:pt>
                <c:pt idx="2">
                  <c:v>705.56440500000019</c:v>
                </c:pt>
                <c:pt idx="3">
                  <c:v>598.55492000000015</c:v>
                </c:pt>
                <c:pt idx="4">
                  <c:v>388.67165599999976</c:v>
                </c:pt>
                <c:pt idx="5">
                  <c:v>279.60334700000004</c:v>
                </c:pt>
                <c:pt idx="6">
                  <c:v>0</c:v>
                </c:pt>
                <c:pt idx="7">
                  <c:v>0</c:v>
                </c:pt>
                <c:pt idx="8">
                  <c:v>0</c:v>
                </c:pt>
                <c:pt idx="9">
                  <c:v>0</c:v>
                </c:pt>
                <c:pt idx="10">
                  <c:v>0</c:v>
                </c:pt>
                <c:pt idx="11">
                  <c:v>0</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 ##0.0</c:formatCode>
                <c:ptCount val="12"/>
                <c:pt idx="0">
                  <c:v>1049.364626</c:v>
                </c:pt>
                <c:pt idx="1">
                  <c:v>1005.5888710000002</c:v>
                </c:pt>
                <c:pt idx="2">
                  <c:v>1007.1115199999999</c:v>
                </c:pt>
                <c:pt idx="3">
                  <c:v>896.778412</c:v>
                </c:pt>
                <c:pt idx="4">
                  <c:v>763.91252400000008</c:v>
                </c:pt>
                <c:pt idx="5">
                  <c:v>413.28470799999997</c:v>
                </c:pt>
                <c:pt idx="6">
                  <c:v>0</c:v>
                </c:pt>
                <c:pt idx="7">
                  <c:v>0</c:v>
                </c:pt>
                <c:pt idx="8">
                  <c:v>0</c:v>
                </c:pt>
                <c:pt idx="9">
                  <c:v>0</c:v>
                </c:pt>
                <c:pt idx="10">
                  <c:v>0</c:v>
                </c:pt>
                <c:pt idx="11">
                  <c:v>0</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 ##0.0</c:formatCode>
                <c:ptCount val="12"/>
                <c:pt idx="0">
                  <c:v>436.84331000000003</c:v>
                </c:pt>
                <c:pt idx="1">
                  <c:v>405.16888400000011</c:v>
                </c:pt>
                <c:pt idx="2">
                  <c:v>381.97293399999973</c:v>
                </c:pt>
                <c:pt idx="3">
                  <c:v>324.07213999999993</c:v>
                </c:pt>
                <c:pt idx="4">
                  <c:v>236.55050900000003</c:v>
                </c:pt>
                <c:pt idx="5">
                  <c:v>177.79948100000004</c:v>
                </c:pt>
                <c:pt idx="6">
                  <c:v>0</c:v>
                </c:pt>
                <c:pt idx="7">
                  <c:v>0</c:v>
                </c:pt>
                <c:pt idx="8">
                  <c:v>0</c:v>
                </c:pt>
                <c:pt idx="9">
                  <c:v>0</c:v>
                </c:pt>
                <c:pt idx="10">
                  <c:v>0</c:v>
                </c:pt>
                <c:pt idx="11">
                  <c:v>0</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 ##0.0</c:formatCode>
                <c:ptCount val="12"/>
                <c:pt idx="0">
                  <c:v>565.03492700000004</c:v>
                </c:pt>
                <c:pt idx="1">
                  <c:v>476.80048000000011</c:v>
                </c:pt>
                <c:pt idx="2">
                  <c:v>405.16534300000001</c:v>
                </c:pt>
                <c:pt idx="3">
                  <c:v>343.43174599999986</c:v>
                </c:pt>
                <c:pt idx="4">
                  <c:v>248.98623499999999</c:v>
                </c:pt>
                <c:pt idx="5">
                  <c:v>185.02527999999998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 ##0.0</c:formatCode>
                <c:ptCount val="12"/>
                <c:pt idx="0">
                  <c:v>293.718302492992</c:v>
                </c:pt>
                <c:pt idx="1">
                  <c:v>280.08961430348802</c:v>
                </c:pt>
                <c:pt idx="2">
                  <c:v>259.51639592243197</c:v>
                </c:pt>
                <c:pt idx="3">
                  <c:v>211.17548767084793</c:v>
                </c:pt>
                <c:pt idx="4">
                  <c:v>125.89826648300802</c:v>
                </c:pt>
                <c:pt idx="5">
                  <c:v>95.548422741760021</c:v>
                </c:pt>
                <c:pt idx="6">
                  <c:v>0</c:v>
                </c:pt>
                <c:pt idx="7">
                  <c:v>0</c:v>
                </c:pt>
                <c:pt idx="8">
                  <c:v>0</c:v>
                </c:pt>
                <c:pt idx="9">
                  <c:v>0</c:v>
                </c:pt>
                <c:pt idx="10">
                  <c:v>0</c:v>
                </c:pt>
                <c:pt idx="11">
                  <c:v>0</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 ##0.0</c:formatCode>
                <c:ptCount val="12"/>
                <c:pt idx="0">
                  <c:v>3167.5536190000021</c:v>
                </c:pt>
                <c:pt idx="1">
                  <c:v>2913.3922059999995</c:v>
                </c:pt>
                <c:pt idx="2">
                  <c:v>2828.7859560000015</c:v>
                </c:pt>
                <c:pt idx="3">
                  <c:v>2470.3135359999997</c:v>
                </c:pt>
                <c:pt idx="4">
                  <c:v>1935.0031060000006</c:v>
                </c:pt>
                <c:pt idx="5">
                  <c:v>1558.7635139999998</c:v>
                </c:pt>
                <c:pt idx="6">
                  <c:v>0</c:v>
                </c:pt>
                <c:pt idx="7">
                  <c:v>0</c:v>
                </c:pt>
                <c:pt idx="8">
                  <c:v>0</c:v>
                </c:pt>
                <c:pt idx="9">
                  <c:v>0</c:v>
                </c:pt>
                <c:pt idx="10">
                  <c:v>0</c:v>
                </c:pt>
                <c:pt idx="11">
                  <c:v>0</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 ##0.0</c:formatCode>
                <c:ptCount val="12"/>
                <c:pt idx="0">
                  <c:v>765.55819400000007</c:v>
                </c:pt>
                <c:pt idx="1">
                  <c:v>632.4857810000002</c:v>
                </c:pt>
                <c:pt idx="2">
                  <c:v>590.5188159999999</c:v>
                </c:pt>
                <c:pt idx="3">
                  <c:v>486.63889399999994</c:v>
                </c:pt>
                <c:pt idx="4">
                  <c:v>357.71337199999988</c:v>
                </c:pt>
                <c:pt idx="5">
                  <c:v>306.80458099999993</c:v>
                </c:pt>
                <c:pt idx="6">
                  <c:v>0</c:v>
                </c:pt>
                <c:pt idx="7">
                  <c:v>0</c:v>
                </c:pt>
                <c:pt idx="8">
                  <c:v>0</c:v>
                </c:pt>
                <c:pt idx="9">
                  <c:v>0</c:v>
                </c:pt>
                <c:pt idx="10">
                  <c:v>0</c:v>
                </c:pt>
                <c:pt idx="11">
                  <c:v>0</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 ##0.0</c:formatCode>
                <c:ptCount val="12"/>
                <c:pt idx="0">
                  <c:v>802.78956900000003</c:v>
                </c:pt>
                <c:pt idx="1">
                  <c:v>777.16399800000011</c:v>
                </c:pt>
                <c:pt idx="2">
                  <c:v>707.84643600000004</c:v>
                </c:pt>
                <c:pt idx="3">
                  <c:v>571.53644299999996</c:v>
                </c:pt>
                <c:pt idx="4">
                  <c:v>348.79274599999997</c:v>
                </c:pt>
                <c:pt idx="5">
                  <c:v>239.75506900000005</c:v>
                </c:pt>
                <c:pt idx="6">
                  <c:v>0</c:v>
                </c:pt>
                <c:pt idx="7">
                  <c:v>0</c:v>
                </c:pt>
                <c:pt idx="8">
                  <c:v>0</c:v>
                </c:pt>
                <c:pt idx="9">
                  <c:v>0</c:v>
                </c:pt>
                <c:pt idx="10">
                  <c:v>0</c:v>
                </c:pt>
                <c:pt idx="11">
                  <c:v>0</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 ##0.0</c:formatCode>
                <c:ptCount val="12"/>
                <c:pt idx="0">
                  <c:v>699.2664610000005</c:v>
                </c:pt>
                <c:pt idx="1">
                  <c:v>662.57965699999988</c:v>
                </c:pt>
                <c:pt idx="2">
                  <c:v>613.58374900000035</c:v>
                </c:pt>
                <c:pt idx="3">
                  <c:v>505.70254599999998</c:v>
                </c:pt>
                <c:pt idx="4">
                  <c:v>316.45747700000027</c:v>
                </c:pt>
                <c:pt idx="5">
                  <c:v>233.71942199999998</c:v>
                </c:pt>
                <c:pt idx="6">
                  <c:v>0</c:v>
                </c:pt>
                <c:pt idx="7">
                  <c:v>0</c:v>
                </c:pt>
                <c:pt idx="8">
                  <c:v>0</c:v>
                </c:pt>
                <c:pt idx="9">
                  <c:v>0</c:v>
                </c:pt>
                <c:pt idx="10">
                  <c:v>0</c:v>
                </c:pt>
                <c:pt idx="11">
                  <c:v>0</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 ##0.0</c:formatCode>
                <c:ptCount val="12"/>
                <c:pt idx="0">
                  <c:v>3137.4342509999979</c:v>
                </c:pt>
                <c:pt idx="1">
                  <c:v>2799.8990698263997</c:v>
                </c:pt>
                <c:pt idx="2">
                  <c:v>2550.8600716638202</c:v>
                </c:pt>
                <c:pt idx="3">
                  <c:v>2275.894867999999</c:v>
                </c:pt>
                <c:pt idx="4">
                  <c:v>1392.5799519999994</c:v>
                </c:pt>
                <c:pt idx="5">
                  <c:v>1095.4448350000005</c:v>
                </c:pt>
                <c:pt idx="6">
                  <c:v>0</c:v>
                </c:pt>
                <c:pt idx="7">
                  <c:v>0</c:v>
                </c:pt>
                <c:pt idx="8">
                  <c:v>0</c:v>
                </c:pt>
                <c:pt idx="9">
                  <c:v>0</c:v>
                </c:pt>
                <c:pt idx="10">
                  <c:v>0</c:v>
                </c:pt>
                <c:pt idx="11">
                  <c:v>0</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 ##0.0</c:formatCode>
                <c:ptCount val="12"/>
                <c:pt idx="0">
                  <c:v>3132.0151920000012</c:v>
                </c:pt>
                <c:pt idx="1">
                  <c:v>2766.2162669999984</c:v>
                </c:pt>
                <c:pt idx="2">
                  <c:v>2956.152783</c:v>
                </c:pt>
                <c:pt idx="3">
                  <c:v>2586.0236270000009</c:v>
                </c:pt>
                <c:pt idx="4">
                  <c:v>2043.5958909999999</c:v>
                </c:pt>
                <c:pt idx="5">
                  <c:v>1631.2561140000005</c:v>
                </c:pt>
                <c:pt idx="6">
                  <c:v>0</c:v>
                </c:pt>
                <c:pt idx="7">
                  <c:v>0</c:v>
                </c:pt>
                <c:pt idx="8">
                  <c:v>0</c:v>
                </c:pt>
                <c:pt idx="9">
                  <c:v>0</c:v>
                </c:pt>
                <c:pt idx="10">
                  <c:v>0</c:v>
                </c:pt>
                <c:pt idx="11">
                  <c:v>0</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 ##0.0</c:formatCode>
                <c:ptCount val="12"/>
                <c:pt idx="0">
                  <c:v>768.57024899999999</c:v>
                </c:pt>
                <c:pt idx="1">
                  <c:v>722.06136199999992</c:v>
                </c:pt>
                <c:pt idx="2">
                  <c:v>704.72549600000002</c:v>
                </c:pt>
                <c:pt idx="3">
                  <c:v>601.12791800000002</c:v>
                </c:pt>
                <c:pt idx="4">
                  <c:v>502.60258599999992</c:v>
                </c:pt>
                <c:pt idx="5">
                  <c:v>375.85779200000007</c:v>
                </c:pt>
                <c:pt idx="6">
                  <c:v>0</c:v>
                </c:pt>
                <c:pt idx="7">
                  <c:v>0</c:v>
                </c:pt>
                <c:pt idx="8">
                  <c:v>0</c:v>
                </c:pt>
                <c:pt idx="9">
                  <c:v>0</c:v>
                </c:pt>
                <c:pt idx="10">
                  <c:v>0</c:v>
                </c:pt>
                <c:pt idx="11">
                  <c:v>0</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18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 ##0.0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 ##0.0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 ##0.0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 ##0.0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 ##0.0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 ##0.0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 ##0.0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 ##0.0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 ##0.0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 ##0.0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 ##0.0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 ##0.0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 ##0.0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 ##0.0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 ##0.0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 ##0.0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400.72515700000008</c:v>
                </c:pt>
                <c:pt idx="2">
                  <c:v>96.940780000000004</c:v>
                </c:pt>
                <c:pt idx="3">
                  <c:v>83.283388000000002</c:v>
                </c:pt>
                <c:pt idx="4">
                  <c:v>309.84559999999999</c:v>
                </c:pt>
                <c:pt idx="5">
                  <c:v>188.66707</c:v>
                </c:pt>
                <c:pt idx="6">
                  <c:v>0.30672000000000005</c:v>
                </c:pt>
                <c:pt idx="7">
                  <c:v>1509.6401789999998</c:v>
                </c:pt>
                <c:pt idx="8">
                  <c:v>36.044153999999999</c:v>
                </c:pt>
                <c:pt idx="9">
                  <c:v>23.768608</c:v>
                </c:pt>
                <c:pt idx="10">
                  <c:v>323.23277099999996</c:v>
                </c:pt>
                <c:pt idx="11">
                  <c:v>283.84155899999996</c:v>
                </c:pt>
                <c:pt idx="12">
                  <c:v>1856.0488339999999</c:v>
                </c:pt>
                <c:pt idx="13">
                  <c:v>99.331458000000012</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49.317</c:v>
                </c:pt>
                <c:pt idx="1">
                  <c:v>100.72692199999997</c:v>
                </c:pt>
                <c:pt idx="2">
                  <c:v>62.532081999999974</c:v>
                </c:pt>
                <c:pt idx="3">
                  <c:v>18.473744</c:v>
                </c:pt>
                <c:pt idx="4">
                  <c:v>149.90451700000006</c:v>
                </c:pt>
                <c:pt idx="5">
                  <c:v>93.668944999999994</c:v>
                </c:pt>
                <c:pt idx="6">
                  <c:v>9.5832669999999993</c:v>
                </c:pt>
                <c:pt idx="7">
                  <c:v>83.993553999999989</c:v>
                </c:pt>
                <c:pt idx="8">
                  <c:v>79.460951999999949</c:v>
                </c:pt>
                <c:pt idx="9">
                  <c:v>96.273557000000011</c:v>
                </c:pt>
                <c:pt idx="10">
                  <c:v>89.794164000000009</c:v>
                </c:pt>
                <c:pt idx="11">
                  <c:v>99.74122899999999</c:v>
                </c:pt>
                <c:pt idx="12">
                  <c:v>23.645797000000005</c:v>
                </c:pt>
                <c:pt idx="13">
                  <c:v>32.412682000000004</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0</c:v>
                </c:pt>
                <c:pt idx="2">
                  <c:v>0</c:v>
                </c:pt>
                <c:pt idx="3">
                  <c:v>0</c:v>
                </c:pt>
                <c:pt idx="4">
                  <c:v>0</c:v>
                </c:pt>
                <c:pt idx="5">
                  <c:v>1.5696300000000001</c:v>
                </c:pt>
                <c:pt idx="6">
                  <c:v>0</c:v>
                </c:pt>
                <c:pt idx="7">
                  <c:v>1999.9577359999998</c:v>
                </c:pt>
                <c:pt idx="8">
                  <c:v>0</c:v>
                </c:pt>
                <c:pt idx="9">
                  <c:v>0</c:v>
                </c:pt>
                <c:pt idx="10">
                  <c:v>0</c:v>
                </c:pt>
                <c:pt idx="11">
                  <c:v>0</c:v>
                </c:pt>
                <c:pt idx="12">
                  <c:v>1.3081500000000001</c:v>
                </c:pt>
                <c:pt idx="13">
                  <c:v>1.964</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0.66300000000000003</c:v>
                </c:pt>
                <c:pt idx="1">
                  <c:v>0</c:v>
                </c:pt>
                <c:pt idx="2">
                  <c:v>0.90900000000000003</c:v>
                </c:pt>
                <c:pt idx="3">
                  <c:v>0</c:v>
                </c:pt>
                <c:pt idx="4">
                  <c:v>1.7999999999999999E-2</c:v>
                </c:pt>
                <c:pt idx="5">
                  <c:v>0</c:v>
                </c:pt>
                <c:pt idx="6">
                  <c:v>0</c:v>
                </c:pt>
                <c:pt idx="7">
                  <c:v>2.3368000000000003E-2</c:v>
                </c:pt>
                <c:pt idx="8">
                  <c:v>3.4298000000000002E-2</c:v>
                </c:pt>
                <c:pt idx="9">
                  <c:v>11.935439999999998</c:v>
                </c:pt>
                <c:pt idx="10">
                  <c:v>1.2359</c:v>
                </c:pt>
                <c:pt idx="11">
                  <c:v>14.249687000000002</c:v>
                </c:pt>
                <c:pt idx="12">
                  <c:v>0.13327</c:v>
                </c:pt>
                <c:pt idx="13">
                  <c:v>7.1599999999999997E-2</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3.2389999999999999</c:v>
                </c:pt>
                <c:pt idx="1">
                  <c:v>0</c:v>
                </c:pt>
                <c:pt idx="2">
                  <c:v>6.6000000000000003E-2</c:v>
                </c:pt>
                <c:pt idx="3">
                  <c:v>1.264159</c:v>
                </c:pt>
                <c:pt idx="4">
                  <c:v>0</c:v>
                </c:pt>
                <c:pt idx="5">
                  <c:v>0</c:v>
                </c:pt>
                <c:pt idx="6">
                  <c:v>0</c:v>
                </c:pt>
                <c:pt idx="7">
                  <c:v>0</c:v>
                </c:pt>
                <c:pt idx="8">
                  <c:v>0</c:v>
                </c:pt>
                <c:pt idx="9">
                  <c:v>0</c:v>
                </c:pt>
                <c:pt idx="10">
                  <c:v>0</c:v>
                </c:pt>
                <c:pt idx="11">
                  <c:v>0</c:v>
                </c:pt>
                <c:pt idx="12">
                  <c:v>0.35199999999999998</c:v>
                </c:pt>
                <c:pt idx="13">
                  <c:v>6.3900000000000007E-3</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3.0000000000000001E-3</c:v>
                </c:pt>
                <c:pt idx="3">
                  <c:v>6.3750000000000001E-2</c:v>
                </c:pt>
                <c:pt idx="4">
                  <c:v>5.3800000000000001E-2</c:v>
                </c:pt>
                <c:pt idx="5">
                  <c:v>6.1800000000000006E-3</c:v>
                </c:pt>
                <c:pt idx="6">
                  <c:v>0</c:v>
                </c:pt>
                <c:pt idx="7">
                  <c:v>0</c:v>
                </c:pt>
                <c:pt idx="8">
                  <c:v>0</c:v>
                </c:pt>
                <c:pt idx="9">
                  <c:v>0</c:v>
                </c:pt>
                <c:pt idx="10">
                  <c:v>0</c:v>
                </c:pt>
                <c:pt idx="11">
                  <c:v>0</c:v>
                </c:pt>
                <c:pt idx="12">
                  <c:v>3.3000000000000002E-2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572.72389800000008</c:v>
                </c:pt>
                <c:pt idx="2">
                  <c:v>0.57199999999999995</c:v>
                </c:pt>
                <c:pt idx="3">
                  <c:v>1731.8234870000001</c:v>
                </c:pt>
                <c:pt idx="4">
                  <c:v>50.450008000000004</c:v>
                </c:pt>
                <c:pt idx="5">
                  <c:v>216.52194</c:v>
                </c:pt>
                <c:pt idx="6">
                  <c:v>16.304410999999998</c:v>
                </c:pt>
                <c:pt idx="7">
                  <c:v>182.71448400000003</c:v>
                </c:pt>
                <c:pt idx="8">
                  <c:v>383.89894600000008</c:v>
                </c:pt>
                <c:pt idx="9">
                  <c:v>905.76171999999997</c:v>
                </c:pt>
                <c:pt idx="10">
                  <c:v>384.53119300000003</c:v>
                </c:pt>
                <c:pt idx="11">
                  <c:v>2199.3126400000001</c:v>
                </c:pt>
                <c:pt idx="12">
                  <c:v>3646.3978680000005</c:v>
                </c:pt>
                <c:pt idx="13">
                  <c:v>551.12274000000002</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90.506</c:v>
                </c:pt>
                <c:pt idx="2">
                  <c:v>0</c:v>
                </c:pt>
                <c:pt idx="3">
                  <c:v>0</c:v>
                </c:pt>
                <c:pt idx="4">
                  <c:v>74.066999999999993</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17.648709999999998</c:v>
                </c:pt>
                <c:pt idx="3">
                  <c:v>2.2839999999999998</c:v>
                </c:pt>
                <c:pt idx="4">
                  <c:v>7.22</c:v>
                </c:pt>
                <c:pt idx="5">
                  <c:v>0</c:v>
                </c:pt>
                <c:pt idx="6">
                  <c:v>2.3820000000000001</c:v>
                </c:pt>
                <c:pt idx="7">
                  <c:v>460.45140000000004</c:v>
                </c:pt>
                <c:pt idx="8">
                  <c:v>168.92989600000001</c:v>
                </c:pt>
                <c:pt idx="9">
                  <c:v>23.664000000000001</c:v>
                </c:pt>
                <c:pt idx="10">
                  <c:v>0</c:v>
                </c:pt>
                <c:pt idx="11">
                  <c:v>980.90564199999994</c:v>
                </c:pt>
                <c:pt idx="12">
                  <c:v>358.73899999999998</c:v>
                </c:pt>
                <c:pt idx="13">
                  <c:v>79.224000000000004</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0</c:v>
                </c:pt>
                <c:pt idx="2">
                  <c:v>0</c:v>
                </c:pt>
                <c:pt idx="3">
                  <c:v>0</c:v>
                </c:pt>
                <c:pt idx="4">
                  <c:v>0</c:v>
                </c:pt>
                <c:pt idx="5">
                  <c:v>0</c:v>
                </c:pt>
                <c:pt idx="6">
                  <c:v>0</c:v>
                </c:pt>
                <c:pt idx="7">
                  <c:v>0</c:v>
                </c:pt>
                <c:pt idx="8">
                  <c:v>0</c:v>
                </c:pt>
                <c:pt idx="9">
                  <c:v>0</c:v>
                </c:pt>
                <c:pt idx="10">
                  <c:v>0</c:v>
                </c:pt>
                <c:pt idx="11">
                  <c:v>4.4047409999999996</c:v>
                </c:pt>
                <c:pt idx="12">
                  <c:v>0</c:v>
                </c:pt>
                <c:pt idx="13">
                  <c:v>79.433999999999997</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198.27597000000003</c:v>
                </c:pt>
                <c:pt idx="1">
                  <c:v>2.2093029999999998</c:v>
                </c:pt>
                <c:pt idx="2">
                  <c:v>512.08199999999999</c:v>
                </c:pt>
                <c:pt idx="3">
                  <c:v>0</c:v>
                </c:pt>
                <c:pt idx="4">
                  <c:v>3.4232020000000003</c:v>
                </c:pt>
                <c:pt idx="5">
                  <c:v>0</c:v>
                </c:pt>
                <c:pt idx="6">
                  <c:v>147.614</c:v>
                </c:pt>
                <c:pt idx="7">
                  <c:v>33.776040999999999</c:v>
                </c:pt>
                <c:pt idx="8">
                  <c:v>23.119885000000004</c:v>
                </c:pt>
                <c:pt idx="9">
                  <c:v>0</c:v>
                </c:pt>
                <c:pt idx="10">
                  <c:v>85.746831</c:v>
                </c:pt>
                <c:pt idx="11">
                  <c:v>30.146828476649159</c:v>
                </c:pt>
                <c:pt idx="12">
                  <c:v>12.49508</c:v>
                </c:pt>
                <c:pt idx="13">
                  <c:v>15.2136</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0.17003499999999999</c:v>
                </c:pt>
                <c:pt idx="2">
                  <c:v>0</c:v>
                </c:pt>
                <c:pt idx="3">
                  <c:v>0.27633000000000002</c:v>
                </c:pt>
                <c:pt idx="4">
                  <c:v>0</c:v>
                </c:pt>
                <c:pt idx="5">
                  <c:v>0</c:v>
                </c:pt>
                <c:pt idx="6">
                  <c:v>0</c:v>
                </c:pt>
                <c:pt idx="7">
                  <c:v>1235.465175</c:v>
                </c:pt>
                <c:pt idx="8">
                  <c:v>0</c:v>
                </c:pt>
                <c:pt idx="9">
                  <c:v>0</c:v>
                </c:pt>
                <c:pt idx="10">
                  <c:v>0.32800000000000001</c:v>
                </c:pt>
                <c:pt idx="11">
                  <c:v>157.25230999999999</c:v>
                </c:pt>
                <c:pt idx="12">
                  <c:v>168.44300000000001</c:v>
                </c:pt>
                <c:pt idx="13">
                  <c:v>320.362931</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0</c:v>
                </c:pt>
                <c:pt idx="1">
                  <c:v>35.81174399999999</c:v>
                </c:pt>
                <c:pt idx="2">
                  <c:v>0.17097200000000001</c:v>
                </c:pt>
                <c:pt idx="3">
                  <c:v>5.7030500000000002</c:v>
                </c:pt>
                <c:pt idx="4">
                  <c:v>1.3976149999999998</c:v>
                </c:pt>
                <c:pt idx="5">
                  <c:v>2.5655799999999997</c:v>
                </c:pt>
                <c:pt idx="6">
                  <c:v>2.3595960000000002</c:v>
                </c:pt>
                <c:pt idx="7">
                  <c:v>18.804766999999998</c:v>
                </c:pt>
                <c:pt idx="8">
                  <c:v>54.877876999999998</c:v>
                </c:pt>
                <c:pt idx="9">
                  <c:v>0.61636299999999999</c:v>
                </c:pt>
                <c:pt idx="10">
                  <c:v>0.16754399999999997</c:v>
                </c:pt>
                <c:pt idx="11">
                  <c:v>4.2347460000000012</c:v>
                </c:pt>
                <c:pt idx="12">
                  <c:v>3.5512130000000002</c:v>
                </c:pt>
                <c:pt idx="13">
                  <c:v>0.44039299999999998</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592.68278199999997</c:v>
                </c:pt>
                <c:pt idx="1">
                  <c:v>220.98199199999999</c:v>
                </c:pt>
                <c:pt idx="2">
                  <c:v>575.90537900000049</c:v>
                </c:pt>
                <c:pt idx="3">
                  <c:v>230.80373599999999</c:v>
                </c:pt>
                <c:pt idx="4">
                  <c:v>142.04238800000007</c:v>
                </c:pt>
                <c:pt idx="5">
                  <c:v>274.443916</c:v>
                </c:pt>
                <c:pt idx="6">
                  <c:v>254.07218289561598</c:v>
                </c:pt>
                <c:pt idx="7">
                  <c:v>439.25345199999987</c:v>
                </c:pt>
                <c:pt idx="8">
                  <c:v>404.79083899999983</c:v>
                </c:pt>
                <c:pt idx="9">
                  <c:v>98.064569999999961</c:v>
                </c:pt>
                <c:pt idx="10">
                  <c:v>170.84304200000003</c:v>
                </c:pt>
                <c:pt idx="11">
                  <c:v>989.8302725233508</c:v>
                </c:pt>
                <c:pt idx="12">
                  <c:v>189.72842</c:v>
                </c:pt>
                <c:pt idx="13">
                  <c:v>300.004502</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 ##0.0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 ##0.0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 ##0.0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 ##0.0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 ##0.0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 ##0.0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 ##0.0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 ##0.0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 ##0.0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 ##0.0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 ##0.0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 ##0.0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 ##0.0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 ##0.0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 ##0.0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 ##0.0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4.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6.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7.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8.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9.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0.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2.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1.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3.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5.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4.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7.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6.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9.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8.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1.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0.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2.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3.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4.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5.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6.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2.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3.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4.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1.xml"/><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45.xml.rels><?xml version="1.0" encoding="UTF-8" standalone="yes"?>
<Relationships xmlns="http://schemas.openxmlformats.org/package/2006/relationships"><Relationship Id="rId1" Type="http://schemas.openxmlformats.org/officeDocument/2006/relationships/image" Target="../media/image36.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563043C4-EEC5-45B2-A463-C0B915EF37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twoCellAnchor editAs="oneCell">
    <xdr:from>
      <xdr:col>0</xdr:col>
      <xdr:colOff>0</xdr:colOff>
      <xdr:row>0</xdr:row>
      <xdr:rowOff>3056372</xdr:rowOff>
    </xdr:from>
    <xdr:to>
      <xdr:col>2</xdr:col>
      <xdr:colOff>368119</xdr:colOff>
      <xdr:row>1</xdr:row>
      <xdr:rowOff>4485848</xdr:rowOff>
    </xdr:to>
    <xdr:pic>
      <xdr:nvPicPr>
        <xdr:cNvPr id="3" name="Obrázek 2">
          <a:extLst>
            <a:ext uri="{FF2B5EF4-FFF2-40B4-BE49-F238E27FC236}">
              <a16:creationId xmlns:a16="http://schemas.microsoft.com/office/drawing/2014/main" id="{850FAA24-15F5-43B1-9C2B-A0E106997C2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056372"/>
          <a:ext cx="6677479" cy="6504396"/>
        </a:xfrm>
        <a:prstGeom prst="rect">
          <a:avLst/>
        </a:prstGeom>
      </xdr:spPr>
    </xdr:pic>
    <xdr:clientData/>
  </xdr:twoCellAnchor>
  <xdr:twoCellAnchor editAs="oneCell">
    <xdr:from>
      <xdr:col>1</xdr:col>
      <xdr:colOff>2250645</xdr:colOff>
      <xdr:row>1</xdr:row>
      <xdr:rowOff>4372248</xdr:rowOff>
    </xdr:from>
    <xdr:to>
      <xdr:col>2</xdr:col>
      <xdr:colOff>33531</xdr:colOff>
      <xdr:row>2</xdr:row>
      <xdr:rowOff>97864</xdr:rowOff>
    </xdr:to>
    <xdr:pic>
      <xdr:nvPicPr>
        <xdr:cNvPr id="4" name="Obrázek 3">
          <a:extLst>
            <a:ext uri="{FF2B5EF4-FFF2-40B4-BE49-F238E27FC236}">
              <a16:creationId xmlns:a16="http://schemas.microsoft.com/office/drawing/2014/main" id="{8BD73B86-89FF-492F-8703-7137D53BEFA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00525" y="9447168"/>
          <a:ext cx="1242366" cy="808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131082</xdr:colOff>
      <xdr:row>20</xdr:row>
      <xdr:rowOff>82096</xdr:rowOff>
    </xdr:from>
    <xdr:to>
      <xdr:col>12</xdr:col>
      <xdr:colOff>628317</xdr:colOff>
      <xdr:row>44</xdr:row>
      <xdr:rowOff>9071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124732</xdr:colOff>
      <xdr:row>20</xdr:row>
      <xdr:rowOff>82096</xdr:rowOff>
    </xdr:from>
    <xdr:to>
      <xdr:col>7</xdr:col>
      <xdr:colOff>131081</xdr:colOff>
      <xdr:row>34</xdr:row>
      <xdr:rowOff>37193</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124732</xdr:colOff>
      <xdr:row>30</xdr:row>
      <xdr:rowOff>140607</xdr:rowOff>
    </xdr:from>
    <xdr:to>
      <xdr:col>7</xdr:col>
      <xdr:colOff>236309</xdr:colOff>
      <xdr:row>45</xdr:row>
      <xdr:rowOff>45356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609600</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18</xdr:row>
      <xdr:rowOff>130629</xdr:rowOff>
    </xdr:from>
    <xdr:to>
      <xdr:col>9</xdr:col>
      <xdr:colOff>911679</xdr:colOff>
      <xdr:row>43</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6804</xdr:rowOff>
    </xdr:from>
    <xdr:to>
      <xdr:col>9</xdr:col>
      <xdr:colOff>906531</xdr:colOff>
      <xdr:row>42</xdr:row>
      <xdr:rowOff>44241</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266514</xdr:colOff>
      <xdr:row>36</xdr:row>
      <xdr:rowOff>2489</xdr:rowOff>
    </xdr:from>
    <xdr:to>
      <xdr:col>8</xdr:col>
      <xdr:colOff>594284</xdr:colOff>
      <xdr:row>44</xdr:row>
      <xdr:rowOff>131979</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331134</xdr:colOff>
      <xdr:row>36</xdr:row>
      <xdr:rowOff>2489</xdr:rowOff>
    </xdr:from>
    <xdr:to>
      <xdr:col>8</xdr:col>
      <xdr:colOff>876238</xdr:colOff>
      <xdr:row>44</xdr:row>
      <xdr:rowOff>63501</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61008</xdr:colOff>
      <xdr:row>36</xdr:row>
      <xdr:rowOff>2489</xdr:rowOff>
    </xdr:from>
    <xdr:to>
      <xdr:col>2</xdr:col>
      <xdr:colOff>281327</xdr:colOff>
      <xdr:row>44</xdr:row>
      <xdr:rowOff>75951</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6</xdr:row>
      <xdr:rowOff>2222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362"/>
          <a:ext cx="1082828" cy="63776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600079</xdr:colOff>
      <xdr:row>35</xdr:row>
      <xdr:rowOff>19050</xdr:rowOff>
    </xdr:from>
    <xdr:to>
      <xdr:col>8</xdr:col>
      <xdr:colOff>78922</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643889</xdr:colOff>
      <xdr:row>35</xdr:row>
      <xdr:rowOff>47625</xdr:rowOff>
    </xdr:from>
    <xdr:to>
      <xdr:col>8</xdr:col>
      <xdr:colOff>866774</xdr:colOff>
      <xdr:row>45</xdr:row>
      <xdr:rowOff>9525</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35</xdr:row>
      <xdr:rowOff>19050</xdr:rowOff>
    </xdr:from>
    <xdr:to>
      <xdr:col>2</xdr:col>
      <xdr:colOff>600075</xdr:colOff>
      <xdr:row>45</xdr:row>
      <xdr:rowOff>38100</xdr:rowOff>
    </xdr:to>
    <xdr:graphicFrame macro="">
      <xdr:nvGraphicFramePr>
        <xdr:cNvPr id="10" name="Graf 9">
          <a:extLst>
            <a:ext uri="{FF2B5EF4-FFF2-40B4-BE49-F238E27FC236}">
              <a16:creationId xmlns:a16="http://schemas.microsoft.com/office/drawing/2014/main" id="{3C1E1CDE-38B5-417B-8608-45C630C81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436792</xdr:colOff>
      <xdr:row>35</xdr:row>
      <xdr:rowOff>9526</xdr:rowOff>
    </xdr:from>
    <xdr:to>
      <xdr:col>7</xdr:col>
      <xdr:colOff>610961</xdr:colOff>
      <xdr:row>45</xdr:row>
      <xdr:rowOff>19051</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579664</xdr:colOff>
      <xdr:row>34</xdr:row>
      <xdr:rowOff>142876</xdr:rowOff>
    </xdr:from>
    <xdr:to>
      <xdr:col>8</xdr:col>
      <xdr:colOff>866775</xdr:colOff>
      <xdr:row>45</xdr:row>
      <xdr:rowOff>123825</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9526</xdr:rowOff>
    </xdr:from>
    <xdr:to>
      <xdr:col>2</xdr:col>
      <xdr:colOff>457200</xdr:colOff>
      <xdr:row>45</xdr:row>
      <xdr:rowOff>43545</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511631</xdr:colOff>
      <xdr:row>35</xdr:row>
      <xdr:rowOff>9525</xdr:rowOff>
    </xdr:from>
    <xdr:to>
      <xdr:col>7</xdr:col>
      <xdr:colOff>666751</xdr:colOff>
      <xdr:row>45</xdr:row>
      <xdr:rowOff>80282</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704850</xdr:colOff>
      <xdr:row>35</xdr:row>
      <xdr:rowOff>9524</xdr:rowOff>
    </xdr:from>
    <xdr:to>
      <xdr:col>8</xdr:col>
      <xdr:colOff>876299</xdr:colOff>
      <xdr:row>45</xdr:row>
      <xdr:rowOff>76199</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66676</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23</xdr:row>
      <xdr:rowOff>38100</xdr:rowOff>
    </xdr:from>
    <xdr:to>
      <xdr:col>7</xdr:col>
      <xdr:colOff>266700</xdr:colOff>
      <xdr:row>45</xdr:row>
      <xdr:rowOff>66675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352425</xdr:colOff>
      <xdr:row>23</xdr:row>
      <xdr:rowOff>38100</xdr:rowOff>
    </xdr:from>
    <xdr:to>
      <xdr:col>13</xdr:col>
      <xdr:colOff>672192</xdr:colOff>
      <xdr:row>45</xdr:row>
      <xdr:rowOff>57150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492580</xdr:colOff>
      <xdr:row>34</xdr:row>
      <xdr:rowOff>133350</xdr:rowOff>
    </xdr:from>
    <xdr:to>
      <xdr:col>8</xdr:col>
      <xdr:colOff>121103</xdr:colOff>
      <xdr:row>45</xdr:row>
      <xdr:rowOff>66675</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683080</xdr:colOff>
      <xdr:row>34</xdr:row>
      <xdr:rowOff>133350</xdr:rowOff>
    </xdr:from>
    <xdr:to>
      <xdr:col>8</xdr:col>
      <xdr:colOff>866776</xdr:colOff>
      <xdr:row>44</xdr:row>
      <xdr:rowOff>76199</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133350</xdr:rowOff>
    </xdr:from>
    <xdr:to>
      <xdr:col>2</xdr:col>
      <xdr:colOff>514349</xdr:colOff>
      <xdr:row>45</xdr:row>
      <xdr:rowOff>47625</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542928</xdr:colOff>
      <xdr:row>36</xdr:row>
      <xdr:rowOff>9525</xdr:rowOff>
    </xdr:from>
    <xdr:to>
      <xdr:col>8</xdr:col>
      <xdr:colOff>295275</xdr:colOff>
      <xdr:row>45</xdr:row>
      <xdr:rowOff>76200</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666748</xdr:colOff>
      <xdr:row>36</xdr:row>
      <xdr:rowOff>9525</xdr:rowOff>
    </xdr:from>
    <xdr:to>
      <xdr:col>8</xdr:col>
      <xdr:colOff>857250</xdr:colOff>
      <xdr:row>45</xdr:row>
      <xdr:rowOff>66675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36</xdr:row>
      <xdr:rowOff>9525</xdr:rowOff>
    </xdr:from>
    <xdr:to>
      <xdr:col>2</xdr:col>
      <xdr:colOff>533399</xdr:colOff>
      <xdr:row>45</xdr:row>
      <xdr:rowOff>76200</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526597</xdr:colOff>
      <xdr:row>34</xdr:row>
      <xdr:rowOff>152399</xdr:rowOff>
    </xdr:from>
    <xdr:to>
      <xdr:col>7</xdr:col>
      <xdr:colOff>809625</xdr:colOff>
      <xdr:row>45</xdr:row>
      <xdr:rowOff>66674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800100</xdr:colOff>
      <xdr:row>34</xdr:row>
      <xdr:rowOff>152399</xdr:rowOff>
    </xdr:from>
    <xdr:to>
      <xdr:col>8</xdr:col>
      <xdr:colOff>847725</xdr:colOff>
      <xdr:row>45</xdr:row>
      <xdr:rowOff>76199</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152399</xdr:rowOff>
    </xdr:from>
    <xdr:to>
      <xdr:col>2</xdr:col>
      <xdr:colOff>514349</xdr:colOff>
      <xdr:row>45</xdr:row>
      <xdr:rowOff>76199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2</xdr:col>
      <xdr:colOff>534762</xdr:colOff>
      <xdr:row>35</xdr:row>
      <xdr:rowOff>9525</xdr:rowOff>
    </xdr:from>
    <xdr:to>
      <xdr:col>7</xdr:col>
      <xdr:colOff>845003</xdr:colOff>
      <xdr:row>45</xdr:row>
      <xdr:rowOff>57150</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790575</xdr:colOff>
      <xdr:row>35</xdr:row>
      <xdr:rowOff>9525</xdr:rowOff>
    </xdr:from>
    <xdr:to>
      <xdr:col>8</xdr:col>
      <xdr:colOff>819150</xdr:colOff>
      <xdr:row>45</xdr:row>
      <xdr:rowOff>47625</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35</xdr:row>
      <xdr:rowOff>9525</xdr:rowOff>
    </xdr:from>
    <xdr:to>
      <xdr:col>2</xdr:col>
      <xdr:colOff>542924</xdr:colOff>
      <xdr:row>45</xdr:row>
      <xdr:rowOff>85725</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530681</xdr:colOff>
      <xdr:row>35</xdr:row>
      <xdr:rowOff>38100</xdr:rowOff>
    </xdr:from>
    <xdr:to>
      <xdr:col>8</xdr:col>
      <xdr:colOff>257175</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790576</xdr:colOff>
      <xdr:row>35</xdr:row>
      <xdr:rowOff>38100</xdr:rowOff>
    </xdr:from>
    <xdr:to>
      <xdr:col>8</xdr:col>
      <xdr:colOff>847726</xdr:colOff>
      <xdr:row>45</xdr:row>
      <xdr:rowOff>65315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38100</xdr:rowOff>
    </xdr:from>
    <xdr:to>
      <xdr:col>2</xdr:col>
      <xdr:colOff>533399</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576945</xdr:colOff>
      <xdr:row>36</xdr:row>
      <xdr:rowOff>19050</xdr:rowOff>
    </xdr:from>
    <xdr:to>
      <xdr:col>8</xdr:col>
      <xdr:colOff>205468</xdr:colOff>
      <xdr:row>45</xdr:row>
      <xdr:rowOff>104775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36</xdr:row>
      <xdr:rowOff>19050</xdr:rowOff>
    </xdr:from>
    <xdr:to>
      <xdr:col>8</xdr:col>
      <xdr:colOff>857250</xdr:colOff>
      <xdr:row>45</xdr:row>
      <xdr:rowOff>76200</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36</xdr:row>
      <xdr:rowOff>19050</xdr:rowOff>
    </xdr:from>
    <xdr:to>
      <xdr:col>2</xdr:col>
      <xdr:colOff>523874</xdr:colOff>
      <xdr:row>45</xdr:row>
      <xdr:rowOff>95923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503466</xdr:colOff>
      <xdr:row>34</xdr:row>
      <xdr:rowOff>145598</xdr:rowOff>
    </xdr:from>
    <xdr:to>
      <xdr:col>8</xdr:col>
      <xdr:colOff>352425</xdr:colOff>
      <xdr:row>45</xdr:row>
      <xdr:rowOff>9527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681720</xdr:colOff>
      <xdr:row>34</xdr:row>
      <xdr:rowOff>145598</xdr:rowOff>
    </xdr:from>
    <xdr:to>
      <xdr:col>8</xdr:col>
      <xdr:colOff>828676</xdr:colOff>
      <xdr:row>45</xdr:row>
      <xdr:rowOff>38100</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145598</xdr:rowOff>
    </xdr:from>
    <xdr:to>
      <xdr:col>2</xdr:col>
      <xdr:colOff>523874</xdr:colOff>
      <xdr:row>45</xdr:row>
      <xdr:rowOff>35083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2</xdr:col>
      <xdr:colOff>538845</xdr:colOff>
      <xdr:row>35</xdr:row>
      <xdr:rowOff>134471</xdr:rowOff>
    </xdr:from>
    <xdr:to>
      <xdr:col>8</xdr:col>
      <xdr:colOff>496661</xdr:colOff>
      <xdr:row>45</xdr:row>
      <xdr:rowOff>85725</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744311</xdr:colOff>
      <xdr:row>35</xdr:row>
      <xdr:rowOff>134471</xdr:rowOff>
    </xdr:from>
    <xdr:to>
      <xdr:col>8</xdr:col>
      <xdr:colOff>857250</xdr:colOff>
      <xdr:row>45</xdr:row>
      <xdr:rowOff>66676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134471</xdr:rowOff>
    </xdr:from>
    <xdr:to>
      <xdr:col>2</xdr:col>
      <xdr:colOff>523874</xdr:colOff>
      <xdr:row>45</xdr:row>
      <xdr:rowOff>66811</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5</xdr:row>
      <xdr:rowOff>119727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27</xdr:row>
      <xdr:rowOff>30480</xdr:rowOff>
    </xdr:from>
    <xdr:to>
      <xdr:col>0</xdr:col>
      <xdr:colOff>123825</xdr:colOff>
      <xdr:row>34</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515712</xdr:colOff>
      <xdr:row>34</xdr:row>
      <xdr:rowOff>133350</xdr:rowOff>
    </xdr:from>
    <xdr:to>
      <xdr:col>8</xdr:col>
      <xdr:colOff>664028</xdr:colOff>
      <xdr:row>45</xdr:row>
      <xdr:rowOff>28576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35</xdr:row>
      <xdr:rowOff>9525</xdr:rowOff>
    </xdr:from>
    <xdr:to>
      <xdr:col>8</xdr:col>
      <xdr:colOff>838201</xdr:colOff>
      <xdr:row>45</xdr:row>
      <xdr:rowOff>40548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133350</xdr:rowOff>
    </xdr:from>
    <xdr:to>
      <xdr:col>2</xdr:col>
      <xdr:colOff>523874</xdr:colOff>
      <xdr:row>45</xdr:row>
      <xdr:rowOff>68969</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2</xdr:col>
      <xdr:colOff>521156</xdr:colOff>
      <xdr:row>35</xdr:row>
      <xdr:rowOff>9525</xdr:rowOff>
    </xdr:from>
    <xdr:to>
      <xdr:col>8</xdr:col>
      <xdr:colOff>329293</xdr:colOff>
      <xdr:row>45</xdr:row>
      <xdr:rowOff>57150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733425</xdr:colOff>
      <xdr:row>35</xdr:row>
      <xdr:rowOff>9525</xdr:rowOff>
    </xdr:from>
    <xdr:to>
      <xdr:col>8</xdr:col>
      <xdr:colOff>838200</xdr:colOff>
      <xdr:row>44</xdr:row>
      <xdr:rowOff>97729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43544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533400</xdr:colOff>
      <xdr:row>20</xdr:row>
      <xdr:rowOff>47755</xdr:rowOff>
    </xdr:from>
    <xdr:to>
      <xdr:col>13</xdr:col>
      <xdr:colOff>675035</xdr:colOff>
      <xdr:row>45</xdr:row>
      <xdr:rowOff>61231</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38101</xdr:colOff>
      <xdr:row>20</xdr:row>
      <xdr:rowOff>47625</xdr:rowOff>
    </xdr:from>
    <xdr:to>
      <xdr:col>7</xdr:col>
      <xdr:colOff>571501</xdr:colOff>
      <xdr:row>45</xdr:row>
      <xdr:rowOff>66674</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104776</xdr:colOff>
      <xdr:row>21</xdr:row>
      <xdr:rowOff>100965</xdr:rowOff>
    </xdr:from>
    <xdr:to>
      <xdr:col>6</xdr:col>
      <xdr:colOff>247650</xdr:colOff>
      <xdr:row>42</xdr:row>
      <xdr:rowOff>34018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21</xdr:row>
      <xdr:rowOff>100965</xdr:rowOff>
    </xdr:from>
    <xdr:to>
      <xdr:col>13</xdr:col>
      <xdr:colOff>590550</xdr:colOff>
      <xdr:row>42</xdr:row>
      <xdr:rowOff>3356</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25</xdr:row>
      <xdr:rowOff>2198</xdr:rowOff>
    </xdr:from>
    <xdr:to>
      <xdr:col>4</xdr:col>
      <xdr:colOff>161925</xdr:colOff>
      <xdr:row>39</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25</xdr:row>
      <xdr:rowOff>2198</xdr:rowOff>
    </xdr:from>
    <xdr:to>
      <xdr:col>11</xdr:col>
      <xdr:colOff>361950</xdr:colOff>
      <xdr:row>39</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508635</xdr:colOff>
      <xdr:row>33</xdr:row>
      <xdr:rowOff>28848</xdr:rowOff>
    </xdr:from>
    <xdr:to>
      <xdr:col>9</xdr:col>
      <xdr:colOff>523602</xdr:colOff>
      <xdr:row>44</xdr:row>
      <xdr:rowOff>72391</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54237</xdr:colOff>
      <xdr:row>21</xdr:row>
      <xdr:rowOff>57821</xdr:rowOff>
    </xdr:from>
    <xdr:to>
      <xdr:col>5</xdr:col>
      <xdr:colOff>311972</xdr:colOff>
      <xdr:row>33</xdr:row>
      <xdr:rowOff>3041</xdr:rowOff>
    </xdr:to>
    <xdr:graphicFrame macro="">
      <xdr:nvGraphicFramePr>
        <xdr:cNvPr id="4" name="Graf 3">
          <a:extLst>
            <a:ext uri="{FF2B5EF4-FFF2-40B4-BE49-F238E27FC236}">
              <a16:creationId xmlns:a16="http://schemas.microsoft.com/office/drawing/2014/main" id="{F07A03DE-5E96-4C53-B088-FF5116C79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408902</xdr:colOff>
      <xdr:row>21</xdr:row>
      <xdr:rowOff>66787</xdr:rowOff>
    </xdr:from>
    <xdr:to>
      <xdr:col>13</xdr:col>
      <xdr:colOff>229608</xdr:colOff>
      <xdr:row>33</xdr:row>
      <xdr:rowOff>39118</xdr:rowOff>
    </xdr:to>
    <xdr:graphicFrame macro="">
      <xdr:nvGraphicFramePr>
        <xdr:cNvPr id="5" name="Graf 4">
          <a:extLst>
            <a:ext uri="{FF2B5EF4-FFF2-40B4-BE49-F238E27FC236}">
              <a16:creationId xmlns:a16="http://schemas.microsoft.com/office/drawing/2014/main" id="{54D24689-812E-4502-BE4D-3CF418281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11206</xdr:colOff>
      <xdr:row>1</xdr:row>
      <xdr:rowOff>445</xdr:rowOff>
    </xdr:from>
    <xdr:to>
      <xdr:col>11</xdr:col>
      <xdr:colOff>541244</xdr:colOff>
      <xdr:row>12</xdr:row>
      <xdr:rowOff>134471</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13</xdr:row>
      <xdr:rowOff>44822</xdr:rowOff>
    </xdr:from>
    <xdr:to>
      <xdr:col>11</xdr:col>
      <xdr:colOff>541244</xdr:colOff>
      <xdr:row>24</xdr:row>
      <xdr:rowOff>89200</xdr:rowOff>
    </xdr:to>
    <xdr:graphicFrame macro="">
      <xdr:nvGraphicFramePr>
        <xdr:cNvPr id="5" name="Graf 4">
          <a:extLst>
            <a:ext uri="{FF2B5EF4-FFF2-40B4-BE49-F238E27FC236}">
              <a16:creationId xmlns:a16="http://schemas.microsoft.com/office/drawing/2014/main" id="{77039F21-A2DD-43F6-90C0-806B2E3447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11206</xdr:colOff>
      <xdr:row>25</xdr:row>
      <xdr:rowOff>11204</xdr:rowOff>
    </xdr:from>
    <xdr:to>
      <xdr:col>11</xdr:col>
      <xdr:colOff>605118</xdr:colOff>
      <xdr:row>36</xdr:row>
      <xdr:rowOff>55582</xdr:rowOff>
    </xdr:to>
    <xdr:graphicFrame macro="">
      <xdr:nvGraphicFramePr>
        <xdr:cNvPr id="6" name="Graf 5">
          <a:extLst>
            <a:ext uri="{FF2B5EF4-FFF2-40B4-BE49-F238E27FC236}">
              <a16:creationId xmlns:a16="http://schemas.microsoft.com/office/drawing/2014/main" id="{549FDC03-BAAB-4FCC-A6FC-ED1EC6269D3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52</xdr:row>
      <xdr:rowOff>27215</xdr:rowOff>
    </xdr:from>
    <xdr:to>
      <xdr:col>5</xdr:col>
      <xdr:colOff>397880</xdr:colOff>
      <xdr:row>57</xdr:row>
      <xdr:rowOff>146525</xdr:rowOff>
    </xdr:to>
    <xdr:pic>
      <xdr:nvPicPr>
        <xdr:cNvPr id="5" name="Obrázek 4">
          <a:extLst>
            <a:ext uri="{FF2B5EF4-FFF2-40B4-BE49-F238E27FC236}">
              <a16:creationId xmlns:a16="http://schemas.microsoft.com/office/drawing/2014/main" id="{0F47BB5C-5837-459F-A59F-78751D40D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01"/>
          <a:ext cx="3459487" cy="935738"/>
        </a:xfrm>
        <a:prstGeom prst="rect">
          <a:avLst/>
        </a:prstGeom>
      </xdr:spPr>
    </xdr:pic>
    <xdr:clientData/>
  </xdr:twoCellAnchor>
  <xdr:twoCellAnchor editAs="oneCell">
    <xdr:from>
      <xdr:col>0</xdr:col>
      <xdr:colOff>0</xdr:colOff>
      <xdr:row>52</xdr:row>
      <xdr:rowOff>23812</xdr:rowOff>
    </xdr:from>
    <xdr:to>
      <xdr:col>5</xdr:col>
      <xdr:colOff>423393</xdr:colOff>
      <xdr:row>57</xdr:row>
      <xdr:rowOff>155878</xdr:rowOff>
    </xdr:to>
    <xdr:pic>
      <xdr:nvPicPr>
        <xdr:cNvPr id="4" name="Obrázek 3">
          <a:extLst>
            <a:ext uri="{FF2B5EF4-FFF2-40B4-BE49-F238E27FC236}">
              <a16:creationId xmlns:a16="http://schemas.microsoft.com/office/drawing/2014/main" id="{C6959717-E2F8-4CE4-9C24-B2724FCB4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10587"/>
          <a:ext cx="3471393" cy="941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100853</xdr:rowOff>
    </xdr:from>
    <xdr:to>
      <xdr:col>15</xdr:col>
      <xdr:colOff>523875</xdr:colOff>
      <xdr:row>44</xdr:row>
      <xdr:rowOff>9253</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23</xdr:row>
      <xdr:rowOff>38100</xdr:rowOff>
    </xdr:from>
    <xdr:to>
      <xdr:col>7</xdr:col>
      <xdr:colOff>148650</xdr:colOff>
      <xdr:row>41</xdr:row>
      <xdr:rowOff>111126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487363</xdr:colOff>
      <xdr:row>23</xdr:row>
      <xdr:rowOff>28575</xdr:rowOff>
    </xdr:from>
    <xdr:to>
      <xdr:col>13</xdr:col>
      <xdr:colOff>621847</xdr:colOff>
      <xdr:row>41</xdr:row>
      <xdr:rowOff>133350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219075</xdr:colOff>
      <xdr:row>20</xdr:row>
      <xdr:rowOff>9525</xdr:rowOff>
    </xdr:from>
    <xdr:to>
      <xdr:col>13</xdr:col>
      <xdr:colOff>672194</xdr:colOff>
      <xdr:row>44</xdr:row>
      <xdr:rowOff>100693</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28575</xdr:colOff>
      <xdr:row>20</xdr:row>
      <xdr:rowOff>9525</xdr:rowOff>
    </xdr:from>
    <xdr:to>
      <xdr:col>8</xdr:col>
      <xdr:colOff>226695</xdr:colOff>
      <xdr:row>43</xdr:row>
      <xdr:rowOff>9525</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79375</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19050</xdr:rowOff>
    </xdr:from>
    <xdr:to>
      <xdr:col>0</xdr:col>
      <xdr:colOff>123825</xdr:colOff>
      <xdr:row>19</xdr:row>
      <xdr:rowOff>145540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508000</xdr:colOff>
      <xdr:row>1</xdr:row>
      <xdr:rowOff>6892</xdr:rowOff>
    </xdr:from>
    <xdr:to>
      <xdr:col>11</xdr:col>
      <xdr:colOff>508000</xdr:colOff>
      <xdr:row>14</xdr:row>
      <xdr:rowOff>111125</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111125</xdr:colOff>
      <xdr:row>1</xdr:row>
      <xdr:rowOff>6892</xdr:rowOff>
    </xdr:from>
    <xdr:to>
      <xdr:col>8</xdr:col>
      <xdr:colOff>498750</xdr:colOff>
      <xdr:row>16</xdr:row>
      <xdr:rowOff>32021</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508000</xdr:colOff>
      <xdr:row>16</xdr:row>
      <xdr:rowOff>86266</xdr:rowOff>
    </xdr:from>
    <xdr:to>
      <xdr:col>11</xdr:col>
      <xdr:colOff>523874</xdr:colOff>
      <xdr:row>28</xdr:row>
      <xdr:rowOff>79375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111125</xdr:colOff>
      <xdr:row>16</xdr:row>
      <xdr:rowOff>86266</xdr:rowOff>
    </xdr:from>
    <xdr:to>
      <xdr:col>8</xdr:col>
      <xdr:colOff>484189</xdr:colOff>
      <xdr:row>28</xdr:row>
      <xdr:rowOff>149766</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508000</xdr:colOff>
      <xdr:row>30</xdr:row>
      <xdr:rowOff>38641</xdr:rowOff>
    </xdr:from>
    <xdr:to>
      <xdr:col>11</xdr:col>
      <xdr:colOff>539750</xdr:colOff>
      <xdr:row>40</xdr:row>
      <xdr:rowOff>50255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111125</xdr:colOff>
      <xdr:row>30</xdr:row>
      <xdr:rowOff>38641</xdr:rowOff>
    </xdr:from>
    <xdr:to>
      <xdr:col>8</xdr:col>
      <xdr:colOff>571500</xdr:colOff>
      <xdr:row>39</xdr:row>
      <xdr:rowOff>116112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21</xdr:row>
      <xdr:rowOff>14287</xdr:rowOff>
    </xdr:from>
    <xdr:to>
      <xdr:col>0</xdr:col>
      <xdr:colOff>152400</xdr:colOff>
      <xdr:row>27</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35</xdr:row>
      <xdr:rowOff>14286</xdr:rowOff>
    </xdr:from>
    <xdr:to>
      <xdr:col>0</xdr:col>
      <xdr:colOff>114300</xdr:colOff>
      <xdr:row>38</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50.bin"/><Relationship Id="rId1" Type="http://schemas.openxmlformats.org/officeDocument/2006/relationships/hyperlink" Target="mailto:teplo.statistika@eru.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B83BD-AAE7-447C-83EA-804F7FED2370}">
  <sheetPr>
    <tabColor rgb="FF92D050"/>
  </sheetPr>
  <dimension ref="A1:K50"/>
  <sheetViews>
    <sheetView showGridLines="0" showWhiteSpace="0" view="pageBreakPreview" zoomScale="55" zoomScaleNormal="58" zoomScaleSheetLayoutView="55" zoomScalePageLayoutView="70" workbookViewId="0">
      <selection activeCell="F2" sqref="F2"/>
    </sheetView>
  </sheetViews>
  <sheetFormatPr defaultColWidth="9.109375" defaultRowHeight="13.2"/>
  <cols>
    <col min="1" max="1" width="41.5546875" style="250" customWidth="1"/>
    <col min="2" max="2" width="50.44140625" style="250" customWidth="1"/>
    <col min="3" max="9" width="9.88671875" style="250" customWidth="1"/>
    <col min="10" max="10" width="10.33203125" style="250" customWidth="1"/>
    <col min="11" max="16384" width="9.109375" style="250"/>
  </cols>
  <sheetData>
    <row r="1" spans="1:11" ht="399.75" customHeight="1">
      <c r="A1" s="359" t="s">
        <v>323</v>
      </c>
      <c r="B1" s="360"/>
    </row>
    <row r="2" spans="1:11" ht="400.2" customHeight="1">
      <c r="A2" s="263"/>
      <c r="B2" s="357"/>
      <c r="C2" s="262"/>
      <c r="D2" s="262"/>
      <c r="E2" s="262"/>
      <c r="F2" s="262"/>
      <c r="G2" s="262"/>
      <c r="H2" s="262"/>
      <c r="I2" s="262"/>
      <c r="J2" s="262"/>
      <c r="K2" s="250" t="s">
        <v>207</v>
      </c>
    </row>
    <row r="3" spans="1:11">
      <c r="B3" s="358"/>
      <c r="D3" s="261"/>
      <c r="E3" s="260"/>
      <c r="F3" s="260"/>
      <c r="G3" s="260"/>
      <c r="J3" s="254"/>
    </row>
    <row r="9" spans="1:11">
      <c r="B9" s="259"/>
      <c r="I9" s="258"/>
    </row>
    <row r="10" spans="1:11">
      <c r="B10" s="253"/>
      <c r="C10" s="252"/>
    </row>
    <row r="11" spans="1:11">
      <c r="B11" s="253"/>
      <c r="C11" s="252"/>
    </row>
    <row r="12" spans="1:11">
      <c r="B12" s="253"/>
      <c r="C12" s="252"/>
    </row>
    <row r="13" spans="1:11">
      <c r="A13" s="255"/>
      <c r="B13" s="257"/>
      <c r="C13" s="256"/>
      <c r="D13" s="255"/>
      <c r="E13" s="255"/>
      <c r="F13" s="255"/>
      <c r="G13" s="255"/>
      <c r="H13" s="255"/>
      <c r="I13" s="255"/>
      <c r="J13" s="255"/>
    </row>
    <row r="14" spans="1:11">
      <c r="A14" s="255"/>
      <c r="B14" s="257"/>
      <c r="C14" s="256"/>
      <c r="D14" s="255"/>
      <c r="E14" s="255"/>
      <c r="F14" s="255"/>
      <c r="G14" s="255"/>
      <c r="H14" s="255"/>
      <c r="I14" s="255"/>
      <c r="J14" s="255"/>
    </row>
    <row r="15" spans="1:11">
      <c r="A15" s="255"/>
      <c r="B15" s="257"/>
      <c r="C15" s="256"/>
      <c r="D15" s="255"/>
      <c r="E15" s="255"/>
      <c r="F15" s="255"/>
      <c r="G15" s="255"/>
      <c r="H15" s="255"/>
      <c r="I15" s="255"/>
      <c r="J15" s="255"/>
    </row>
    <row r="16" spans="1:11">
      <c r="A16" s="255"/>
      <c r="B16" s="257"/>
      <c r="C16" s="256"/>
      <c r="D16" s="255"/>
      <c r="E16" s="255"/>
      <c r="F16" s="255"/>
      <c r="G16" s="255"/>
      <c r="H16" s="255"/>
      <c r="I16" s="255"/>
      <c r="J16" s="255"/>
    </row>
    <row r="17" spans="1:10">
      <c r="A17" s="255"/>
      <c r="B17" s="257"/>
      <c r="C17" s="256"/>
      <c r="D17" s="255"/>
      <c r="E17" s="255"/>
      <c r="F17" s="255"/>
      <c r="G17" s="255"/>
      <c r="H17" s="255"/>
      <c r="I17" s="255"/>
      <c r="J17" s="255"/>
    </row>
    <row r="18" spans="1:10">
      <c r="A18" s="255"/>
      <c r="B18" s="257"/>
      <c r="C18" s="256"/>
      <c r="D18" s="255"/>
      <c r="E18" s="255"/>
      <c r="F18" s="255"/>
      <c r="G18" s="255"/>
      <c r="H18" s="255"/>
      <c r="I18" s="255"/>
      <c r="J18" s="255"/>
    </row>
    <row r="19" spans="1:10">
      <c r="A19" s="255"/>
      <c r="B19" s="257"/>
      <c r="C19" s="256"/>
      <c r="D19" s="255"/>
      <c r="E19" s="255"/>
      <c r="F19" s="255"/>
      <c r="G19" s="255"/>
      <c r="H19" s="255"/>
      <c r="I19" s="255"/>
      <c r="J19" s="255"/>
    </row>
    <row r="21" spans="1:10">
      <c r="A21" s="255"/>
      <c r="B21" s="257"/>
      <c r="C21" s="256"/>
      <c r="D21" s="255"/>
      <c r="E21" s="255"/>
      <c r="F21" s="255"/>
      <c r="G21" s="255"/>
      <c r="H21" s="255"/>
      <c r="I21" s="255"/>
      <c r="J21" s="255"/>
    </row>
    <row r="22" spans="1:10">
      <c r="A22" s="255"/>
      <c r="B22" s="257"/>
      <c r="C22" s="256"/>
      <c r="D22" s="255"/>
      <c r="E22" s="255"/>
      <c r="F22" s="255"/>
      <c r="G22" s="255"/>
      <c r="H22" s="255"/>
      <c r="I22" s="255"/>
      <c r="J22" s="255"/>
    </row>
    <row r="23" spans="1:10">
      <c r="A23" s="255"/>
      <c r="B23" s="257"/>
      <c r="C23" s="256"/>
      <c r="D23" s="255"/>
      <c r="E23" s="255"/>
      <c r="F23" s="255"/>
      <c r="G23" s="255"/>
      <c r="H23" s="255"/>
      <c r="I23" s="255"/>
      <c r="J23" s="255"/>
    </row>
    <row r="25" spans="1:10">
      <c r="A25" s="255"/>
      <c r="C25" s="256"/>
      <c r="D25" s="255"/>
      <c r="E25" s="255"/>
      <c r="F25" s="255"/>
      <c r="G25" s="255"/>
      <c r="H25" s="255"/>
      <c r="I25" s="255"/>
      <c r="J25" s="255"/>
    </row>
    <row r="26" spans="1:10">
      <c r="A26" s="255"/>
      <c r="C26" s="256"/>
      <c r="D26" s="255"/>
      <c r="E26" s="255"/>
      <c r="F26" s="255"/>
      <c r="G26" s="255"/>
      <c r="H26" s="255"/>
      <c r="I26" s="255"/>
      <c r="J26" s="255"/>
    </row>
    <row r="27" spans="1:10">
      <c r="A27" s="255"/>
      <c r="C27" s="256"/>
      <c r="D27" s="255"/>
      <c r="E27" s="255"/>
      <c r="F27" s="255"/>
      <c r="G27" s="255"/>
      <c r="H27" s="255"/>
      <c r="I27" s="255"/>
      <c r="J27" s="255"/>
    </row>
    <row r="28" spans="1:10">
      <c r="A28" s="361"/>
      <c r="B28" s="361"/>
      <c r="C28" s="361"/>
      <c r="D28" s="361"/>
      <c r="E28" s="361"/>
      <c r="F28" s="361"/>
      <c r="G28" s="361"/>
      <c r="H28" s="361"/>
      <c r="I28" s="361"/>
      <c r="J28" s="361"/>
    </row>
    <row r="29" spans="1:10">
      <c r="A29" s="255"/>
      <c r="B29" s="257"/>
      <c r="C29" s="256"/>
      <c r="D29" s="255"/>
      <c r="E29" s="255"/>
      <c r="F29" s="255"/>
      <c r="G29" s="255"/>
      <c r="H29" s="255"/>
      <c r="I29" s="255"/>
      <c r="J29" s="255"/>
    </row>
    <row r="31" spans="1:10">
      <c r="A31" s="255"/>
      <c r="B31" s="257"/>
      <c r="C31" s="256"/>
      <c r="D31" s="255"/>
      <c r="E31" s="255"/>
      <c r="F31" s="255"/>
      <c r="G31" s="255"/>
      <c r="H31" s="255"/>
      <c r="I31" s="255"/>
      <c r="J31" s="255"/>
    </row>
    <row r="32" spans="1:10">
      <c r="A32" s="255"/>
      <c r="B32" s="257"/>
      <c r="C32" s="256"/>
      <c r="D32" s="255"/>
      <c r="E32" s="255"/>
      <c r="F32" s="255"/>
      <c r="G32" s="255"/>
      <c r="H32" s="255"/>
      <c r="I32" s="255"/>
      <c r="J32" s="255"/>
    </row>
    <row r="33" spans="1:10">
      <c r="A33" s="362"/>
      <c r="B33" s="362"/>
      <c r="C33" s="362"/>
      <c r="D33" s="362"/>
      <c r="E33" s="362"/>
      <c r="F33" s="362"/>
      <c r="G33" s="362"/>
      <c r="H33" s="362"/>
      <c r="I33" s="362"/>
      <c r="J33" s="362"/>
    </row>
    <row r="34" spans="1:10">
      <c r="B34" s="254"/>
      <c r="C34" s="254"/>
      <c r="D34" s="254"/>
      <c r="E34" s="254"/>
      <c r="F34" s="254"/>
      <c r="G34" s="254"/>
      <c r="H34" s="254"/>
      <c r="I34" s="254"/>
      <c r="J34" s="254"/>
    </row>
    <row r="37" spans="1:10">
      <c r="B37" s="253"/>
      <c r="C37" s="252"/>
    </row>
    <row r="39" spans="1:10">
      <c r="B39" s="251"/>
      <c r="C39" s="251"/>
      <c r="D39" s="251"/>
      <c r="E39" s="251"/>
      <c r="F39" s="251"/>
      <c r="G39" s="251"/>
      <c r="H39" s="251"/>
      <c r="I39" s="251"/>
    </row>
    <row r="50" spans="1:10">
      <c r="A50" s="363"/>
      <c r="B50" s="363"/>
      <c r="C50" s="363"/>
      <c r="D50" s="363"/>
      <c r="E50" s="363"/>
      <c r="F50" s="363"/>
      <c r="G50" s="363"/>
      <c r="H50" s="363"/>
      <c r="I50" s="363"/>
      <c r="J50" s="363"/>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view="pageBreakPreview" zoomScaleNormal="70" zoomScaleSheetLayoutView="100" workbookViewId="0">
      <selection activeCell="S30" sqref="S30"/>
    </sheetView>
  </sheetViews>
  <sheetFormatPr defaultColWidth="9.109375" defaultRowHeight="13.2"/>
  <cols>
    <col min="1" max="1" width="30.88671875" style="2" customWidth="1"/>
    <col min="2" max="13" width="8.5546875" style="2" customWidth="1"/>
    <col min="14" max="14" width="10.44140625" style="2" customWidth="1"/>
    <col min="15" max="15" width="8.44140625" style="2" customWidth="1"/>
    <col min="16" max="16" width="11.44140625" style="2" bestFit="1" customWidth="1"/>
    <col min="17" max="16384" width="9.109375" style="2"/>
  </cols>
  <sheetData>
    <row r="1" spans="1:22" ht="21">
      <c r="A1" s="177" t="s">
        <v>248</v>
      </c>
      <c r="N1" s="240" t="str">
        <f>'3'!N1</f>
        <v>II. čtvrtletí 2023</v>
      </c>
    </row>
    <row r="2" spans="1:22" s="66" customFormat="1" ht="17.399999999999999">
      <c r="A2" s="236" t="s">
        <v>249</v>
      </c>
      <c r="B2" s="23"/>
      <c r="C2" s="23"/>
      <c r="D2" s="23"/>
      <c r="E2" s="23"/>
      <c r="F2" s="23"/>
      <c r="G2" s="23"/>
      <c r="H2" s="23"/>
      <c r="I2" s="23"/>
      <c r="J2" s="23"/>
      <c r="K2" s="23"/>
      <c r="L2" s="23"/>
      <c r="M2" s="23"/>
    </row>
    <row r="3" spans="1:22" s="7" customFormat="1" ht="6" customHeight="1"/>
    <row r="4" spans="1:22" s="7" customFormat="1" ht="12">
      <c r="A4" s="375">
        <v>2023</v>
      </c>
      <c r="B4" s="376" t="s">
        <v>42</v>
      </c>
      <c r="C4" s="377"/>
      <c r="D4" s="378"/>
      <c r="E4" s="377" t="s">
        <v>43</v>
      </c>
      <c r="F4" s="377"/>
      <c r="G4" s="377"/>
      <c r="H4" s="376" t="s">
        <v>44</v>
      </c>
      <c r="I4" s="377"/>
      <c r="J4" s="378"/>
      <c r="K4" s="376" t="s">
        <v>45</v>
      </c>
      <c r="L4" s="377"/>
      <c r="M4" s="378"/>
      <c r="N4" s="211" t="s">
        <v>7</v>
      </c>
    </row>
    <row r="5" spans="1:22" s="7" customFormat="1" ht="12" customHeight="1">
      <c r="A5" s="375"/>
      <c r="B5" s="276" t="s">
        <v>8</v>
      </c>
      <c r="C5" s="266" t="s">
        <v>9</v>
      </c>
      <c r="D5" s="277" t="s">
        <v>10</v>
      </c>
      <c r="E5" s="195" t="s">
        <v>11</v>
      </c>
      <c r="F5" s="195" t="s">
        <v>12</v>
      </c>
      <c r="G5" s="195" t="s">
        <v>13</v>
      </c>
      <c r="H5" s="276" t="s">
        <v>14</v>
      </c>
      <c r="I5" s="266" t="s">
        <v>15</v>
      </c>
      <c r="J5" s="277" t="s">
        <v>16</v>
      </c>
      <c r="K5" s="276" t="s">
        <v>17</v>
      </c>
      <c r="L5" s="266" t="s">
        <v>18</v>
      </c>
      <c r="M5" s="277" t="s">
        <v>19</v>
      </c>
      <c r="N5" s="196"/>
    </row>
    <row r="6" spans="1:22" s="7" customFormat="1" ht="12" customHeight="1">
      <c r="A6" s="380" t="s">
        <v>116</v>
      </c>
      <c r="B6" s="381">
        <f>SUM(B7:D7)</f>
        <v>29454.378424276285</v>
      </c>
      <c r="C6" s="382"/>
      <c r="D6" s="383"/>
      <c r="E6" s="382">
        <f>SUM(E7:G7)</f>
        <v>14341.113457146559</v>
      </c>
      <c r="F6" s="382"/>
      <c r="G6" s="382"/>
      <c r="H6" s="384">
        <f>SUM(H7:J7)</f>
        <v>0</v>
      </c>
      <c r="I6" s="385"/>
      <c r="J6" s="386"/>
      <c r="K6" s="384">
        <f>SUM(K7:M7)</f>
        <v>0</v>
      </c>
      <c r="L6" s="385"/>
      <c r="M6" s="386"/>
      <c r="N6" s="367">
        <f>SUM(B7:M7)</f>
        <v>43795.491881422844</v>
      </c>
    </row>
    <row r="7" spans="1:22" s="64" customFormat="1" ht="12" customHeight="1">
      <c r="A7" s="380"/>
      <c r="B7" s="280">
        <f>SUM(B8:B23)</f>
        <v>10472.543678235475</v>
      </c>
      <c r="C7" s="264">
        <f t="shared" ref="C7:M7" si="0">SUM(C8:C23)</f>
        <v>9982.0599604010458</v>
      </c>
      <c r="D7" s="281">
        <f t="shared" si="0"/>
        <v>8999.7747856397636</v>
      </c>
      <c r="E7" s="353">
        <f t="shared" si="0"/>
        <v>7297.6705401318141</v>
      </c>
      <c r="F7" s="353">
        <f t="shared" si="0"/>
        <v>4261.2202651853358</v>
      </c>
      <c r="G7" s="353">
        <f t="shared" si="0"/>
        <v>2782.2226518294092</v>
      </c>
      <c r="H7" s="344">
        <f t="shared" si="0"/>
        <v>0</v>
      </c>
      <c r="I7" s="343">
        <f t="shared" si="0"/>
        <v>0</v>
      </c>
      <c r="J7" s="345">
        <f t="shared" si="0"/>
        <v>0</v>
      </c>
      <c r="K7" s="344">
        <f t="shared" si="0"/>
        <v>0</v>
      </c>
      <c r="L7" s="343">
        <f t="shared" si="0"/>
        <v>0</v>
      </c>
      <c r="M7" s="345">
        <f t="shared" si="0"/>
        <v>0</v>
      </c>
      <c r="N7" s="367"/>
      <c r="P7" s="133"/>
      <c r="Q7" s="133"/>
      <c r="R7" s="133"/>
      <c r="S7" s="133"/>
      <c r="T7" s="133"/>
    </row>
    <row r="8" spans="1:22" s="7" customFormat="1" ht="12" customHeight="1">
      <c r="A8" s="168" t="s">
        <v>40</v>
      </c>
      <c r="B8" s="278">
        <v>887.81742599999939</v>
      </c>
      <c r="C8" s="265">
        <v>884.15346399999999</v>
      </c>
      <c r="D8" s="279">
        <v>930.15144000000043</v>
      </c>
      <c r="E8" s="292">
        <v>832.20677599999976</v>
      </c>
      <c r="F8" s="292">
        <v>525.87769899999978</v>
      </c>
      <c r="G8" s="292">
        <v>337.29419399999983</v>
      </c>
      <c r="H8" s="340">
        <v>0</v>
      </c>
      <c r="I8" s="341">
        <v>0</v>
      </c>
      <c r="J8" s="342">
        <v>0</v>
      </c>
      <c r="K8" s="340">
        <v>0</v>
      </c>
      <c r="L8" s="341">
        <v>0</v>
      </c>
      <c r="M8" s="342">
        <v>0</v>
      </c>
      <c r="N8" s="191">
        <f>SUM(B8:M8)</f>
        <v>4397.500998999999</v>
      </c>
      <c r="P8" s="8"/>
      <c r="Q8" s="128"/>
      <c r="R8" s="128"/>
      <c r="S8" s="128"/>
      <c r="T8" s="128"/>
      <c r="U8" s="41"/>
    </row>
    <row r="9" spans="1:22" s="7" customFormat="1" ht="12" customHeight="1">
      <c r="A9" s="168" t="s">
        <v>39</v>
      </c>
      <c r="B9" s="278">
        <v>64.623637999999985</v>
      </c>
      <c r="C9" s="265">
        <v>59.774303999999987</v>
      </c>
      <c r="D9" s="279">
        <v>58.469977000000014</v>
      </c>
      <c r="E9" s="292">
        <v>50.852325999999991</v>
      </c>
      <c r="F9" s="292">
        <v>41.866211</v>
      </c>
      <c r="G9" s="292">
        <v>32.547485000000002</v>
      </c>
      <c r="H9" s="340">
        <v>0</v>
      </c>
      <c r="I9" s="341">
        <v>0</v>
      </c>
      <c r="J9" s="342">
        <v>0</v>
      </c>
      <c r="K9" s="340">
        <v>0</v>
      </c>
      <c r="L9" s="341">
        <v>0</v>
      </c>
      <c r="M9" s="342">
        <v>0</v>
      </c>
      <c r="N9" s="191">
        <f>SUM(B9:M9)</f>
        <v>308.13394099999999</v>
      </c>
      <c r="P9" s="8"/>
      <c r="Q9" s="128"/>
      <c r="R9" s="128"/>
      <c r="S9" s="128"/>
      <c r="T9" s="128"/>
      <c r="U9" s="41"/>
    </row>
    <row r="10" spans="1:22" s="7" customFormat="1" ht="12" customHeight="1">
      <c r="A10" s="168" t="s">
        <v>38</v>
      </c>
      <c r="B10" s="278">
        <v>1099.6016940000002</v>
      </c>
      <c r="C10" s="265">
        <v>1050.070203</v>
      </c>
      <c r="D10" s="279">
        <v>905.51116000000013</v>
      </c>
      <c r="E10" s="292">
        <v>689.10446500000012</v>
      </c>
      <c r="F10" s="292">
        <v>346.73555900000002</v>
      </c>
      <c r="G10" s="292">
        <v>194.57093999999998</v>
      </c>
      <c r="H10" s="340">
        <v>0</v>
      </c>
      <c r="I10" s="341">
        <v>0</v>
      </c>
      <c r="J10" s="342">
        <v>0</v>
      </c>
      <c r="K10" s="340">
        <v>0</v>
      </c>
      <c r="L10" s="341">
        <v>0</v>
      </c>
      <c r="M10" s="342">
        <v>0</v>
      </c>
      <c r="N10" s="191">
        <f>SUM(B10:M10)</f>
        <v>4285.5940210000008</v>
      </c>
      <c r="P10" s="8"/>
      <c r="Q10" s="128"/>
      <c r="R10" s="128"/>
      <c r="S10" s="128"/>
      <c r="T10" s="128"/>
      <c r="U10" s="41"/>
    </row>
    <row r="11" spans="1:22" s="7" customFormat="1" ht="12" customHeight="1">
      <c r="A11" s="168" t="s">
        <v>60</v>
      </c>
      <c r="B11" s="278">
        <v>5.2364470000000001</v>
      </c>
      <c r="C11" s="265">
        <v>7.6703010000000003</v>
      </c>
      <c r="D11" s="279">
        <v>8.9231610000000003</v>
      </c>
      <c r="E11" s="292">
        <v>8.1676640000000003</v>
      </c>
      <c r="F11" s="292">
        <v>5.220254999999999</v>
      </c>
      <c r="G11" s="292">
        <v>5.331334</v>
      </c>
      <c r="H11" s="340">
        <v>0</v>
      </c>
      <c r="I11" s="341">
        <v>0</v>
      </c>
      <c r="J11" s="342">
        <v>0</v>
      </c>
      <c r="K11" s="340">
        <v>0</v>
      </c>
      <c r="L11" s="341">
        <v>0</v>
      </c>
      <c r="M11" s="342">
        <v>0</v>
      </c>
      <c r="N11" s="191">
        <f t="shared" ref="N11:N21" si="1">SUM(B11:M11)</f>
        <v>40.549162000000003</v>
      </c>
      <c r="P11" s="8"/>
      <c r="Q11" s="128"/>
      <c r="R11" s="128"/>
      <c r="S11" s="128"/>
      <c r="T11" s="128"/>
      <c r="U11" s="41"/>
    </row>
    <row r="12" spans="1:22" s="7" customFormat="1" ht="12" customHeight="1">
      <c r="A12" s="168" t="s">
        <v>61</v>
      </c>
      <c r="B12" s="278">
        <v>0.78802199999999989</v>
      </c>
      <c r="C12" s="265">
        <v>0.59678199999999992</v>
      </c>
      <c r="D12" s="279">
        <v>0.84870499999999993</v>
      </c>
      <c r="E12" s="292">
        <v>1.418758</v>
      </c>
      <c r="F12" s="292">
        <v>1.6430629999999999</v>
      </c>
      <c r="G12" s="292">
        <v>0.96527399999999997</v>
      </c>
      <c r="H12" s="340">
        <v>0</v>
      </c>
      <c r="I12" s="341">
        <v>0</v>
      </c>
      <c r="J12" s="342">
        <v>0</v>
      </c>
      <c r="K12" s="340">
        <v>0</v>
      </c>
      <c r="L12" s="341">
        <v>0</v>
      </c>
      <c r="M12" s="342">
        <v>0</v>
      </c>
      <c r="N12" s="191">
        <f t="shared" si="1"/>
        <v>6.2606039999999998</v>
      </c>
      <c r="P12" s="8"/>
      <c r="Q12" s="128"/>
      <c r="R12" s="128"/>
      <c r="S12" s="128"/>
      <c r="T12" s="128"/>
      <c r="U12" s="41"/>
    </row>
    <row r="13" spans="1:22" s="7" customFormat="1" ht="12" customHeight="1">
      <c r="A13" s="168" t="s">
        <v>62</v>
      </c>
      <c r="B13" s="278">
        <v>7.8099999999999992E-3</v>
      </c>
      <c r="C13" s="265">
        <v>1.6640000000000002E-2</v>
      </c>
      <c r="D13" s="279">
        <v>3.1890000000000002E-2</v>
      </c>
      <c r="E13" s="292">
        <v>3.5709999999999999E-2</v>
      </c>
      <c r="F13" s="292">
        <v>6.1449999999999998E-2</v>
      </c>
      <c r="G13" s="292">
        <v>6.2570000000000001E-2</v>
      </c>
      <c r="H13" s="340">
        <v>0</v>
      </c>
      <c r="I13" s="341">
        <v>0</v>
      </c>
      <c r="J13" s="342">
        <v>0</v>
      </c>
      <c r="K13" s="340">
        <v>0</v>
      </c>
      <c r="L13" s="341">
        <v>0</v>
      </c>
      <c r="M13" s="342">
        <v>0</v>
      </c>
      <c r="N13" s="191">
        <f t="shared" si="1"/>
        <v>0.21606999999999998</v>
      </c>
      <c r="P13" s="8"/>
      <c r="Q13" s="128"/>
      <c r="R13" s="128"/>
      <c r="S13" s="128"/>
      <c r="T13" s="128"/>
      <c r="U13" s="41"/>
      <c r="V13" s="130"/>
    </row>
    <row r="14" spans="1:22" s="7" customFormat="1" ht="12" customHeight="1">
      <c r="A14" s="168" t="s">
        <v>37</v>
      </c>
      <c r="B14" s="278">
        <v>4828.1436479999984</v>
      </c>
      <c r="C14" s="265">
        <v>4608.5140529999999</v>
      </c>
      <c r="D14" s="279">
        <v>4000.3068149999995</v>
      </c>
      <c r="E14" s="292">
        <v>3206.565834</v>
      </c>
      <c r="F14" s="292">
        <v>1849.5042549999998</v>
      </c>
      <c r="G14" s="292">
        <v>1031.6428819999999</v>
      </c>
      <c r="H14" s="340">
        <v>0</v>
      </c>
      <c r="I14" s="341">
        <v>0</v>
      </c>
      <c r="J14" s="342">
        <v>0</v>
      </c>
      <c r="K14" s="340">
        <v>0</v>
      </c>
      <c r="L14" s="341">
        <v>0</v>
      </c>
      <c r="M14" s="342">
        <v>0</v>
      </c>
      <c r="N14" s="191">
        <f t="shared" si="1"/>
        <v>19524.677486999997</v>
      </c>
      <c r="P14" s="8"/>
      <c r="Q14" s="128"/>
      <c r="R14" s="128"/>
      <c r="S14" s="128"/>
      <c r="T14" s="128"/>
      <c r="U14" s="41"/>
      <c r="V14" s="130"/>
    </row>
    <row r="15" spans="1:22" s="7" customFormat="1" ht="12" customHeight="1">
      <c r="A15" s="168" t="s">
        <v>72</v>
      </c>
      <c r="B15" s="278">
        <v>32.93732</v>
      </c>
      <c r="C15" s="265">
        <v>30.534990000000001</v>
      </c>
      <c r="D15" s="279">
        <v>26.525880000000001</v>
      </c>
      <c r="E15" s="292">
        <v>23.974270000000001</v>
      </c>
      <c r="F15" s="292">
        <v>10.947199999999999</v>
      </c>
      <c r="G15" s="292">
        <v>6.0454799999999995</v>
      </c>
      <c r="H15" s="340">
        <v>0</v>
      </c>
      <c r="I15" s="341">
        <v>0</v>
      </c>
      <c r="J15" s="342">
        <v>0</v>
      </c>
      <c r="K15" s="340">
        <v>0</v>
      </c>
      <c r="L15" s="341">
        <v>0</v>
      </c>
      <c r="M15" s="342">
        <v>0</v>
      </c>
      <c r="N15" s="191">
        <f t="shared" si="1"/>
        <v>130.96513999999999</v>
      </c>
      <c r="P15" s="8"/>
      <c r="Q15" s="128"/>
      <c r="R15" s="128"/>
      <c r="S15" s="128"/>
      <c r="T15" s="128"/>
      <c r="U15" s="41"/>
      <c r="V15" s="130"/>
    </row>
    <row r="16" spans="1:22" s="7" customFormat="1" ht="12" customHeight="1">
      <c r="A16" s="168" t="s">
        <v>36</v>
      </c>
      <c r="B16" s="278">
        <v>0</v>
      </c>
      <c r="C16" s="265">
        <v>0</v>
      </c>
      <c r="D16" s="279">
        <v>0</v>
      </c>
      <c r="E16" s="292">
        <v>0</v>
      </c>
      <c r="F16" s="292">
        <v>0</v>
      </c>
      <c r="G16" s="292">
        <v>0</v>
      </c>
      <c r="H16" s="340">
        <v>0</v>
      </c>
      <c r="I16" s="341">
        <v>0</v>
      </c>
      <c r="J16" s="342">
        <v>0</v>
      </c>
      <c r="K16" s="340">
        <v>0</v>
      </c>
      <c r="L16" s="341">
        <v>0</v>
      </c>
      <c r="M16" s="342">
        <v>0</v>
      </c>
      <c r="N16" s="191">
        <f t="shared" si="1"/>
        <v>0</v>
      </c>
      <c r="P16" s="8"/>
      <c r="Q16" s="128"/>
      <c r="R16" s="128"/>
      <c r="S16" s="128"/>
      <c r="T16" s="128"/>
      <c r="U16" s="41"/>
      <c r="V16" s="130"/>
    </row>
    <row r="17" spans="1:22" s="7" customFormat="1" ht="12" customHeight="1">
      <c r="A17" s="168" t="s">
        <v>35</v>
      </c>
      <c r="B17" s="278">
        <v>79.538994000000002</v>
      </c>
      <c r="C17" s="265">
        <v>70.527181999999996</v>
      </c>
      <c r="D17" s="279">
        <v>72.347997000000007</v>
      </c>
      <c r="E17" s="292">
        <v>66.253586999999996</v>
      </c>
      <c r="F17" s="292">
        <v>66.411664000000002</v>
      </c>
      <c r="G17" s="292">
        <v>62.008023000000001</v>
      </c>
      <c r="H17" s="340">
        <v>0</v>
      </c>
      <c r="I17" s="341">
        <v>0</v>
      </c>
      <c r="J17" s="342">
        <v>0</v>
      </c>
      <c r="K17" s="340">
        <v>0</v>
      </c>
      <c r="L17" s="341">
        <v>0</v>
      </c>
      <c r="M17" s="342">
        <v>0</v>
      </c>
      <c r="N17" s="191">
        <f t="shared" si="1"/>
        <v>417.087447</v>
      </c>
      <c r="P17" s="8"/>
      <c r="Q17" s="128"/>
      <c r="R17" s="128"/>
      <c r="S17" s="128"/>
      <c r="T17" s="128"/>
      <c r="U17" s="41"/>
      <c r="V17" s="130"/>
    </row>
    <row r="18" spans="1:22" s="7" customFormat="1" ht="12" customHeight="1">
      <c r="A18" s="168" t="s">
        <v>34</v>
      </c>
      <c r="B18" s="278">
        <v>12.380839</v>
      </c>
      <c r="C18" s="265">
        <v>12.414474</v>
      </c>
      <c r="D18" s="279">
        <v>7.3125850000000003</v>
      </c>
      <c r="E18" s="292">
        <v>6.3619110000000001</v>
      </c>
      <c r="F18" s="292">
        <v>2.9773200000000002</v>
      </c>
      <c r="G18" s="292">
        <v>0.30656299999999997</v>
      </c>
      <c r="H18" s="340">
        <v>0</v>
      </c>
      <c r="I18" s="341">
        <v>0</v>
      </c>
      <c r="J18" s="342">
        <v>0</v>
      </c>
      <c r="K18" s="340">
        <v>0</v>
      </c>
      <c r="L18" s="341">
        <v>0</v>
      </c>
      <c r="M18" s="342">
        <v>0</v>
      </c>
      <c r="N18" s="191">
        <f t="shared" si="1"/>
        <v>41.753691999999994</v>
      </c>
      <c r="P18" s="8"/>
      <c r="Q18" s="128"/>
      <c r="R18" s="128"/>
      <c r="S18" s="128"/>
      <c r="T18" s="128"/>
      <c r="U18" s="41"/>
      <c r="V18" s="130"/>
    </row>
    <row r="19" spans="1:22" s="7" customFormat="1" ht="12" customHeight="1">
      <c r="A19" s="168" t="s">
        <v>33</v>
      </c>
      <c r="B19" s="278">
        <v>297.44967389787513</v>
      </c>
      <c r="C19" s="265">
        <v>284.41331922214954</v>
      </c>
      <c r="D19" s="279">
        <v>283.49296781917792</v>
      </c>
      <c r="E19" s="292">
        <v>304.99009349891514</v>
      </c>
      <c r="F19" s="292">
        <v>249.26456530486016</v>
      </c>
      <c r="G19" s="292">
        <v>207.49604600000001</v>
      </c>
      <c r="H19" s="340">
        <v>0</v>
      </c>
      <c r="I19" s="341">
        <v>0</v>
      </c>
      <c r="J19" s="342">
        <v>0</v>
      </c>
      <c r="K19" s="340">
        <v>0</v>
      </c>
      <c r="L19" s="341">
        <v>0</v>
      </c>
      <c r="M19" s="342">
        <v>0</v>
      </c>
      <c r="N19" s="191">
        <f t="shared" si="1"/>
        <v>1627.1066657429778</v>
      </c>
      <c r="P19" s="8"/>
      <c r="Q19" s="128"/>
      <c r="R19" s="128"/>
      <c r="S19" s="128"/>
      <c r="T19" s="128"/>
      <c r="U19" s="41"/>
      <c r="V19" s="130"/>
    </row>
    <row r="20" spans="1:22" s="7" customFormat="1" ht="12" customHeight="1">
      <c r="A20" s="168" t="s">
        <v>32</v>
      </c>
      <c r="B20" s="278">
        <v>301.47183400000006</v>
      </c>
      <c r="C20" s="265">
        <v>283.63540900000004</v>
      </c>
      <c r="D20" s="279">
        <v>295.08216299999998</v>
      </c>
      <c r="E20" s="292">
        <v>266.31797299999999</v>
      </c>
      <c r="F20" s="292">
        <v>194.63942400000002</v>
      </c>
      <c r="G20" s="292">
        <v>188.42171999999997</v>
      </c>
      <c r="H20" s="340">
        <v>0</v>
      </c>
      <c r="I20" s="341">
        <v>0</v>
      </c>
      <c r="J20" s="342">
        <v>0</v>
      </c>
      <c r="K20" s="340">
        <v>0</v>
      </c>
      <c r="L20" s="341">
        <v>0</v>
      </c>
      <c r="M20" s="342">
        <v>0</v>
      </c>
      <c r="N20" s="191">
        <f t="shared" si="1"/>
        <v>1529.5685230000001</v>
      </c>
      <c r="P20" s="8"/>
      <c r="Q20" s="128"/>
      <c r="R20" s="128"/>
      <c r="S20" s="128"/>
      <c r="T20" s="128"/>
      <c r="U20" s="41"/>
      <c r="V20" s="130"/>
    </row>
    <row r="21" spans="1:22" s="7" customFormat="1" ht="12" customHeight="1">
      <c r="A21" s="168" t="s">
        <v>3</v>
      </c>
      <c r="B21" s="278">
        <v>0</v>
      </c>
      <c r="C21" s="265">
        <v>0</v>
      </c>
      <c r="D21" s="279">
        <v>0</v>
      </c>
      <c r="E21" s="292">
        <v>0</v>
      </c>
      <c r="F21" s="292">
        <v>0</v>
      </c>
      <c r="G21" s="292">
        <v>0</v>
      </c>
      <c r="H21" s="340">
        <v>0</v>
      </c>
      <c r="I21" s="341">
        <v>0</v>
      </c>
      <c r="J21" s="342">
        <v>0</v>
      </c>
      <c r="K21" s="340">
        <v>0</v>
      </c>
      <c r="L21" s="341">
        <v>0</v>
      </c>
      <c r="M21" s="342">
        <v>0</v>
      </c>
      <c r="N21" s="191">
        <f t="shared" si="1"/>
        <v>0</v>
      </c>
      <c r="P21" s="8"/>
      <c r="Q21" s="128"/>
      <c r="R21" s="128"/>
      <c r="S21" s="128"/>
      <c r="T21" s="128"/>
      <c r="U21" s="41"/>
      <c r="V21" s="130"/>
    </row>
    <row r="22" spans="1:22" s="7" customFormat="1" ht="12" customHeight="1">
      <c r="A22" s="168" t="s">
        <v>31</v>
      </c>
      <c r="B22" s="278">
        <v>90.833982000000034</v>
      </c>
      <c r="C22" s="265">
        <v>79.051297000000019</v>
      </c>
      <c r="D22" s="279">
        <v>47.133687000000002</v>
      </c>
      <c r="E22" s="292">
        <v>25.792905000000001</v>
      </c>
      <c r="F22" s="292">
        <v>6.8898659999999978</v>
      </c>
      <c r="G22" s="292">
        <v>35.031500999999992</v>
      </c>
      <c r="H22" s="340">
        <v>0</v>
      </c>
      <c r="I22" s="341">
        <v>0</v>
      </c>
      <c r="J22" s="342">
        <v>0</v>
      </c>
      <c r="K22" s="340">
        <v>0</v>
      </c>
      <c r="L22" s="341">
        <v>0</v>
      </c>
      <c r="M22" s="342">
        <v>0</v>
      </c>
      <c r="N22" s="191">
        <f>SUM(B22:M22)</f>
        <v>284.73323800000003</v>
      </c>
      <c r="P22" s="8"/>
      <c r="Q22" s="128"/>
      <c r="R22" s="128"/>
      <c r="S22" s="128"/>
      <c r="T22" s="128"/>
      <c r="U22" s="41"/>
      <c r="V22" s="130"/>
    </row>
    <row r="23" spans="1:22" s="7" customFormat="1" ht="12" customHeight="1">
      <c r="A23" s="168" t="s">
        <v>30</v>
      </c>
      <c r="B23" s="278">
        <v>2771.7123503376029</v>
      </c>
      <c r="C23" s="265">
        <v>2610.6875421788955</v>
      </c>
      <c r="D23" s="279">
        <v>2363.6363578205869</v>
      </c>
      <c r="E23" s="292">
        <v>1815.6282676328988</v>
      </c>
      <c r="F23" s="292">
        <v>959.18173388047558</v>
      </c>
      <c r="G23" s="292">
        <v>680.49863982940974</v>
      </c>
      <c r="H23" s="340">
        <v>0</v>
      </c>
      <c r="I23" s="341">
        <v>0</v>
      </c>
      <c r="J23" s="342">
        <v>0</v>
      </c>
      <c r="K23" s="340">
        <v>0</v>
      </c>
      <c r="L23" s="341">
        <v>0</v>
      </c>
      <c r="M23" s="342">
        <v>0</v>
      </c>
      <c r="N23" s="191">
        <f>SUM(B23:M23)</f>
        <v>11201.34489167987</v>
      </c>
      <c r="P23" s="8"/>
      <c r="Q23" s="128"/>
      <c r="R23" s="128"/>
      <c r="S23" s="128"/>
      <c r="T23" s="128"/>
      <c r="U23" s="41"/>
      <c r="V23" s="130"/>
    </row>
    <row r="24" spans="1:22" s="4" customFormat="1" ht="10.199999999999999">
      <c r="A24" s="201"/>
      <c r="N24" s="3"/>
      <c r="P24" s="138"/>
      <c r="Q24" s="138"/>
      <c r="R24" s="138"/>
      <c r="S24" s="138"/>
      <c r="T24" s="138"/>
      <c r="U24" s="139"/>
    </row>
    <row r="25" spans="1:22" s="7" customFormat="1">
      <c r="A25" s="2"/>
      <c r="B25" s="355"/>
      <c r="C25" s="355"/>
      <c r="D25" s="68"/>
      <c r="E25" s="68"/>
      <c r="F25" s="68"/>
      <c r="G25" s="68"/>
      <c r="H25" s="68"/>
      <c r="I25" s="68"/>
      <c r="J25" s="68"/>
      <c r="K25" s="68"/>
      <c r="L25" s="68"/>
      <c r="M25" s="68"/>
      <c r="N25" s="67"/>
      <c r="S25" s="130"/>
      <c r="T25" s="130"/>
      <c r="U25" s="130"/>
      <c r="V25" s="130"/>
    </row>
    <row r="26" spans="1:22" s="7" customFormat="1">
      <c r="A26" s="119" t="s">
        <v>40</v>
      </c>
      <c r="B26" s="25">
        <v>1695.3786689999995</v>
      </c>
      <c r="C26" s="355"/>
      <c r="D26" s="68"/>
      <c r="E26" s="68"/>
      <c r="F26" s="68"/>
      <c r="G26" s="68"/>
      <c r="H26" s="68"/>
      <c r="I26" s="68"/>
      <c r="J26" s="68"/>
      <c r="K26" s="68"/>
      <c r="L26" s="68"/>
      <c r="M26" s="68"/>
      <c r="N26" s="68"/>
      <c r="S26" s="130"/>
      <c r="T26" s="130"/>
      <c r="U26" s="130"/>
      <c r="V26" s="130"/>
    </row>
    <row r="27" spans="1:22" s="7" customFormat="1">
      <c r="A27" s="119" t="s">
        <v>39</v>
      </c>
      <c r="B27" s="25">
        <v>125.26602199999999</v>
      </c>
      <c r="C27" s="355"/>
      <c r="D27" s="68"/>
      <c r="E27" s="68"/>
      <c r="F27" s="68"/>
      <c r="G27" s="68"/>
      <c r="H27" s="68"/>
      <c r="I27" s="68"/>
      <c r="J27" s="68"/>
      <c r="K27" s="68"/>
      <c r="L27" s="68"/>
      <c r="M27" s="68"/>
      <c r="N27" s="68"/>
      <c r="O27" s="69"/>
      <c r="S27" s="130"/>
      <c r="T27" s="130"/>
      <c r="U27" s="130"/>
      <c r="V27" s="130"/>
    </row>
    <row r="28" spans="1:22" s="7" customFormat="1">
      <c r="A28" s="119" t="s">
        <v>38</v>
      </c>
      <c r="B28" s="25">
        <v>1230.4109640000001</v>
      </c>
      <c r="C28" s="355"/>
      <c r="D28" s="68"/>
      <c r="E28" s="68"/>
      <c r="F28" s="68"/>
      <c r="G28" s="68"/>
      <c r="H28" s="68"/>
      <c r="I28" s="68"/>
      <c r="J28" s="68"/>
      <c r="K28" s="68"/>
      <c r="L28" s="68"/>
      <c r="M28" s="68"/>
      <c r="N28" s="68"/>
      <c r="O28" s="69"/>
      <c r="S28" s="130"/>
      <c r="T28" s="130"/>
      <c r="U28" s="130"/>
      <c r="V28" s="130"/>
    </row>
    <row r="29" spans="1:22" s="7" customFormat="1">
      <c r="A29" s="119" t="s">
        <v>60</v>
      </c>
      <c r="B29" s="25">
        <v>18.719253000000002</v>
      </c>
      <c r="C29" s="355"/>
      <c r="D29" s="68"/>
      <c r="E29" s="68"/>
      <c r="F29" s="68"/>
      <c r="G29" s="68"/>
      <c r="H29" s="68"/>
      <c r="I29" s="68"/>
      <c r="J29" s="68"/>
      <c r="K29" s="68"/>
      <c r="L29" s="68"/>
      <c r="M29" s="68"/>
      <c r="N29" s="68"/>
      <c r="Q29" s="8"/>
      <c r="S29" s="130"/>
      <c r="T29" s="130"/>
      <c r="U29" s="130"/>
      <c r="V29" s="130"/>
    </row>
    <row r="30" spans="1:22" s="7" customFormat="1">
      <c r="A30" s="119" t="s">
        <v>61</v>
      </c>
      <c r="B30" s="25">
        <v>4.0270950000000001</v>
      </c>
      <c r="C30" s="355"/>
      <c r="D30" s="68"/>
      <c r="E30" s="68"/>
      <c r="F30" s="68"/>
      <c r="G30" s="68"/>
      <c r="H30" s="68"/>
      <c r="I30" s="68"/>
      <c r="J30" s="68"/>
      <c r="K30" s="68"/>
      <c r="L30" s="68"/>
      <c r="M30" s="68"/>
      <c r="N30" s="68"/>
      <c r="S30" s="130"/>
      <c r="T30" s="130"/>
      <c r="U30" s="130"/>
      <c r="V30" s="130"/>
    </row>
    <row r="31" spans="1:22" s="7" customFormat="1">
      <c r="A31" s="119" t="s">
        <v>62</v>
      </c>
      <c r="B31" s="25">
        <v>0.15972999999999998</v>
      </c>
      <c r="C31" s="355"/>
      <c r="D31" s="68"/>
      <c r="E31" s="68"/>
      <c r="F31" s="68"/>
      <c r="G31" s="68"/>
      <c r="H31" s="68"/>
      <c r="I31" s="68"/>
      <c r="J31" s="68"/>
      <c r="K31" s="68"/>
      <c r="L31" s="68"/>
      <c r="M31" s="68"/>
      <c r="N31" s="68"/>
      <c r="S31" s="130"/>
      <c r="T31" s="130"/>
      <c r="U31" s="130"/>
      <c r="V31" s="130"/>
    </row>
    <row r="32" spans="1:22" s="7" customFormat="1">
      <c r="A32" s="119" t="s">
        <v>37</v>
      </c>
      <c r="B32" s="25">
        <v>6087.7129709999999</v>
      </c>
      <c r="C32" s="355"/>
      <c r="D32" s="68"/>
      <c r="E32" s="68"/>
      <c r="F32" s="68"/>
      <c r="G32" s="68"/>
      <c r="H32" s="68"/>
      <c r="I32" s="68"/>
      <c r="J32" s="68"/>
      <c r="K32" s="68"/>
      <c r="L32" s="68"/>
      <c r="M32" s="68"/>
      <c r="N32" s="68"/>
    </row>
    <row r="33" spans="1:14" s="7" customFormat="1">
      <c r="A33" s="119" t="s">
        <v>72</v>
      </c>
      <c r="B33" s="25">
        <v>40.966949999999997</v>
      </c>
      <c r="C33" s="355"/>
      <c r="D33" s="68"/>
      <c r="E33" s="68"/>
      <c r="F33" s="68"/>
      <c r="G33" s="68"/>
      <c r="H33" s="68"/>
      <c r="I33" s="68"/>
      <c r="J33" s="68"/>
      <c r="K33" s="68"/>
      <c r="L33" s="68"/>
      <c r="M33" s="68"/>
      <c r="N33" s="68"/>
    </row>
    <row r="34" spans="1:14" s="7" customFormat="1">
      <c r="A34" s="119" t="s">
        <v>36</v>
      </c>
      <c r="B34" s="25">
        <v>0</v>
      </c>
      <c r="C34" s="355"/>
      <c r="D34" s="68"/>
      <c r="E34" s="68"/>
      <c r="F34" s="68"/>
      <c r="G34" s="68"/>
      <c r="H34" s="68"/>
      <c r="I34" s="68"/>
      <c r="J34" s="68"/>
      <c r="K34" s="68"/>
      <c r="L34" s="68"/>
      <c r="M34" s="68"/>
      <c r="N34" s="68"/>
    </row>
    <row r="35" spans="1:14" s="7" customFormat="1">
      <c r="A35" s="119" t="s">
        <v>35</v>
      </c>
      <c r="B35" s="25">
        <v>194.67327400000002</v>
      </c>
      <c r="C35" s="355"/>
      <c r="D35" s="68"/>
      <c r="E35" s="68"/>
      <c r="F35" s="68"/>
      <c r="G35" s="68"/>
      <c r="H35" s="68"/>
      <c r="I35" s="68"/>
      <c r="J35" s="68"/>
      <c r="K35" s="68"/>
      <c r="L35" s="68"/>
      <c r="M35" s="68"/>
      <c r="N35" s="68"/>
    </row>
    <row r="36" spans="1:14" s="7" customFormat="1">
      <c r="A36" s="119" t="s">
        <v>34</v>
      </c>
      <c r="B36" s="25">
        <v>9.6457940000000004</v>
      </c>
      <c r="C36" s="355"/>
      <c r="D36" s="68"/>
      <c r="E36" s="68"/>
      <c r="F36" s="68"/>
      <c r="G36" s="68"/>
      <c r="H36" s="68"/>
      <c r="I36" s="68"/>
      <c r="J36" s="68"/>
      <c r="K36" s="68"/>
      <c r="L36" s="68"/>
      <c r="M36" s="68"/>
      <c r="N36" s="68"/>
    </row>
    <row r="37" spans="1:14" s="7" customFormat="1">
      <c r="A37" s="119" t="s">
        <v>33</v>
      </c>
      <c r="B37" s="25">
        <v>761.75070480377531</v>
      </c>
      <c r="C37" s="355"/>
      <c r="D37" s="68"/>
      <c r="E37" s="68"/>
      <c r="F37" s="68"/>
      <c r="G37" s="68"/>
      <c r="H37" s="68"/>
      <c r="I37" s="68"/>
      <c r="J37" s="68"/>
      <c r="K37" s="68"/>
      <c r="L37" s="68"/>
      <c r="M37" s="68"/>
      <c r="N37" s="68"/>
    </row>
    <row r="38" spans="1:14" s="7" customFormat="1">
      <c r="A38" s="119" t="s">
        <v>32</v>
      </c>
      <c r="B38" s="25">
        <v>649.37911699999995</v>
      </c>
      <c r="C38" s="355"/>
      <c r="D38" s="68"/>
      <c r="E38" s="68"/>
      <c r="F38" s="68"/>
      <c r="G38" s="68"/>
      <c r="H38" s="68"/>
      <c r="I38" s="68"/>
      <c r="J38" s="68"/>
      <c r="K38" s="68"/>
      <c r="L38" s="68"/>
      <c r="M38" s="68"/>
      <c r="N38" s="68"/>
    </row>
    <row r="39" spans="1:14" s="7" customFormat="1">
      <c r="A39" s="119" t="s">
        <v>3</v>
      </c>
      <c r="B39" s="25">
        <v>0</v>
      </c>
      <c r="C39" s="355"/>
      <c r="D39" s="68"/>
      <c r="E39" s="68"/>
      <c r="F39" s="68"/>
      <c r="G39" s="68"/>
      <c r="H39" s="68"/>
      <c r="I39" s="68"/>
      <c r="J39" s="68"/>
      <c r="K39" s="68"/>
      <c r="L39" s="68"/>
      <c r="M39" s="68"/>
      <c r="N39" s="68"/>
    </row>
    <row r="40" spans="1:14" s="7" customFormat="1">
      <c r="A40" s="119" t="s">
        <v>31</v>
      </c>
      <c r="B40" s="25">
        <v>67.714271999999994</v>
      </c>
      <c r="C40" s="355"/>
      <c r="D40" s="68"/>
      <c r="E40" s="68"/>
      <c r="F40" s="68"/>
      <c r="G40" s="68"/>
      <c r="H40" s="68"/>
      <c r="I40" s="68"/>
      <c r="J40" s="68"/>
      <c r="K40" s="68"/>
      <c r="L40" s="68"/>
      <c r="M40" s="68"/>
      <c r="N40" s="68"/>
    </row>
    <row r="41" spans="1:14" s="7" customFormat="1">
      <c r="A41" s="119" t="s">
        <v>30</v>
      </c>
      <c r="B41" s="25">
        <v>3455.3086413427836</v>
      </c>
      <c r="C41" s="355"/>
      <c r="D41" s="68"/>
      <c r="E41" s="68"/>
      <c r="F41" s="68"/>
      <c r="G41" s="68"/>
      <c r="H41" s="68"/>
      <c r="I41" s="68"/>
      <c r="J41" s="68"/>
      <c r="K41" s="68"/>
      <c r="L41" s="68"/>
      <c r="M41" s="68"/>
      <c r="N41" s="68"/>
    </row>
    <row r="42" spans="1:14" s="7" customFormat="1">
      <c r="A42" s="2"/>
      <c r="B42" s="355"/>
      <c r="C42" s="355"/>
      <c r="D42" s="68"/>
      <c r="E42" s="68"/>
      <c r="F42" s="68"/>
      <c r="G42" s="68"/>
      <c r="H42" s="68"/>
      <c r="I42" s="68"/>
      <c r="J42" s="68"/>
      <c r="K42" s="68"/>
      <c r="L42" s="68"/>
      <c r="M42" s="68"/>
      <c r="N42" s="68"/>
    </row>
    <row r="43" spans="1:14" s="7" customFormat="1">
      <c r="A43" s="2"/>
      <c r="B43" s="355"/>
      <c r="C43" s="355"/>
      <c r="D43" s="68"/>
      <c r="E43" s="68"/>
      <c r="F43" s="68"/>
      <c r="G43" s="68"/>
      <c r="H43" s="68"/>
      <c r="I43" s="68"/>
      <c r="J43" s="68"/>
      <c r="K43" s="68"/>
      <c r="L43" s="68"/>
      <c r="M43" s="68"/>
      <c r="N43" s="68"/>
    </row>
    <row r="44" spans="1:14" s="7" customFormat="1">
      <c r="A44" s="67"/>
      <c r="B44" s="68"/>
      <c r="C44" s="68"/>
      <c r="D44" s="68"/>
      <c r="E44" s="68"/>
      <c r="F44" s="68"/>
      <c r="G44" s="68"/>
      <c r="H44" s="68"/>
      <c r="I44" s="68"/>
      <c r="J44" s="68"/>
      <c r="K44" s="68"/>
      <c r="L44" s="68"/>
      <c r="M44" s="68"/>
      <c r="N44" s="68"/>
    </row>
    <row r="45" spans="1:14" s="7" customFormat="1">
      <c r="A45" s="2"/>
      <c r="B45" s="2"/>
      <c r="C45" s="2"/>
      <c r="D45" s="2"/>
      <c r="E45" s="2"/>
      <c r="F45" s="2"/>
      <c r="G45" s="2"/>
      <c r="H45" s="2"/>
      <c r="I45" s="2"/>
      <c r="J45" s="2"/>
      <c r="K45" s="2"/>
      <c r="L45" s="2"/>
      <c r="M45" s="2"/>
      <c r="N45" s="2"/>
    </row>
    <row r="47" spans="1:14">
      <c r="B47" s="70"/>
    </row>
    <row r="48" spans="1:14">
      <c r="B48" s="70"/>
    </row>
    <row r="49" spans="2:2">
      <c r="B49" s="70"/>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45"/>
  <sheetViews>
    <sheetView showGridLines="0" view="pageBreakPreview" zoomScaleNormal="70" zoomScaleSheetLayoutView="100" workbookViewId="0">
      <selection activeCell="T26" sqref="T26"/>
    </sheetView>
  </sheetViews>
  <sheetFormatPr defaultColWidth="9.109375" defaultRowHeight="11.4"/>
  <cols>
    <col min="1" max="1" width="18.88671875" style="7" customWidth="1"/>
    <col min="2" max="13" width="9.5546875" style="7" customWidth="1"/>
    <col min="14" max="14" width="10.44140625" style="7" customWidth="1"/>
    <col min="15" max="16384" width="9.109375" style="7"/>
  </cols>
  <sheetData>
    <row r="1" spans="1:21" ht="17.399999999999999">
      <c r="A1" s="236" t="s">
        <v>250</v>
      </c>
      <c r="N1" s="240" t="str">
        <f>'3'!N1</f>
        <v>II. čtvrtletí 2023</v>
      </c>
    </row>
    <row r="2" spans="1:21" ht="6" customHeight="1"/>
    <row r="3" spans="1:21" ht="12">
      <c r="A3" s="375">
        <v>2023</v>
      </c>
      <c r="B3" s="376" t="s">
        <v>42</v>
      </c>
      <c r="C3" s="377"/>
      <c r="D3" s="378"/>
      <c r="E3" s="376" t="s">
        <v>43</v>
      </c>
      <c r="F3" s="377"/>
      <c r="G3" s="378"/>
      <c r="H3" s="376" t="s">
        <v>44</v>
      </c>
      <c r="I3" s="377"/>
      <c r="J3" s="378"/>
      <c r="K3" s="376" t="s">
        <v>45</v>
      </c>
      <c r="L3" s="377"/>
      <c r="M3" s="378"/>
      <c r="N3" s="211" t="s">
        <v>7</v>
      </c>
    </row>
    <row r="4" spans="1:21" ht="12">
      <c r="A4" s="375"/>
      <c r="B4" s="276" t="s">
        <v>8</v>
      </c>
      <c r="C4" s="266" t="s">
        <v>9</v>
      </c>
      <c r="D4" s="277" t="s">
        <v>10</v>
      </c>
      <c r="E4" s="276" t="s">
        <v>11</v>
      </c>
      <c r="F4" s="266" t="s">
        <v>12</v>
      </c>
      <c r="G4" s="277" t="s">
        <v>13</v>
      </c>
      <c r="H4" s="276" t="s">
        <v>14</v>
      </c>
      <c r="I4" s="266" t="s">
        <v>15</v>
      </c>
      <c r="J4" s="277" t="s">
        <v>16</v>
      </c>
      <c r="K4" s="276" t="s">
        <v>17</v>
      </c>
      <c r="L4" s="266" t="s">
        <v>18</v>
      </c>
      <c r="M4" s="277" t="s">
        <v>19</v>
      </c>
      <c r="N4" s="196"/>
    </row>
    <row r="5" spans="1:21" ht="12">
      <c r="A5" s="380" t="s">
        <v>116</v>
      </c>
      <c r="B5" s="381">
        <f>SUM(B6:D6)</f>
        <v>29454.378424276285</v>
      </c>
      <c r="C5" s="382"/>
      <c r="D5" s="383"/>
      <c r="E5" s="381">
        <f t="shared" ref="E5" si="0">SUM(E6:G6)</f>
        <v>14341.113457146561</v>
      </c>
      <c r="F5" s="382"/>
      <c r="G5" s="383"/>
      <c r="H5" s="384">
        <f t="shared" ref="H5" si="1">SUM(H6:J6)</f>
        <v>0</v>
      </c>
      <c r="I5" s="385"/>
      <c r="J5" s="386"/>
      <c r="K5" s="384">
        <f t="shared" ref="K5" si="2">SUM(K6:M6)</f>
        <v>0</v>
      </c>
      <c r="L5" s="385"/>
      <c r="M5" s="386"/>
      <c r="N5" s="367">
        <f>SUM(N7:N20)</f>
        <v>43795.491881422844</v>
      </c>
    </row>
    <row r="6" spans="1:21" ht="12">
      <c r="A6" s="380"/>
      <c r="B6" s="282">
        <f>SUM(B7:B20)</f>
        <v>10472.543678235479</v>
      </c>
      <c r="C6" s="197">
        <f t="shared" ref="C6:M6" si="3">SUM(C7:C20)</f>
        <v>9982.059960401044</v>
      </c>
      <c r="D6" s="283">
        <f t="shared" si="3"/>
        <v>8999.7747856397636</v>
      </c>
      <c r="E6" s="282">
        <f t="shared" si="3"/>
        <v>7297.6705401318159</v>
      </c>
      <c r="F6" s="197">
        <f t="shared" si="3"/>
        <v>4261.2202651853358</v>
      </c>
      <c r="G6" s="283">
        <f t="shared" si="3"/>
        <v>2782.2226518294106</v>
      </c>
      <c r="H6" s="346">
        <f t="shared" si="3"/>
        <v>0</v>
      </c>
      <c r="I6" s="347">
        <f t="shared" si="3"/>
        <v>0</v>
      </c>
      <c r="J6" s="348">
        <f t="shared" si="3"/>
        <v>0</v>
      </c>
      <c r="K6" s="346">
        <f t="shared" si="3"/>
        <v>0</v>
      </c>
      <c r="L6" s="347">
        <f t="shared" si="3"/>
        <v>0</v>
      </c>
      <c r="M6" s="348">
        <f t="shared" si="3"/>
        <v>0</v>
      </c>
      <c r="N6" s="367"/>
      <c r="P6" s="133"/>
      <c r="Q6" s="133"/>
      <c r="R6" s="133"/>
      <c r="S6" s="133"/>
      <c r="T6" s="133"/>
      <c r="U6" s="41"/>
    </row>
    <row r="7" spans="1:21">
      <c r="A7" s="168" t="s">
        <v>129</v>
      </c>
      <c r="B7" s="284">
        <v>442.75525300000004</v>
      </c>
      <c r="C7" s="198">
        <v>424.80118800000002</v>
      </c>
      <c r="D7" s="285">
        <v>383.44851499999993</v>
      </c>
      <c r="E7" s="284">
        <v>313.46001799999999</v>
      </c>
      <c r="F7" s="198">
        <v>198.61873799999998</v>
      </c>
      <c r="G7" s="285">
        <v>129.47956199999999</v>
      </c>
      <c r="H7" s="349">
        <v>0</v>
      </c>
      <c r="I7" s="350">
        <v>0</v>
      </c>
      <c r="J7" s="351">
        <v>0</v>
      </c>
      <c r="K7" s="349">
        <v>0</v>
      </c>
      <c r="L7" s="350">
        <v>0</v>
      </c>
      <c r="M7" s="351">
        <v>0</v>
      </c>
      <c r="N7" s="219">
        <f t="shared" ref="N7:N20" si="4">SUM(B7:M7)</f>
        <v>1892.5632739999999</v>
      </c>
      <c r="P7" s="8"/>
      <c r="Q7" s="128"/>
      <c r="R7" s="128"/>
      <c r="S7" s="128"/>
      <c r="T7" s="128"/>
      <c r="U7" s="41"/>
    </row>
    <row r="8" spans="1:21">
      <c r="A8" s="168" t="s">
        <v>99</v>
      </c>
      <c r="B8" s="284">
        <v>592.44240100000002</v>
      </c>
      <c r="C8" s="198">
        <v>560.85250399999984</v>
      </c>
      <c r="D8" s="285">
        <v>500.52601499999992</v>
      </c>
      <c r="E8" s="284">
        <v>428.11109000000005</v>
      </c>
      <c r="F8" s="198">
        <v>259.70732600000008</v>
      </c>
      <c r="G8" s="285">
        <v>169.47342600000005</v>
      </c>
      <c r="H8" s="349">
        <v>0</v>
      </c>
      <c r="I8" s="350">
        <v>0</v>
      </c>
      <c r="J8" s="351">
        <v>0</v>
      </c>
      <c r="K8" s="349">
        <v>0</v>
      </c>
      <c r="L8" s="350">
        <v>0</v>
      </c>
      <c r="M8" s="351">
        <v>0</v>
      </c>
      <c r="N8" s="219">
        <f t="shared" si="4"/>
        <v>2511.1127619999997</v>
      </c>
      <c r="P8" s="8"/>
      <c r="Q8" s="128"/>
      <c r="R8" s="128"/>
      <c r="S8" s="128"/>
      <c r="T8" s="128"/>
      <c r="U8" s="41"/>
    </row>
    <row r="9" spans="1:21">
      <c r="A9" s="168" t="s">
        <v>100</v>
      </c>
      <c r="B9" s="284">
        <v>696.29052300000001</v>
      </c>
      <c r="C9" s="198">
        <v>642.11424399999999</v>
      </c>
      <c r="D9" s="285">
        <v>531.45932500000004</v>
      </c>
      <c r="E9" s="284">
        <v>440.55469700000009</v>
      </c>
      <c r="F9" s="198">
        <v>273.11403999999999</v>
      </c>
      <c r="G9" s="285">
        <v>185.68857599999996</v>
      </c>
      <c r="H9" s="349">
        <v>0</v>
      </c>
      <c r="I9" s="350">
        <v>0</v>
      </c>
      <c r="J9" s="351">
        <v>0</v>
      </c>
      <c r="K9" s="349">
        <v>0</v>
      </c>
      <c r="L9" s="350">
        <v>0</v>
      </c>
      <c r="M9" s="351">
        <v>0</v>
      </c>
      <c r="N9" s="219">
        <f t="shared" si="4"/>
        <v>2769.2214050000002</v>
      </c>
      <c r="P9" s="8"/>
      <c r="Q9" s="128"/>
      <c r="R9" s="128"/>
      <c r="S9" s="128"/>
      <c r="T9" s="128"/>
      <c r="U9" s="41"/>
    </row>
    <row r="10" spans="1:21">
      <c r="A10" s="168" t="s">
        <v>101</v>
      </c>
      <c r="B10" s="284">
        <v>443.02870200000001</v>
      </c>
      <c r="C10" s="198">
        <v>425.827744</v>
      </c>
      <c r="D10" s="285">
        <v>399.79522600000001</v>
      </c>
      <c r="E10" s="284">
        <v>321.5240290000001</v>
      </c>
      <c r="F10" s="198">
        <v>205.31157099999999</v>
      </c>
      <c r="G10" s="285">
        <v>112.81254499999999</v>
      </c>
      <c r="H10" s="349">
        <v>0</v>
      </c>
      <c r="I10" s="350">
        <v>0</v>
      </c>
      <c r="J10" s="351">
        <v>0</v>
      </c>
      <c r="K10" s="349">
        <v>0</v>
      </c>
      <c r="L10" s="350">
        <v>0</v>
      </c>
      <c r="M10" s="351">
        <v>0</v>
      </c>
      <c r="N10" s="219">
        <f t="shared" si="4"/>
        <v>1908.2998170000001</v>
      </c>
      <c r="P10" s="8"/>
      <c r="Q10" s="128"/>
      <c r="R10" s="128"/>
      <c r="S10" s="128"/>
      <c r="T10" s="128"/>
      <c r="U10" s="41"/>
    </row>
    <row r="11" spans="1:21">
      <c r="A11" s="168" t="s">
        <v>128</v>
      </c>
      <c r="B11" s="284">
        <v>214.13320600000003</v>
      </c>
      <c r="C11" s="198">
        <v>200.32550899999998</v>
      </c>
      <c r="D11" s="285">
        <v>173.59454100000002</v>
      </c>
      <c r="E11" s="284">
        <v>142.42173400000004</v>
      </c>
      <c r="F11" s="198">
        <v>80.426304000000002</v>
      </c>
      <c r="G11" s="285">
        <v>45.256399000000002</v>
      </c>
      <c r="H11" s="349">
        <v>0</v>
      </c>
      <c r="I11" s="350">
        <v>0</v>
      </c>
      <c r="J11" s="351">
        <v>0</v>
      </c>
      <c r="K11" s="349">
        <v>0</v>
      </c>
      <c r="L11" s="350">
        <v>0</v>
      </c>
      <c r="M11" s="351">
        <v>0</v>
      </c>
      <c r="N11" s="219">
        <f t="shared" si="4"/>
        <v>856.15769299999999</v>
      </c>
      <c r="P11" s="8"/>
      <c r="Q11" s="128"/>
      <c r="R11" s="128"/>
      <c r="S11" s="128"/>
      <c r="T11" s="128"/>
      <c r="U11" s="41"/>
    </row>
    <row r="12" spans="1:21">
      <c r="A12" s="168" t="s">
        <v>102</v>
      </c>
      <c r="B12" s="284">
        <v>348.14191399999999</v>
      </c>
      <c r="C12" s="198">
        <v>345.62513600000005</v>
      </c>
      <c r="D12" s="285">
        <v>300.49998199999993</v>
      </c>
      <c r="E12" s="284">
        <v>250.97468300000003</v>
      </c>
      <c r="F12" s="198">
        <v>172.04874399999997</v>
      </c>
      <c r="G12" s="285">
        <v>118.824155</v>
      </c>
      <c r="H12" s="349">
        <v>0</v>
      </c>
      <c r="I12" s="350">
        <v>0</v>
      </c>
      <c r="J12" s="351">
        <v>0</v>
      </c>
      <c r="K12" s="349">
        <v>0</v>
      </c>
      <c r="L12" s="350">
        <v>0</v>
      </c>
      <c r="M12" s="351">
        <v>0</v>
      </c>
      <c r="N12" s="219">
        <f t="shared" si="4"/>
        <v>1536.1146140000001</v>
      </c>
      <c r="P12" s="8"/>
      <c r="Q12" s="128"/>
      <c r="R12" s="128"/>
      <c r="S12" s="128"/>
      <c r="T12" s="128"/>
      <c r="U12" s="41"/>
    </row>
    <row r="13" spans="1:21">
      <c r="A13" s="168" t="s">
        <v>103</v>
      </c>
      <c r="B13" s="284">
        <v>255.94006436968402</v>
      </c>
      <c r="C13" s="198">
        <v>244.46859661546725</v>
      </c>
      <c r="D13" s="285">
        <v>225.37324740020028</v>
      </c>
      <c r="E13" s="284">
        <v>177.56656765520995</v>
      </c>
      <c r="F13" s="198">
        <v>102.15888818156007</v>
      </c>
      <c r="G13" s="285">
        <v>59.968883540467061</v>
      </c>
      <c r="H13" s="349">
        <v>0</v>
      </c>
      <c r="I13" s="350">
        <v>0</v>
      </c>
      <c r="J13" s="351">
        <v>0</v>
      </c>
      <c r="K13" s="349">
        <v>0</v>
      </c>
      <c r="L13" s="350">
        <v>0</v>
      </c>
      <c r="M13" s="351">
        <v>0</v>
      </c>
      <c r="N13" s="219">
        <f t="shared" si="4"/>
        <v>1065.4762477625886</v>
      </c>
      <c r="P13" s="8"/>
      <c r="Q13" s="128"/>
      <c r="R13" s="128"/>
      <c r="S13" s="128"/>
      <c r="T13" s="128"/>
      <c r="U13" s="41"/>
    </row>
    <row r="14" spans="1:21">
      <c r="A14" s="168" t="s">
        <v>104</v>
      </c>
      <c r="B14" s="284">
        <v>1794.2502130000014</v>
      </c>
      <c r="C14" s="198">
        <v>1759.787853000001</v>
      </c>
      <c r="D14" s="285">
        <v>1531.0540829999998</v>
      </c>
      <c r="E14" s="284">
        <v>1220.5997400000008</v>
      </c>
      <c r="F14" s="198">
        <v>724.42454500000019</v>
      </c>
      <c r="G14" s="285">
        <v>442.25519200000002</v>
      </c>
      <c r="H14" s="349">
        <v>0</v>
      </c>
      <c r="I14" s="350">
        <v>0</v>
      </c>
      <c r="J14" s="351">
        <v>0</v>
      </c>
      <c r="K14" s="349">
        <v>0</v>
      </c>
      <c r="L14" s="350">
        <v>0</v>
      </c>
      <c r="M14" s="351">
        <v>0</v>
      </c>
      <c r="N14" s="219">
        <f t="shared" si="4"/>
        <v>7472.3716260000019</v>
      </c>
      <c r="P14" s="8"/>
      <c r="Q14" s="128"/>
      <c r="R14" s="128"/>
      <c r="S14" s="128"/>
      <c r="T14" s="128"/>
      <c r="U14" s="41"/>
    </row>
    <row r="15" spans="1:21">
      <c r="A15" s="168" t="s">
        <v>105</v>
      </c>
      <c r="B15" s="284">
        <v>422.46911100000005</v>
      </c>
      <c r="C15" s="198">
        <v>399.87894499999999</v>
      </c>
      <c r="D15" s="285">
        <v>337.27463700000004</v>
      </c>
      <c r="E15" s="284">
        <v>266.79902099999998</v>
      </c>
      <c r="F15" s="198">
        <v>160.24019699999997</v>
      </c>
      <c r="G15" s="285">
        <v>117.607792</v>
      </c>
      <c r="H15" s="349">
        <v>0</v>
      </c>
      <c r="I15" s="350">
        <v>0</v>
      </c>
      <c r="J15" s="351">
        <v>0</v>
      </c>
      <c r="K15" s="349">
        <v>0</v>
      </c>
      <c r="L15" s="350">
        <v>0</v>
      </c>
      <c r="M15" s="351">
        <v>0</v>
      </c>
      <c r="N15" s="219">
        <f t="shared" si="4"/>
        <v>1704.2697030000002</v>
      </c>
      <c r="P15" s="8"/>
      <c r="Q15" s="128"/>
      <c r="R15" s="128"/>
      <c r="S15" s="128"/>
      <c r="T15" s="128"/>
      <c r="U15" s="41"/>
    </row>
    <row r="16" spans="1:21">
      <c r="A16" s="168" t="s">
        <v>106</v>
      </c>
      <c r="B16" s="284">
        <v>558.32267200000001</v>
      </c>
      <c r="C16" s="198">
        <v>537.91927899999996</v>
      </c>
      <c r="D16" s="285">
        <v>463.730752</v>
      </c>
      <c r="E16" s="284">
        <v>353.25871699999999</v>
      </c>
      <c r="F16" s="198">
        <v>172.978926</v>
      </c>
      <c r="G16" s="285">
        <v>87.825674000000021</v>
      </c>
      <c r="H16" s="349">
        <v>0</v>
      </c>
      <c r="I16" s="350">
        <v>0</v>
      </c>
      <c r="J16" s="351">
        <v>0</v>
      </c>
      <c r="K16" s="349">
        <v>0</v>
      </c>
      <c r="L16" s="350">
        <v>0</v>
      </c>
      <c r="M16" s="351">
        <v>0</v>
      </c>
      <c r="N16" s="219">
        <f t="shared" si="4"/>
        <v>2174.03602</v>
      </c>
      <c r="P16" s="8"/>
      <c r="Q16" s="128"/>
      <c r="R16" s="128"/>
      <c r="S16" s="128"/>
      <c r="T16" s="128"/>
      <c r="U16" s="41"/>
    </row>
    <row r="17" spans="1:21">
      <c r="A17" s="168" t="s">
        <v>107</v>
      </c>
      <c r="B17" s="284">
        <v>514.8866210000001</v>
      </c>
      <c r="C17" s="198">
        <v>508.48581899999994</v>
      </c>
      <c r="D17" s="285">
        <v>456.15720500000009</v>
      </c>
      <c r="E17" s="284">
        <v>356.3599890000001</v>
      </c>
      <c r="F17" s="198">
        <v>215.319255</v>
      </c>
      <c r="G17" s="285">
        <v>119.35615399999999</v>
      </c>
      <c r="H17" s="349">
        <v>0</v>
      </c>
      <c r="I17" s="350">
        <v>0</v>
      </c>
      <c r="J17" s="351">
        <v>0</v>
      </c>
      <c r="K17" s="349">
        <v>0</v>
      </c>
      <c r="L17" s="350">
        <v>0</v>
      </c>
      <c r="M17" s="351">
        <v>0</v>
      </c>
      <c r="N17" s="219">
        <f t="shared" si="4"/>
        <v>2170.5650430000001</v>
      </c>
      <c r="P17" s="8"/>
      <c r="Q17" s="128"/>
      <c r="R17" s="128"/>
      <c r="S17" s="128"/>
      <c r="T17" s="128"/>
      <c r="U17" s="41"/>
    </row>
    <row r="18" spans="1:21">
      <c r="A18" s="168" t="s">
        <v>108</v>
      </c>
      <c r="B18" s="284">
        <v>2328.5263320000004</v>
      </c>
      <c r="C18" s="198">
        <v>2181.6754759999999</v>
      </c>
      <c r="D18" s="285">
        <v>2055.5235249999996</v>
      </c>
      <c r="E18" s="284">
        <v>1680.4006360000003</v>
      </c>
      <c r="F18" s="198">
        <v>849.96261400000003</v>
      </c>
      <c r="G18" s="285">
        <v>591.8352900000001</v>
      </c>
      <c r="H18" s="349">
        <v>0</v>
      </c>
      <c r="I18" s="350">
        <v>0</v>
      </c>
      <c r="J18" s="351">
        <v>0</v>
      </c>
      <c r="K18" s="349">
        <v>0</v>
      </c>
      <c r="L18" s="350">
        <v>0</v>
      </c>
      <c r="M18" s="351">
        <v>0</v>
      </c>
      <c r="N18" s="219">
        <f t="shared" si="4"/>
        <v>9687.9238730000015</v>
      </c>
      <c r="P18" s="8"/>
      <c r="Q18" s="128"/>
      <c r="R18" s="128"/>
      <c r="S18" s="128"/>
      <c r="T18" s="128"/>
      <c r="U18" s="41"/>
    </row>
    <row r="19" spans="1:21">
      <c r="A19" s="168" t="s">
        <v>109</v>
      </c>
      <c r="B19" s="284">
        <v>1403.1849779999993</v>
      </c>
      <c r="C19" s="198">
        <v>1304.0659890000004</v>
      </c>
      <c r="D19" s="285">
        <v>1256.5642250000001</v>
      </c>
      <c r="E19" s="284">
        <v>1038.9924700000001</v>
      </c>
      <c r="F19" s="198">
        <v>643.87626299999965</v>
      </c>
      <c r="G19" s="285">
        <v>459.52690300000023</v>
      </c>
      <c r="H19" s="349">
        <v>0</v>
      </c>
      <c r="I19" s="350">
        <v>0</v>
      </c>
      <c r="J19" s="351">
        <v>0</v>
      </c>
      <c r="K19" s="349">
        <v>0</v>
      </c>
      <c r="L19" s="350">
        <v>0</v>
      </c>
      <c r="M19" s="351">
        <v>0</v>
      </c>
      <c r="N19" s="219">
        <f t="shared" si="4"/>
        <v>6106.2108279999993</v>
      </c>
      <c r="P19" s="8"/>
      <c r="Q19" s="128"/>
      <c r="R19" s="128"/>
      <c r="S19" s="128"/>
      <c r="T19" s="128"/>
      <c r="U19" s="41"/>
    </row>
    <row r="20" spans="1:21">
      <c r="A20" s="168" t="s">
        <v>110</v>
      </c>
      <c r="B20" s="284">
        <v>458.17168786579322</v>
      </c>
      <c r="C20" s="198">
        <v>446.23167778557541</v>
      </c>
      <c r="D20" s="285">
        <v>384.77350723956346</v>
      </c>
      <c r="E20" s="284">
        <v>306.64714847660389</v>
      </c>
      <c r="F20" s="198">
        <v>203.0328540037759</v>
      </c>
      <c r="G20" s="285">
        <v>142.31210028894282</v>
      </c>
      <c r="H20" s="349">
        <v>0</v>
      </c>
      <c r="I20" s="350">
        <v>0</v>
      </c>
      <c r="J20" s="351">
        <v>0</v>
      </c>
      <c r="K20" s="349">
        <v>0</v>
      </c>
      <c r="L20" s="350">
        <v>0</v>
      </c>
      <c r="M20" s="351">
        <v>0</v>
      </c>
      <c r="N20" s="219">
        <f t="shared" si="4"/>
        <v>1941.1689756602545</v>
      </c>
      <c r="P20" s="8"/>
      <c r="Q20" s="128"/>
      <c r="R20" s="128"/>
      <c r="S20" s="128"/>
      <c r="T20" s="128"/>
      <c r="U20" s="41"/>
    </row>
    <row r="21" spans="1:21" ht="12">
      <c r="A21" s="4"/>
      <c r="N21" s="3"/>
      <c r="P21" s="1"/>
      <c r="Q21" s="1"/>
      <c r="R21" s="1"/>
      <c r="S21" s="1"/>
      <c r="T21" s="1"/>
      <c r="U21" s="143"/>
    </row>
    <row r="22" spans="1:21">
      <c r="A22" s="10" t="s">
        <v>129</v>
      </c>
      <c r="B22" s="25">
        <v>641.55831799999999</v>
      </c>
      <c r="C22" s="130"/>
      <c r="D22" s="130"/>
      <c r="E22" s="130"/>
      <c r="F22" s="130"/>
      <c r="G22" s="130"/>
      <c r="P22" s="8"/>
      <c r="U22" s="139"/>
    </row>
    <row r="23" spans="1:21">
      <c r="A23" s="10" t="s">
        <v>99</v>
      </c>
      <c r="B23" s="25">
        <v>857.29184200000009</v>
      </c>
      <c r="C23" s="130"/>
      <c r="D23" s="130"/>
      <c r="E23" s="130"/>
      <c r="F23" s="130"/>
      <c r="G23" s="130"/>
    </row>
    <row r="24" spans="1:21">
      <c r="A24" s="10" t="s">
        <v>100</v>
      </c>
      <c r="B24" s="25">
        <v>899.35731299999998</v>
      </c>
      <c r="C24" s="130"/>
      <c r="D24" s="130"/>
      <c r="E24" s="130"/>
      <c r="F24" s="130"/>
      <c r="G24" s="130"/>
    </row>
    <row r="25" spans="1:21">
      <c r="A25" s="10" t="s">
        <v>101</v>
      </c>
      <c r="B25" s="25">
        <v>639.64814500000011</v>
      </c>
      <c r="C25" s="130"/>
      <c r="D25" s="130"/>
      <c r="E25" s="130"/>
      <c r="F25" s="130"/>
      <c r="G25" s="130"/>
    </row>
    <row r="26" spans="1:21">
      <c r="A26" s="10" t="s">
        <v>128</v>
      </c>
      <c r="B26" s="25">
        <v>268.10443700000002</v>
      </c>
      <c r="C26" s="130"/>
      <c r="D26" s="130"/>
      <c r="E26" s="130"/>
      <c r="F26" s="130"/>
      <c r="G26" s="130"/>
    </row>
    <row r="27" spans="1:21">
      <c r="A27" s="10" t="s">
        <v>102</v>
      </c>
      <c r="B27" s="25">
        <v>541.84758199999999</v>
      </c>
      <c r="C27" s="130"/>
      <c r="D27" s="130"/>
      <c r="E27" s="130"/>
      <c r="F27" s="130"/>
      <c r="G27" s="130"/>
    </row>
    <row r="28" spans="1:21">
      <c r="A28" s="10" t="s">
        <v>103</v>
      </c>
      <c r="B28" s="25">
        <v>339.6943393772371</v>
      </c>
      <c r="C28" s="130"/>
      <c r="D28" s="130"/>
      <c r="E28" s="130"/>
      <c r="F28" s="130"/>
      <c r="G28" s="130"/>
    </row>
    <row r="29" spans="1:21">
      <c r="A29" s="10" t="s">
        <v>104</v>
      </c>
      <c r="B29" s="25">
        <v>2387.279477000001</v>
      </c>
      <c r="C29" s="130"/>
      <c r="D29" s="130"/>
      <c r="E29" s="130"/>
      <c r="F29" s="130"/>
      <c r="G29" s="130"/>
    </row>
    <row r="30" spans="1:21">
      <c r="A30" s="10" t="s">
        <v>105</v>
      </c>
      <c r="B30" s="25">
        <v>544.64700999999991</v>
      </c>
      <c r="C30" s="130"/>
      <c r="D30" s="130"/>
      <c r="E30" s="130"/>
      <c r="F30" s="130"/>
      <c r="G30" s="130"/>
    </row>
    <row r="31" spans="1:21">
      <c r="A31" s="10" t="s">
        <v>106</v>
      </c>
      <c r="B31" s="25">
        <v>614.06331699999998</v>
      </c>
      <c r="C31" s="130"/>
      <c r="D31" s="130"/>
      <c r="E31" s="130"/>
      <c r="F31" s="130"/>
      <c r="G31" s="130"/>
    </row>
    <row r="32" spans="1:21">
      <c r="A32" s="10" t="s">
        <v>107</v>
      </c>
      <c r="B32" s="25">
        <v>691.0353980000001</v>
      </c>
      <c r="C32" s="130"/>
      <c r="D32" s="130"/>
      <c r="E32" s="130"/>
      <c r="F32" s="130"/>
      <c r="G32" s="130"/>
    </row>
    <row r="33" spans="1:7">
      <c r="A33" s="10" t="s">
        <v>108</v>
      </c>
      <c r="B33" s="25">
        <v>3122.1985400000003</v>
      </c>
      <c r="C33" s="130"/>
      <c r="D33" s="130"/>
      <c r="E33" s="130"/>
      <c r="F33" s="130"/>
      <c r="G33" s="130"/>
    </row>
    <row r="34" spans="1:7">
      <c r="A34" s="10" t="s">
        <v>109</v>
      </c>
      <c r="B34" s="25">
        <v>2142.3956360000002</v>
      </c>
      <c r="C34" s="130"/>
      <c r="D34" s="130"/>
      <c r="E34" s="130"/>
      <c r="F34" s="130"/>
      <c r="G34" s="130"/>
    </row>
    <row r="35" spans="1:7">
      <c r="A35" s="10" t="s">
        <v>110</v>
      </c>
      <c r="B35" s="25">
        <v>651.99210276932263</v>
      </c>
      <c r="C35" s="130"/>
      <c r="D35" s="130"/>
      <c r="E35" s="130"/>
      <c r="F35" s="130"/>
      <c r="G35" s="130"/>
    </row>
    <row r="36" spans="1:7">
      <c r="A36" s="130"/>
      <c r="B36" s="130"/>
      <c r="C36" s="130"/>
      <c r="D36" s="130"/>
      <c r="E36" s="130"/>
      <c r="F36" s="130"/>
      <c r="G36" s="130"/>
    </row>
    <row r="37" spans="1:7">
      <c r="A37" s="130"/>
      <c r="B37" s="130"/>
      <c r="C37" s="130"/>
      <c r="D37" s="130"/>
      <c r="E37" s="130"/>
      <c r="F37" s="130"/>
      <c r="G37" s="130"/>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view="pageBreakPreview" zoomScaleNormal="70" zoomScaleSheetLayoutView="100" workbookViewId="0">
      <selection activeCell="U34" sqref="U34"/>
    </sheetView>
  </sheetViews>
  <sheetFormatPr defaultColWidth="9.109375" defaultRowHeight="13.2"/>
  <cols>
    <col min="1" max="1" width="30.88671875" style="2" customWidth="1"/>
    <col min="2" max="15" width="7.44140625" style="2" customWidth="1"/>
    <col min="16" max="16" width="9.109375" style="2" customWidth="1"/>
    <col min="17" max="16384" width="9.109375" style="2"/>
  </cols>
  <sheetData>
    <row r="1" spans="1:20" s="66" customFormat="1" ht="17.399999999999999">
      <c r="A1" s="236" t="s">
        <v>326</v>
      </c>
      <c r="B1" s="23"/>
      <c r="C1" s="23"/>
      <c r="D1" s="23"/>
      <c r="E1" s="23"/>
      <c r="G1" s="23"/>
      <c r="H1" s="23"/>
      <c r="I1" s="23"/>
      <c r="J1" s="23"/>
      <c r="K1" s="23"/>
      <c r="L1" s="23"/>
      <c r="M1" s="23"/>
      <c r="N1" s="23"/>
      <c r="P1" s="240" t="str">
        <f>'3'!N1</f>
        <v>II. čtvrtletí 2023</v>
      </c>
    </row>
    <row r="2" spans="1:20" s="7" customFormat="1" ht="6" customHeight="1">
      <c r="B2" s="115"/>
      <c r="C2" s="115"/>
      <c r="D2" s="115"/>
      <c r="E2" s="115"/>
      <c r="F2" s="115"/>
      <c r="G2" s="115"/>
      <c r="H2" s="115"/>
      <c r="I2" s="115"/>
      <c r="J2" s="115"/>
      <c r="K2" s="115"/>
      <c r="L2" s="115"/>
      <c r="M2" s="115"/>
      <c r="N2" s="115"/>
      <c r="O2" s="115"/>
    </row>
    <row r="3" spans="1:20" s="7" customFormat="1" ht="12" customHeight="1">
      <c r="A3" s="339">
        <v>2023</v>
      </c>
      <c r="B3" s="199" t="s">
        <v>85</v>
      </c>
      <c r="C3" s="199" t="s">
        <v>76</v>
      </c>
      <c r="D3" s="199" t="s">
        <v>77</v>
      </c>
      <c r="E3" s="199" t="s">
        <v>78</v>
      </c>
      <c r="F3" s="199" t="s">
        <v>88</v>
      </c>
      <c r="G3" s="199" t="s">
        <v>79</v>
      </c>
      <c r="H3" s="199" t="s">
        <v>80</v>
      </c>
      <c r="I3" s="199" t="s">
        <v>81</v>
      </c>
      <c r="J3" s="199" t="s">
        <v>82</v>
      </c>
      <c r="K3" s="199" t="s">
        <v>83</v>
      </c>
      <c r="L3" s="199" t="s">
        <v>84</v>
      </c>
      <c r="M3" s="199" t="s">
        <v>86</v>
      </c>
      <c r="N3" s="199" t="s">
        <v>87</v>
      </c>
      <c r="O3" s="199" t="s">
        <v>89</v>
      </c>
      <c r="P3" s="199" t="s">
        <v>7</v>
      </c>
    </row>
    <row r="4" spans="1:20" s="110" customFormat="1" ht="12" customHeight="1">
      <c r="A4" s="169" t="s">
        <v>116</v>
      </c>
      <c r="B4" s="273">
        <f>SUM(B5:B20)</f>
        <v>641.55831799999987</v>
      </c>
      <c r="C4" s="273">
        <f>SUM(C5:C20)</f>
        <v>857.29184199999986</v>
      </c>
      <c r="D4" s="273">
        <f t="shared" ref="D4:P4" si="0">SUM(D5:D20)</f>
        <v>899.3573130000002</v>
      </c>
      <c r="E4" s="273">
        <f t="shared" si="0"/>
        <v>639.64814499999989</v>
      </c>
      <c r="F4" s="273">
        <f>SUM(F5:F20)</f>
        <v>268.10443700000002</v>
      </c>
      <c r="G4" s="273">
        <f t="shared" si="0"/>
        <v>541.84758199999999</v>
      </c>
      <c r="H4" s="273">
        <f t="shared" si="0"/>
        <v>339.69433937723704</v>
      </c>
      <c r="I4" s="273">
        <f t="shared" si="0"/>
        <v>2387.279477</v>
      </c>
      <c r="J4" s="273">
        <f t="shared" si="0"/>
        <v>544.64701000000002</v>
      </c>
      <c r="K4" s="273">
        <f t="shared" si="0"/>
        <v>614.06331699999987</v>
      </c>
      <c r="L4" s="273">
        <f t="shared" si="0"/>
        <v>691.0353980000001</v>
      </c>
      <c r="M4" s="273">
        <f t="shared" si="0"/>
        <v>3122.1985400000003</v>
      </c>
      <c r="N4" s="273">
        <f t="shared" si="0"/>
        <v>2142.3956359999997</v>
      </c>
      <c r="O4" s="273">
        <f t="shared" si="0"/>
        <v>651.99210276932263</v>
      </c>
      <c r="P4" s="194">
        <f t="shared" si="0"/>
        <v>14341.113457146561</v>
      </c>
    </row>
    <row r="5" spans="1:20" s="7" customFormat="1" ht="12" customHeight="1">
      <c r="A5" s="168" t="s">
        <v>40</v>
      </c>
      <c r="B5" s="198">
        <v>0</v>
      </c>
      <c r="C5" s="198">
        <v>292.87690399999997</v>
      </c>
      <c r="D5" s="198">
        <v>91.390319999999988</v>
      </c>
      <c r="E5" s="198">
        <v>66.020236000000011</v>
      </c>
      <c r="F5" s="198">
        <v>102.15076200000001</v>
      </c>
      <c r="G5" s="198">
        <v>149.26393400000001</v>
      </c>
      <c r="H5" s="198">
        <v>0.30672000000000005</v>
      </c>
      <c r="I5" s="198">
        <v>175.99747300000001</v>
      </c>
      <c r="J5" s="198">
        <v>29.205858000000003</v>
      </c>
      <c r="K5" s="198">
        <v>7.5750150000000005</v>
      </c>
      <c r="L5" s="198">
        <v>183.53958700000004</v>
      </c>
      <c r="M5" s="198">
        <v>206.21827300000001</v>
      </c>
      <c r="N5" s="198">
        <v>299.75309899999996</v>
      </c>
      <c r="O5" s="198">
        <v>91.080488000000003</v>
      </c>
      <c r="P5" s="191">
        <f>SUM(B5:O5)</f>
        <v>1695.3786690000002</v>
      </c>
      <c r="T5" s="8"/>
    </row>
    <row r="6" spans="1:20" s="7" customFormat="1" ht="12" customHeight="1">
      <c r="A6" s="168" t="s">
        <v>39</v>
      </c>
      <c r="B6" s="198">
        <v>20.239000000000001</v>
      </c>
      <c r="C6" s="198">
        <v>24.907014999999998</v>
      </c>
      <c r="D6" s="198">
        <v>14.800208000000003</v>
      </c>
      <c r="E6" s="198">
        <v>1.387</v>
      </c>
      <c r="F6" s="198">
        <v>10.339635000000001</v>
      </c>
      <c r="G6" s="198">
        <v>5.3680000000000003</v>
      </c>
      <c r="H6" s="198">
        <v>2.7056099999999996</v>
      </c>
      <c r="I6" s="198">
        <v>0.22012799999999999</v>
      </c>
      <c r="J6" s="198">
        <v>6.1545569999999996</v>
      </c>
      <c r="K6" s="198">
        <v>13.155398</v>
      </c>
      <c r="L6" s="198">
        <v>13.001250000000001</v>
      </c>
      <c r="M6" s="198">
        <v>7.8068950000000017</v>
      </c>
      <c r="N6" s="198">
        <v>3.8762759999999998</v>
      </c>
      <c r="O6" s="198">
        <v>1.3050500000000003</v>
      </c>
      <c r="P6" s="191">
        <f t="shared" ref="P6:P20" si="1">SUM(B6:O6)</f>
        <v>125.26602199999999</v>
      </c>
      <c r="T6" s="8"/>
    </row>
    <row r="7" spans="1:20" s="7" customFormat="1" ht="12" customHeight="1">
      <c r="A7" s="168" t="s">
        <v>38</v>
      </c>
      <c r="B7" s="198">
        <v>0</v>
      </c>
      <c r="C7" s="198">
        <v>0</v>
      </c>
      <c r="D7" s="198">
        <v>0</v>
      </c>
      <c r="E7" s="198">
        <v>0</v>
      </c>
      <c r="F7" s="198">
        <v>0</v>
      </c>
      <c r="G7" s="198">
        <v>1.5603699999999998</v>
      </c>
      <c r="H7" s="198">
        <v>0</v>
      </c>
      <c r="I7" s="198">
        <v>1225.6815940000001</v>
      </c>
      <c r="J7" s="198">
        <v>0</v>
      </c>
      <c r="K7" s="198">
        <v>0</v>
      </c>
      <c r="L7" s="198">
        <v>0</v>
      </c>
      <c r="M7" s="198">
        <v>0</v>
      </c>
      <c r="N7" s="198">
        <v>1.2050000000000001</v>
      </c>
      <c r="O7" s="198">
        <v>1.964</v>
      </c>
      <c r="P7" s="191">
        <f t="shared" si="1"/>
        <v>1230.4109639999999</v>
      </c>
      <c r="T7" s="8"/>
    </row>
    <row r="8" spans="1:20" s="7" customFormat="1" ht="12" customHeight="1">
      <c r="A8" s="168" t="s">
        <v>60</v>
      </c>
      <c r="B8" s="274">
        <v>0.66300000000000003</v>
      </c>
      <c r="C8" s="274">
        <v>0</v>
      </c>
      <c r="D8" s="274">
        <v>0.90500000000000003</v>
      </c>
      <c r="E8" s="274">
        <v>0</v>
      </c>
      <c r="F8" s="274">
        <v>1.7999999999999999E-2</v>
      </c>
      <c r="G8" s="274">
        <v>0</v>
      </c>
      <c r="H8" s="274">
        <v>0</v>
      </c>
      <c r="I8" s="274">
        <v>2.3368000000000003E-2</v>
      </c>
      <c r="J8" s="274">
        <v>3.4298000000000002E-2</v>
      </c>
      <c r="K8" s="274">
        <v>7.9050000000000002</v>
      </c>
      <c r="L8" s="274">
        <v>0.76912000000000003</v>
      </c>
      <c r="M8" s="274">
        <v>8.1965970000000006</v>
      </c>
      <c r="N8" s="274">
        <v>0.13327</v>
      </c>
      <c r="O8" s="198">
        <v>7.1599999999999997E-2</v>
      </c>
      <c r="P8" s="191">
        <f t="shared" si="1"/>
        <v>18.719253000000002</v>
      </c>
      <c r="T8" s="8"/>
    </row>
    <row r="9" spans="1:20" s="7" customFormat="1" ht="12" customHeight="1">
      <c r="A9" s="168" t="s">
        <v>61</v>
      </c>
      <c r="B9" s="274">
        <v>2.34</v>
      </c>
      <c r="C9" s="274">
        <v>0</v>
      </c>
      <c r="D9" s="274">
        <v>6.6000000000000003E-2</v>
      </c>
      <c r="E9" s="274">
        <v>1.264159</v>
      </c>
      <c r="F9" s="274">
        <v>0</v>
      </c>
      <c r="G9" s="274">
        <v>0</v>
      </c>
      <c r="H9" s="274">
        <v>0</v>
      </c>
      <c r="I9" s="274">
        <v>0</v>
      </c>
      <c r="J9" s="274">
        <v>0</v>
      </c>
      <c r="K9" s="274">
        <v>0</v>
      </c>
      <c r="L9" s="274">
        <v>0</v>
      </c>
      <c r="M9" s="274">
        <v>0</v>
      </c>
      <c r="N9" s="274">
        <v>0.35199999999999998</v>
      </c>
      <c r="O9" s="198">
        <v>4.9360000000000003E-3</v>
      </c>
      <c r="P9" s="191">
        <f t="shared" si="1"/>
        <v>4.0270950000000001</v>
      </c>
      <c r="T9" s="8"/>
    </row>
    <row r="10" spans="1:20" s="7" customFormat="1" ht="12" customHeight="1">
      <c r="A10" s="168" t="s">
        <v>62</v>
      </c>
      <c r="B10" s="274">
        <v>0</v>
      </c>
      <c r="C10" s="274">
        <v>0</v>
      </c>
      <c r="D10" s="274">
        <v>3.0000000000000001E-3</v>
      </c>
      <c r="E10" s="274">
        <v>6.3750000000000001E-2</v>
      </c>
      <c r="F10" s="274">
        <v>5.3800000000000001E-2</v>
      </c>
      <c r="G10" s="274">
        <v>6.1800000000000006E-3</v>
      </c>
      <c r="H10" s="274">
        <v>0</v>
      </c>
      <c r="I10" s="274">
        <v>0</v>
      </c>
      <c r="J10" s="274">
        <v>0</v>
      </c>
      <c r="K10" s="274">
        <v>0</v>
      </c>
      <c r="L10" s="274">
        <v>0</v>
      </c>
      <c r="M10" s="274">
        <v>0</v>
      </c>
      <c r="N10" s="274">
        <v>3.3000000000000002E-2</v>
      </c>
      <c r="O10" s="198">
        <v>0</v>
      </c>
      <c r="P10" s="191">
        <f t="shared" si="1"/>
        <v>0.15973000000000001</v>
      </c>
      <c r="T10" s="8"/>
    </row>
    <row r="11" spans="1:20" s="7" customFormat="1" ht="12" customHeight="1">
      <c r="A11" s="168" t="s">
        <v>37</v>
      </c>
      <c r="B11" s="274">
        <v>0</v>
      </c>
      <c r="C11" s="274">
        <v>341.72336000000001</v>
      </c>
      <c r="D11" s="274">
        <v>0.53500000000000003</v>
      </c>
      <c r="E11" s="274">
        <v>423.28734799999995</v>
      </c>
      <c r="F11" s="274">
        <v>32.536349000000001</v>
      </c>
      <c r="G11" s="274">
        <v>195.22235000000001</v>
      </c>
      <c r="H11" s="274">
        <v>14.672909999999998</v>
      </c>
      <c r="I11" s="274">
        <v>53.823392000000005</v>
      </c>
      <c r="J11" s="274">
        <v>239.457875</v>
      </c>
      <c r="K11" s="274">
        <v>511.90340600000002</v>
      </c>
      <c r="L11" s="274">
        <v>303.95039800000001</v>
      </c>
      <c r="M11" s="274">
        <v>1931.824345</v>
      </c>
      <c r="N11" s="274">
        <v>1675.2292369999998</v>
      </c>
      <c r="O11" s="198">
        <v>363.54700100000002</v>
      </c>
      <c r="P11" s="191">
        <f t="shared" si="1"/>
        <v>6087.7129709999999</v>
      </c>
      <c r="T11" s="8"/>
    </row>
    <row r="12" spans="1:20" s="7" customFormat="1" ht="12" customHeight="1">
      <c r="A12" s="168" t="s">
        <v>72</v>
      </c>
      <c r="B12" s="274">
        <v>0</v>
      </c>
      <c r="C12" s="274">
        <v>34.294139999999999</v>
      </c>
      <c r="D12" s="274">
        <v>0</v>
      </c>
      <c r="E12" s="274">
        <v>0</v>
      </c>
      <c r="F12" s="274">
        <v>6.6728099999999992</v>
      </c>
      <c r="G12" s="274">
        <v>0</v>
      </c>
      <c r="H12" s="274">
        <v>0</v>
      </c>
      <c r="I12" s="274">
        <v>0</v>
      </c>
      <c r="J12" s="274">
        <v>0</v>
      </c>
      <c r="K12" s="274">
        <v>0</v>
      </c>
      <c r="L12" s="274">
        <v>0</v>
      </c>
      <c r="M12" s="274">
        <v>0</v>
      </c>
      <c r="N12" s="274">
        <v>0</v>
      </c>
      <c r="O12" s="198">
        <v>0</v>
      </c>
      <c r="P12" s="191">
        <f t="shared" si="1"/>
        <v>40.966949999999997</v>
      </c>
      <c r="T12" s="8"/>
    </row>
    <row r="13" spans="1:20" s="7" customFormat="1" ht="12" customHeight="1">
      <c r="A13" s="168" t="s">
        <v>36</v>
      </c>
      <c r="B13" s="274">
        <v>0</v>
      </c>
      <c r="C13" s="274">
        <v>0</v>
      </c>
      <c r="D13" s="274">
        <v>0</v>
      </c>
      <c r="E13" s="274">
        <v>0</v>
      </c>
      <c r="F13" s="274">
        <v>0</v>
      </c>
      <c r="G13" s="274">
        <v>0</v>
      </c>
      <c r="H13" s="274">
        <v>0</v>
      </c>
      <c r="I13" s="274">
        <v>0</v>
      </c>
      <c r="J13" s="274">
        <v>0</v>
      </c>
      <c r="K13" s="274">
        <v>0</v>
      </c>
      <c r="L13" s="274">
        <v>0</v>
      </c>
      <c r="M13" s="274">
        <v>0</v>
      </c>
      <c r="N13" s="274">
        <v>0</v>
      </c>
      <c r="O13" s="198">
        <v>0</v>
      </c>
      <c r="P13" s="191">
        <f t="shared" si="1"/>
        <v>0</v>
      </c>
      <c r="T13" s="8"/>
    </row>
    <row r="14" spans="1:20" s="7" customFormat="1" ht="12" customHeight="1">
      <c r="A14" s="168" t="s">
        <v>35</v>
      </c>
      <c r="B14" s="274">
        <v>0</v>
      </c>
      <c r="C14" s="274">
        <v>0</v>
      </c>
      <c r="D14" s="274">
        <v>13.99802</v>
      </c>
      <c r="E14" s="274">
        <v>0.10406</v>
      </c>
      <c r="F14" s="274">
        <v>4.4889340000000004</v>
      </c>
      <c r="G14" s="274">
        <v>0</v>
      </c>
      <c r="H14" s="274">
        <v>0.47199999999999998</v>
      </c>
      <c r="I14" s="274">
        <v>153.42726000000002</v>
      </c>
      <c r="J14" s="274">
        <v>0</v>
      </c>
      <c r="K14" s="274">
        <v>2.9569999999999999</v>
      </c>
      <c r="L14" s="274">
        <v>0</v>
      </c>
      <c r="M14" s="274">
        <v>15.198</v>
      </c>
      <c r="N14" s="274">
        <v>0.18099999999999999</v>
      </c>
      <c r="O14" s="198">
        <v>3.847</v>
      </c>
      <c r="P14" s="191">
        <f t="shared" si="1"/>
        <v>194.67327400000005</v>
      </c>
      <c r="T14" s="8"/>
    </row>
    <row r="15" spans="1:20" s="7" customFormat="1" ht="12" customHeight="1">
      <c r="A15" s="168" t="s">
        <v>34</v>
      </c>
      <c r="B15" s="274">
        <v>0</v>
      </c>
      <c r="C15" s="274">
        <v>0</v>
      </c>
      <c r="D15" s="274">
        <v>0</v>
      </c>
      <c r="E15" s="274">
        <v>0</v>
      </c>
      <c r="F15" s="274">
        <v>0</v>
      </c>
      <c r="G15" s="274">
        <v>0</v>
      </c>
      <c r="H15" s="274">
        <v>0</v>
      </c>
      <c r="I15" s="274">
        <v>0</v>
      </c>
      <c r="J15" s="274">
        <v>0</v>
      </c>
      <c r="K15" s="274">
        <v>0</v>
      </c>
      <c r="L15" s="274">
        <v>0</v>
      </c>
      <c r="M15" s="274">
        <v>2.346794</v>
      </c>
      <c r="N15" s="274">
        <v>0</v>
      </c>
      <c r="O15" s="198">
        <v>7.2990000000000004</v>
      </c>
      <c r="P15" s="191">
        <f t="shared" si="1"/>
        <v>9.6457940000000004</v>
      </c>
      <c r="T15" s="8"/>
    </row>
    <row r="16" spans="1:20" s="7" customFormat="1" ht="12" customHeight="1">
      <c r="A16" s="168" t="s">
        <v>33</v>
      </c>
      <c r="B16" s="274">
        <v>170.886</v>
      </c>
      <c r="C16" s="274">
        <v>2.2093029999999998</v>
      </c>
      <c r="D16" s="274">
        <v>342.57799999999997</v>
      </c>
      <c r="E16" s="274">
        <v>0</v>
      </c>
      <c r="F16" s="274">
        <v>1.3755269999999997</v>
      </c>
      <c r="G16" s="274">
        <v>0</v>
      </c>
      <c r="H16" s="274">
        <v>107.41</v>
      </c>
      <c r="I16" s="274">
        <v>4.125</v>
      </c>
      <c r="J16" s="274">
        <v>17.849910000000001</v>
      </c>
      <c r="K16" s="274">
        <v>0</v>
      </c>
      <c r="L16" s="274">
        <v>83.063287000000003</v>
      </c>
      <c r="M16" s="274">
        <v>20.09528780377526</v>
      </c>
      <c r="N16" s="274">
        <v>5.28179</v>
      </c>
      <c r="O16" s="198">
        <v>6.8766000000000007</v>
      </c>
      <c r="P16" s="191">
        <f t="shared" si="1"/>
        <v>761.75070480377542</v>
      </c>
      <c r="T16" s="8"/>
    </row>
    <row r="17" spans="1:20" s="7" customFormat="1" ht="12" customHeight="1">
      <c r="A17" s="168" t="s">
        <v>32</v>
      </c>
      <c r="B17" s="274">
        <v>0</v>
      </c>
      <c r="C17" s="274">
        <v>0.119367</v>
      </c>
      <c r="D17" s="274">
        <v>0</v>
      </c>
      <c r="E17" s="274">
        <v>0</v>
      </c>
      <c r="F17" s="274">
        <v>0</v>
      </c>
      <c r="G17" s="274">
        <v>0</v>
      </c>
      <c r="H17" s="274">
        <v>0</v>
      </c>
      <c r="I17" s="274">
        <v>485.90553799999998</v>
      </c>
      <c r="J17" s="274">
        <v>0</v>
      </c>
      <c r="K17" s="274">
        <v>0</v>
      </c>
      <c r="L17" s="274">
        <v>0.08</v>
      </c>
      <c r="M17" s="274">
        <v>143.02521200000004</v>
      </c>
      <c r="N17" s="274">
        <v>0</v>
      </c>
      <c r="O17" s="198">
        <v>20.248999999999999</v>
      </c>
      <c r="P17" s="191">
        <f t="shared" si="1"/>
        <v>649.37911700000006</v>
      </c>
      <c r="T17" s="8"/>
    </row>
    <row r="18" spans="1:20" s="7" customFormat="1" ht="12" customHeight="1">
      <c r="A18" s="168" t="s">
        <v>3</v>
      </c>
      <c r="B18" s="274">
        <v>0</v>
      </c>
      <c r="C18" s="274">
        <v>0</v>
      </c>
      <c r="D18" s="274">
        <v>0</v>
      </c>
      <c r="E18" s="274">
        <v>0</v>
      </c>
      <c r="F18" s="274">
        <v>0</v>
      </c>
      <c r="G18" s="274">
        <v>0</v>
      </c>
      <c r="H18" s="274">
        <v>0</v>
      </c>
      <c r="I18" s="274">
        <v>0</v>
      </c>
      <c r="J18" s="274">
        <v>0</v>
      </c>
      <c r="K18" s="274">
        <v>0</v>
      </c>
      <c r="L18" s="274">
        <v>0</v>
      </c>
      <c r="M18" s="274">
        <v>0</v>
      </c>
      <c r="N18" s="274">
        <v>0</v>
      </c>
      <c r="O18" s="198">
        <v>0</v>
      </c>
      <c r="P18" s="191">
        <f t="shared" si="1"/>
        <v>0</v>
      </c>
      <c r="T18" s="8"/>
    </row>
    <row r="19" spans="1:20" s="7" customFormat="1" ht="12" customHeight="1">
      <c r="A19" s="168" t="s">
        <v>31</v>
      </c>
      <c r="B19" s="274">
        <v>0</v>
      </c>
      <c r="C19" s="274">
        <v>9.6452829999999992</v>
      </c>
      <c r="D19" s="274">
        <v>3.3167000000000002E-2</v>
      </c>
      <c r="E19" s="274">
        <v>4.6507899999999998</v>
      </c>
      <c r="F19" s="274">
        <v>0.9272999999999999</v>
      </c>
      <c r="G19" s="274">
        <v>0.54243000000000008</v>
      </c>
      <c r="H19" s="274">
        <v>1.90072</v>
      </c>
      <c r="I19" s="274">
        <v>10.318192999999999</v>
      </c>
      <c r="J19" s="274">
        <v>32.219051999999998</v>
      </c>
      <c r="K19" s="274">
        <v>7.1336999999999998E-2</v>
      </c>
      <c r="L19" s="274">
        <v>0.163713</v>
      </c>
      <c r="M19" s="274">
        <v>3.8002079999999996</v>
      </c>
      <c r="N19" s="274">
        <v>3.1234389999999999</v>
      </c>
      <c r="O19" s="198">
        <v>0.31863999999999998</v>
      </c>
      <c r="P19" s="191">
        <f t="shared" si="1"/>
        <v>67.714272000000008</v>
      </c>
      <c r="T19" s="8"/>
    </row>
    <row r="20" spans="1:20" s="7" customFormat="1" ht="12" customHeight="1">
      <c r="A20" s="168" t="s">
        <v>30</v>
      </c>
      <c r="B20" s="274">
        <v>447.43031799999994</v>
      </c>
      <c r="C20" s="274">
        <v>151.51647000000003</v>
      </c>
      <c r="D20" s="274">
        <v>435.0485980000002</v>
      </c>
      <c r="E20" s="274">
        <v>142.870802</v>
      </c>
      <c r="F20" s="274">
        <v>109.54132</v>
      </c>
      <c r="G20" s="274">
        <v>189.88431799999998</v>
      </c>
      <c r="H20" s="274">
        <v>212.22637937723701</v>
      </c>
      <c r="I20" s="274">
        <v>277.75753100000009</v>
      </c>
      <c r="J20" s="274">
        <v>219.72546000000003</v>
      </c>
      <c r="K20" s="274">
        <v>70.496160999999972</v>
      </c>
      <c r="L20" s="274">
        <v>106.46804300000001</v>
      </c>
      <c r="M20" s="274">
        <v>783.68692819622481</v>
      </c>
      <c r="N20" s="274">
        <v>153.22752499999993</v>
      </c>
      <c r="O20" s="198">
        <v>155.42878776932258</v>
      </c>
      <c r="P20" s="191">
        <f t="shared" si="1"/>
        <v>3455.3086413427845</v>
      </c>
      <c r="T20" s="8"/>
    </row>
    <row r="21" spans="1:20" s="4" customFormat="1" ht="10.199999999999999">
      <c r="A21" s="201"/>
      <c r="P21" s="3"/>
    </row>
    <row r="22" spans="1:20" s="7" customFormat="1">
      <c r="A22" s="67"/>
      <c r="B22" s="68"/>
      <c r="C22" s="68"/>
      <c r="D22" s="68"/>
      <c r="E22" s="68"/>
      <c r="F22" s="68"/>
      <c r="G22" s="68"/>
      <c r="H22" s="68"/>
      <c r="I22" s="68"/>
      <c r="J22" s="68"/>
      <c r="K22" s="68"/>
      <c r="L22" s="68"/>
      <c r="M22" s="68"/>
      <c r="N22" s="68"/>
      <c r="O22" s="68"/>
      <c r="P22" s="67"/>
    </row>
    <row r="23" spans="1:20" s="7" customFormat="1">
      <c r="A23" s="67"/>
      <c r="B23" s="68"/>
      <c r="C23" s="68"/>
      <c r="D23" s="68"/>
      <c r="E23" s="68"/>
      <c r="F23" s="68"/>
      <c r="G23" s="68"/>
      <c r="H23" s="68"/>
      <c r="I23" s="68"/>
      <c r="J23" s="68"/>
      <c r="K23" s="68"/>
      <c r="L23" s="68"/>
      <c r="M23" s="68"/>
      <c r="N23" s="68"/>
      <c r="O23" s="68"/>
      <c r="P23" s="68"/>
    </row>
    <row r="24" spans="1:20" s="7" customFormat="1">
      <c r="A24" s="67"/>
      <c r="B24" s="68"/>
      <c r="C24" s="68"/>
      <c r="D24" s="68"/>
      <c r="E24" s="68"/>
      <c r="F24" s="68"/>
      <c r="G24" s="68"/>
      <c r="H24" s="68"/>
      <c r="I24" s="68"/>
      <c r="J24" s="68"/>
      <c r="K24" s="68"/>
      <c r="L24" s="68"/>
      <c r="M24" s="68"/>
      <c r="N24" s="68"/>
      <c r="O24" s="68"/>
      <c r="P24" s="68"/>
      <c r="Q24" s="69"/>
    </row>
    <row r="25" spans="1:20" s="7" customFormat="1">
      <c r="A25" s="67"/>
      <c r="B25" s="68"/>
      <c r="C25" s="68"/>
      <c r="D25" s="68"/>
      <c r="E25" s="68"/>
      <c r="F25" s="68"/>
      <c r="G25" s="68"/>
      <c r="H25" s="68"/>
      <c r="I25" s="68"/>
      <c r="J25" s="68"/>
      <c r="K25" s="68"/>
      <c r="L25" s="68"/>
      <c r="M25" s="68"/>
      <c r="N25" s="68"/>
      <c r="O25" s="68"/>
      <c r="P25" s="68"/>
      <c r="Q25" s="69"/>
    </row>
    <row r="26" spans="1:20" s="7" customFormat="1">
      <c r="A26" s="67"/>
      <c r="B26" s="68"/>
      <c r="C26" s="68"/>
      <c r="D26" s="68"/>
      <c r="E26" s="68"/>
      <c r="F26" s="68"/>
      <c r="G26" s="68"/>
      <c r="H26" s="68"/>
      <c r="I26" s="68"/>
      <c r="J26" s="68"/>
      <c r="K26" s="68"/>
      <c r="L26" s="68"/>
      <c r="M26" s="68"/>
      <c r="N26" s="68"/>
      <c r="O26" s="68"/>
      <c r="P26" s="68"/>
      <c r="S26" s="8"/>
    </row>
    <row r="27" spans="1:20" s="7" customFormat="1">
      <c r="A27" s="67"/>
      <c r="B27" s="68"/>
      <c r="C27" s="68"/>
      <c r="D27" s="68"/>
      <c r="E27" s="68"/>
      <c r="F27" s="68"/>
      <c r="G27" s="68"/>
      <c r="H27" s="68"/>
      <c r="I27" s="68"/>
      <c r="J27" s="68"/>
      <c r="K27" s="68"/>
      <c r="L27" s="68"/>
      <c r="M27" s="68"/>
      <c r="N27" s="68"/>
      <c r="O27" s="68"/>
      <c r="P27" s="68"/>
    </row>
    <row r="28" spans="1:20" s="7" customFormat="1">
      <c r="A28" s="67"/>
      <c r="B28" s="68"/>
      <c r="C28" s="68"/>
      <c r="D28" s="68"/>
      <c r="E28" s="68"/>
      <c r="F28" s="68"/>
      <c r="G28" s="68"/>
      <c r="H28" s="68"/>
      <c r="I28" s="68"/>
      <c r="J28" s="68"/>
      <c r="K28" s="68"/>
      <c r="L28" s="68"/>
      <c r="M28" s="68"/>
      <c r="N28" s="68"/>
      <c r="O28" s="68"/>
      <c r="P28" s="68"/>
    </row>
    <row r="29" spans="1:20" s="7" customFormat="1">
      <c r="A29" s="67"/>
      <c r="B29" s="68"/>
      <c r="C29" s="68"/>
      <c r="D29" s="68"/>
      <c r="E29" s="68"/>
      <c r="F29" s="68"/>
      <c r="G29" s="68"/>
      <c r="H29" s="68"/>
      <c r="I29" s="68"/>
      <c r="J29" s="68"/>
      <c r="K29" s="68"/>
      <c r="L29" s="68"/>
      <c r="M29" s="68"/>
      <c r="N29" s="68"/>
      <c r="O29" s="68"/>
      <c r="P29" s="68"/>
    </row>
    <row r="30" spans="1:20" s="7" customFormat="1">
      <c r="A30" s="67"/>
      <c r="B30" s="68"/>
      <c r="C30" s="68"/>
      <c r="D30" s="68"/>
      <c r="E30" s="68"/>
      <c r="F30" s="68"/>
      <c r="G30" s="68"/>
      <c r="H30" s="68"/>
      <c r="I30" s="68"/>
      <c r="J30" s="68"/>
      <c r="K30" s="68"/>
      <c r="L30" s="68"/>
      <c r="M30" s="68"/>
      <c r="N30" s="68"/>
      <c r="O30" s="68"/>
      <c r="P30" s="68"/>
    </row>
    <row r="31" spans="1:20" s="7" customFormat="1">
      <c r="A31" s="67"/>
      <c r="B31" s="68"/>
      <c r="C31" s="68"/>
      <c r="D31" s="68"/>
      <c r="E31" s="68"/>
      <c r="F31" s="68"/>
      <c r="G31" s="68"/>
      <c r="H31" s="68"/>
      <c r="I31" s="68"/>
      <c r="J31" s="68"/>
      <c r="K31" s="68"/>
      <c r="L31" s="68"/>
      <c r="M31" s="68"/>
      <c r="N31" s="68"/>
      <c r="O31" s="68"/>
      <c r="P31" s="68"/>
    </row>
    <row r="32" spans="1:20" s="7" customFormat="1">
      <c r="A32" s="67"/>
      <c r="B32" s="68"/>
      <c r="C32" s="68"/>
      <c r="D32" s="68"/>
      <c r="E32" s="68"/>
      <c r="F32" s="68"/>
      <c r="G32" s="68"/>
      <c r="H32" s="68"/>
      <c r="I32" s="68"/>
      <c r="J32" s="68"/>
      <c r="K32" s="68"/>
      <c r="L32" s="68"/>
      <c r="M32" s="68"/>
      <c r="N32" s="68"/>
      <c r="O32" s="68"/>
      <c r="P32" s="68"/>
    </row>
    <row r="33" spans="1:16" s="7" customFormat="1">
      <c r="A33" s="67"/>
      <c r="B33" s="68"/>
      <c r="C33" s="68"/>
      <c r="D33" s="68"/>
      <c r="E33" s="68"/>
      <c r="F33" s="68"/>
      <c r="G33" s="68"/>
      <c r="H33" s="68"/>
      <c r="I33" s="68"/>
      <c r="J33" s="68"/>
      <c r="K33" s="68"/>
      <c r="L33" s="68"/>
      <c r="M33" s="68"/>
      <c r="N33" s="68"/>
      <c r="O33" s="68"/>
      <c r="P33" s="68"/>
    </row>
    <row r="34" spans="1:16" s="7" customFormat="1">
      <c r="A34" s="67"/>
      <c r="B34" s="68"/>
      <c r="C34" s="68"/>
      <c r="D34" s="68"/>
      <c r="E34" s="68"/>
      <c r="F34" s="68"/>
      <c r="G34" s="68"/>
      <c r="H34" s="68"/>
      <c r="I34" s="68"/>
      <c r="J34" s="68"/>
      <c r="K34" s="68"/>
      <c r="L34" s="68"/>
      <c r="M34" s="68"/>
      <c r="N34" s="68"/>
      <c r="O34" s="68"/>
      <c r="P34" s="68"/>
    </row>
    <row r="35" spans="1:16" s="7" customFormat="1">
      <c r="A35" s="67"/>
      <c r="B35" s="68"/>
      <c r="C35" s="68"/>
      <c r="D35" s="68"/>
      <c r="E35" s="68"/>
      <c r="F35" s="68"/>
      <c r="G35" s="68"/>
      <c r="H35" s="68"/>
      <c r="I35" s="68"/>
      <c r="J35" s="68"/>
      <c r="K35" s="68"/>
      <c r="L35" s="68"/>
      <c r="M35" s="68"/>
      <c r="N35" s="68"/>
      <c r="O35" s="68"/>
      <c r="P35" s="68"/>
    </row>
    <row r="36" spans="1:16" s="7" customFormat="1">
      <c r="A36" s="67"/>
      <c r="B36" s="68"/>
      <c r="C36" s="68"/>
      <c r="D36" s="68"/>
      <c r="E36" s="68"/>
      <c r="F36" s="68"/>
      <c r="G36" s="68"/>
      <c r="H36" s="68"/>
      <c r="I36" s="68"/>
      <c r="J36" s="68"/>
      <c r="K36" s="68"/>
      <c r="L36" s="68"/>
      <c r="M36" s="68"/>
      <c r="N36" s="68"/>
      <c r="O36" s="68"/>
      <c r="P36" s="68"/>
    </row>
    <row r="37" spans="1:16" s="7" customFormat="1">
      <c r="A37" s="67"/>
      <c r="B37" s="68"/>
      <c r="C37" s="68"/>
      <c r="D37" s="68"/>
      <c r="E37" s="68"/>
      <c r="F37" s="68"/>
      <c r="G37" s="68"/>
      <c r="H37" s="68"/>
      <c r="I37" s="68"/>
      <c r="J37" s="68"/>
      <c r="K37" s="68"/>
      <c r="L37" s="68"/>
      <c r="M37" s="68"/>
      <c r="N37" s="68"/>
      <c r="O37" s="68"/>
      <c r="P37" s="68"/>
    </row>
    <row r="38" spans="1:16" s="7" customFormat="1">
      <c r="A38" s="67"/>
      <c r="B38" s="68"/>
      <c r="C38" s="68"/>
      <c r="D38" s="68"/>
      <c r="E38" s="68"/>
      <c r="F38" s="68"/>
      <c r="G38" s="68"/>
      <c r="H38" s="68"/>
      <c r="I38" s="68"/>
      <c r="J38" s="68"/>
      <c r="K38" s="68"/>
      <c r="L38" s="68"/>
      <c r="M38" s="68"/>
      <c r="N38" s="68"/>
      <c r="O38" s="68"/>
      <c r="P38" s="68"/>
    </row>
    <row r="39" spans="1:16" s="7" customFormat="1">
      <c r="A39" s="67"/>
      <c r="B39" s="68"/>
      <c r="C39" s="68"/>
      <c r="D39" s="68"/>
      <c r="E39" s="68"/>
      <c r="F39" s="68"/>
      <c r="G39" s="68"/>
      <c r="H39" s="68"/>
      <c r="I39" s="68"/>
      <c r="J39" s="68"/>
      <c r="K39" s="68"/>
      <c r="L39" s="68"/>
      <c r="M39" s="68"/>
      <c r="N39" s="68"/>
      <c r="O39" s="68"/>
      <c r="P39" s="68"/>
    </row>
    <row r="40" spans="1:16" s="7" customFormat="1">
      <c r="A40" s="67"/>
      <c r="B40" s="68"/>
      <c r="C40" s="68"/>
      <c r="D40" s="68"/>
      <c r="E40" s="68"/>
      <c r="F40" s="68"/>
      <c r="G40" s="68"/>
      <c r="H40" s="68"/>
      <c r="I40" s="68"/>
      <c r="J40" s="68"/>
      <c r="K40" s="68"/>
      <c r="L40" s="68"/>
      <c r="M40" s="68"/>
      <c r="N40" s="68"/>
      <c r="O40" s="68"/>
      <c r="P40" s="68"/>
    </row>
    <row r="41" spans="1:16" s="7" customFormat="1">
      <c r="A41" s="67"/>
      <c r="B41" s="68"/>
      <c r="C41" s="68"/>
      <c r="D41" s="68"/>
      <c r="E41" s="68"/>
      <c r="F41" s="68"/>
      <c r="G41" s="68"/>
      <c r="H41" s="68"/>
      <c r="I41" s="68"/>
      <c r="J41" s="68"/>
      <c r="K41" s="68"/>
      <c r="L41" s="68"/>
      <c r="M41" s="68"/>
      <c r="N41" s="68"/>
      <c r="O41" s="68"/>
      <c r="P41" s="68"/>
    </row>
    <row r="42" spans="1:16" s="7" customFormat="1">
      <c r="A42" s="2"/>
      <c r="B42" s="2"/>
      <c r="C42" s="2"/>
      <c r="D42" s="2"/>
      <c r="E42" s="2"/>
      <c r="F42" s="2"/>
      <c r="G42" s="2"/>
      <c r="H42" s="2"/>
      <c r="I42" s="2"/>
      <c r="J42" s="2"/>
      <c r="K42" s="2"/>
      <c r="L42" s="2"/>
      <c r="M42" s="2"/>
      <c r="N42" s="2"/>
      <c r="O42" s="2"/>
      <c r="P42" s="2"/>
    </row>
    <row r="44" spans="1:16">
      <c r="C44" s="70"/>
    </row>
    <row r="45" spans="1:16">
      <c r="C45" s="70"/>
    </row>
    <row r="46" spans="1:16">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Q67"/>
  <sheetViews>
    <sheetView showGridLines="0" view="pageBreakPreview" zoomScaleNormal="70" zoomScaleSheetLayoutView="100" workbookViewId="0">
      <selection activeCell="N25" sqref="N25"/>
    </sheetView>
  </sheetViews>
  <sheetFormatPr defaultColWidth="9.109375" defaultRowHeight="11.4"/>
  <cols>
    <col min="1" max="1" width="31.5546875" style="7" customWidth="1"/>
    <col min="2" max="4" width="10.33203125" style="7" bestFit="1" customWidth="1"/>
    <col min="5" max="5" width="10.33203125" style="130" customWidth="1"/>
    <col min="6" max="16384" width="9.109375" style="7"/>
  </cols>
  <sheetData>
    <row r="1" spans="1:11" ht="17.399999999999999">
      <c r="A1" s="236" t="s">
        <v>261</v>
      </c>
      <c r="B1" s="73"/>
      <c r="C1" s="73"/>
      <c r="D1" s="73"/>
      <c r="E1" s="73"/>
    </row>
    <row r="2" spans="1:11" ht="6" customHeight="1"/>
    <row r="3" spans="1:11" ht="12" customHeight="1">
      <c r="A3" s="375">
        <v>2023</v>
      </c>
      <c r="B3" s="376" t="s">
        <v>338</v>
      </c>
      <c r="C3" s="377"/>
      <c r="D3" s="377"/>
      <c r="E3" s="311"/>
    </row>
    <row r="4" spans="1:11" ht="12">
      <c r="A4" s="375"/>
      <c r="B4" s="286" t="s">
        <v>11</v>
      </c>
      <c r="C4" s="180" t="s">
        <v>12</v>
      </c>
      <c r="D4" s="180" t="s">
        <v>13</v>
      </c>
      <c r="E4" s="312"/>
    </row>
    <row r="5" spans="1:11" s="130" customFormat="1" ht="12.75" customHeight="1">
      <c r="A5" s="387" t="s">
        <v>73</v>
      </c>
      <c r="B5" s="381">
        <f>+B6+C6+D6</f>
        <v>7318123.9349999996</v>
      </c>
      <c r="C5" s="377"/>
      <c r="D5" s="377"/>
      <c r="E5" s="312"/>
    </row>
    <row r="6" spans="1:11" ht="12">
      <c r="A6" s="388"/>
      <c r="B6" s="293">
        <f>SUM(B7:B14)</f>
        <v>3895670.2989999996</v>
      </c>
      <c r="C6" s="290">
        <f t="shared" ref="C6:D6" si="0">SUM(C7:C14)</f>
        <v>2196239.8139999998</v>
      </c>
      <c r="D6" s="290">
        <f t="shared" si="0"/>
        <v>1226213.8219999999</v>
      </c>
      <c r="E6" s="313"/>
    </row>
    <row r="7" spans="1:11">
      <c r="A7" s="171" t="s">
        <v>63</v>
      </c>
      <c r="B7" s="291">
        <v>30031.18</v>
      </c>
      <c r="C7" s="292">
        <v>5958.29</v>
      </c>
      <c r="D7" s="292">
        <v>11813.51</v>
      </c>
      <c r="E7" s="318">
        <f>+SUM(B7:D7)/$B$5</f>
        <v>6.5321358895515901E-3</v>
      </c>
      <c r="F7" s="11"/>
      <c r="K7" s="127"/>
    </row>
    <row r="8" spans="1:11">
      <c r="A8" s="171" t="s">
        <v>64</v>
      </c>
      <c r="B8" s="291">
        <v>659073.28500000003</v>
      </c>
      <c r="C8" s="292">
        <v>340777.26900000003</v>
      </c>
      <c r="D8" s="292">
        <v>181725.22</v>
      </c>
      <c r="E8" s="318">
        <f t="shared" ref="E8:E14" si="1">+SUM(B8:D8)/$B$5</f>
        <v>0.16145883623929089</v>
      </c>
      <c r="F8" s="11"/>
      <c r="K8" s="127"/>
    </row>
    <row r="9" spans="1:11">
      <c r="A9" s="171" t="s">
        <v>65</v>
      </c>
      <c r="B9" s="291">
        <v>0</v>
      </c>
      <c r="C9" s="292">
        <v>0</v>
      </c>
      <c r="D9" s="292">
        <v>1032.21</v>
      </c>
      <c r="E9" s="318">
        <f t="shared" si="1"/>
        <v>1.410484448156589E-4</v>
      </c>
      <c r="F9" s="11"/>
      <c r="K9" s="127"/>
    </row>
    <row r="10" spans="1:11">
      <c r="A10" s="171" t="s">
        <v>66</v>
      </c>
      <c r="B10" s="291">
        <v>245162.59</v>
      </c>
      <c r="C10" s="292">
        <v>164986.68900000001</v>
      </c>
      <c r="D10" s="292">
        <v>68907.092000000004</v>
      </c>
      <c r="E10" s="318">
        <f t="shared" si="1"/>
        <v>6.5461636787653016E-2</v>
      </c>
      <c r="F10" s="11"/>
      <c r="G10" s="74"/>
      <c r="H10" s="74"/>
      <c r="I10" s="74"/>
      <c r="J10" s="74"/>
      <c r="K10" s="127"/>
    </row>
    <row r="11" spans="1:11">
      <c r="A11" s="168" t="s">
        <v>67</v>
      </c>
      <c r="B11" s="291">
        <v>2961265.2439999995</v>
      </c>
      <c r="C11" s="292">
        <v>1684481.5659999999</v>
      </c>
      <c r="D11" s="292">
        <v>962735.78999999992</v>
      </c>
      <c r="E11" s="318">
        <f t="shared" si="1"/>
        <v>0.76638256605311239</v>
      </c>
      <c r="F11" s="11"/>
      <c r="G11" s="74"/>
      <c r="H11" s="74"/>
      <c r="I11" s="74"/>
      <c r="J11" s="74"/>
      <c r="K11" s="127"/>
    </row>
    <row r="12" spans="1:11">
      <c r="A12" s="168" t="s">
        <v>68</v>
      </c>
      <c r="B12" s="291">
        <v>138</v>
      </c>
      <c r="C12" s="292">
        <v>36</v>
      </c>
      <c r="D12" s="292">
        <v>0</v>
      </c>
      <c r="E12" s="318">
        <f t="shared" si="1"/>
        <v>2.3776585576505411E-5</v>
      </c>
      <c r="F12" s="11"/>
      <c r="G12" s="74"/>
      <c r="H12" s="74"/>
      <c r="I12" s="74"/>
      <c r="J12" s="74"/>
      <c r="K12" s="127"/>
    </row>
    <row r="13" spans="1:11">
      <c r="A13" s="168" t="s">
        <v>69</v>
      </c>
      <c r="B13" s="291">
        <v>0</v>
      </c>
      <c r="C13" s="292">
        <v>0</v>
      </c>
      <c r="D13" s="292">
        <v>0</v>
      </c>
      <c r="E13" s="318">
        <f t="shared" si="1"/>
        <v>0</v>
      </c>
      <c r="F13" s="11"/>
      <c r="G13" s="74"/>
      <c r="H13" s="74"/>
      <c r="I13" s="74"/>
      <c r="J13" s="74"/>
      <c r="K13" s="127"/>
    </row>
    <row r="14" spans="1:11">
      <c r="A14" s="168" t="s">
        <v>70</v>
      </c>
      <c r="B14" s="291">
        <v>0</v>
      </c>
      <c r="C14" s="292">
        <v>0</v>
      </c>
      <c r="D14" s="292">
        <v>0</v>
      </c>
      <c r="E14" s="318">
        <f t="shared" si="1"/>
        <v>0</v>
      </c>
      <c r="F14" s="11"/>
      <c r="G14" s="74"/>
      <c r="H14" s="74"/>
      <c r="I14" s="74"/>
      <c r="J14" s="74"/>
      <c r="K14" s="127"/>
    </row>
    <row r="15" spans="1:11" s="130" customFormat="1">
      <c r="A15" s="316"/>
      <c r="B15" s="317"/>
      <c r="C15" s="317"/>
      <c r="D15" s="317"/>
      <c r="E15" s="318"/>
      <c r="F15" s="11"/>
      <c r="G15" s="74"/>
      <c r="H15" s="74"/>
      <c r="I15" s="74"/>
      <c r="J15" s="74"/>
      <c r="K15" s="127"/>
    </row>
    <row r="16" spans="1:11" s="130" customFormat="1">
      <c r="A16" s="322"/>
      <c r="B16" s="323"/>
      <c r="C16" s="323"/>
      <c r="D16" s="323"/>
      <c r="E16" s="318"/>
      <c r="F16" s="11"/>
      <c r="G16" s="74"/>
      <c r="H16" s="74"/>
      <c r="I16" s="74"/>
      <c r="J16" s="74"/>
      <c r="K16" s="127"/>
    </row>
    <row r="17" spans="1:17" s="130" customFormat="1">
      <c r="A17" s="314"/>
      <c r="B17" s="315"/>
      <c r="C17" s="315"/>
      <c r="D17" s="315"/>
      <c r="E17" s="318"/>
      <c r="F17" s="11"/>
      <c r="G17" s="74"/>
      <c r="H17" s="74"/>
      <c r="I17" s="74"/>
      <c r="J17" s="74"/>
      <c r="K17" s="127"/>
    </row>
    <row r="18" spans="1:17" s="130" customFormat="1" ht="12">
      <c r="A18" s="375">
        <v>2023</v>
      </c>
      <c r="B18" s="376" t="s">
        <v>338</v>
      </c>
      <c r="C18" s="377"/>
      <c r="D18" s="377"/>
      <c r="E18" s="318"/>
      <c r="F18" s="11"/>
      <c r="G18" s="74"/>
      <c r="H18" s="74"/>
      <c r="I18" s="74"/>
      <c r="J18" s="74"/>
      <c r="K18" s="127"/>
    </row>
    <row r="19" spans="1:17" s="130" customFormat="1" ht="12">
      <c r="A19" s="375"/>
      <c r="B19" s="286" t="s">
        <v>11</v>
      </c>
      <c r="C19" s="180" t="s">
        <v>12</v>
      </c>
      <c r="D19" s="180" t="s">
        <v>13</v>
      </c>
      <c r="E19" s="319"/>
      <c r="F19" s="11"/>
      <c r="G19" s="74"/>
      <c r="H19" s="74"/>
      <c r="I19" s="74"/>
      <c r="J19" s="74"/>
      <c r="K19" s="127"/>
    </row>
    <row r="20" spans="1:17" s="130" customFormat="1" ht="12.75" customHeight="1">
      <c r="A20" s="387" t="s">
        <v>75</v>
      </c>
      <c r="B20" s="381">
        <f>+B21+C21+D21</f>
        <v>1695378.6689999995</v>
      </c>
      <c r="C20" s="377"/>
      <c r="D20" s="377"/>
      <c r="E20" s="319"/>
      <c r="F20" s="11"/>
      <c r="G20" s="74"/>
      <c r="H20" s="74"/>
      <c r="I20" s="74"/>
      <c r="J20" s="74"/>
      <c r="K20" s="127"/>
    </row>
    <row r="21" spans="1:17" ht="12">
      <c r="A21" s="388"/>
      <c r="B21" s="293">
        <f t="shared" ref="B21:D21" si="2">SUM(B22:B28)</f>
        <v>832206.77599999984</v>
      </c>
      <c r="C21" s="290">
        <f t="shared" si="2"/>
        <v>525877.69899999991</v>
      </c>
      <c r="D21" s="290">
        <f t="shared" si="2"/>
        <v>337294.19399999996</v>
      </c>
      <c r="E21" s="320"/>
    </row>
    <row r="22" spans="1:17">
      <c r="A22" s="171" t="s">
        <v>20</v>
      </c>
      <c r="B22" s="291">
        <v>59233.377057889324</v>
      </c>
      <c r="C22" s="292">
        <v>29118.669250533898</v>
      </c>
      <c r="D22" s="292">
        <v>16420.674999999999</v>
      </c>
      <c r="E22" s="318">
        <f>+SUM(B22:D22)/$B$20</f>
        <v>6.1799008813896578E-2</v>
      </c>
      <c r="F22" s="11"/>
      <c r="K22" s="127"/>
      <c r="L22" s="74"/>
      <c r="M22" s="74"/>
      <c r="N22" s="74"/>
      <c r="O22" s="74"/>
      <c r="P22" s="74"/>
      <c r="Q22" s="74"/>
    </row>
    <row r="23" spans="1:17">
      <c r="A23" s="171" t="s">
        <v>41</v>
      </c>
      <c r="B23" s="291">
        <v>71989.960000000006</v>
      </c>
      <c r="C23" s="292">
        <v>40437.300000000003</v>
      </c>
      <c r="D23" s="292">
        <v>43935.16</v>
      </c>
      <c r="E23" s="318">
        <f t="shared" ref="E23:E28" si="3">+SUM(B23:D23)/$B$20</f>
        <v>9.2228611141031203E-2</v>
      </c>
      <c r="F23" s="11"/>
      <c r="K23" s="127"/>
      <c r="L23" s="74"/>
      <c r="M23" s="74"/>
      <c r="N23" s="74"/>
      <c r="O23" s="74"/>
      <c r="P23" s="74"/>
      <c r="Q23" s="74"/>
    </row>
    <row r="24" spans="1:17">
      <c r="A24" s="171" t="s">
        <v>21</v>
      </c>
      <c r="B24" s="291">
        <v>0</v>
      </c>
      <c r="C24" s="292">
        <v>0</v>
      </c>
      <c r="D24" s="292">
        <v>0</v>
      </c>
      <c r="E24" s="318">
        <f t="shared" si="3"/>
        <v>0</v>
      </c>
      <c r="F24" s="11"/>
      <c r="K24" s="127"/>
      <c r="L24" s="74"/>
      <c r="M24" s="74"/>
      <c r="N24" s="74"/>
      <c r="O24" s="74"/>
      <c r="P24" s="74"/>
      <c r="Q24" s="74"/>
    </row>
    <row r="25" spans="1:17">
      <c r="A25" s="171" t="s">
        <v>22</v>
      </c>
      <c r="B25" s="291">
        <v>0</v>
      </c>
      <c r="C25" s="292">
        <v>0</v>
      </c>
      <c r="D25" s="292">
        <v>0</v>
      </c>
      <c r="E25" s="318">
        <f t="shared" si="3"/>
        <v>0</v>
      </c>
      <c r="F25" s="11"/>
      <c r="K25" s="127"/>
      <c r="L25" s="74"/>
      <c r="M25" s="74"/>
      <c r="N25" s="74"/>
      <c r="O25" s="74"/>
      <c r="P25" s="74"/>
      <c r="Q25" s="74"/>
    </row>
    <row r="26" spans="1:17">
      <c r="A26" s="171" t="s">
        <v>23</v>
      </c>
      <c r="B26" s="291">
        <v>0</v>
      </c>
      <c r="C26" s="292">
        <v>0</v>
      </c>
      <c r="D26" s="292">
        <v>0</v>
      </c>
      <c r="E26" s="318">
        <f t="shared" si="3"/>
        <v>0</v>
      </c>
      <c r="F26" s="11"/>
      <c r="K26" s="127"/>
    </row>
    <row r="27" spans="1:17">
      <c r="A27" s="171" t="s">
        <v>24</v>
      </c>
      <c r="B27" s="291">
        <v>670203.38594211056</v>
      </c>
      <c r="C27" s="292">
        <v>439884.680749466</v>
      </c>
      <c r="D27" s="292">
        <v>265863.17999999993</v>
      </c>
      <c r="E27" s="318">
        <f t="shared" si="3"/>
        <v>0.81158933508533893</v>
      </c>
      <c r="F27" s="11"/>
      <c r="K27" s="127"/>
    </row>
    <row r="28" spans="1:17">
      <c r="A28" s="168" t="s">
        <v>115</v>
      </c>
      <c r="B28" s="291">
        <v>30780.053000000004</v>
      </c>
      <c r="C28" s="292">
        <v>16437.048999999999</v>
      </c>
      <c r="D28" s="292">
        <v>11075.179</v>
      </c>
      <c r="E28" s="318">
        <f t="shared" si="3"/>
        <v>3.4383044959733426E-2</v>
      </c>
      <c r="F28" s="11"/>
      <c r="K28" s="127"/>
    </row>
    <row r="29" spans="1:17" s="130" customFormat="1">
      <c r="A29" s="316"/>
      <c r="B29" s="317"/>
      <c r="C29" s="317"/>
      <c r="D29" s="317"/>
      <c r="E29" s="318"/>
      <c r="F29" s="11"/>
      <c r="K29" s="127"/>
    </row>
    <row r="30" spans="1:17" s="130" customFormat="1">
      <c r="A30" s="322"/>
      <c r="B30" s="323"/>
      <c r="C30" s="323"/>
      <c r="D30" s="323"/>
      <c r="E30" s="318"/>
      <c r="F30" s="11"/>
      <c r="K30" s="127"/>
    </row>
    <row r="31" spans="1:17" s="130" customFormat="1">
      <c r="A31" s="314"/>
      <c r="B31" s="315"/>
      <c r="C31" s="315"/>
      <c r="D31" s="315"/>
      <c r="E31" s="318"/>
      <c r="F31" s="11"/>
      <c r="K31" s="127"/>
    </row>
    <row r="32" spans="1:17" s="130" customFormat="1" ht="12">
      <c r="A32" s="375">
        <v>2023</v>
      </c>
      <c r="B32" s="376" t="s">
        <v>338</v>
      </c>
      <c r="C32" s="377"/>
      <c r="D32" s="377"/>
      <c r="E32" s="318"/>
      <c r="F32" s="11"/>
      <c r="K32" s="127"/>
    </row>
    <row r="33" spans="1:11" s="130" customFormat="1" ht="12">
      <c r="A33" s="375"/>
      <c r="B33" s="286" t="s">
        <v>11</v>
      </c>
      <c r="C33" s="180" t="s">
        <v>12</v>
      </c>
      <c r="D33" s="180" t="s">
        <v>13</v>
      </c>
      <c r="E33" s="318"/>
      <c r="F33" s="11"/>
      <c r="K33" s="127"/>
    </row>
    <row r="34" spans="1:11" s="130" customFormat="1" ht="12.75" customHeight="1">
      <c r="A34" s="387" t="s">
        <v>74</v>
      </c>
      <c r="B34" s="381">
        <f>+B35+C35+D35</f>
        <v>125266.02200000001</v>
      </c>
      <c r="C34" s="377"/>
      <c r="D34" s="377"/>
      <c r="E34" s="318"/>
      <c r="F34" s="11"/>
      <c r="K34" s="127"/>
    </row>
    <row r="35" spans="1:11" ht="12">
      <c r="A35" s="388"/>
      <c r="B35" s="293">
        <f t="shared" ref="B35:D35" si="4">SUM(B36:B38)</f>
        <v>50852.326000000001</v>
      </c>
      <c r="C35" s="290">
        <f t="shared" si="4"/>
        <v>41866.211000000003</v>
      </c>
      <c r="D35" s="290">
        <f t="shared" si="4"/>
        <v>32547.485000000004</v>
      </c>
      <c r="E35" s="320"/>
      <c r="F35" s="74"/>
      <c r="G35" s="74"/>
      <c r="H35" s="74"/>
      <c r="I35" s="74"/>
      <c r="J35" s="74"/>
      <c r="K35" s="74"/>
    </row>
    <row r="36" spans="1:11">
      <c r="A36" s="168" t="s">
        <v>27</v>
      </c>
      <c r="B36" s="291">
        <v>7722.5</v>
      </c>
      <c r="C36" s="292">
        <v>7193</v>
      </c>
      <c r="D36" s="292">
        <v>5344</v>
      </c>
      <c r="E36" s="318">
        <f>+SUM(B36:D36)/$B$34</f>
        <v>0.16173180625149888</v>
      </c>
      <c r="F36" s="114"/>
      <c r="G36" s="74"/>
      <c r="H36" s="74"/>
      <c r="I36" s="74"/>
      <c r="J36" s="74"/>
      <c r="K36" s="127"/>
    </row>
    <row r="37" spans="1:11">
      <c r="A37" s="168" t="s">
        <v>28</v>
      </c>
      <c r="B37" s="291">
        <v>503.05600000000004</v>
      </c>
      <c r="C37" s="292">
        <v>608.38699999999994</v>
      </c>
      <c r="D37" s="292">
        <v>943.08500000000004</v>
      </c>
      <c r="E37" s="318">
        <f>+SUM(B37:D37)/$B$34</f>
        <v>1.6401319106309611E-2</v>
      </c>
      <c r="F37" s="114"/>
      <c r="G37" s="74"/>
      <c r="H37" s="74"/>
      <c r="I37" s="74"/>
      <c r="J37" s="74"/>
      <c r="K37" s="127"/>
    </row>
    <row r="38" spans="1:11">
      <c r="A38" s="168" t="s">
        <v>29</v>
      </c>
      <c r="B38" s="291">
        <v>42626.77</v>
      </c>
      <c r="C38" s="292">
        <v>34064.824000000001</v>
      </c>
      <c r="D38" s="292">
        <v>26260.400000000005</v>
      </c>
      <c r="E38" s="318">
        <f>+SUM(B38:D38)/$B$34</f>
        <v>0.82186687464219144</v>
      </c>
      <c r="F38" s="114"/>
      <c r="G38" s="74"/>
      <c r="H38" s="74"/>
      <c r="I38" s="74"/>
      <c r="J38" s="74"/>
      <c r="K38" s="127"/>
    </row>
    <row r="39" spans="1:11">
      <c r="A39" s="201"/>
      <c r="B39" s="4"/>
      <c r="C39" s="4"/>
      <c r="D39" s="4"/>
      <c r="E39" s="4"/>
      <c r="F39" s="75"/>
      <c r="G39" s="75"/>
      <c r="H39" s="75"/>
      <c r="I39" s="75"/>
      <c r="J39" s="75"/>
      <c r="K39" s="75"/>
    </row>
    <row r="40" spans="1:11">
      <c r="A40" s="10"/>
      <c r="B40" s="10"/>
      <c r="C40" s="10"/>
      <c r="D40" s="10"/>
      <c r="E40" s="10"/>
    </row>
    <row r="41" spans="1:11">
      <c r="A41" s="10"/>
      <c r="B41" s="10"/>
      <c r="C41" s="10"/>
      <c r="D41" s="10"/>
      <c r="E41" s="10"/>
    </row>
    <row r="42" spans="1:11">
      <c r="A42" s="10"/>
      <c r="B42" s="10"/>
      <c r="C42" s="10"/>
      <c r="D42" s="10"/>
      <c r="E42" s="10"/>
    </row>
    <row r="43" spans="1:11">
      <c r="A43" s="10"/>
      <c r="B43" s="10"/>
      <c r="C43" s="10"/>
      <c r="D43" s="10"/>
      <c r="E43" s="10"/>
    </row>
    <row r="44" spans="1:11">
      <c r="A44" s="10"/>
      <c r="B44" s="10"/>
      <c r="C44" s="10"/>
      <c r="D44" s="10"/>
      <c r="E44" s="10"/>
    </row>
    <row r="45" spans="1:11">
      <c r="A45" s="10"/>
      <c r="B45" s="10"/>
      <c r="C45" s="10"/>
      <c r="D45" s="10"/>
      <c r="E45" s="10"/>
    </row>
    <row r="46" spans="1:11">
      <c r="A46" s="10"/>
      <c r="B46" s="10"/>
      <c r="C46" s="10"/>
      <c r="D46" s="10"/>
      <c r="E46" s="10"/>
    </row>
    <row r="47" spans="1:11">
      <c r="A47" s="10"/>
      <c r="B47" s="10"/>
      <c r="C47" s="10"/>
      <c r="D47" s="10"/>
      <c r="E47" s="10"/>
    </row>
    <row r="48" spans="1:11">
      <c r="A48" s="74"/>
      <c r="B48" s="74"/>
      <c r="C48" s="74"/>
      <c r="D48" s="74"/>
      <c r="E48" s="74"/>
    </row>
    <row r="63" spans="1:3">
      <c r="A63" s="130"/>
      <c r="B63" s="130"/>
      <c r="C63" s="130"/>
    </row>
    <row r="64" spans="1:3">
      <c r="A64" s="130"/>
      <c r="B64" s="130"/>
      <c r="C64" s="130"/>
    </row>
    <row r="65" spans="1:3">
      <c r="A65" s="130"/>
      <c r="B65" s="130"/>
      <c r="C65" s="130"/>
    </row>
    <row r="66" spans="1:3">
      <c r="A66" s="130"/>
      <c r="B66" s="130"/>
      <c r="C66" s="130"/>
    </row>
    <row r="67" spans="1:3">
      <c r="A67" s="130"/>
      <c r="B67" s="130"/>
      <c r="C67" s="130"/>
    </row>
  </sheetData>
  <mergeCells count="12">
    <mergeCell ref="A3:A4"/>
    <mergeCell ref="B3:D3"/>
    <mergeCell ref="A32:A33"/>
    <mergeCell ref="B32:D32"/>
    <mergeCell ref="A34:A35"/>
    <mergeCell ref="B34:D34"/>
    <mergeCell ref="A5:A6"/>
    <mergeCell ref="B5:D5"/>
    <mergeCell ref="A18:A19"/>
    <mergeCell ref="B18:D18"/>
    <mergeCell ref="A20:A21"/>
    <mergeCell ref="B20:D20"/>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56"/>
  <sheetViews>
    <sheetView showGridLines="0" view="pageBreakPreview" zoomScaleNormal="70" zoomScaleSheetLayoutView="100" workbookViewId="0">
      <selection activeCell="O30" sqref="O30"/>
    </sheetView>
  </sheetViews>
  <sheetFormatPr defaultColWidth="9.109375" defaultRowHeight="11.4"/>
  <cols>
    <col min="1" max="1" width="24" style="7" customWidth="1"/>
    <col min="2" max="13" width="10" style="7" customWidth="1"/>
    <col min="14" max="14" width="9.109375" style="7" customWidth="1"/>
    <col min="15" max="16384" width="9.109375" style="7"/>
  </cols>
  <sheetData>
    <row r="1" spans="1:20" ht="23.4">
      <c r="A1" s="176" t="s">
        <v>262</v>
      </c>
      <c r="M1" s="240" t="str">
        <f>'3'!N1</f>
        <v>II. čtvrtletí 2023</v>
      </c>
    </row>
    <row r="2" spans="1:20" ht="6" customHeight="1"/>
    <row r="3" spans="1:20" ht="12">
      <c r="A3" s="375">
        <v>2023</v>
      </c>
      <c r="B3" s="376" t="s">
        <v>42</v>
      </c>
      <c r="C3" s="377"/>
      <c r="D3" s="378"/>
      <c r="E3" s="376" t="s">
        <v>43</v>
      </c>
      <c r="F3" s="377"/>
      <c r="G3" s="378"/>
      <c r="H3" s="376" t="s">
        <v>44</v>
      </c>
      <c r="I3" s="377"/>
      <c r="J3" s="378"/>
      <c r="K3" s="377" t="s">
        <v>45</v>
      </c>
      <c r="L3" s="377"/>
      <c r="M3" s="377"/>
    </row>
    <row r="4" spans="1:20" ht="12">
      <c r="A4" s="375"/>
      <c r="B4" s="276" t="s">
        <v>8</v>
      </c>
      <c r="C4" s="266" t="s">
        <v>9</v>
      </c>
      <c r="D4" s="277" t="s">
        <v>10</v>
      </c>
      <c r="E4" s="276" t="s">
        <v>11</v>
      </c>
      <c r="F4" s="266" t="s">
        <v>12</v>
      </c>
      <c r="G4" s="277" t="s">
        <v>13</v>
      </c>
      <c r="H4" s="276" t="s">
        <v>14</v>
      </c>
      <c r="I4" s="266" t="s">
        <v>15</v>
      </c>
      <c r="J4" s="277" t="s">
        <v>16</v>
      </c>
      <c r="K4" s="195" t="s">
        <v>17</v>
      </c>
      <c r="L4" s="195" t="s">
        <v>18</v>
      </c>
      <c r="M4" s="195" t="s">
        <v>19</v>
      </c>
    </row>
    <row r="5" spans="1:20" ht="12">
      <c r="A5" s="375" t="s">
        <v>157</v>
      </c>
      <c r="B5" s="381">
        <f>D6</f>
        <v>37696.940500000004</v>
      </c>
      <c r="C5" s="382"/>
      <c r="D5" s="383"/>
      <c r="E5" s="381">
        <f>G6</f>
        <v>37462.345499999996</v>
      </c>
      <c r="F5" s="382"/>
      <c r="G5" s="383"/>
      <c r="H5" s="384">
        <f>J6</f>
        <v>0</v>
      </c>
      <c r="I5" s="385"/>
      <c r="J5" s="386"/>
      <c r="K5" s="385">
        <f>M6</f>
        <v>0</v>
      </c>
      <c r="L5" s="385"/>
      <c r="M5" s="385"/>
    </row>
    <row r="6" spans="1:20" ht="12">
      <c r="A6" s="375"/>
      <c r="B6" s="280">
        <f>SUM(B7:B20)</f>
        <v>37712.675499999998</v>
      </c>
      <c r="C6" s="264">
        <f t="shared" ref="C6:M6" si="0">SUM(C7:C20)</f>
        <v>37698.444500000005</v>
      </c>
      <c r="D6" s="281">
        <f t="shared" si="0"/>
        <v>37696.940500000004</v>
      </c>
      <c r="E6" s="296">
        <f t="shared" si="0"/>
        <v>37464.207499999997</v>
      </c>
      <c r="F6" s="353">
        <f t="shared" si="0"/>
        <v>37464.476499999997</v>
      </c>
      <c r="G6" s="281">
        <f t="shared" si="0"/>
        <v>37462.345499999996</v>
      </c>
      <c r="H6" s="344">
        <f t="shared" si="0"/>
        <v>0</v>
      </c>
      <c r="I6" s="343">
        <f t="shared" si="0"/>
        <v>0</v>
      </c>
      <c r="J6" s="345">
        <f t="shared" si="0"/>
        <v>0</v>
      </c>
      <c r="K6" s="343">
        <f t="shared" si="0"/>
        <v>0</v>
      </c>
      <c r="L6" s="343">
        <f t="shared" si="0"/>
        <v>0</v>
      </c>
      <c r="M6" s="343">
        <f t="shared" si="0"/>
        <v>0</v>
      </c>
    </row>
    <row r="7" spans="1:20">
      <c r="A7" s="168" t="s">
        <v>126</v>
      </c>
      <c r="B7" s="278">
        <v>1557.1670000000001</v>
      </c>
      <c r="C7" s="265">
        <v>1557.347</v>
      </c>
      <c r="D7" s="279">
        <v>1557.345</v>
      </c>
      <c r="E7" s="294">
        <v>1554.1080000000002</v>
      </c>
      <c r="F7" s="292">
        <v>1553.8690000000004</v>
      </c>
      <c r="G7" s="279">
        <v>1553.8690000000004</v>
      </c>
      <c r="H7" s="340">
        <v>0</v>
      </c>
      <c r="I7" s="341">
        <v>0</v>
      </c>
      <c r="J7" s="342">
        <v>0</v>
      </c>
      <c r="K7" s="341">
        <v>0</v>
      </c>
      <c r="L7" s="341">
        <v>0</v>
      </c>
      <c r="M7" s="341">
        <v>0</v>
      </c>
      <c r="T7" s="41"/>
    </row>
    <row r="8" spans="1:20">
      <c r="A8" s="168" t="s">
        <v>153</v>
      </c>
      <c r="B8" s="278">
        <v>2159.1290000000017</v>
      </c>
      <c r="C8" s="265">
        <v>2159.1290000000017</v>
      </c>
      <c r="D8" s="279">
        <v>2159.1290000000017</v>
      </c>
      <c r="E8" s="294">
        <v>2156.3770000000018</v>
      </c>
      <c r="F8" s="292">
        <v>2156.6980000000021</v>
      </c>
      <c r="G8" s="279">
        <v>2159.6520000000019</v>
      </c>
      <c r="H8" s="340">
        <v>0</v>
      </c>
      <c r="I8" s="341">
        <v>0</v>
      </c>
      <c r="J8" s="342">
        <v>0</v>
      </c>
      <c r="K8" s="341">
        <v>0</v>
      </c>
      <c r="L8" s="341">
        <v>0</v>
      </c>
      <c r="M8" s="341">
        <v>0</v>
      </c>
      <c r="T8" s="41"/>
    </row>
    <row r="9" spans="1:20">
      <c r="A9" s="168" t="s">
        <v>154</v>
      </c>
      <c r="B9" s="278">
        <v>1599.8329999999985</v>
      </c>
      <c r="C9" s="265">
        <v>1586.8329999999985</v>
      </c>
      <c r="D9" s="279">
        <v>1586.7649999999985</v>
      </c>
      <c r="E9" s="294">
        <v>1570.8399999999988</v>
      </c>
      <c r="F9" s="292">
        <v>1571.2289999999989</v>
      </c>
      <c r="G9" s="279">
        <v>1571.4919999999991</v>
      </c>
      <c r="H9" s="340">
        <v>0</v>
      </c>
      <c r="I9" s="341">
        <v>0</v>
      </c>
      <c r="J9" s="342">
        <v>0</v>
      </c>
      <c r="K9" s="341">
        <v>0</v>
      </c>
      <c r="L9" s="341">
        <v>0</v>
      </c>
      <c r="M9" s="341">
        <v>0</v>
      </c>
      <c r="T9" s="41"/>
    </row>
    <row r="10" spans="1:20">
      <c r="A10" s="168" t="s">
        <v>155</v>
      </c>
      <c r="B10" s="278">
        <v>2806.01</v>
      </c>
      <c r="C10" s="265">
        <v>2805.9900000000002</v>
      </c>
      <c r="D10" s="279">
        <v>2805.9900000000002</v>
      </c>
      <c r="E10" s="294">
        <v>2805.92</v>
      </c>
      <c r="F10" s="292">
        <v>2805.92</v>
      </c>
      <c r="G10" s="279">
        <v>2805.92</v>
      </c>
      <c r="H10" s="340">
        <v>0</v>
      </c>
      <c r="I10" s="341">
        <v>0</v>
      </c>
      <c r="J10" s="342">
        <v>0</v>
      </c>
      <c r="K10" s="341">
        <v>0</v>
      </c>
      <c r="L10" s="341">
        <v>0</v>
      </c>
      <c r="M10" s="341">
        <v>0</v>
      </c>
      <c r="T10" s="41"/>
    </row>
    <row r="11" spans="1:20">
      <c r="A11" s="168" t="s">
        <v>127</v>
      </c>
      <c r="B11" s="278">
        <v>611.0870000000001</v>
      </c>
      <c r="C11" s="265">
        <v>611.12900000000013</v>
      </c>
      <c r="D11" s="279">
        <v>609.02900000000022</v>
      </c>
      <c r="E11" s="294">
        <v>610.18900000000019</v>
      </c>
      <c r="F11" s="292">
        <v>609.88900000000012</v>
      </c>
      <c r="G11" s="279">
        <v>609.98200000000031</v>
      </c>
      <c r="H11" s="340">
        <v>0</v>
      </c>
      <c r="I11" s="341">
        <v>0</v>
      </c>
      <c r="J11" s="342">
        <v>0</v>
      </c>
      <c r="K11" s="341">
        <v>0</v>
      </c>
      <c r="L11" s="341">
        <v>0</v>
      </c>
      <c r="M11" s="341">
        <v>0</v>
      </c>
      <c r="T11" s="41"/>
    </row>
    <row r="12" spans="1:20">
      <c r="A12" s="168" t="s">
        <v>144</v>
      </c>
      <c r="B12" s="278">
        <v>959.85749999999996</v>
      </c>
      <c r="C12" s="265">
        <v>959.85749999999996</v>
      </c>
      <c r="D12" s="279">
        <v>960.11749999999995</v>
      </c>
      <c r="E12" s="294">
        <v>948.46050000000002</v>
      </c>
      <c r="F12" s="292">
        <v>948.46050000000002</v>
      </c>
      <c r="G12" s="279">
        <v>948.46050000000002</v>
      </c>
      <c r="H12" s="340">
        <v>0</v>
      </c>
      <c r="I12" s="341">
        <v>0</v>
      </c>
      <c r="J12" s="342">
        <v>0</v>
      </c>
      <c r="K12" s="341">
        <v>0</v>
      </c>
      <c r="L12" s="341">
        <v>0</v>
      </c>
      <c r="M12" s="341">
        <v>0</v>
      </c>
      <c r="T12" s="41"/>
    </row>
    <row r="13" spans="1:20">
      <c r="A13" s="168" t="s">
        <v>145</v>
      </c>
      <c r="B13" s="278">
        <v>443.68799999999993</v>
      </c>
      <c r="C13" s="265">
        <v>443.68799999999993</v>
      </c>
      <c r="D13" s="279">
        <v>443.92599999999993</v>
      </c>
      <c r="E13" s="294">
        <v>434.90999999999985</v>
      </c>
      <c r="F13" s="292">
        <v>434.90999999999985</v>
      </c>
      <c r="G13" s="279">
        <v>434.58999999999992</v>
      </c>
      <c r="H13" s="340">
        <v>0</v>
      </c>
      <c r="I13" s="341">
        <v>0</v>
      </c>
      <c r="J13" s="342">
        <v>0</v>
      </c>
      <c r="K13" s="341">
        <v>0</v>
      </c>
      <c r="L13" s="341">
        <v>0</v>
      </c>
      <c r="M13" s="341">
        <v>0</v>
      </c>
      <c r="T13" s="41"/>
    </row>
    <row r="14" spans="1:20">
      <c r="A14" s="168" t="s">
        <v>146</v>
      </c>
      <c r="B14" s="278">
        <v>6122.0329999999985</v>
      </c>
      <c r="C14" s="265">
        <v>6121.436999999999</v>
      </c>
      <c r="D14" s="279">
        <v>6121.1839999999993</v>
      </c>
      <c r="E14" s="294">
        <v>6103.762999999999</v>
      </c>
      <c r="F14" s="292">
        <v>6101.7889999999989</v>
      </c>
      <c r="G14" s="279">
        <v>6101.7979999999989</v>
      </c>
      <c r="H14" s="340">
        <v>0</v>
      </c>
      <c r="I14" s="341">
        <v>0</v>
      </c>
      <c r="J14" s="342">
        <v>0</v>
      </c>
      <c r="K14" s="341">
        <v>0</v>
      </c>
      <c r="L14" s="341">
        <v>0</v>
      </c>
      <c r="M14" s="341">
        <v>0</v>
      </c>
      <c r="T14" s="41"/>
    </row>
    <row r="15" spans="1:20">
      <c r="A15" s="168" t="s">
        <v>147</v>
      </c>
      <c r="B15" s="278">
        <v>1343.6799999999994</v>
      </c>
      <c r="C15" s="265">
        <v>1343.6799999999994</v>
      </c>
      <c r="D15" s="279">
        <v>1343.6799999999994</v>
      </c>
      <c r="E15" s="294">
        <v>1290.4559999999994</v>
      </c>
      <c r="F15" s="292">
        <v>1290.4559999999994</v>
      </c>
      <c r="G15" s="279">
        <v>1284.4289999999994</v>
      </c>
      <c r="H15" s="340">
        <v>0</v>
      </c>
      <c r="I15" s="341">
        <v>0</v>
      </c>
      <c r="J15" s="342">
        <v>0</v>
      </c>
      <c r="K15" s="341">
        <v>0</v>
      </c>
      <c r="L15" s="341">
        <v>0</v>
      </c>
      <c r="M15" s="341">
        <v>0</v>
      </c>
      <c r="T15" s="41"/>
    </row>
    <row r="16" spans="1:20">
      <c r="A16" s="168" t="s">
        <v>148</v>
      </c>
      <c r="B16" s="278">
        <v>3510.0639999999994</v>
      </c>
      <c r="C16" s="265">
        <v>3510.0639999999994</v>
      </c>
      <c r="D16" s="279">
        <v>3510.4849999999992</v>
      </c>
      <c r="E16" s="294">
        <v>3503.0319999999992</v>
      </c>
      <c r="F16" s="292">
        <v>3503.023999999999</v>
      </c>
      <c r="G16" s="279">
        <v>3502.686999999999</v>
      </c>
      <c r="H16" s="340">
        <v>0</v>
      </c>
      <c r="I16" s="341">
        <v>0</v>
      </c>
      <c r="J16" s="342">
        <v>0</v>
      </c>
      <c r="K16" s="341">
        <v>0</v>
      </c>
      <c r="L16" s="341">
        <v>0</v>
      </c>
      <c r="M16" s="341">
        <v>0</v>
      </c>
      <c r="T16" s="41"/>
    </row>
    <row r="17" spans="1:20">
      <c r="A17" s="168" t="s">
        <v>149</v>
      </c>
      <c r="B17" s="278">
        <v>1060.1670000000004</v>
      </c>
      <c r="C17" s="265">
        <v>1059.0860000000002</v>
      </c>
      <c r="D17" s="279">
        <v>1059.0860000000002</v>
      </c>
      <c r="E17" s="294">
        <v>1038.1860000000008</v>
      </c>
      <c r="F17" s="292">
        <v>1041.1860000000008</v>
      </c>
      <c r="G17" s="279">
        <v>1041.0800000000008</v>
      </c>
      <c r="H17" s="340">
        <v>0</v>
      </c>
      <c r="I17" s="341">
        <v>0</v>
      </c>
      <c r="J17" s="342">
        <v>0</v>
      </c>
      <c r="K17" s="341">
        <v>0</v>
      </c>
      <c r="L17" s="341">
        <v>0</v>
      </c>
      <c r="M17" s="341">
        <v>0</v>
      </c>
      <c r="T17" s="41"/>
    </row>
    <row r="18" spans="1:20">
      <c r="A18" s="168" t="s">
        <v>150</v>
      </c>
      <c r="B18" s="278">
        <v>4380.317</v>
      </c>
      <c r="C18" s="265">
        <v>4380.317</v>
      </c>
      <c r="D18" s="279">
        <v>4380.317</v>
      </c>
      <c r="E18" s="294">
        <v>4376.5</v>
      </c>
      <c r="F18" s="292">
        <v>4376.1399999999994</v>
      </c>
      <c r="G18" s="279">
        <v>4375.3159999999989</v>
      </c>
      <c r="H18" s="340">
        <v>0</v>
      </c>
      <c r="I18" s="341">
        <v>0</v>
      </c>
      <c r="J18" s="342">
        <v>0</v>
      </c>
      <c r="K18" s="341">
        <v>0</v>
      </c>
      <c r="L18" s="341">
        <v>0</v>
      </c>
      <c r="M18" s="341">
        <v>0</v>
      </c>
      <c r="T18" s="41"/>
    </row>
    <row r="19" spans="1:20">
      <c r="A19" s="168" t="s">
        <v>151</v>
      </c>
      <c r="B19" s="278">
        <v>9915.483000000002</v>
      </c>
      <c r="C19" s="265">
        <v>9915.483000000002</v>
      </c>
      <c r="D19" s="279">
        <v>9915.483000000002</v>
      </c>
      <c r="E19" s="294">
        <v>9823.7829999999994</v>
      </c>
      <c r="F19" s="292">
        <v>9823.223</v>
      </c>
      <c r="G19" s="279">
        <v>9826.6609999999982</v>
      </c>
      <c r="H19" s="340">
        <v>0</v>
      </c>
      <c r="I19" s="341">
        <v>0</v>
      </c>
      <c r="J19" s="342">
        <v>0</v>
      </c>
      <c r="K19" s="341">
        <v>0</v>
      </c>
      <c r="L19" s="341">
        <v>0</v>
      </c>
      <c r="M19" s="341">
        <v>0</v>
      </c>
      <c r="T19" s="41"/>
    </row>
    <row r="20" spans="1:20">
      <c r="A20" s="168" t="s">
        <v>152</v>
      </c>
      <c r="B20" s="278">
        <v>1244.1599999999999</v>
      </c>
      <c r="C20" s="265">
        <v>1244.404</v>
      </c>
      <c r="D20" s="279">
        <v>1244.404</v>
      </c>
      <c r="E20" s="294">
        <v>1247.683</v>
      </c>
      <c r="F20" s="292">
        <v>1247.683</v>
      </c>
      <c r="G20" s="279">
        <v>1246.4089999999999</v>
      </c>
      <c r="H20" s="340">
        <v>0</v>
      </c>
      <c r="I20" s="341">
        <v>0</v>
      </c>
      <c r="J20" s="342">
        <v>0</v>
      </c>
      <c r="K20" s="341">
        <v>0</v>
      </c>
      <c r="L20" s="341">
        <v>0</v>
      </c>
      <c r="M20" s="341">
        <v>0</v>
      </c>
      <c r="T20" s="41"/>
    </row>
    <row r="21" spans="1:20">
      <c r="A21" s="4"/>
      <c r="M21" s="3"/>
    </row>
    <row r="22" spans="1:20">
      <c r="A22" s="130"/>
      <c r="B22" s="130"/>
      <c r="C22" s="130"/>
      <c r="D22" s="130"/>
      <c r="E22" s="130"/>
      <c r="F22" s="130"/>
      <c r="G22" s="130"/>
      <c r="H22" s="130"/>
      <c r="I22" s="130"/>
      <c r="J22" s="130"/>
      <c r="K22" s="130"/>
      <c r="L22" s="130"/>
      <c r="M22" s="130"/>
    </row>
    <row r="23" spans="1:20">
      <c r="A23" s="10" t="s">
        <v>85</v>
      </c>
      <c r="B23" s="10">
        <v>1553.8690000000004</v>
      </c>
      <c r="C23" s="130"/>
      <c r="D23" s="130"/>
      <c r="E23" s="130"/>
      <c r="F23" s="130"/>
      <c r="G23" s="130"/>
      <c r="H23" s="130"/>
      <c r="I23" s="130"/>
      <c r="J23" s="130"/>
      <c r="K23" s="130"/>
      <c r="L23" s="130"/>
      <c r="M23" s="130"/>
    </row>
    <row r="24" spans="1:20">
      <c r="A24" s="10" t="s">
        <v>76</v>
      </c>
      <c r="B24" s="10">
        <v>2159.6520000000019</v>
      </c>
      <c r="C24" s="130"/>
      <c r="D24" s="130"/>
      <c r="E24" s="130"/>
      <c r="F24" s="130"/>
      <c r="G24" s="130"/>
      <c r="H24" s="130"/>
      <c r="I24" s="130"/>
      <c r="J24" s="130"/>
      <c r="K24" s="130"/>
      <c r="L24" s="130"/>
      <c r="M24" s="130"/>
    </row>
    <row r="25" spans="1:20">
      <c r="A25" s="10" t="s">
        <v>77</v>
      </c>
      <c r="B25" s="10">
        <v>1571.4919999999991</v>
      </c>
      <c r="C25" s="130"/>
      <c r="D25" s="130"/>
      <c r="E25" s="130"/>
      <c r="F25" s="130"/>
      <c r="G25" s="130"/>
      <c r="H25" s="130"/>
      <c r="I25" s="130"/>
      <c r="J25" s="130"/>
      <c r="K25" s="130"/>
      <c r="L25" s="130"/>
      <c r="M25" s="130"/>
    </row>
    <row r="26" spans="1:20">
      <c r="A26" s="10" t="s">
        <v>78</v>
      </c>
      <c r="B26" s="10">
        <v>2805.92</v>
      </c>
      <c r="C26" s="130"/>
      <c r="D26" s="130"/>
      <c r="E26" s="130"/>
      <c r="F26" s="130"/>
      <c r="G26" s="130"/>
      <c r="H26" s="130"/>
      <c r="I26" s="130"/>
      <c r="J26" s="130"/>
      <c r="K26" s="130"/>
      <c r="L26" s="130"/>
      <c r="M26" s="130"/>
    </row>
    <row r="27" spans="1:20">
      <c r="A27" s="10" t="s">
        <v>88</v>
      </c>
      <c r="B27" s="10">
        <v>609.98200000000031</v>
      </c>
      <c r="C27" s="130"/>
      <c r="D27" s="130"/>
      <c r="E27" s="130"/>
      <c r="F27" s="130"/>
      <c r="G27" s="130"/>
      <c r="H27" s="130"/>
      <c r="I27" s="130"/>
      <c r="J27" s="130"/>
      <c r="K27" s="130"/>
      <c r="L27" s="130"/>
      <c r="M27" s="130"/>
    </row>
    <row r="28" spans="1:20">
      <c r="A28" s="10" t="s">
        <v>79</v>
      </c>
      <c r="B28" s="10">
        <v>948.46050000000002</v>
      </c>
      <c r="C28" s="130"/>
      <c r="D28" s="130"/>
      <c r="E28" s="130"/>
      <c r="F28" s="130"/>
      <c r="G28" s="130"/>
      <c r="H28" s="130"/>
      <c r="I28" s="130"/>
      <c r="J28" s="130"/>
      <c r="K28" s="130"/>
      <c r="L28" s="130"/>
      <c r="M28" s="130"/>
    </row>
    <row r="29" spans="1:20">
      <c r="A29" s="10" t="s">
        <v>80</v>
      </c>
      <c r="B29" s="10">
        <v>434.58999999999992</v>
      </c>
      <c r="C29" s="130"/>
      <c r="D29" s="130"/>
      <c r="E29" s="130"/>
      <c r="F29" s="130"/>
      <c r="G29" s="130"/>
      <c r="H29" s="130"/>
      <c r="I29" s="130"/>
      <c r="J29" s="130"/>
      <c r="K29" s="130"/>
      <c r="L29" s="130"/>
      <c r="M29" s="130"/>
    </row>
    <row r="30" spans="1:20">
      <c r="A30" s="10" t="s">
        <v>81</v>
      </c>
      <c r="B30" s="10">
        <v>6101.7979999999989</v>
      </c>
      <c r="C30" s="130"/>
      <c r="D30" s="130"/>
      <c r="E30" s="130"/>
      <c r="F30" s="130"/>
      <c r="G30" s="130"/>
      <c r="H30" s="130"/>
      <c r="I30" s="130"/>
      <c r="J30" s="130"/>
      <c r="K30" s="130"/>
      <c r="L30" s="130"/>
      <c r="M30" s="130"/>
    </row>
    <row r="31" spans="1:20">
      <c r="A31" s="10" t="s">
        <v>82</v>
      </c>
      <c r="B31" s="10">
        <v>1284.4289999999994</v>
      </c>
      <c r="C31" s="130"/>
      <c r="D31" s="130"/>
      <c r="E31" s="130"/>
      <c r="F31" s="130"/>
      <c r="G31" s="130"/>
      <c r="H31" s="130"/>
      <c r="I31" s="130"/>
      <c r="J31" s="130"/>
      <c r="K31" s="130"/>
      <c r="L31" s="130"/>
      <c r="M31" s="130"/>
    </row>
    <row r="32" spans="1:20">
      <c r="A32" s="10" t="s">
        <v>83</v>
      </c>
      <c r="B32" s="10">
        <v>3502.686999999999</v>
      </c>
      <c r="C32" s="130"/>
      <c r="D32" s="130"/>
      <c r="E32" s="130"/>
      <c r="F32" s="130"/>
      <c r="G32" s="130"/>
      <c r="H32" s="130"/>
      <c r="I32" s="130"/>
      <c r="J32" s="130"/>
      <c r="K32" s="130"/>
      <c r="L32" s="130"/>
      <c r="M32" s="130"/>
    </row>
    <row r="33" spans="1:13">
      <c r="A33" s="10" t="s">
        <v>84</v>
      </c>
      <c r="B33" s="10">
        <v>1041.0800000000008</v>
      </c>
      <c r="C33" s="130"/>
      <c r="D33" s="130"/>
      <c r="E33" s="130"/>
      <c r="F33" s="130"/>
      <c r="G33" s="130"/>
      <c r="H33" s="130"/>
      <c r="I33" s="130"/>
      <c r="J33" s="130"/>
      <c r="K33" s="130"/>
      <c r="L33" s="130"/>
      <c r="M33" s="130"/>
    </row>
    <row r="34" spans="1:13">
      <c r="A34" s="10" t="s">
        <v>86</v>
      </c>
      <c r="B34" s="10">
        <v>4375.3159999999989</v>
      </c>
      <c r="C34" s="130"/>
      <c r="D34" s="130"/>
      <c r="E34" s="130"/>
      <c r="F34" s="130"/>
      <c r="G34" s="130"/>
      <c r="H34" s="130"/>
      <c r="I34" s="130"/>
      <c r="J34" s="130"/>
      <c r="K34" s="130"/>
      <c r="L34" s="130"/>
      <c r="M34" s="130"/>
    </row>
    <row r="35" spans="1:13">
      <c r="A35" s="10" t="s">
        <v>87</v>
      </c>
      <c r="B35" s="10">
        <v>9826.6609999999982</v>
      </c>
      <c r="C35" s="130"/>
      <c r="D35" s="130"/>
      <c r="E35" s="130"/>
      <c r="F35" s="130"/>
      <c r="G35" s="130"/>
      <c r="H35" s="130"/>
      <c r="I35" s="130"/>
      <c r="J35" s="130"/>
      <c r="K35" s="130"/>
      <c r="L35" s="130"/>
      <c r="M35" s="130"/>
    </row>
    <row r="36" spans="1:13">
      <c r="A36" s="10" t="s">
        <v>89</v>
      </c>
      <c r="B36" s="10">
        <v>1246.4089999999999</v>
      </c>
      <c r="C36" s="130"/>
      <c r="D36" s="130"/>
      <c r="E36" s="130"/>
      <c r="F36" s="130"/>
      <c r="G36" s="130"/>
      <c r="H36" s="130"/>
      <c r="I36" s="130"/>
      <c r="J36" s="130"/>
      <c r="K36" s="130"/>
      <c r="L36" s="130"/>
      <c r="M36" s="130"/>
    </row>
    <row r="37" spans="1:13">
      <c r="A37" s="130"/>
      <c r="B37" s="130"/>
      <c r="C37" s="130"/>
      <c r="D37" s="130"/>
      <c r="E37" s="130"/>
      <c r="F37" s="130"/>
      <c r="G37" s="130"/>
      <c r="H37" s="130"/>
      <c r="I37" s="130"/>
      <c r="J37" s="130"/>
      <c r="K37" s="130"/>
      <c r="L37" s="130"/>
      <c r="M37" s="130"/>
    </row>
    <row r="38" spans="1:13">
      <c r="A38" s="130"/>
      <c r="B38" s="130"/>
      <c r="C38" s="130"/>
      <c r="D38" s="130"/>
      <c r="E38" s="130"/>
      <c r="F38" s="130"/>
      <c r="G38" s="130"/>
      <c r="H38" s="130"/>
      <c r="I38" s="130"/>
      <c r="J38" s="130"/>
      <c r="K38" s="130"/>
      <c r="L38" s="130"/>
      <c r="M38" s="130"/>
    </row>
    <row r="39" spans="1:13">
      <c r="A39" s="130"/>
      <c r="B39" s="130"/>
      <c r="C39" s="130"/>
      <c r="D39" s="130"/>
      <c r="E39" s="130"/>
      <c r="F39" s="130"/>
      <c r="G39" s="130"/>
      <c r="H39" s="130"/>
      <c r="I39" s="130"/>
      <c r="J39" s="130"/>
      <c r="K39" s="130"/>
      <c r="L39" s="130"/>
      <c r="M39" s="130"/>
    </row>
    <row r="40" spans="1:13">
      <c r="A40" s="130"/>
      <c r="B40" s="130"/>
      <c r="C40" s="130"/>
      <c r="D40" s="130"/>
      <c r="E40" s="130"/>
      <c r="F40" s="130"/>
      <c r="G40" s="130"/>
      <c r="H40" s="130"/>
      <c r="I40" s="130"/>
      <c r="J40" s="130"/>
      <c r="K40" s="130"/>
      <c r="L40" s="130"/>
      <c r="M40" s="130"/>
    </row>
    <row r="41" spans="1:13">
      <c r="A41" s="130"/>
      <c r="B41" s="130"/>
      <c r="C41" s="130"/>
      <c r="D41" s="130"/>
      <c r="E41" s="130"/>
      <c r="F41" s="130"/>
      <c r="G41" s="130"/>
      <c r="H41" s="130"/>
      <c r="I41" s="130"/>
      <c r="J41" s="130"/>
      <c r="K41" s="130"/>
      <c r="L41" s="130"/>
      <c r="M41" s="130"/>
    </row>
    <row r="42" spans="1:13">
      <c r="A42" s="130"/>
      <c r="B42" s="130"/>
      <c r="C42" s="130"/>
      <c r="D42" s="130"/>
      <c r="E42" s="130"/>
      <c r="F42" s="130"/>
      <c r="G42" s="130"/>
      <c r="H42" s="130"/>
      <c r="I42" s="130"/>
      <c r="J42" s="130"/>
      <c r="K42" s="130"/>
      <c r="L42" s="130"/>
      <c r="M42" s="130"/>
    </row>
    <row r="43" spans="1:13">
      <c r="A43" s="130"/>
      <c r="B43" s="130"/>
      <c r="C43" s="130"/>
      <c r="D43" s="130"/>
      <c r="E43" s="130"/>
      <c r="F43" s="130"/>
      <c r="G43" s="130"/>
      <c r="H43" s="130"/>
      <c r="I43" s="130"/>
      <c r="J43" s="130"/>
      <c r="K43" s="130"/>
      <c r="L43" s="130"/>
      <c r="M43" s="130"/>
    </row>
    <row r="44" spans="1:13">
      <c r="A44" s="130"/>
      <c r="B44" s="130"/>
      <c r="C44" s="130"/>
      <c r="D44" s="130"/>
      <c r="E44" s="130"/>
      <c r="F44" s="130"/>
      <c r="G44" s="130"/>
      <c r="H44" s="130"/>
      <c r="I44" s="130"/>
      <c r="J44" s="130"/>
      <c r="K44" s="130"/>
      <c r="L44" s="130"/>
      <c r="M44" s="130"/>
    </row>
    <row r="45" spans="1:13">
      <c r="A45" s="130"/>
      <c r="B45" s="130"/>
      <c r="C45" s="130"/>
      <c r="D45" s="130"/>
      <c r="E45" s="130"/>
      <c r="F45" s="130"/>
      <c r="G45" s="130"/>
      <c r="H45" s="130"/>
      <c r="I45" s="130"/>
      <c r="J45" s="130"/>
      <c r="K45" s="130"/>
      <c r="L45" s="130"/>
      <c r="M45" s="130"/>
    </row>
    <row r="46" spans="1:13">
      <c r="A46" s="130"/>
      <c r="B46" s="130"/>
      <c r="C46" s="130"/>
      <c r="D46" s="130"/>
      <c r="E46" s="130"/>
      <c r="F46" s="130"/>
      <c r="G46" s="130"/>
      <c r="H46" s="130"/>
      <c r="I46" s="130"/>
      <c r="J46" s="130"/>
      <c r="K46" s="130"/>
      <c r="L46" s="130"/>
      <c r="M46" s="130"/>
    </row>
    <row r="47" spans="1:13">
      <c r="A47" s="130"/>
      <c r="B47" s="130"/>
      <c r="C47" s="130"/>
      <c r="D47" s="130"/>
      <c r="E47" s="130"/>
      <c r="F47" s="130"/>
      <c r="G47" s="130"/>
      <c r="H47" s="130"/>
      <c r="I47" s="130"/>
      <c r="J47" s="130"/>
      <c r="K47" s="130"/>
      <c r="L47" s="130"/>
      <c r="M47" s="130"/>
    </row>
    <row r="48" spans="1:13">
      <c r="A48" s="130"/>
      <c r="B48" s="130"/>
      <c r="C48" s="130"/>
      <c r="D48" s="130"/>
      <c r="E48" s="130"/>
      <c r="F48" s="130"/>
      <c r="G48" s="130"/>
      <c r="H48" s="130"/>
      <c r="I48" s="130"/>
      <c r="J48" s="130"/>
      <c r="K48" s="130"/>
      <c r="L48" s="130"/>
      <c r="M48" s="130"/>
    </row>
    <row r="49" spans="1:13">
      <c r="A49" s="130"/>
      <c r="B49" s="130"/>
      <c r="C49" s="130"/>
      <c r="D49" s="130"/>
      <c r="E49" s="130"/>
      <c r="F49" s="130"/>
      <c r="G49" s="130"/>
      <c r="H49" s="130"/>
      <c r="I49" s="130"/>
      <c r="J49" s="130"/>
      <c r="K49" s="130"/>
      <c r="L49" s="130"/>
      <c r="M49" s="130"/>
    </row>
    <row r="50" spans="1:13">
      <c r="A50" s="130"/>
      <c r="B50" s="130"/>
      <c r="C50" s="130"/>
      <c r="D50" s="130"/>
      <c r="E50" s="130"/>
      <c r="F50" s="130"/>
      <c r="G50" s="130"/>
      <c r="H50" s="130"/>
      <c r="I50" s="130"/>
      <c r="J50" s="130"/>
      <c r="K50" s="130"/>
      <c r="L50" s="130"/>
      <c r="M50" s="130"/>
    </row>
    <row r="51" spans="1:13">
      <c r="A51" s="130"/>
      <c r="B51" s="130"/>
      <c r="C51" s="130"/>
      <c r="D51" s="130"/>
      <c r="E51" s="130"/>
      <c r="F51" s="130"/>
      <c r="G51" s="130"/>
      <c r="H51" s="130"/>
      <c r="I51" s="130"/>
      <c r="J51" s="130"/>
      <c r="K51" s="130"/>
      <c r="L51" s="130"/>
      <c r="M51" s="130"/>
    </row>
    <row r="52" spans="1:13">
      <c r="A52" s="130"/>
      <c r="B52" s="130"/>
      <c r="C52" s="130"/>
      <c r="D52" s="130"/>
      <c r="E52" s="130"/>
      <c r="F52" s="130"/>
      <c r="G52" s="130"/>
      <c r="H52" s="130"/>
      <c r="I52" s="130"/>
      <c r="J52" s="130"/>
      <c r="K52" s="130"/>
      <c r="L52" s="130"/>
      <c r="M52" s="130"/>
    </row>
    <row r="53" spans="1:13">
      <c r="A53" s="130"/>
      <c r="B53" s="130"/>
      <c r="C53" s="130"/>
      <c r="D53" s="130"/>
      <c r="E53" s="130"/>
      <c r="F53" s="130"/>
      <c r="G53" s="130"/>
      <c r="H53" s="130"/>
      <c r="I53" s="130"/>
      <c r="J53" s="130"/>
      <c r="K53" s="130"/>
      <c r="L53" s="130"/>
      <c r="M53" s="130"/>
    </row>
    <row r="54" spans="1:13">
      <c r="A54" s="130"/>
      <c r="B54" s="130"/>
      <c r="C54" s="130"/>
      <c r="D54" s="130"/>
      <c r="E54" s="130"/>
      <c r="F54" s="130"/>
      <c r="G54" s="130"/>
      <c r="H54" s="130"/>
      <c r="I54" s="130"/>
      <c r="J54" s="130"/>
      <c r="K54" s="130"/>
      <c r="L54" s="130"/>
      <c r="M54" s="130"/>
    </row>
    <row r="55" spans="1:13">
      <c r="A55" s="130"/>
      <c r="B55" s="130"/>
      <c r="C55" s="130"/>
      <c r="D55" s="130"/>
      <c r="E55" s="130"/>
      <c r="F55" s="130"/>
      <c r="G55" s="130"/>
      <c r="H55" s="130"/>
      <c r="I55" s="130"/>
      <c r="J55" s="130"/>
      <c r="K55" s="130"/>
      <c r="L55" s="130"/>
      <c r="M55" s="130"/>
    </row>
    <row r="56" spans="1:13">
      <c r="A56" s="130"/>
      <c r="B56" s="130"/>
      <c r="C56" s="130"/>
      <c r="D56" s="130"/>
      <c r="E56" s="130"/>
      <c r="F56" s="130"/>
      <c r="G56" s="130"/>
      <c r="H56" s="130"/>
      <c r="I56" s="130"/>
      <c r="J56" s="130"/>
      <c r="K56" s="130"/>
      <c r="L56" s="130"/>
      <c r="M56" s="130"/>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view="pageBreakPreview" zoomScaleNormal="70" zoomScaleSheetLayoutView="100" workbookViewId="0">
      <selection activeCell="R13" sqref="R13"/>
    </sheetView>
  </sheetViews>
  <sheetFormatPr defaultColWidth="9.109375" defaultRowHeight="11.4"/>
  <cols>
    <col min="1" max="1" width="31.5546875" style="7" customWidth="1"/>
    <col min="2" max="13" width="8.5546875" style="7" customWidth="1"/>
    <col min="14" max="14" width="9.6640625" style="7" customWidth="1"/>
    <col min="15" max="16384" width="9.109375" style="7"/>
  </cols>
  <sheetData>
    <row r="1" spans="1:21" s="130" customFormat="1" ht="21">
      <c r="A1" s="177" t="s">
        <v>263</v>
      </c>
      <c r="N1" s="240" t="str">
        <f>'3'!N1</f>
        <v>II. čtvrtletí 2023</v>
      </c>
    </row>
    <row r="2" spans="1:21" ht="17.399999999999999">
      <c r="A2" s="236" t="s">
        <v>264</v>
      </c>
    </row>
    <row r="3" spans="1:21" ht="6" customHeight="1"/>
    <row r="4" spans="1:21" ht="12">
      <c r="A4" s="375">
        <v>2023</v>
      </c>
      <c r="B4" s="376" t="s">
        <v>42</v>
      </c>
      <c r="C4" s="377"/>
      <c r="D4" s="378"/>
      <c r="E4" s="377" t="s">
        <v>43</v>
      </c>
      <c r="F4" s="377"/>
      <c r="G4" s="377"/>
      <c r="H4" s="376" t="s">
        <v>44</v>
      </c>
      <c r="I4" s="377"/>
      <c r="J4" s="378"/>
      <c r="K4" s="376" t="s">
        <v>45</v>
      </c>
      <c r="L4" s="377"/>
      <c r="M4" s="378"/>
      <c r="N4" s="211" t="s">
        <v>7</v>
      </c>
    </row>
    <row r="5" spans="1:21" ht="12">
      <c r="A5" s="375"/>
      <c r="B5" s="276" t="s">
        <v>8</v>
      </c>
      <c r="C5" s="275" t="s">
        <v>9</v>
      </c>
      <c r="D5" s="277" t="s">
        <v>10</v>
      </c>
      <c r="E5" s="221" t="s">
        <v>11</v>
      </c>
      <c r="F5" s="221" t="s">
        <v>12</v>
      </c>
      <c r="G5" s="221" t="s">
        <v>13</v>
      </c>
      <c r="H5" s="276" t="s">
        <v>14</v>
      </c>
      <c r="I5" s="275" t="s">
        <v>15</v>
      </c>
      <c r="J5" s="277" t="s">
        <v>16</v>
      </c>
      <c r="K5" s="276" t="s">
        <v>17</v>
      </c>
      <c r="L5" s="275" t="s">
        <v>18</v>
      </c>
      <c r="M5" s="277" t="s">
        <v>19</v>
      </c>
      <c r="N5" s="196"/>
    </row>
    <row r="6" spans="1:21" ht="12">
      <c r="A6" s="380" t="s">
        <v>156</v>
      </c>
      <c r="B6" s="381">
        <f>SUM(B7:D7)</f>
        <v>27121.414875999999</v>
      </c>
      <c r="C6" s="382"/>
      <c r="D6" s="383"/>
      <c r="E6" s="382">
        <f t="shared" ref="E6" si="0">SUM(E7:G7)</f>
        <v>12524.095953999997</v>
      </c>
      <c r="F6" s="382"/>
      <c r="G6" s="382"/>
      <c r="H6" s="384">
        <f t="shared" ref="H6" si="1">SUM(H7:J7)</f>
        <v>0</v>
      </c>
      <c r="I6" s="385"/>
      <c r="J6" s="386"/>
      <c r="K6" s="384">
        <f t="shared" ref="K6" si="2">SUM(K7:M7)</f>
        <v>0</v>
      </c>
      <c r="L6" s="385"/>
      <c r="M6" s="386"/>
      <c r="N6" s="367">
        <f>SUM(B7:M7)</f>
        <v>39645.510829999992</v>
      </c>
      <c r="R6" s="124"/>
    </row>
    <row r="7" spans="1:21" ht="12">
      <c r="A7" s="380"/>
      <c r="B7" s="280">
        <f t="shared" ref="B7:M7" si="3">SUM(B8:B15)</f>
        <v>9695.3505609999993</v>
      </c>
      <c r="C7" s="273">
        <f t="shared" si="3"/>
        <v>9141.9751329999999</v>
      </c>
      <c r="D7" s="281">
        <f t="shared" si="3"/>
        <v>8284.0891819999997</v>
      </c>
      <c r="E7" s="353">
        <f t="shared" si="3"/>
        <v>6569.5421849999984</v>
      </c>
      <c r="F7" s="353">
        <f t="shared" si="3"/>
        <v>3652.952303999999</v>
      </c>
      <c r="G7" s="353">
        <f t="shared" si="3"/>
        <v>2301.6014650000002</v>
      </c>
      <c r="H7" s="344">
        <f t="shared" si="3"/>
        <v>0</v>
      </c>
      <c r="I7" s="343">
        <f t="shared" si="3"/>
        <v>0</v>
      </c>
      <c r="J7" s="345">
        <f t="shared" si="3"/>
        <v>0</v>
      </c>
      <c r="K7" s="344">
        <f t="shared" si="3"/>
        <v>0</v>
      </c>
      <c r="L7" s="343">
        <f t="shared" si="3"/>
        <v>0</v>
      </c>
      <c r="M7" s="345">
        <f t="shared" si="3"/>
        <v>0</v>
      </c>
      <c r="N7" s="367"/>
      <c r="P7" s="130"/>
    </row>
    <row r="8" spans="1:21">
      <c r="A8" s="168" t="s">
        <v>26</v>
      </c>
      <c r="B8" s="278">
        <v>2221.6202399999997</v>
      </c>
      <c r="C8" s="274">
        <v>2105.4908169999999</v>
      </c>
      <c r="D8" s="279">
        <v>2026.6612589999995</v>
      </c>
      <c r="E8" s="292">
        <v>1711.8621310000003</v>
      </c>
      <c r="F8" s="292">
        <v>1070.8245610000001</v>
      </c>
      <c r="G8" s="292">
        <v>916.81474000000003</v>
      </c>
      <c r="H8" s="340">
        <v>0</v>
      </c>
      <c r="I8" s="341">
        <v>0</v>
      </c>
      <c r="J8" s="342">
        <v>0</v>
      </c>
      <c r="K8" s="340">
        <v>0</v>
      </c>
      <c r="L8" s="341">
        <v>0</v>
      </c>
      <c r="M8" s="342">
        <v>0</v>
      </c>
      <c r="N8" s="219">
        <f t="shared" ref="N8:N13" si="4">SUM(B8:M8)</f>
        <v>10053.273748</v>
      </c>
      <c r="P8" s="41"/>
      <c r="Q8" s="41"/>
      <c r="R8" s="41"/>
      <c r="S8" s="8"/>
      <c r="T8" s="8"/>
      <c r="U8" s="8"/>
    </row>
    <row r="9" spans="1:21">
      <c r="A9" s="168" t="s">
        <v>0</v>
      </c>
      <c r="B9" s="278">
        <v>213.59516699999998</v>
      </c>
      <c r="C9" s="274">
        <v>184.42376800000002</v>
      </c>
      <c r="D9" s="279">
        <v>225.39987300000001</v>
      </c>
      <c r="E9" s="292">
        <v>135.33942500000001</v>
      </c>
      <c r="F9" s="292">
        <v>76.517451000000008</v>
      </c>
      <c r="G9" s="292">
        <v>43.962814999999992</v>
      </c>
      <c r="H9" s="340">
        <v>0</v>
      </c>
      <c r="I9" s="341">
        <v>0</v>
      </c>
      <c r="J9" s="342">
        <v>0</v>
      </c>
      <c r="K9" s="340">
        <v>0</v>
      </c>
      <c r="L9" s="341">
        <v>0</v>
      </c>
      <c r="M9" s="342">
        <v>0</v>
      </c>
      <c r="N9" s="219">
        <f t="shared" si="4"/>
        <v>879.23849900000005</v>
      </c>
      <c r="P9" s="124"/>
      <c r="Q9" s="41"/>
    </row>
    <row r="10" spans="1:21">
      <c r="A10" s="168" t="s">
        <v>1</v>
      </c>
      <c r="B10" s="278">
        <v>82.914485999999997</v>
      </c>
      <c r="C10" s="274">
        <v>79.947690000000009</v>
      </c>
      <c r="D10" s="279">
        <v>77.457414999999997</v>
      </c>
      <c r="E10" s="292">
        <v>58.759231999999976</v>
      </c>
      <c r="F10" s="292">
        <v>23.442163999999998</v>
      </c>
      <c r="G10" s="292">
        <v>7.720184999999999</v>
      </c>
      <c r="H10" s="340">
        <v>0</v>
      </c>
      <c r="I10" s="341">
        <v>0</v>
      </c>
      <c r="J10" s="342">
        <v>0</v>
      </c>
      <c r="K10" s="340">
        <v>0</v>
      </c>
      <c r="L10" s="341">
        <v>0</v>
      </c>
      <c r="M10" s="342">
        <v>0</v>
      </c>
      <c r="N10" s="219">
        <f t="shared" si="4"/>
        <v>330.24117200000001</v>
      </c>
      <c r="P10" s="124"/>
      <c r="Q10" s="41"/>
    </row>
    <row r="11" spans="1:21">
      <c r="A11" s="168" t="s">
        <v>2</v>
      </c>
      <c r="B11" s="278">
        <v>32.358080000000001</v>
      </c>
      <c r="C11" s="274">
        <v>31.742851999999996</v>
      </c>
      <c r="D11" s="279">
        <v>36.111272000000007</v>
      </c>
      <c r="E11" s="292">
        <v>23.607006000000002</v>
      </c>
      <c r="F11" s="292">
        <v>9.2938490000000016</v>
      </c>
      <c r="G11" s="292">
        <v>3.3110659999999998</v>
      </c>
      <c r="H11" s="340">
        <v>0</v>
      </c>
      <c r="I11" s="341">
        <v>0</v>
      </c>
      <c r="J11" s="342">
        <v>0</v>
      </c>
      <c r="K11" s="340">
        <v>0</v>
      </c>
      <c r="L11" s="341">
        <v>0</v>
      </c>
      <c r="M11" s="342">
        <v>0</v>
      </c>
      <c r="N11" s="219">
        <f t="shared" si="4"/>
        <v>136.42412500000003</v>
      </c>
      <c r="P11" s="124"/>
      <c r="Q11" s="41"/>
    </row>
    <row r="12" spans="1:21">
      <c r="A12" s="168" t="s">
        <v>6</v>
      </c>
      <c r="B12" s="278">
        <v>38.776691</v>
      </c>
      <c r="C12" s="274">
        <v>41.858886999999996</v>
      </c>
      <c r="D12" s="279">
        <v>42.066730999999997</v>
      </c>
      <c r="E12" s="292">
        <v>35.442374999999991</v>
      </c>
      <c r="F12" s="292">
        <v>24.939265000000002</v>
      </c>
      <c r="G12" s="292">
        <v>18.776288999999998</v>
      </c>
      <c r="H12" s="340">
        <v>0</v>
      </c>
      <c r="I12" s="341">
        <v>0</v>
      </c>
      <c r="J12" s="342">
        <v>0</v>
      </c>
      <c r="K12" s="340">
        <v>0</v>
      </c>
      <c r="L12" s="341">
        <v>0</v>
      </c>
      <c r="M12" s="342">
        <v>0</v>
      </c>
      <c r="N12" s="219">
        <f t="shared" si="4"/>
        <v>201.86023799999998</v>
      </c>
      <c r="P12" s="124"/>
      <c r="Q12" s="41"/>
    </row>
    <row r="13" spans="1:21">
      <c r="A13" s="168" t="s">
        <v>25</v>
      </c>
      <c r="B13" s="278">
        <v>4488.4667589999981</v>
      </c>
      <c r="C13" s="274">
        <v>4154.0730309999999</v>
      </c>
      <c r="D13" s="279">
        <v>3655.1895340000005</v>
      </c>
      <c r="E13" s="292">
        <v>2899.0557649999987</v>
      </c>
      <c r="F13" s="292">
        <v>1579.1319219999993</v>
      </c>
      <c r="G13" s="292">
        <v>859.92694099999983</v>
      </c>
      <c r="H13" s="340">
        <v>0</v>
      </c>
      <c r="I13" s="341">
        <v>0</v>
      </c>
      <c r="J13" s="342">
        <v>0</v>
      </c>
      <c r="K13" s="340">
        <v>0</v>
      </c>
      <c r="L13" s="341">
        <v>0</v>
      </c>
      <c r="M13" s="342">
        <v>0</v>
      </c>
      <c r="N13" s="219">
        <f t="shared" si="4"/>
        <v>17635.843951999999</v>
      </c>
      <c r="P13" s="124"/>
      <c r="Q13" s="41"/>
      <c r="R13" s="8"/>
      <c r="S13" s="8"/>
      <c r="T13" s="8"/>
      <c r="U13" s="8"/>
    </row>
    <row r="14" spans="1:21">
      <c r="A14" s="168" t="s">
        <v>5</v>
      </c>
      <c r="B14" s="278">
        <v>2363.5472780000009</v>
      </c>
      <c r="C14" s="274">
        <v>2303.0661479999994</v>
      </c>
      <c r="D14" s="279">
        <v>2017.7531820000008</v>
      </c>
      <c r="E14" s="292">
        <v>1554.6106159999995</v>
      </c>
      <c r="F14" s="292">
        <v>796.98097399999949</v>
      </c>
      <c r="G14" s="292">
        <v>401.04072600000029</v>
      </c>
      <c r="H14" s="340">
        <v>0</v>
      </c>
      <c r="I14" s="341">
        <v>0</v>
      </c>
      <c r="J14" s="342">
        <v>0</v>
      </c>
      <c r="K14" s="340">
        <v>0</v>
      </c>
      <c r="L14" s="341">
        <v>0</v>
      </c>
      <c r="M14" s="342">
        <v>0</v>
      </c>
      <c r="N14" s="219">
        <f t="shared" ref="N14:N15" si="5">SUM(B14:M14)</f>
        <v>9436.9989240000014</v>
      </c>
      <c r="P14" s="124"/>
      <c r="Q14" s="41"/>
      <c r="R14" s="8"/>
      <c r="S14" s="8"/>
      <c r="T14" s="8"/>
      <c r="U14" s="8"/>
    </row>
    <row r="15" spans="1:21">
      <c r="A15" s="168" t="s">
        <v>3</v>
      </c>
      <c r="B15" s="278">
        <v>254.07185999999993</v>
      </c>
      <c r="C15" s="274">
        <v>241.37194000000011</v>
      </c>
      <c r="D15" s="279">
        <v>203.449916</v>
      </c>
      <c r="E15" s="292">
        <v>150.86563500000003</v>
      </c>
      <c r="F15" s="292">
        <v>71.822118000000003</v>
      </c>
      <c r="G15" s="292">
        <v>50.048703000000003</v>
      </c>
      <c r="H15" s="340">
        <v>0</v>
      </c>
      <c r="I15" s="341">
        <v>0</v>
      </c>
      <c r="J15" s="342">
        <v>0</v>
      </c>
      <c r="K15" s="340">
        <v>0</v>
      </c>
      <c r="L15" s="341">
        <v>0</v>
      </c>
      <c r="M15" s="342">
        <v>0</v>
      </c>
      <c r="N15" s="219">
        <f t="shared" si="5"/>
        <v>971.63017200000013</v>
      </c>
      <c r="P15" s="124"/>
      <c r="Q15" s="41"/>
    </row>
    <row r="16" spans="1:21">
      <c r="A16" s="122" t="s">
        <v>167</v>
      </c>
      <c r="N16" s="3"/>
    </row>
    <row r="17" spans="1:2">
      <c r="A17" s="192"/>
      <c r="B17" s="8"/>
    </row>
    <row r="18" spans="1:2">
      <c r="B18" s="8"/>
    </row>
    <row r="19" spans="1:2">
      <c r="B19" s="8"/>
    </row>
    <row r="20" spans="1:2">
      <c r="B20" s="8"/>
    </row>
    <row r="21" spans="1:2">
      <c r="B21" s="8"/>
    </row>
    <row r="22" spans="1:2">
      <c r="B22" s="8"/>
    </row>
    <row r="23" spans="1:2">
      <c r="B23" s="8"/>
    </row>
    <row r="24" spans="1:2">
      <c r="B24" s="8"/>
    </row>
    <row r="25" spans="1:2">
      <c r="B25" s="8"/>
    </row>
    <row r="26" spans="1:2">
      <c r="B26" s="8"/>
    </row>
    <row r="27" spans="1:2">
      <c r="B27" s="8"/>
    </row>
    <row r="28" spans="1:2">
      <c r="B28" s="8"/>
    </row>
    <row r="29" spans="1:2">
      <c r="B29" s="8"/>
    </row>
    <row r="30" spans="1: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Q32"/>
  <sheetViews>
    <sheetView showGridLines="0" view="pageBreakPreview" zoomScaleNormal="70" zoomScaleSheetLayoutView="100" workbookViewId="0">
      <selection activeCell="O31" sqref="O31"/>
    </sheetView>
  </sheetViews>
  <sheetFormatPr defaultColWidth="9.109375" defaultRowHeight="11.4"/>
  <cols>
    <col min="1" max="1" width="28.33203125" style="7" customWidth="1"/>
    <col min="2" max="7" width="12" style="7" customWidth="1"/>
    <col min="8" max="8" width="16.5546875" style="7" customWidth="1"/>
    <col min="9" max="9" width="11.88671875" style="7" customWidth="1"/>
    <col min="10" max="10" width="15.33203125" style="7" customWidth="1"/>
    <col min="11" max="16384" width="9.109375" style="7"/>
  </cols>
  <sheetData>
    <row r="1" spans="1:12" ht="17.399999999999999">
      <c r="A1" s="236" t="s">
        <v>265</v>
      </c>
      <c r="B1" s="6"/>
      <c r="J1" s="240" t="str">
        <f>'3'!N1</f>
        <v>II. čtvrtletí 2023</v>
      </c>
    </row>
    <row r="2" spans="1:12" ht="6" customHeight="1">
      <c r="A2" s="6"/>
      <c r="B2" s="389"/>
      <c r="C2" s="389"/>
      <c r="D2" s="389"/>
      <c r="E2" s="389"/>
      <c r="F2" s="389"/>
      <c r="G2" s="389"/>
      <c r="H2" s="389"/>
      <c r="I2" s="389"/>
      <c r="J2" s="389"/>
    </row>
    <row r="3" spans="1:12" ht="36">
      <c r="A3" s="332">
        <v>2023</v>
      </c>
      <c r="B3" s="210" t="s">
        <v>26</v>
      </c>
      <c r="C3" s="210" t="s">
        <v>0</v>
      </c>
      <c r="D3" s="210" t="s">
        <v>1</v>
      </c>
      <c r="E3" s="210" t="s">
        <v>2</v>
      </c>
      <c r="F3" s="210" t="s">
        <v>206</v>
      </c>
      <c r="G3" s="210" t="s">
        <v>25</v>
      </c>
      <c r="H3" s="210" t="s">
        <v>5</v>
      </c>
      <c r="I3" s="210" t="s">
        <v>3</v>
      </c>
      <c r="J3" s="210" t="s">
        <v>4</v>
      </c>
    </row>
    <row r="4" spans="1:12" ht="12" customHeight="1">
      <c r="A4" s="220" t="s">
        <v>158</v>
      </c>
      <c r="B4" s="197">
        <f>SUM(B5:B18)</f>
        <v>3699.501432</v>
      </c>
      <c r="C4" s="197">
        <f t="shared" ref="C4:I4" si="0">SUM(C5:C18)</f>
        <v>255.81969100000001</v>
      </c>
      <c r="D4" s="197">
        <f t="shared" si="0"/>
        <v>89.921580999999989</v>
      </c>
      <c r="E4" s="197">
        <f t="shared" si="0"/>
        <v>36.211920999999997</v>
      </c>
      <c r="F4" s="197">
        <f t="shared" si="0"/>
        <v>79.157928999999996</v>
      </c>
      <c r="G4" s="197">
        <f t="shared" si="0"/>
        <v>5338.1146280000012</v>
      </c>
      <c r="H4" s="197">
        <f t="shared" si="0"/>
        <v>2752.6323160000002</v>
      </c>
      <c r="I4" s="197">
        <f t="shared" si="0"/>
        <v>272.73645600000003</v>
      </c>
      <c r="J4" s="197">
        <f t="shared" ref="J4" si="1">SUM(B4:I4)</f>
        <v>12524.095954000002</v>
      </c>
      <c r="L4" s="41"/>
    </row>
    <row r="5" spans="1:12">
      <c r="A5" s="200" t="s">
        <v>129</v>
      </c>
      <c r="B5" s="209">
        <v>45.348201000000003</v>
      </c>
      <c r="C5" s="209">
        <v>7.0874769999999998</v>
      </c>
      <c r="D5" s="209">
        <v>35.679257</v>
      </c>
      <c r="E5" s="209">
        <v>5.7905680000000004</v>
      </c>
      <c r="F5" s="209">
        <v>0.94683899999999999</v>
      </c>
      <c r="G5" s="209">
        <v>969.91137800000001</v>
      </c>
      <c r="H5" s="209">
        <v>647.32728300000019</v>
      </c>
      <c r="I5" s="209">
        <v>11.869753000000001</v>
      </c>
      <c r="J5" s="198">
        <f t="shared" ref="J5:J18" si="2">SUM(B5:I5)</f>
        <v>1723.9607559999999</v>
      </c>
      <c r="L5" s="41"/>
    </row>
    <row r="6" spans="1:12">
      <c r="A6" s="200" t="s">
        <v>99</v>
      </c>
      <c r="B6" s="209">
        <v>164.530967</v>
      </c>
      <c r="C6" s="209">
        <v>4.6386819999999993</v>
      </c>
      <c r="D6" s="209">
        <v>5.3957219999999992</v>
      </c>
      <c r="E6" s="209">
        <v>0.88054900000000014</v>
      </c>
      <c r="F6" s="209">
        <v>4.1506340000000002</v>
      </c>
      <c r="G6" s="209">
        <v>324.4997679999999</v>
      </c>
      <c r="H6" s="209">
        <v>259.57841000000008</v>
      </c>
      <c r="I6" s="209">
        <v>41.316375999999998</v>
      </c>
      <c r="J6" s="198">
        <f t="shared" si="2"/>
        <v>804.99110799999994</v>
      </c>
      <c r="L6" s="41"/>
    </row>
    <row r="7" spans="1:12">
      <c r="A7" s="200" t="s">
        <v>100</v>
      </c>
      <c r="B7" s="209">
        <v>83.009167000000019</v>
      </c>
      <c r="C7" s="209">
        <v>0.78142999999999996</v>
      </c>
      <c r="D7" s="209">
        <v>9.4E-2</v>
      </c>
      <c r="E7" s="209">
        <v>0.157</v>
      </c>
      <c r="F7" s="209">
        <v>6.1726719999999995</v>
      </c>
      <c r="G7" s="209">
        <v>434.01758400000006</v>
      </c>
      <c r="H7" s="209">
        <v>112.28397799999999</v>
      </c>
      <c r="I7" s="209">
        <v>87.972142000000005</v>
      </c>
      <c r="J7" s="198">
        <f t="shared" si="2"/>
        <v>724.48797300000012</v>
      </c>
      <c r="L7" s="41"/>
    </row>
    <row r="8" spans="1:12">
      <c r="A8" s="200" t="s">
        <v>101</v>
      </c>
      <c r="B8" s="209">
        <v>58.316775000000007</v>
      </c>
      <c r="C8" s="209">
        <v>15.482950000000001</v>
      </c>
      <c r="D8" s="209">
        <v>2.4572740000000004</v>
      </c>
      <c r="E8" s="209">
        <v>3.4915110000000005</v>
      </c>
      <c r="F8" s="209">
        <v>1.5843499999999999</v>
      </c>
      <c r="G8" s="209">
        <v>246.88398599999999</v>
      </c>
      <c r="H8" s="209">
        <v>119.02315499999999</v>
      </c>
      <c r="I8" s="209">
        <v>25.298128000000005</v>
      </c>
      <c r="J8" s="198">
        <f t="shared" si="2"/>
        <v>472.53812900000003</v>
      </c>
      <c r="L8" s="41"/>
    </row>
    <row r="9" spans="1:12">
      <c r="A9" s="200" t="s">
        <v>128</v>
      </c>
      <c r="B9" s="209">
        <v>22.403051000000001</v>
      </c>
      <c r="C9" s="209">
        <v>6.6732099999999992</v>
      </c>
      <c r="D9" s="209">
        <v>0.45007999999999998</v>
      </c>
      <c r="E9" s="209">
        <v>0.45340000000000003</v>
      </c>
      <c r="F9" s="209">
        <v>12.207913999999999</v>
      </c>
      <c r="G9" s="209">
        <v>143.42959800000003</v>
      </c>
      <c r="H9" s="209">
        <v>50.676966</v>
      </c>
      <c r="I9" s="209">
        <v>3.449E-2</v>
      </c>
      <c r="J9" s="198">
        <f t="shared" si="2"/>
        <v>236.32870900000003</v>
      </c>
      <c r="L9" s="41"/>
    </row>
    <row r="10" spans="1:12">
      <c r="A10" s="200" t="s">
        <v>102</v>
      </c>
      <c r="B10" s="209">
        <v>158.74271099999999</v>
      </c>
      <c r="C10" s="209">
        <v>1.0656600000000001</v>
      </c>
      <c r="D10" s="209">
        <v>2.0085999999999999</v>
      </c>
      <c r="E10" s="209">
        <v>1.0469999999999999</v>
      </c>
      <c r="F10" s="209">
        <v>0.185</v>
      </c>
      <c r="G10" s="209">
        <v>236.20911999999993</v>
      </c>
      <c r="H10" s="209">
        <v>139.06328600000001</v>
      </c>
      <c r="I10" s="209">
        <v>9.4318610000000014</v>
      </c>
      <c r="J10" s="198">
        <f t="shared" si="2"/>
        <v>547.75323800000001</v>
      </c>
      <c r="L10" s="41"/>
    </row>
    <row r="11" spans="1:12">
      <c r="A11" s="200" t="s">
        <v>103</v>
      </c>
      <c r="B11" s="209">
        <v>30.454302999999999</v>
      </c>
      <c r="C11" s="209">
        <v>0.30199999999999999</v>
      </c>
      <c r="D11" s="209">
        <v>0.67400000000000004</v>
      </c>
      <c r="E11" s="209">
        <v>0.19209999999999999</v>
      </c>
      <c r="F11" s="209">
        <v>2.7056099999999996</v>
      </c>
      <c r="G11" s="209">
        <v>163.15501799999996</v>
      </c>
      <c r="H11" s="209">
        <v>98.107973000000001</v>
      </c>
      <c r="I11" s="209">
        <v>2.0188639999999998</v>
      </c>
      <c r="J11" s="198">
        <f t="shared" si="2"/>
        <v>297.60986799999995</v>
      </c>
      <c r="L11" s="41"/>
    </row>
    <row r="12" spans="1:12">
      <c r="A12" s="200" t="s">
        <v>104</v>
      </c>
      <c r="B12" s="209">
        <v>805.85995700000012</v>
      </c>
      <c r="C12" s="209">
        <v>124.01500200000001</v>
      </c>
      <c r="D12" s="209">
        <v>7.0392879999999991</v>
      </c>
      <c r="E12" s="209">
        <v>16.028998999999999</v>
      </c>
      <c r="F12" s="209">
        <v>11.696845</v>
      </c>
      <c r="G12" s="209">
        <v>875.09004400000038</v>
      </c>
      <c r="H12" s="209">
        <v>392.52774299999982</v>
      </c>
      <c r="I12" s="209">
        <v>21.419361000000006</v>
      </c>
      <c r="J12" s="198">
        <f t="shared" si="2"/>
        <v>2253.6772390000006</v>
      </c>
    </row>
    <row r="13" spans="1:12">
      <c r="A13" s="200" t="s">
        <v>105</v>
      </c>
      <c r="B13" s="209">
        <v>89.712290999999993</v>
      </c>
      <c r="C13" s="209">
        <v>3.191087</v>
      </c>
      <c r="D13" s="209">
        <v>9.7500000000000003E-2</v>
      </c>
      <c r="E13" s="209">
        <v>1.477444</v>
      </c>
      <c r="F13" s="209">
        <v>1.9251830000000001</v>
      </c>
      <c r="G13" s="209">
        <v>238.11954000000006</v>
      </c>
      <c r="H13" s="209">
        <v>159.13003</v>
      </c>
      <c r="I13" s="209">
        <v>2.6231049999999998</v>
      </c>
      <c r="J13" s="198">
        <f t="shared" si="2"/>
        <v>496.27618000000007</v>
      </c>
    </row>
    <row r="14" spans="1:12">
      <c r="A14" s="200" t="s">
        <v>106</v>
      </c>
      <c r="B14" s="209">
        <v>64.257075000000015</v>
      </c>
      <c r="C14" s="209">
        <v>2.5945999999999998</v>
      </c>
      <c r="D14" s="209">
        <v>7.6767999999999992</v>
      </c>
      <c r="E14" s="209">
        <v>2.8710019999999994</v>
      </c>
      <c r="F14" s="209">
        <v>11.935409999999999</v>
      </c>
      <c r="G14" s="209">
        <v>197.28694300000004</v>
      </c>
      <c r="H14" s="209">
        <v>111.36806600000001</v>
      </c>
      <c r="I14" s="209">
        <v>26.913523000000001</v>
      </c>
      <c r="J14" s="198">
        <f t="shared" si="2"/>
        <v>424.90341900000004</v>
      </c>
    </row>
    <row r="15" spans="1:12">
      <c r="A15" s="200" t="s">
        <v>107</v>
      </c>
      <c r="B15" s="209">
        <v>199.75842700000001</v>
      </c>
      <c r="C15" s="209">
        <v>0.82228000000000001</v>
      </c>
      <c r="D15" s="209">
        <v>3.6385000000000001</v>
      </c>
      <c r="E15" s="209">
        <v>0.440218</v>
      </c>
      <c r="F15" s="209">
        <v>7.5826299999999991</v>
      </c>
      <c r="G15" s="209">
        <v>284.42796400000003</v>
      </c>
      <c r="H15" s="209">
        <v>179.32708199999999</v>
      </c>
      <c r="I15" s="209">
        <v>8.4016999999999999</v>
      </c>
      <c r="J15" s="198">
        <f t="shared" si="2"/>
        <v>684.39880100000005</v>
      </c>
    </row>
    <row r="16" spans="1:12">
      <c r="A16" s="200" t="s">
        <v>108</v>
      </c>
      <c r="B16" s="209">
        <v>844.46196099999997</v>
      </c>
      <c r="C16" s="209">
        <v>0.55468999999999991</v>
      </c>
      <c r="D16" s="209">
        <v>2.6449999999999996</v>
      </c>
      <c r="E16" s="209">
        <v>0.17261000000000001</v>
      </c>
      <c r="F16" s="209">
        <v>2.4854920000000003</v>
      </c>
      <c r="G16" s="209">
        <v>388.12301300000019</v>
      </c>
      <c r="H16" s="209">
        <v>159.69368599999999</v>
      </c>
      <c r="I16" s="209">
        <v>2.2121310000000003</v>
      </c>
      <c r="J16" s="198">
        <f t="shared" si="2"/>
        <v>1400.3485830000002</v>
      </c>
    </row>
    <row r="17" spans="1:17">
      <c r="A17" s="200" t="s">
        <v>109</v>
      </c>
      <c r="B17" s="209">
        <v>773.95114000000012</v>
      </c>
      <c r="C17" s="209">
        <v>87.93889999999999</v>
      </c>
      <c r="D17" s="209">
        <v>19.919150000000002</v>
      </c>
      <c r="E17" s="209">
        <v>1.4842659999999999</v>
      </c>
      <c r="F17" s="209">
        <v>13.075950000000001</v>
      </c>
      <c r="G17" s="209">
        <v>639.9421319999999</v>
      </c>
      <c r="H17" s="209">
        <v>251.59985399999999</v>
      </c>
      <c r="I17" s="209">
        <v>32.902158999999997</v>
      </c>
      <c r="J17" s="198">
        <f t="shared" si="2"/>
        <v>1820.8135510000002</v>
      </c>
    </row>
    <row r="18" spans="1:17">
      <c r="A18" s="200" t="s">
        <v>110</v>
      </c>
      <c r="B18" s="209">
        <v>358.69540599999993</v>
      </c>
      <c r="C18" s="209">
        <v>0.67172299999999996</v>
      </c>
      <c r="D18" s="209">
        <v>2.1464099999999999</v>
      </c>
      <c r="E18" s="209">
        <v>1.7252539999999998</v>
      </c>
      <c r="F18" s="209">
        <v>2.5034000000000001</v>
      </c>
      <c r="G18" s="209">
        <v>197.01854</v>
      </c>
      <c r="H18" s="209">
        <v>72.924803999999995</v>
      </c>
      <c r="I18" s="209">
        <v>0.32286300000000001</v>
      </c>
      <c r="J18" s="198">
        <f t="shared" si="2"/>
        <v>636.00839999999994</v>
      </c>
    </row>
    <row r="19" spans="1:17">
      <c r="A19" s="237" t="s">
        <v>167</v>
      </c>
      <c r="J19" s="3"/>
    </row>
    <row r="20" spans="1:17">
      <c r="A20" s="202"/>
    </row>
    <row r="32" spans="1:17">
      <c r="K32" s="41"/>
      <c r="L32" s="41"/>
      <c r="M32" s="41"/>
      <c r="N32" s="41"/>
      <c r="O32" s="41"/>
      <c r="P32" s="41"/>
      <c r="Q32" s="41"/>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O42"/>
  <sheetViews>
    <sheetView showGridLines="0" view="pageBreakPreview" zoomScaleNormal="85" zoomScaleSheetLayoutView="100" workbookViewId="0">
      <selection activeCell="K39" sqref="K39"/>
    </sheetView>
  </sheetViews>
  <sheetFormatPr defaultColWidth="9.109375" defaultRowHeight="11.4"/>
  <cols>
    <col min="1" max="1" width="38" style="74" customWidth="1"/>
    <col min="2" max="9" width="13.33203125" style="74" customWidth="1"/>
    <col min="10" max="15" width="9.109375" style="181" customWidth="1"/>
    <col min="16" max="16384" width="9.109375" style="74"/>
  </cols>
  <sheetData>
    <row r="1" spans="1:15" ht="21">
      <c r="A1" s="178" t="s">
        <v>266</v>
      </c>
      <c r="I1" s="241" t="str">
        <f>'3'!N1</f>
        <v>II. čtvrtletí 2023</v>
      </c>
    </row>
    <row r="2" spans="1:15" ht="17.399999999999999">
      <c r="A2" s="238" t="s">
        <v>267</v>
      </c>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7" t="s">
        <v>7</v>
      </c>
      <c r="I5" s="377"/>
    </row>
    <row r="6" spans="1:15" ht="12">
      <c r="A6" s="391"/>
      <c r="B6" s="276" t="s">
        <v>288</v>
      </c>
      <c r="C6" s="277" t="s">
        <v>289</v>
      </c>
      <c r="D6" s="276" t="s">
        <v>288</v>
      </c>
      <c r="E6" s="277" t="s">
        <v>289</v>
      </c>
      <c r="F6" s="276" t="s">
        <v>288</v>
      </c>
      <c r="G6" s="277" t="s">
        <v>289</v>
      </c>
      <c r="H6" s="295" t="s">
        <v>288</v>
      </c>
      <c r="I6" s="295" t="s">
        <v>289</v>
      </c>
      <c r="J6" s="267"/>
      <c r="O6" s="267"/>
    </row>
    <row r="7" spans="1:15" ht="13.2">
      <c r="A7" s="173" t="s">
        <v>196</v>
      </c>
      <c r="B7" s="280">
        <v>1554.1080000000002</v>
      </c>
      <c r="C7" s="324">
        <v>4.1482473638338679E-2</v>
      </c>
      <c r="D7" s="280">
        <v>1553.8690000000004</v>
      </c>
      <c r="E7" s="324">
        <v>4.1475796412102556E-2</v>
      </c>
      <c r="F7" s="296">
        <v>1553.8690000000004</v>
      </c>
      <c r="G7" s="324">
        <v>4.1478155712380595E-2</v>
      </c>
      <c r="H7" s="194">
        <v>1553.8690000000004</v>
      </c>
      <c r="I7" s="206">
        <v>4.1478155712380595E-2</v>
      </c>
      <c r="J7" s="268"/>
      <c r="O7" s="269"/>
    </row>
    <row r="8" spans="1:15" ht="12">
      <c r="A8" s="169" t="s">
        <v>331</v>
      </c>
      <c r="B8" s="280">
        <v>398068.00599999994</v>
      </c>
      <c r="C8" s="324">
        <v>3.080285687655844E-2</v>
      </c>
      <c r="D8" s="280">
        <v>258300.60600000003</v>
      </c>
      <c r="E8" s="324">
        <v>2.7564711775258193E-2</v>
      </c>
      <c r="F8" s="296">
        <v>187809.14</v>
      </c>
      <c r="G8" s="324">
        <v>2.6455254079260714E-2</v>
      </c>
      <c r="H8" s="194">
        <v>844177.75199999998</v>
      </c>
      <c r="I8" s="206">
        <v>2.8720454881243623E-2</v>
      </c>
      <c r="J8" s="268"/>
      <c r="O8" s="269"/>
    </row>
    <row r="9" spans="1:15" ht="12">
      <c r="A9" s="169" t="s">
        <v>332</v>
      </c>
      <c r="B9" s="280">
        <v>313460.01800000004</v>
      </c>
      <c r="C9" s="324">
        <v>4.295343511003967E-2</v>
      </c>
      <c r="D9" s="280">
        <v>198618.73800000001</v>
      </c>
      <c r="E9" s="324">
        <v>4.6610765376936307E-2</v>
      </c>
      <c r="F9" s="296">
        <v>129479.56200000001</v>
      </c>
      <c r="G9" s="324">
        <v>4.6538174044001346E-2</v>
      </c>
      <c r="H9" s="194">
        <v>641558.31800000009</v>
      </c>
      <c r="I9" s="207">
        <v>4.4735600197088915E-2</v>
      </c>
      <c r="J9" s="270"/>
      <c r="O9" s="271"/>
    </row>
    <row r="10" spans="1:15">
      <c r="A10" s="172" t="s">
        <v>40</v>
      </c>
      <c r="B10" s="278">
        <v>0</v>
      </c>
      <c r="C10" s="325">
        <v>0</v>
      </c>
      <c r="D10" s="278">
        <v>0</v>
      </c>
      <c r="E10" s="325">
        <v>0</v>
      </c>
      <c r="F10" s="294">
        <v>0</v>
      </c>
      <c r="G10" s="328">
        <v>0</v>
      </c>
      <c r="H10" s="191">
        <v>0</v>
      </c>
      <c r="I10" s="208">
        <v>0</v>
      </c>
      <c r="J10" s="270"/>
      <c r="O10" s="271"/>
    </row>
    <row r="11" spans="1:15">
      <c r="A11" s="172" t="s">
        <v>39</v>
      </c>
      <c r="B11" s="278">
        <v>7722</v>
      </c>
      <c r="C11" s="325">
        <v>0.15185146103248062</v>
      </c>
      <c r="D11" s="278">
        <v>7193</v>
      </c>
      <c r="E11" s="325">
        <v>0.17180919477045584</v>
      </c>
      <c r="F11" s="294">
        <v>5324</v>
      </c>
      <c r="G11" s="328">
        <v>0.16357638693127902</v>
      </c>
      <c r="H11" s="191">
        <v>20239</v>
      </c>
      <c r="I11" s="208">
        <v>0.16156815453116249</v>
      </c>
      <c r="J11" s="270"/>
      <c r="O11" s="271"/>
    </row>
    <row r="12" spans="1:15">
      <c r="A12" s="172" t="s">
        <v>38</v>
      </c>
      <c r="B12" s="278">
        <v>0</v>
      </c>
      <c r="C12" s="325">
        <v>0</v>
      </c>
      <c r="D12" s="278">
        <v>0</v>
      </c>
      <c r="E12" s="325">
        <v>0</v>
      </c>
      <c r="F12" s="294">
        <v>0</v>
      </c>
      <c r="G12" s="328">
        <v>0</v>
      </c>
      <c r="H12" s="191">
        <v>0</v>
      </c>
      <c r="I12" s="208">
        <v>0</v>
      </c>
      <c r="J12" s="270"/>
      <c r="O12" s="271"/>
    </row>
    <row r="13" spans="1:15">
      <c r="A13" s="172" t="s">
        <v>60</v>
      </c>
      <c r="B13" s="278">
        <v>0</v>
      </c>
      <c r="C13" s="325">
        <v>0</v>
      </c>
      <c r="D13" s="278">
        <v>0</v>
      </c>
      <c r="E13" s="325">
        <v>0</v>
      </c>
      <c r="F13" s="294">
        <v>663</v>
      </c>
      <c r="G13" s="328">
        <v>0.1243591191247819</v>
      </c>
      <c r="H13" s="191">
        <v>663</v>
      </c>
      <c r="I13" s="208">
        <v>3.5418079984281418E-2</v>
      </c>
      <c r="J13" s="270"/>
      <c r="O13" s="271"/>
    </row>
    <row r="14" spans="1:15">
      <c r="A14" s="172" t="s">
        <v>61</v>
      </c>
      <c r="B14" s="278">
        <v>860</v>
      </c>
      <c r="C14" s="325">
        <v>0.60616398286388518</v>
      </c>
      <c r="D14" s="278">
        <v>1006</v>
      </c>
      <c r="E14" s="325">
        <v>0.61227110585534461</v>
      </c>
      <c r="F14" s="294">
        <v>474</v>
      </c>
      <c r="G14" s="328">
        <v>0.49105228152835362</v>
      </c>
      <c r="H14" s="191">
        <v>2340</v>
      </c>
      <c r="I14" s="208">
        <v>0.58106401761070947</v>
      </c>
      <c r="J14" s="270"/>
      <c r="O14" s="271"/>
    </row>
    <row r="15" spans="1:15">
      <c r="A15" s="172" t="s">
        <v>62</v>
      </c>
      <c r="B15" s="278">
        <v>0</v>
      </c>
      <c r="C15" s="325">
        <v>0</v>
      </c>
      <c r="D15" s="278">
        <v>0</v>
      </c>
      <c r="E15" s="325">
        <v>0</v>
      </c>
      <c r="F15" s="294">
        <v>0</v>
      </c>
      <c r="G15" s="328">
        <v>0</v>
      </c>
      <c r="H15" s="191">
        <v>0</v>
      </c>
      <c r="I15" s="208">
        <v>0</v>
      </c>
      <c r="J15" s="270"/>
      <c r="O15" s="271"/>
    </row>
    <row r="16" spans="1:15">
      <c r="A16" s="172" t="s">
        <v>37</v>
      </c>
      <c r="B16" s="278">
        <v>0</v>
      </c>
      <c r="C16" s="325">
        <v>0</v>
      </c>
      <c r="D16" s="278">
        <v>0</v>
      </c>
      <c r="E16" s="325">
        <v>0</v>
      </c>
      <c r="F16" s="294">
        <v>0</v>
      </c>
      <c r="G16" s="328">
        <v>0</v>
      </c>
      <c r="H16" s="191">
        <v>0</v>
      </c>
      <c r="I16" s="208">
        <v>0</v>
      </c>
      <c r="J16" s="270"/>
      <c r="O16" s="271"/>
    </row>
    <row r="17" spans="1:15">
      <c r="A17" s="172" t="s">
        <v>72</v>
      </c>
      <c r="B17" s="278">
        <v>0</v>
      </c>
      <c r="C17" s="325">
        <v>0</v>
      </c>
      <c r="D17" s="278">
        <v>0</v>
      </c>
      <c r="E17" s="325">
        <v>0</v>
      </c>
      <c r="F17" s="294">
        <v>0</v>
      </c>
      <c r="G17" s="328">
        <v>0</v>
      </c>
      <c r="H17" s="191">
        <v>0</v>
      </c>
      <c r="I17" s="208">
        <v>0</v>
      </c>
      <c r="J17" s="270"/>
      <c r="O17" s="271"/>
    </row>
    <row r="18" spans="1:15">
      <c r="A18" s="172" t="s">
        <v>36</v>
      </c>
      <c r="B18" s="278">
        <v>0</v>
      </c>
      <c r="C18" s="325">
        <v>0</v>
      </c>
      <c r="D18" s="278">
        <v>0</v>
      </c>
      <c r="E18" s="325">
        <v>0</v>
      </c>
      <c r="F18" s="294">
        <v>0</v>
      </c>
      <c r="G18" s="328">
        <v>0</v>
      </c>
      <c r="H18" s="191">
        <v>0</v>
      </c>
      <c r="I18" s="208">
        <v>0</v>
      </c>
      <c r="O18" s="271"/>
    </row>
    <row r="19" spans="1:15">
      <c r="A19" s="172" t="s">
        <v>35</v>
      </c>
      <c r="B19" s="278">
        <v>0</v>
      </c>
      <c r="C19" s="325">
        <v>0</v>
      </c>
      <c r="D19" s="278">
        <v>0</v>
      </c>
      <c r="E19" s="325">
        <v>0</v>
      </c>
      <c r="F19" s="294">
        <v>0</v>
      </c>
      <c r="G19" s="328">
        <v>0</v>
      </c>
      <c r="H19" s="191">
        <v>0</v>
      </c>
      <c r="I19" s="208">
        <v>0</v>
      </c>
      <c r="O19" s="271"/>
    </row>
    <row r="20" spans="1:15">
      <c r="A20" s="172" t="s">
        <v>34</v>
      </c>
      <c r="B20" s="278">
        <v>0</v>
      </c>
      <c r="C20" s="325">
        <v>0</v>
      </c>
      <c r="D20" s="278">
        <v>0</v>
      </c>
      <c r="E20" s="325">
        <v>0</v>
      </c>
      <c r="F20" s="294">
        <v>0</v>
      </c>
      <c r="G20" s="328">
        <v>0</v>
      </c>
      <c r="H20" s="191">
        <v>0</v>
      </c>
      <c r="I20" s="208">
        <v>0</v>
      </c>
      <c r="O20" s="271"/>
    </row>
    <row r="21" spans="1:15">
      <c r="A21" s="172" t="s">
        <v>33</v>
      </c>
      <c r="B21" s="278">
        <v>59401</v>
      </c>
      <c r="C21" s="325">
        <v>0.19476370303880475</v>
      </c>
      <c r="D21" s="278">
        <v>59878</v>
      </c>
      <c r="E21" s="325">
        <v>0.24021866054955265</v>
      </c>
      <c r="F21" s="294">
        <v>51607</v>
      </c>
      <c r="G21" s="328">
        <v>0.24871317306933163</v>
      </c>
      <c r="H21" s="191">
        <v>170886</v>
      </c>
      <c r="I21" s="208">
        <v>0.22433323516782269</v>
      </c>
      <c r="O21" s="271"/>
    </row>
    <row r="22" spans="1:15">
      <c r="A22" s="172" t="s">
        <v>32</v>
      </c>
      <c r="B22" s="278">
        <v>0</v>
      </c>
      <c r="C22" s="325">
        <v>0</v>
      </c>
      <c r="D22" s="278">
        <v>0</v>
      </c>
      <c r="E22" s="325">
        <v>0</v>
      </c>
      <c r="F22" s="294">
        <v>0</v>
      </c>
      <c r="G22" s="328">
        <v>0</v>
      </c>
      <c r="H22" s="191">
        <v>0</v>
      </c>
      <c r="I22" s="208">
        <v>0</v>
      </c>
      <c r="O22" s="271"/>
    </row>
    <row r="23" spans="1:15">
      <c r="A23" s="172" t="s">
        <v>3</v>
      </c>
      <c r="B23" s="278">
        <v>0</v>
      </c>
      <c r="C23" s="325">
        <v>0</v>
      </c>
      <c r="D23" s="278">
        <v>0</v>
      </c>
      <c r="E23" s="325">
        <v>0</v>
      </c>
      <c r="F23" s="294">
        <v>0</v>
      </c>
      <c r="G23" s="328">
        <v>0</v>
      </c>
      <c r="H23" s="191">
        <v>0</v>
      </c>
      <c r="I23" s="208">
        <v>0</v>
      </c>
      <c r="O23" s="271"/>
    </row>
    <row r="24" spans="1:15">
      <c r="A24" s="172" t="s">
        <v>31</v>
      </c>
      <c r="B24" s="278">
        <v>0</v>
      </c>
      <c r="C24" s="325">
        <v>0</v>
      </c>
      <c r="D24" s="278">
        <v>0</v>
      </c>
      <c r="E24" s="325">
        <v>0</v>
      </c>
      <c r="F24" s="294">
        <v>0</v>
      </c>
      <c r="G24" s="328">
        <v>0</v>
      </c>
      <c r="H24" s="191">
        <v>0</v>
      </c>
      <c r="I24" s="208">
        <v>0</v>
      </c>
      <c r="O24" s="271"/>
    </row>
    <row r="25" spans="1:15">
      <c r="A25" s="172" t="s">
        <v>30</v>
      </c>
      <c r="B25" s="278">
        <v>245477.01800000001</v>
      </c>
      <c r="C25" s="325">
        <v>0.13520224507191519</v>
      </c>
      <c r="D25" s="278">
        <v>130541.73800000001</v>
      </c>
      <c r="E25" s="325">
        <v>0.13609698077952237</v>
      </c>
      <c r="F25" s="294">
        <v>71411.562000000005</v>
      </c>
      <c r="G25" s="328">
        <v>0.10494005104536544</v>
      </c>
      <c r="H25" s="191">
        <v>447430.31800000009</v>
      </c>
      <c r="I25" s="208">
        <v>0.12949069517162498</v>
      </c>
      <c r="O25" s="270"/>
    </row>
    <row r="26" spans="1:15" ht="13.5" customHeight="1">
      <c r="A26" s="170" t="s">
        <v>333</v>
      </c>
      <c r="B26" s="280">
        <v>817833.27</v>
      </c>
      <c r="C26" s="324"/>
      <c r="D26" s="280">
        <v>431001.84</v>
      </c>
      <c r="E26" s="324"/>
      <c r="F26" s="296">
        <v>246594</v>
      </c>
      <c r="G26" s="324"/>
      <c r="H26" s="194">
        <v>1495429.11</v>
      </c>
      <c r="I26" s="207"/>
      <c r="O26" s="272"/>
    </row>
    <row r="27" spans="1:15" ht="13.5" customHeight="1">
      <c r="A27" s="170" t="s">
        <v>334</v>
      </c>
      <c r="B27" s="280">
        <v>962626.86999999988</v>
      </c>
      <c r="C27" s="324">
        <v>0.1465287599793379</v>
      </c>
      <c r="D27" s="280">
        <v>480691.77999999997</v>
      </c>
      <c r="E27" s="324">
        <v>0.13158994150392828</v>
      </c>
      <c r="F27" s="296">
        <v>280642.10599999997</v>
      </c>
      <c r="G27" s="324">
        <v>0.12193340605125134</v>
      </c>
      <c r="H27" s="194">
        <v>1723960.7559999998</v>
      </c>
      <c r="I27" s="207">
        <v>0.13765151291813554</v>
      </c>
      <c r="O27" s="272"/>
    </row>
    <row r="28" spans="1:15" ht="12.75" customHeight="1">
      <c r="A28" s="172" t="s">
        <v>26</v>
      </c>
      <c r="B28" s="278">
        <v>25418.996999999999</v>
      </c>
      <c r="C28" s="325">
        <v>1.4848740759953172E-2</v>
      </c>
      <c r="D28" s="278">
        <v>12172.401</v>
      </c>
      <c r="E28" s="325">
        <v>1.1367315845494505E-2</v>
      </c>
      <c r="F28" s="294">
        <v>7756.8029999999999</v>
      </c>
      <c r="G28" s="325">
        <v>8.4606002298785038E-3</v>
      </c>
      <c r="H28" s="191">
        <v>45348.201000000001</v>
      </c>
      <c r="I28" s="208">
        <v>1.2257922272376079E-2</v>
      </c>
      <c r="O28" s="272"/>
    </row>
    <row r="29" spans="1:15" ht="12.75" customHeight="1">
      <c r="A29" s="172" t="s">
        <v>0</v>
      </c>
      <c r="B29" s="278">
        <v>4709.3429999999998</v>
      </c>
      <c r="C29" s="325">
        <v>3.4796534712630854E-2</v>
      </c>
      <c r="D29" s="278">
        <v>1324.462</v>
      </c>
      <c r="E29" s="325">
        <v>1.730928020589708E-2</v>
      </c>
      <c r="F29" s="294">
        <v>1053.672</v>
      </c>
      <c r="G29" s="325">
        <v>2.3967346040056809E-2</v>
      </c>
      <c r="H29" s="191">
        <v>7087.4770000000008</v>
      </c>
      <c r="I29" s="208">
        <v>2.7704970529418713E-2</v>
      </c>
      <c r="O29" s="272"/>
    </row>
    <row r="30" spans="1:15" ht="12.75" customHeight="1">
      <c r="A30" s="172" t="s">
        <v>1</v>
      </c>
      <c r="B30" s="278">
        <v>21656.452000000001</v>
      </c>
      <c r="C30" s="325">
        <v>0.36856254349954759</v>
      </c>
      <c r="D30" s="278">
        <v>10032.089</v>
      </c>
      <c r="E30" s="325">
        <v>0.4279506362979118</v>
      </c>
      <c r="F30" s="294">
        <v>3990.7159999999999</v>
      </c>
      <c r="G30" s="325">
        <v>0.51691973702702732</v>
      </c>
      <c r="H30" s="191">
        <v>35679.256999999998</v>
      </c>
      <c r="I30" s="208">
        <v>0.39678191378774813</v>
      </c>
      <c r="O30" s="272"/>
    </row>
    <row r="31" spans="1:15" ht="12.75" customHeight="1">
      <c r="A31" s="172" t="s">
        <v>2</v>
      </c>
      <c r="B31" s="278">
        <v>3934.6860000000001</v>
      </c>
      <c r="C31" s="325">
        <v>0.16667450332329309</v>
      </c>
      <c r="D31" s="278">
        <v>1254.704</v>
      </c>
      <c r="E31" s="325">
        <v>0.13500369975884047</v>
      </c>
      <c r="F31" s="294">
        <v>601.178</v>
      </c>
      <c r="G31" s="325">
        <v>0.18156629919186149</v>
      </c>
      <c r="H31" s="191">
        <v>5790.5680000000002</v>
      </c>
      <c r="I31" s="208">
        <v>0.15990778285416007</v>
      </c>
    </row>
    <row r="32" spans="1:15">
      <c r="A32" s="172" t="s">
        <v>6</v>
      </c>
      <c r="B32" s="278">
        <v>540.745</v>
      </c>
      <c r="C32" s="325">
        <v>1.5257019316566684E-2</v>
      </c>
      <c r="D32" s="278">
        <v>296.76499999999999</v>
      </c>
      <c r="E32" s="325">
        <v>1.1899508666354039E-2</v>
      </c>
      <c r="F32" s="294">
        <v>109.32900000000001</v>
      </c>
      <c r="G32" s="325">
        <v>5.8227160862298196E-3</v>
      </c>
      <c r="H32" s="191">
        <v>946.83899999999994</v>
      </c>
      <c r="I32" s="208">
        <v>1.1961391764051836E-2</v>
      </c>
    </row>
    <row r="33" spans="1:9">
      <c r="A33" s="172" t="s">
        <v>25</v>
      </c>
      <c r="B33" s="278">
        <v>526533.94900000002</v>
      </c>
      <c r="C33" s="325">
        <v>0.1816225666842253</v>
      </c>
      <c r="D33" s="278">
        <v>271727.723</v>
      </c>
      <c r="E33" s="325">
        <v>0.17207411186764679</v>
      </c>
      <c r="F33" s="294">
        <v>171649.70600000001</v>
      </c>
      <c r="G33" s="325">
        <v>0.19960963869836476</v>
      </c>
      <c r="H33" s="191">
        <v>969911.37800000003</v>
      </c>
      <c r="I33" s="208">
        <v>0.18169549468131063</v>
      </c>
    </row>
    <row r="34" spans="1:9">
      <c r="A34" s="172" t="s">
        <v>5</v>
      </c>
      <c r="B34" s="278">
        <v>371799.40399999992</v>
      </c>
      <c r="C34" s="325">
        <v>0.23915918248174373</v>
      </c>
      <c r="D34" s="278">
        <v>181080.11500000002</v>
      </c>
      <c r="E34" s="325">
        <v>0.22720757572313155</v>
      </c>
      <c r="F34" s="294">
        <v>94447.763999999966</v>
      </c>
      <c r="G34" s="325">
        <v>0.23550666522581526</v>
      </c>
      <c r="H34" s="191">
        <v>647327.28299999994</v>
      </c>
      <c r="I34" s="208">
        <v>0.23516663640012286</v>
      </c>
    </row>
    <row r="35" spans="1:9">
      <c r="A35" s="172" t="s">
        <v>3</v>
      </c>
      <c r="B35" s="278">
        <v>8033.2940000000008</v>
      </c>
      <c r="C35" s="325">
        <v>5.3248004424599406E-2</v>
      </c>
      <c r="D35" s="278">
        <v>2803.5209999999997</v>
      </c>
      <c r="E35" s="325">
        <v>3.903422898221965E-2</v>
      </c>
      <c r="F35" s="294">
        <v>1032.9380000000001</v>
      </c>
      <c r="G35" s="325">
        <v>2.0638656710045014E-2</v>
      </c>
      <c r="H35" s="191">
        <v>11869.753000000001</v>
      </c>
      <c r="I35" s="208">
        <v>4.3520962228826496E-2</v>
      </c>
    </row>
    <row r="36" spans="1:9" ht="12" customHeight="1">
      <c r="A36" s="192" t="s">
        <v>184</v>
      </c>
      <c r="B36" s="71"/>
      <c r="C36" s="8"/>
      <c r="E36" s="103"/>
      <c r="F36" s="103"/>
      <c r="G36" s="103"/>
      <c r="I36" s="3"/>
    </row>
    <row r="37" spans="1:9">
      <c r="A37" s="192"/>
      <c r="B37" s="71"/>
    </row>
    <row r="38" spans="1:9">
      <c r="A38" s="103" t="s">
        <v>164</v>
      </c>
      <c r="B38" s="104">
        <f>+I7</f>
        <v>4.1478155712380595E-2</v>
      </c>
      <c r="C38" s="93" t="str">
        <f>+B5</f>
        <v>Duben</v>
      </c>
      <c r="D38" s="103" t="str">
        <f>+D5</f>
        <v>Květen</v>
      </c>
      <c r="E38" s="103" t="str">
        <f>+F5</f>
        <v>Červen</v>
      </c>
    </row>
    <row r="39" spans="1:9">
      <c r="A39" s="103" t="s">
        <v>59</v>
      </c>
      <c r="B39" s="104">
        <f t="shared" ref="B39:B40" si="0">+I8</f>
        <v>2.8720454881243623E-2</v>
      </c>
      <c r="C39" s="93"/>
      <c r="D39" s="103"/>
      <c r="E39" s="103"/>
    </row>
    <row r="40" spans="1:9">
      <c r="A40" s="103" t="s">
        <v>116</v>
      </c>
      <c r="B40" s="104">
        <f t="shared" si="0"/>
        <v>4.4735600197088915E-2</v>
      </c>
      <c r="C40" s="93"/>
      <c r="D40" s="103"/>
      <c r="E40" s="103"/>
      <c r="H40" s="116">
        <f>I7</f>
        <v>4.1478155712380595E-2</v>
      </c>
    </row>
    <row r="41" spans="1:9" ht="12">
      <c r="B41" s="120"/>
      <c r="C41" s="120"/>
      <c r="H41" s="116">
        <f>I8</f>
        <v>2.8720454881243623E-2</v>
      </c>
    </row>
    <row r="42" spans="1:9">
      <c r="B42" s="78"/>
      <c r="C42" s="78"/>
      <c r="H42" s="116">
        <f>I9</f>
        <v>4.4735600197088915E-2</v>
      </c>
    </row>
  </sheetData>
  <mergeCells count="5">
    <mergeCell ref="A5:A6"/>
    <mergeCell ref="B5:C5"/>
    <mergeCell ref="D5:E5"/>
    <mergeCell ref="F5:G5"/>
    <mergeCell ref="H5:I5"/>
  </mergeCells>
  <conditionalFormatting sqref="C10:C25 C28:C35 E10:E25 E28:E35 G10:G25 G28:G35 I10:I25 I28:I35">
    <cfRule type="dataBar" priority="2">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O41"/>
  <sheetViews>
    <sheetView showGridLines="0" view="pageBreakPreview" zoomScaleNormal="70" zoomScaleSheetLayoutView="100" workbookViewId="0">
      <selection activeCell="J34" sqref="J34"/>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268</v>
      </c>
      <c r="I1" s="241" t="str">
        <f>'3'!N1</f>
        <v>II. čtvrtletí 2023</v>
      </c>
    </row>
    <row r="2" spans="1:15" ht="1.5" customHeight="1">
      <c r="E2" s="103"/>
      <c r="F2" s="103"/>
      <c r="G2" s="103"/>
    </row>
    <row r="3" spans="1:15" ht="12" customHeight="1">
      <c r="E3" s="103"/>
      <c r="F3" s="103"/>
      <c r="G3" s="103"/>
    </row>
    <row r="4" spans="1:15" ht="12">
      <c r="A4" s="130"/>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2156.3770000000018</v>
      </c>
      <c r="C7" s="326">
        <v>5.7558324168474721E-2</v>
      </c>
      <c r="D7" s="282">
        <v>2156.6980000000021</v>
      </c>
      <c r="E7" s="326">
        <v>5.7566479008454914E-2</v>
      </c>
      <c r="F7" s="282">
        <v>2159.6520000000019</v>
      </c>
      <c r="G7" s="326">
        <v>5.7648606118375641E-2</v>
      </c>
      <c r="H7" s="197">
        <v>2159.6520000000019</v>
      </c>
      <c r="I7" s="203">
        <v>5.7648606118375641E-2</v>
      </c>
      <c r="J7" s="111"/>
      <c r="O7" s="60"/>
    </row>
    <row r="8" spans="1:15" ht="12">
      <c r="A8" s="169" t="s">
        <v>331</v>
      </c>
      <c r="B8" s="282">
        <v>653768.67500000098</v>
      </c>
      <c r="C8" s="326">
        <v>5.0589202404782777E-2</v>
      </c>
      <c r="D8" s="282">
        <v>451633.67200000025</v>
      </c>
      <c r="E8" s="326">
        <v>4.8196371620907084E-2</v>
      </c>
      <c r="F8" s="282">
        <v>318452.70399999985</v>
      </c>
      <c r="G8" s="326">
        <v>4.4858025528191008E-2</v>
      </c>
      <c r="H8" s="197">
        <v>1423855.0510000011</v>
      </c>
      <c r="I8" s="203">
        <v>4.8442125669377237E-2</v>
      </c>
      <c r="J8" s="111"/>
      <c r="O8" s="60"/>
    </row>
    <row r="9" spans="1:15" ht="12">
      <c r="A9" s="169" t="s">
        <v>332</v>
      </c>
      <c r="B9" s="282">
        <v>428111.08999999997</v>
      </c>
      <c r="C9" s="326">
        <v>5.8664074740796289E-2</v>
      </c>
      <c r="D9" s="282">
        <v>259707.32599999997</v>
      </c>
      <c r="E9" s="326">
        <v>6.0946703018813407E-2</v>
      </c>
      <c r="F9" s="282">
        <v>169473.42599999998</v>
      </c>
      <c r="G9" s="326">
        <v>6.0912963198170085E-2</v>
      </c>
      <c r="H9" s="197">
        <v>857291.84199999995</v>
      </c>
      <c r="I9" s="204">
        <v>5.9778610953864858E-2</v>
      </c>
      <c r="J9" s="101"/>
      <c r="O9" s="104"/>
    </row>
    <row r="10" spans="1:15">
      <c r="A10" s="172" t="s">
        <v>40</v>
      </c>
      <c r="B10" s="284">
        <v>136137.22399999999</v>
      </c>
      <c r="C10" s="327">
        <v>0.16358581535990765</v>
      </c>
      <c r="D10" s="284">
        <v>92876.532000000007</v>
      </c>
      <c r="E10" s="327">
        <v>0.17661241801394595</v>
      </c>
      <c r="F10" s="284">
        <v>63863.148000000001</v>
      </c>
      <c r="G10" s="327">
        <v>0.18933960066920105</v>
      </c>
      <c r="H10" s="198">
        <v>292876.90399999998</v>
      </c>
      <c r="I10" s="205">
        <v>0.17275014093031513</v>
      </c>
      <c r="J10" s="101"/>
      <c r="O10" s="127"/>
    </row>
    <row r="11" spans="1:15">
      <c r="A11" s="172" t="s">
        <v>39</v>
      </c>
      <c r="B11" s="284">
        <v>8502.9639999999999</v>
      </c>
      <c r="C11" s="327">
        <v>0.16720894930155214</v>
      </c>
      <c r="D11" s="284">
        <v>8737.6280000000006</v>
      </c>
      <c r="E11" s="327">
        <v>0.20870357721170421</v>
      </c>
      <c r="F11" s="284">
        <v>7666.4229999999998</v>
      </c>
      <c r="G11" s="327">
        <v>0.23554578794644193</v>
      </c>
      <c r="H11" s="198">
        <v>24907.014999999999</v>
      </c>
      <c r="I11" s="205">
        <v>0.19883296844853907</v>
      </c>
      <c r="J11" s="101"/>
      <c r="O11" s="127"/>
    </row>
    <row r="12" spans="1:15">
      <c r="A12" s="172" t="s">
        <v>38</v>
      </c>
      <c r="B12" s="284">
        <v>0</v>
      </c>
      <c r="C12" s="327">
        <v>0</v>
      </c>
      <c r="D12" s="284">
        <v>0</v>
      </c>
      <c r="E12" s="327">
        <v>0</v>
      </c>
      <c r="F12" s="284">
        <v>0</v>
      </c>
      <c r="G12" s="327">
        <v>0</v>
      </c>
      <c r="H12" s="198">
        <v>0</v>
      </c>
      <c r="I12" s="205">
        <v>0</v>
      </c>
      <c r="J12" s="101"/>
      <c r="O12" s="127"/>
    </row>
    <row r="13" spans="1:15">
      <c r="A13" s="172" t="s">
        <v>60</v>
      </c>
      <c r="B13" s="284">
        <v>0</v>
      </c>
      <c r="C13" s="327">
        <v>0</v>
      </c>
      <c r="D13" s="284">
        <v>0</v>
      </c>
      <c r="E13" s="327">
        <v>0</v>
      </c>
      <c r="F13" s="284">
        <v>0</v>
      </c>
      <c r="G13" s="327">
        <v>0</v>
      </c>
      <c r="H13" s="198">
        <v>0</v>
      </c>
      <c r="I13" s="205">
        <v>0</v>
      </c>
      <c r="J13" s="101"/>
      <c r="O13" s="127"/>
    </row>
    <row r="14" spans="1:15">
      <c r="A14" s="172" t="s">
        <v>61</v>
      </c>
      <c r="B14" s="284">
        <v>0</v>
      </c>
      <c r="C14" s="327">
        <v>0</v>
      </c>
      <c r="D14" s="284">
        <v>0</v>
      </c>
      <c r="E14" s="327">
        <v>0</v>
      </c>
      <c r="F14" s="284">
        <v>0</v>
      </c>
      <c r="G14" s="327">
        <v>0</v>
      </c>
      <c r="H14" s="198">
        <v>0</v>
      </c>
      <c r="I14" s="205">
        <v>0</v>
      </c>
      <c r="J14" s="101"/>
      <c r="O14" s="127"/>
    </row>
    <row r="15" spans="1:15">
      <c r="A15" s="172" t="s">
        <v>62</v>
      </c>
      <c r="B15" s="284">
        <v>0</v>
      </c>
      <c r="C15" s="327">
        <v>0</v>
      </c>
      <c r="D15" s="284">
        <v>0</v>
      </c>
      <c r="E15" s="327">
        <v>0</v>
      </c>
      <c r="F15" s="284">
        <v>0</v>
      </c>
      <c r="G15" s="327">
        <v>0</v>
      </c>
      <c r="H15" s="198">
        <v>0</v>
      </c>
      <c r="I15" s="205">
        <v>0</v>
      </c>
      <c r="J15" s="101"/>
      <c r="O15" s="127"/>
    </row>
    <row r="16" spans="1:15">
      <c r="A16" s="172" t="s">
        <v>37</v>
      </c>
      <c r="B16" s="284">
        <v>191744.71599999999</v>
      </c>
      <c r="C16" s="327">
        <v>5.9797529795547616E-2</v>
      </c>
      <c r="D16" s="284">
        <v>103111.62999999999</v>
      </c>
      <c r="E16" s="327">
        <v>5.5750955814913766E-2</v>
      </c>
      <c r="F16" s="284">
        <v>46867.014000000003</v>
      </c>
      <c r="G16" s="327">
        <v>4.5429493885656466E-2</v>
      </c>
      <c r="H16" s="198">
        <v>341723.36</v>
      </c>
      <c r="I16" s="205">
        <v>5.6133290388010307E-2</v>
      </c>
      <c r="J16" s="101"/>
      <c r="O16" s="127"/>
    </row>
    <row r="17" spans="1:15">
      <c r="A17" s="172" t="s">
        <v>72</v>
      </c>
      <c r="B17" s="284">
        <v>20406.150000000001</v>
      </c>
      <c r="C17" s="327">
        <v>0.85116877385630518</v>
      </c>
      <c r="D17" s="284">
        <v>9146.9599999999991</v>
      </c>
      <c r="E17" s="327">
        <v>0.83555247003800059</v>
      </c>
      <c r="F17" s="284">
        <v>4741.03</v>
      </c>
      <c r="G17" s="327">
        <v>0.784227224306424</v>
      </c>
      <c r="H17" s="198">
        <v>34294.14</v>
      </c>
      <c r="I17" s="205">
        <v>0.83711723718753783</v>
      </c>
      <c r="J17" s="101"/>
      <c r="O17" s="127"/>
    </row>
    <row r="18" spans="1:15">
      <c r="A18" s="172" t="s">
        <v>36</v>
      </c>
      <c r="B18" s="284">
        <v>0</v>
      </c>
      <c r="C18" s="327">
        <v>0</v>
      </c>
      <c r="D18" s="284">
        <v>0</v>
      </c>
      <c r="E18" s="327">
        <v>0</v>
      </c>
      <c r="F18" s="284">
        <v>0</v>
      </c>
      <c r="G18" s="327">
        <v>0</v>
      </c>
      <c r="H18" s="198">
        <v>0</v>
      </c>
      <c r="I18" s="205">
        <v>0</v>
      </c>
      <c r="J18" s="101"/>
      <c r="O18" s="127"/>
    </row>
    <row r="19" spans="1:15">
      <c r="A19" s="172" t="s">
        <v>35</v>
      </c>
      <c r="B19" s="284">
        <v>0</v>
      </c>
      <c r="C19" s="327">
        <v>0</v>
      </c>
      <c r="D19" s="284">
        <v>0</v>
      </c>
      <c r="E19" s="327">
        <v>0</v>
      </c>
      <c r="F19" s="284">
        <v>0</v>
      </c>
      <c r="G19" s="327">
        <v>0</v>
      </c>
      <c r="H19" s="198">
        <v>0</v>
      </c>
      <c r="I19" s="205">
        <v>0</v>
      </c>
      <c r="J19" s="101"/>
      <c r="O19" s="127"/>
    </row>
    <row r="20" spans="1:15">
      <c r="A20" s="172" t="s">
        <v>34</v>
      </c>
      <c r="B20" s="284">
        <v>0</v>
      </c>
      <c r="C20" s="327">
        <v>0</v>
      </c>
      <c r="D20" s="284">
        <v>0</v>
      </c>
      <c r="E20" s="327">
        <v>0</v>
      </c>
      <c r="F20" s="284">
        <v>0</v>
      </c>
      <c r="G20" s="327">
        <v>0</v>
      </c>
      <c r="H20" s="198">
        <v>0</v>
      </c>
      <c r="I20" s="205">
        <v>0</v>
      </c>
      <c r="J20" s="101"/>
      <c r="O20" s="127"/>
    </row>
    <row r="21" spans="1:15">
      <c r="A21" s="172" t="s">
        <v>33</v>
      </c>
      <c r="B21" s="284">
        <v>806.81200000000001</v>
      </c>
      <c r="C21" s="327">
        <v>2.6453711684339344E-3</v>
      </c>
      <c r="D21" s="284">
        <v>737.17399999999998</v>
      </c>
      <c r="E21" s="327">
        <v>2.9573958861678065E-3</v>
      </c>
      <c r="F21" s="284">
        <v>665.31700000000001</v>
      </c>
      <c r="G21" s="327">
        <v>3.2064080874100128E-3</v>
      </c>
      <c r="H21" s="198">
        <v>2209.3029999999999</v>
      </c>
      <c r="I21" s="205">
        <v>2.9002966273186576E-3</v>
      </c>
      <c r="J21" s="101"/>
      <c r="O21" s="127"/>
    </row>
    <row r="22" spans="1:15">
      <c r="A22" s="172" t="s">
        <v>32</v>
      </c>
      <c r="B22" s="284">
        <v>67.944000000000003</v>
      </c>
      <c r="C22" s="327">
        <v>2.5512359993818366E-4</v>
      </c>
      <c r="D22" s="284">
        <v>32.802999999999997</v>
      </c>
      <c r="E22" s="327">
        <v>1.6853214690976475E-4</v>
      </c>
      <c r="F22" s="284">
        <v>18.62</v>
      </c>
      <c r="G22" s="327">
        <v>9.88208790366631E-5</v>
      </c>
      <c r="H22" s="198">
        <v>119.367</v>
      </c>
      <c r="I22" s="205">
        <v>1.838171214243097E-4</v>
      </c>
      <c r="J22" s="101"/>
      <c r="O22" s="127"/>
    </row>
    <row r="23" spans="1:15">
      <c r="A23" s="172" t="s">
        <v>3</v>
      </c>
      <c r="B23" s="284">
        <v>0</v>
      </c>
      <c r="C23" s="327">
        <v>0</v>
      </c>
      <c r="D23" s="284">
        <v>0</v>
      </c>
      <c r="E23" s="327">
        <v>0</v>
      </c>
      <c r="F23" s="284">
        <v>0</v>
      </c>
      <c r="G23" s="327">
        <v>0</v>
      </c>
      <c r="H23" s="198">
        <v>0</v>
      </c>
      <c r="I23" s="205">
        <v>0</v>
      </c>
      <c r="J23" s="101"/>
      <c r="O23" s="127"/>
    </row>
    <row r="24" spans="1:15">
      <c r="A24" s="172" t="s">
        <v>31</v>
      </c>
      <c r="B24" s="284">
        <v>2518.7350000000001</v>
      </c>
      <c r="C24" s="327">
        <v>9.7652241963439163E-2</v>
      </c>
      <c r="D24" s="284">
        <v>2617.1729999999998</v>
      </c>
      <c r="E24" s="327">
        <v>0.37985833106188144</v>
      </c>
      <c r="F24" s="284">
        <v>4509.375</v>
      </c>
      <c r="G24" s="327">
        <v>0.12872343094861965</v>
      </c>
      <c r="H24" s="198">
        <v>9645.2829999999994</v>
      </c>
      <c r="I24" s="205">
        <v>0.14244091703444733</v>
      </c>
      <c r="J24" s="101"/>
      <c r="O24" s="127"/>
    </row>
    <row r="25" spans="1:15">
      <c r="A25" s="172" t="s">
        <v>30</v>
      </c>
      <c r="B25" s="284">
        <v>67926.545000000013</v>
      </c>
      <c r="C25" s="327">
        <v>3.7412143339538517E-2</v>
      </c>
      <c r="D25" s="284">
        <v>42447.425999999978</v>
      </c>
      <c r="E25" s="327">
        <v>4.4253788933484202E-2</v>
      </c>
      <c r="F25" s="284">
        <v>41142.498999999989</v>
      </c>
      <c r="G25" s="327">
        <v>6.0459340536395137E-2</v>
      </c>
      <c r="H25" s="198">
        <v>151516.46999999997</v>
      </c>
      <c r="I25" s="205">
        <v>4.3850343262279011E-2</v>
      </c>
      <c r="J25" s="101"/>
      <c r="O25" s="98"/>
    </row>
    <row r="26" spans="1:15" ht="13.5" customHeight="1">
      <c r="A26" s="170" t="s">
        <v>334</v>
      </c>
      <c r="B26" s="282">
        <v>405572.35099999997</v>
      </c>
      <c r="C26" s="326">
        <v>6.1735253321917753E-2</v>
      </c>
      <c r="D26" s="282">
        <v>242481.88800000004</v>
      </c>
      <c r="E26" s="326">
        <v>6.6379702722776115E-2</v>
      </c>
      <c r="F26" s="282">
        <v>156936.86900000001</v>
      </c>
      <c r="G26" s="326">
        <v>6.8185944172572024E-2</v>
      </c>
      <c r="H26" s="197">
        <v>804991.10800000001</v>
      </c>
      <c r="I26" s="204">
        <v>6.4275386499486123E-2</v>
      </c>
      <c r="J26" s="10"/>
      <c r="O26" s="78"/>
    </row>
    <row r="27" spans="1:15" ht="12.75" customHeight="1">
      <c r="A27" s="172" t="s">
        <v>26</v>
      </c>
      <c r="B27" s="284">
        <v>73114.640999999989</v>
      </c>
      <c r="C27" s="327">
        <v>4.2710589641520601E-2</v>
      </c>
      <c r="D27" s="284">
        <v>54134.640000000007</v>
      </c>
      <c r="E27" s="327">
        <v>5.0554163559197632E-2</v>
      </c>
      <c r="F27" s="284">
        <v>37281.686000000002</v>
      </c>
      <c r="G27" s="327">
        <v>4.0664361482669879E-2</v>
      </c>
      <c r="H27" s="198">
        <v>164530.967</v>
      </c>
      <c r="I27" s="205">
        <v>4.447382168225094E-2</v>
      </c>
      <c r="J27" s="101"/>
      <c r="O27" s="78"/>
    </row>
    <row r="28" spans="1:15" ht="12.75" customHeight="1">
      <c r="A28" s="172" t="s">
        <v>0</v>
      </c>
      <c r="B28" s="284">
        <v>2512.7019999999998</v>
      </c>
      <c r="C28" s="327">
        <v>1.8565927851400283E-2</v>
      </c>
      <c r="D28" s="284">
        <v>1330.39</v>
      </c>
      <c r="E28" s="327">
        <v>1.7386752729125803E-2</v>
      </c>
      <c r="F28" s="284">
        <v>795.59</v>
      </c>
      <c r="G28" s="327">
        <v>1.8096884833239187E-2</v>
      </c>
      <c r="H28" s="198">
        <v>4638.6819999999998</v>
      </c>
      <c r="I28" s="205">
        <v>1.813262294965402E-2</v>
      </c>
      <c r="J28" s="101"/>
      <c r="O28" s="78"/>
    </row>
    <row r="29" spans="1:15" ht="12.75" customHeight="1">
      <c r="A29" s="172" t="s">
        <v>1</v>
      </c>
      <c r="B29" s="284">
        <v>3835.1240000000003</v>
      </c>
      <c r="C29" s="327">
        <v>6.5268450070960798E-2</v>
      </c>
      <c r="D29" s="284">
        <v>1250.4869999999999</v>
      </c>
      <c r="E29" s="327">
        <v>5.3343496786388833E-2</v>
      </c>
      <c r="F29" s="284">
        <v>310.11099999999999</v>
      </c>
      <c r="G29" s="327">
        <v>4.0168856057205889E-2</v>
      </c>
      <c r="H29" s="198">
        <v>5395.7219999999998</v>
      </c>
      <c r="I29" s="205">
        <v>6.0004750138901601E-2</v>
      </c>
      <c r="J29" s="101"/>
      <c r="O29" s="78"/>
    </row>
    <row r="30" spans="1:15" ht="12.75" customHeight="1">
      <c r="A30" s="172" t="s">
        <v>2</v>
      </c>
      <c r="B30" s="284">
        <v>440.03</v>
      </c>
      <c r="C30" s="327">
        <v>1.8639805488252087E-2</v>
      </c>
      <c r="D30" s="284">
        <v>292.24400000000003</v>
      </c>
      <c r="E30" s="327">
        <v>3.1444883599894939E-2</v>
      </c>
      <c r="F30" s="284">
        <v>148.27500000000001</v>
      </c>
      <c r="G30" s="327">
        <v>4.4781650380874317E-2</v>
      </c>
      <c r="H30" s="198">
        <v>880.54899999999998</v>
      </c>
      <c r="I30" s="205">
        <v>2.4316550342634399E-2</v>
      </c>
      <c r="J30" s="101"/>
    </row>
    <row r="31" spans="1:15">
      <c r="A31" s="172" t="s">
        <v>6</v>
      </c>
      <c r="B31" s="284">
        <v>1893.5229999999999</v>
      </c>
      <c r="C31" s="327">
        <v>5.3425398269726573E-2</v>
      </c>
      <c r="D31" s="284">
        <v>1355.7449999999999</v>
      </c>
      <c r="E31" s="327">
        <v>5.4361866719007147E-2</v>
      </c>
      <c r="F31" s="284">
        <v>901.36599999999999</v>
      </c>
      <c r="G31" s="327">
        <v>4.8005545717793335E-2</v>
      </c>
      <c r="H31" s="198">
        <v>4150.634</v>
      </c>
      <c r="I31" s="205">
        <v>5.243484831443733E-2</v>
      </c>
      <c r="J31" s="101"/>
    </row>
    <row r="32" spans="1:15">
      <c r="A32" s="172" t="s">
        <v>25</v>
      </c>
      <c r="B32" s="284">
        <v>181593.00099999999</v>
      </c>
      <c r="C32" s="327">
        <v>6.2638671250257946E-2</v>
      </c>
      <c r="D32" s="284">
        <v>98620.671000000002</v>
      </c>
      <c r="E32" s="327">
        <v>6.2452458610991239E-2</v>
      </c>
      <c r="F32" s="284">
        <v>44286.095999999998</v>
      </c>
      <c r="G32" s="327">
        <v>5.1499835495908725E-2</v>
      </c>
      <c r="H32" s="198">
        <v>324499.76800000004</v>
      </c>
      <c r="I32" s="205">
        <v>6.0789209414481717E-2</v>
      </c>
      <c r="J32" s="101"/>
    </row>
    <row r="33" spans="1:10">
      <c r="A33" s="172" t="s">
        <v>5</v>
      </c>
      <c r="B33" s="284">
        <v>125532.21100000001</v>
      </c>
      <c r="C33" s="327">
        <v>8.0748329972809119E-2</v>
      </c>
      <c r="D33" s="284">
        <v>80038.41</v>
      </c>
      <c r="E33" s="327">
        <v>0.10042700216329137</v>
      </c>
      <c r="F33" s="284">
        <v>54007.78899999999</v>
      </c>
      <c r="G33" s="327">
        <v>0.13466908844564565</v>
      </c>
      <c r="H33" s="198">
        <v>259578.41</v>
      </c>
      <c r="I33" s="205">
        <v>9.4301882780046559E-2</v>
      </c>
      <c r="J33" s="101"/>
    </row>
    <row r="34" spans="1:10">
      <c r="A34" s="172" t="s">
        <v>3</v>
      </c>
      <c r="B34" s="284">
        <v>16651.119000000002</v>
      </c>
      <c r="C34" s="327">
        <v>0.11037052275026052</v>
      </c>
      <c r="D34" s="284">
        <v>5459.3010000000004</v>
      </c>
      <c r="E34" s="327">
        <v>7.6011417541320625E-2</v>
      </c>
      <c r="F34" s="284">
        <v>19205.955999999998</v>
      </c>
      <c r="G34" s="327">
        <v>0.38374532902481001</v>
      </c>
      <c r="H34" s="198">
        <v>41316.376000000004</v>
      </c>
      <c r="I34" s="205">
        <v>0.15148827775337817</v>
      </c>
      <c r="J34" s="101"/>
    </row>
    <row r="35" spans="1:10" ht="12" customHeight="1">
      <c r="A35" s="192" t="s">
        <v>168</v>
      </c>
      <c r="B35" s="71"/>
      <c r="C35" s="8"/>
      <c r="E35" s="103"/>
      <c r="F35" s="103"/>
      <c r="G35" s="103"/>
      <c r="I35" s="3"/>
    </row>
    <row r="36" spans="1:10">
      <c r="A36" s="192"/>
      <c r="B36" s="71"/>
    </row>
    <row r="37" spans="1:10">
      <c r="B37" s="78"/>
      <c r="C37" s="78"/>
    </row>
    <row r="38" spans="1:10">
      <c r="A38" s="103" t="s">
        <v>164</v>
      </c>
      <c r="B38" s="104">
        <f>+I7</f>
        <v>5.7648606118375641E-2</v>
      </c>
      <c r="C38" s="93" t="str">
        <f>+B5</f>
        <v>Duben</v>
      </c>
      <c r="D38" s="103" t="str">
        <f>+D5</f>
        <v>Květen</v>
      </c>
      <c r="E38" s="103" t="str">
        <f>+F5</f>
        <v>Červen</v>
      </c>
    </row>
    <row r="39" spans="1:10">
      <c r="A39" s="103" t="s">
        <v>59</v>
      </c>
      <c r="B39" s="104">
        <f t="shared" ref="B39:B40" si="0">+I8</f>
        <v>4.8442125669377237E-2</v>
      </c>
      <c r="C39" s="93"/>
      <c r="D39" s="103"/>
      <c r="E39" s="103"/>
      <c r="H39" s="116"/>
    </row>
    <row r="40" spans="1:10">
      <c r="A40" s="103" t="s">
        <v>116</v>
      </c>
      <c r="B40" s="104">
        <f t="shared" si="0"/>
        <v>5.9778610953864858E-2</v>
      </c>
      <c r="C40" s="93"/>
      <c r="D40" s="103"/>
      <c r="E40" s="103"/>
      <c r="H40" s="116"/>
    </row>
    <row r="41" spans="1:10">
      <c r="B41" s="78"/>
      <c r="C41" s="78"/>
      <c r="H41" s="116"/>
    </row>
  </sheetData>
  <mergeCells count="5">
    <mergeCell ref="A5:A6"/>
    <mergeCell ref="B5:C5"/>
    <mergeCell ref="D5:E5"/>
    <mergeCell ref="F5:G5"/>
    <mergeCell ref="H5:I5"/>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customWidth="1"/>
    <col min="4" max="4" width="14.44140625" style="74" customWidth="1"/>
    <col min="5" max="5" width="8" style="74" customWidth="1"/>
    <col min="6" max="6" width="14.44140625" style="74" customWidth="1"/>
    <col min="7" max="7" width="8" style="74" customWidth="1"/>
    <col min="8" max="8" width="14.44140625" style="74" customWidth="1"/>
    <col min="9" max="9" width="8" style="74" customWidth="1"/>
    <col min="10" max="10" width="14.44140625" style="74" customWidth="1"/>
    <col min="11" max="11" width="8" style="74" customWidth="1"/>
    <col min="12" max="12" width="14.44140625" style="74" customWidth="1"/>
    <col min="13" max="13" width="8" style="74" customWidth="1"/>
    <col min="14" max="26" width="9.109375" style="74" customWidth="1"/>
    <col min="27" max="16384" width="9.109375" style="74"/>
  </cols>
  <sheetData>
    <row r="1" spans="1:21" ht="17.399999999999999">
      <c r="A1" s="89" t="s">
        <v>46</v>
      </c>
      <c r="B1" s="98"/>
      <c r="C1" s="98"/>
      <c r="D1" s="98"/>
      <c r="E1" s="98"/>
      <c r="F1" s="98"/>
      <c r="G1" s="98"/>
      <c r="H1" s="98"/>
      <c r="I1" s="98"/>
      <c r="J1" s="98"/>
      <c r="K1" s="98"/>
      <c r="L1" s="98"/>
      <c r="M1" s="90" t="e">
        <f>Obsah!#REF!</f>
        <v>#REF!</v>
      </c>
      <c r="N1" s="101"/>
      <c r="O1" s="98"/>
    </row>
    <row r="2" spans="1:21" ht="7.5" customHeight="1">
      <c r="A2" s="89"/>
      <c r="B2" s="98"/>
      <c r="C2" s="98"/>
      <c r="D2" s="98"/>
      <c r="E2" s="98"/>
      <c r="F2" s="98"/>
      <c r="G2" s="98"/>
      <c r="H2" s="98"/>
      <c r="I2" s="98"/>
      <c r="J2" s="98"/>
      <c r="K2" s="98"/>
      <c r="L2" s="98"/>
      <c r="M2" s="98"/>
      <c r="N2" s="101"/>
      <c r="O2" s="98"/>
    </row>
    <row r="3" spans="1:21" ht="12">
      <c r="A3" s="27"/>
      <c r="B3" s="394"/>
      <c r="C3" s="394"/>
      <c r="D3" s="394"/>
      <c r="E3" s="394"/>
      <c r="F3" s="394"/>
      <c r="G3" s="395"/>
      <c r="H3" s="396"/>
      <c r="I3" s="394"/>
      <c r="J3" s="394"/>
      <c r="K3" s="394"/>
      <c r="L3" s="394"/>
      <c r="M3" s="394"/>
      <c r="N3" s="51"/>
    </row>
    <row r="4" spans="1:21" ht="13.5" customHeight="1">
      <c r="A4" s="27"/>
      <c r="B4" s="397"/>
      <c r="C4" s="398"/>
      <c r="D4" s="398"/>
      <c r="E4" s="398"/>
      <c r="F4" s="398"/>
      <c r="G4" s="399"/>
      <c r="H4" s="397"/>
      <c r="I4" s="398"/>
      <c r="J4" s="398"/>
      <c r="K4" s="398"/>
      <c r="L4" s="398"/>
      <c r="M4" s="398"/>
      <c r="N4" s="52"/>
    </row>
    <row r="5" spans="1:21" ht="12">
      <c r="A5" s="15"/>
      <c r="B5" s="392"/>
      <c r="C5" s="400"/>
      <c r="D5" s="392"/>
      <c r="E5" s="400"/>
      <c r="F5" s="392"/>
      <c r="G5" s="400"/>
      <c r="H5" s="392"/>
      <c r="I5" s="400"/>
      <c r="J5" s="392"/>
      <c r="K5" s="400"/>
      <c r="L5" s="392"/>
      <c r="M5" s="393"/>
      <c r="N5" s="53"/>
    </row>
    <row r="6" spans="1:21" ht="12">
      <c r="A6" s="13"/>
      <c r="B6" s="63"/>
      <c r="C6" s="31"/>
      <c r="D6" s="31"/>
      <c r="E6" s="31"/>
      <c r="F6" s="31"/>
      <c r="G6" s="31"/>
      <c r="H6" s="31"/>
      <c r="I6" s="31"/>
      <c r="J6" s="31"/>
      <c r="K6" s="31"/>
      <c r="L6" s="31"/>
      <c r="M6" s="48"/>
      <c r="N6" s="53"/>
    </row>
    <row r="7" spans="1:21" ht="12">
      <c r="A7" s="405"/>
      <c r="B7" s="403"/>
      <c r="C7" s="404"/>
      <c r="D7" s="404"/>
      <c r="E7" s="404"/>
      <c r="F7" s="404"/>
      <c r="G7" s="407"/>
      <c r="H7" s="403"/>
      <c r="I7" s="404"/>
      <c r="J7" s="404"/>
      <c r="K7" s="404"/>
      <c r="L7" s="404"/>
      <c r="M7" s="404"/>
      <c r="N7" s="54"/>
    </row>
    <row r="8" spans="1:21" ht="12">
      <c r="A8" s="406"/>
      <c r="B8" s="33"/>
      <c r="C8" s="45"/>
      <c r="D8" s="34"/>
      <c r="E8" s="45"/>
      <c r="F8" s="34"/>
      <c r="G8" s="45"/>
      <c r="H8" s="33"/>
      <c r="I8" s="45"/>
      <c r="J8" s="34"/>
      <c r="K8" s="45"/>
      <c r="L8" s="34"/>
      <c r="M8" s="45"/>
      <c r="N8" s="55"/>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4"/>
      <c r="C18" s="394"/>
      <c r="D18" s="394"/>
      <c r="E18" s="394"/>
      <c r="F18" s="394"/>
      <c r="G18" s="395"/>
      <c r="H18" s="7"/>
      <c r="I18" s="7"/>
      <c r="J18" s="7"/>
      <c r="K18" s="7"/>
      <c r="L18" s="7"/>
      <c r="M18" s="7"/>
      <c r="N18" s="101"/>
      <c r="O18" s="98"/>
      <c r="P18" s="59"/>
      <c r="Q18" s="38"/>
      <c r="R18" s="8"/>
      <c r="S18" s="8"/>
      <c r="T18" s="8"/>
    </row>
    <row r="19" spans="1:20">
      <c r="A19" s="36"/>
      <c r="B19" s="408"/>
      <c r="C19" s="409"/>
      <c r="D19" s="409"/>
      <c r="E19" s="409"/>
      <c r="F19" s="409"/>
      <c r="G19" s="409"/>
      <c r="H19" s="101"/>
      <c r="I19" s="102"/>
      <c r="J19" s="103"/>
      <c r="K19" s="50"/>
      <c r="L19" s="103"/>
      <c r="M19" s="104"/>
      <c r="N19" s="101"/>
      <c r="O19" s="98"/>
      <c r="P19" s="59"/>
      <c r="Q19" s="38"/>
      <c r="R19" s="8"/>
      <c r="S19" s="8"/>
      <c r="T19" s="8"/>
    </row>
    <row r="20" spans="1:20" ht="12">
      <c r="A20" s="37"/>
      <c r="B20" s="393"/>
      <c r="C20" s="400"/>
      <c r="D20" s="393"/>
      <c r="E20" s="400"/>
      <c r="F20" s="393"/>
      <c r="G20" s="400"/>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1"/>
      <c r="B22" s="403"/>
      <c r="C22" s="404"/>
      <c r="D22" s="404"/>
      <c r="E22" s="404"/>
      <c r="F22" s="404"/>
      <c r="G22" s="404"/>
      <c r="H22" s="101"/>
      <c r="I22" s="102"/>
      <c r="J22" s="103"/>
      <c r="K22" s="50"/>
      <c r="L22" s="103"/>
      <c r="M22" s="104"/>
      <c r="N22" s="101"/>
      <c r="O22" s="98"/>
      <c r="P22" s="59"/>
      <c r="Q22" s="38"/>
      <c r="R22" s="8"/>
      <c r="S22" s="8"/>
      <c r="T22" s="8"/>
    </row>
    <row r="23" spans="1:20" ht="12">
      <c r="A23" s="402"/>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O42"/>
  <sheetViews>
    <sheetView showGridLines="0" view="pageBreakPreview" zoomScale="90" zoomScaleNormal="70" zoomScaleSheetLayoutView="90" workbookViewId="0">
      <selection activeCell="B5" sqref="B5"/>
    </sheetView>
  </sheetViews>
  <sheetFormatPr defaultColWidth="9.109375" defaultRowHeight="11.4"/>
  <cols>
    <col min="1" max="1" width="6.33203125" style="74" customWidth="1"/>
    <col min="2" max="6" width="9.109375" style="74"/>
    <col min="7" max="7" width="9.109375" style="74" customWidth="1"/>
    <col min="8" max="8" width="9.109375" style="80" customWidth="1"/>
    <col min="9" max="9" width="9.109375" style="74" customWidth="1"/>
    <col min="10" max="10" width="9" style="74" customWidth="1"/>
    <col min="11" max="11" width="10.6640625" style="74" customWidth="1"/>
    <col min="12" max="16384" width="9.109375" style="74"/>
  </cols>
  <sheetData>
    <row r="1" spans="1:15" ht="21">
      <c r="A1" s="217" t="s">
        <v>202</v>
      </c>
      <c r="J1" s="213"/>
      <c r="K1" s="213"/>
      <c r="L1" s="181"/>
      <c r="M1" s="181"/>
      <c r="N1" s="181"/>
      <c r="O1" s="181"/>
    </row>
    <row r="2" spans="1:15" ht="6" customHeight="1">
      <c r="A2" s="214"/>
      <c r="B2" s="81"/>
      <c r="C2" s="81"/>
      <c r="D2" s="81"/>
      <c r="E2" s="81"/>
      <c r="F2" s="81"/>
      <c r="G2" s="81"/>
      <c r="H2" s="215"/>
      <c r="I2" s="81"/>
      <c r="J2" s="216"/>
      <c r="K2" s="216"/>
      <c r="L2" s="181"/>
      <c r="M2" s="181"/>
      <c r="N2" s="181"/>
      <c r="O2" s="181"/>
    </row>
    <row r="3" spans="1:15" s="81" customFormat="1" ht="13.8">
      <c r="A3" s="223" t="s">
        <v>208</v>
      </c>
      <c r="B3" s="224" t="s">
        <v>253</v>
      </c>
      <c r="C3" s="227"/>
      <c r="D3" s="227"/>
      <c r="E3" s="227"/>
      <c r="F3" s="227"/>
      <c r="G3" s="227"/>
      <c r="H3" s="234"/>
      <c r="I3" s="228"/>
      <c r="J3" s="225"/>
      <c r="K3" s="226">
        <v>4</v>
      </c>
      <c r="L3" s="183"/>
      <c r="M3" s="183"/>
      <c r="N3" s="183"/>
      <c r="O3" s="183"/>
    </row>
    <row r="4" spans="1:15" s="81" customFormat="1" ht="13.8">
      <c r="A4" s="223" t="s">
        <v>209</v>
      </c>
      <c r="B4" s="224" t="s">
        <v>329</v>
      </c>
      <c r="C4" s="227"/>
      <c r="D4" s="227"/>
      <c r="E4" s="227"/>
      <c r="F4" s="227"/>
      <c r="G4" s="227"/>
      <c r="H4" s="234"/>
      <c r="I4" s="228"/>
      <c r="J4" s="225"/>
      <c r="K4" s="226">
        <v>5</v>
      </c>
      <c r="L4" s="183"/>
      <c r="M4" s="183"/>
      <c r="N4" s="183"/>
      <c r="O4" s="183"/>
    </row>
    <row r="5" spans="1:15" s="81" customFormat="1" ht="13.8">
      <c r="A5" s="223" t="s">
        <v>210</v>
      </c>
      <c r="B5" s="224" t="s">
        <v>254</v>
      </c>
      <c r="C5" s="227"/>
      <c r="D5" s="227"/>
      <c r="E5" s="228"/>
      <c r="F5" s="228"/>
      <c r="G5" s="228"/>
      <c r="H5" s="227"/>
      <c r="I5" s="228"/>
      <c r="J5" s="227"/>
      <c r="K5" s="226">
        <v>6</v>
      </c>
      <c r="L5" s="183"/>
      <c r="M5" s="183"/>
      <c r="N5" s="183"/>
      <c r="O5" s="183"/>
    </row>
    <row r="6" spans="1:15" s="81" customFormat="1" ht="13.8">
      <c r="A6" s="223" t="s">
        <v>211</v>
      </c>
      <c r="B6" s="224" t="s">
        <v>255</v>
      </c>
      <c r="C6" s="227"/>
      <c r="D6" s="227"/>
      <c r="E6" s="228"/>
      <c r="F6" s="228"/>
      <c r="G6" s="228"/>
      <c r="H6" s="227"/>
      <c r="I6" s="228"/>
      <c r="J6" s="227"/>
      <c r="K6" s="226">
        <v>7</v>
      </c>
      <c r="L6" s="183"/>
      <c r="M6" s="183"/>
      <c r="N6" s="183"/>
      <c r="O6" s="183"/>
    </row>
    <row r="7" spans="1:15" s="81" customFormat="1" ht="13.8">
      <c r="A7" s="223" t="s">
        <v>212</v>
      </c>
      <c r="B7" s="224" t="s">
        <v>112</v>
      </c>
      <c r="C7" s="227"/>
      <c r="D7" s="227"/>
      <c r="E7" s="228"/>
      <c r="F7" s="228"/>
      <c r="G7" s="228"/>
      <c r="H7" s="227"/>
      <c r="I7" s="228"/>
      <c r="J7" s="227"/>
      <c r="K7" s="226">
        <v>7</v>
      </c>
      <c r="L7" s="183"/>
      <c r="M7" s="183"/>
      <c r="N7" s="183"/>
      <c r="O7" s="183"/>
    </row>
    <row r="8" spans="1:15" s="81" customFormat="1" ht="13.8">
      <c r="A8" s="223" t="s">
        <v>213</v>
      </c>
      <c r="B8" s="224" t="s">
        <v>111</v>
      </c>
      <c r="C8" s="227"/>
      <c r="D8" s="227"/>
      <c r="E8" s="228"/>
      <c r="F8" s="228"/>
      <c r="G8" s="228"/>
      <c r="H8" s="227"/>
      <c r="I8" s="228"/>
      <c r="J8" s="227"/>
      <c r="K8" s="226">
        <v>8</v>
      </c>
      <c r="L8" s="183"/>
      <c r="M8" s="183"/>
      <c r="N8" s="183"/>
      <c r="O8" s="183"/>
    </row>
    <row r="9" spans="1:15" s="81" customFormat="1" ht="13.8">
      <c r="A9" s="223" t="s">
        <v>214</v>
      </c>
      <c r="B9" s="224" t="s">
        <v>324</v>
      </c>
      <c r="C9" s="227"/>
      <c r="D9" s="227"/>
      <c r="E9" s="228"/>
      <c r="F9" s="228"/>
      <c r="G9" s="228"/>
      <c r="H9" s="227"/>
      <c r="I9" s="228"/>
      <c r="J9" s="227"/>
      <c r="K9" s="226">
        <v>9</v>
      </c>
      <c r="L9" s="183"/>
      <c r="M9" s="183"/>
      <c r="N9" s="183"/>
      <c r="O9" s="183"/>
    </row>
    <row r="10" spans="1:15" s="81" customFormat="1" ht="13.8">
      <c r="A10" s="223" t="s">
        <v>215</v>
      </c>
      <c r="B10" s="224" t="s">
        <v>256</v>
      </c>
      <c r="C10" s="227"/>
      <c r="D10" s="227"/>
      <c r="E10" s="228"/>
      <c r="F10" s="228"/>
      <c r="G10" s="228"/>
      <c r="H10" s="227"/>
      <c r="I10" s="228"/>
      <c r="J10" s="227"/>
      <c r="K10" s="226">
        <v>10</v>
      </c>
      <c r="L10" s="183"/>
      <c r="M10" s="183"/>
      <c r="N10" s="183"/>
      <c r="O10" s="183"/>
    </row>
    <row r="11" spans="1:15" s="81" customFormat="1" ht="13.8">
      <c r="A11" s="223" t="s">
        <v>216</v>
      </c>
      <c r="B11" s="224" t="s">
        <v>119</v>
      </c>
      <c r="C11" s="227"/>
      <c r="D11" s="227"/>
      <c r="E11" s="228"/>
      <c r="F11" s="228"/>
      <c r="G11" s="228"/>
      <c r="H11" s="227"/>
      <c r="I11" s="228"/>
      <c r="J11" s="227"/>
      <c r="K11" s="226">
        <v>10</v>
      </c>
      <c r="L11" s="183"/>
      <c r="M11" s="183"/>
      <c r="N11" s="183"/>
      <c r="O11" s="183"/>
    </row>
    <row r="12" spans="1:15" s="81" customFormat="1" ht="13.8">
      <c r="A12" s="223" t="s">
        <v>217</v>
      </c>
      <c r="B12" s="224" t="s">
        <v>120</v>
      </c>
      <c r="C12" s="227"/>
      <c r="D12" s="227"/>
      <c r="E12" s="228"/>
      <c r="F12" s="228"/>
      <c r="G12" s="228"/>
      <c r="H12" s="227"/>
      <c r="I12" s="228"/>
      <c r="J12" s="227"/>
      <c r="K12" s="226">
        <v>11</v>
      </c>
      <c r="L12" s="183"/>
      <c r="M12" s="183"/>
      <c r="N12" s="183"/>
      <c r="O12" s="183"/>
    </row>
    <row r="13" spans="1:15" s="81" customFormat="1" ht="13.8">
      <c r="A13" s="223" t="s">
        <v>285</v>
      </c>
      <c r="B13" s="224" t="s">
        <v>325</v>
      </c>
      <c r="C13" s="227"/>
      <c r="D13" s="235"/>
      <c r="E13" s="228"/>
      <c r="F13" s="228"/>
      <c r="G13" s="228"/>
      <c r="H13" s="227"/>
      <c r="I13" s="228"/>
      <c r="J13" s="227"/>
      <c r="K13" s="226">
        <v>12</v>
      </c>
      <c r="L13" s="183"/>
      <c r="M13" s="183"/>
      <c r="N13" s="183"/>
      <c r="O13" s="183"/>
    </row>
    <row r="14" spans="1:15" s="81" customFormat="1" ht="13.8">
      <c r="A14" s="223" t="s">
        <v>286</v>
      </c>
      <c r="B14" s="224" t="s">
        <v>123</v>
      </c>
      <c r="C14" s="227"/>
      <c r="D14" s="227"/>
      <c r="E14" s="228"/>
      <c r="F14" s="228"/>
      <c r="G14" s="228"/>
      <c r="H14" s="227"/>
      <c r="I14" s="228"/>
      <c r="J14" s="227"/>
      <c r="K14" s="226">
        <v>13</v>
      </c>
      <c r="L14" s="183"/>
      <c r="M14" s="183"/>
      <c r="N14" s="183"/>
      <c r="O14" s="183"/>
    </row>
    <row r="15" spans="1:15" s="81" customFormat="1" ht="13.8">
      <c r="A15" s="223" t="s">
        <v>218</v>
      </c>
      <c r="B15" s="224" t="s">
        <v>257</v>
      </c>
      <c r="C15" s="227"/>
      <c r="D15" s="227"/>
      <c r="E15" s="228"/>
      <c r="F15" s="228"/>
      <c r="G15" s="228"/>
      <c r="H15" s="227"/>
      <c r="I15" s="228"/>
      <c r="J15" s="227"/>
      <c r="K15" s="226">
        <v>14</v>
      </c>
      <c r="L15" s="183"/>
      <c r="M15" s="183"/>
      <c r="N15" s="183"/>
      <c r="O15" s="183"/>
    </row>
    <row r="16" spans="1:15" s="81" customFormat="1" ht="13.8">
      <c r="A16" s="223" t="s">
        <v>219</v>
      </c>
      <c r="B16" s="224" t="s">
        <v>258</v>
      </c>
      <c r="C16" s="227"/>
      <c r="D16" s="227"/>
      <c r="E16" s="228"/>
      <c r="F16" s="228"/>
      <c r="G16" s="228"/>
      <c r="H16" s="227"/>
      <c r="I16" s="228"/>
      <c r="J16" s="227"/>
      <c r="K16" s="226">
        <v>15</v>
      </c>
      <c r="L16" s="183"/>
      <c r="M16" s="183"/>
      <c r="N16" s="183"/>
      <c r="O16" s="183"/>
    </row>
    <row r="17" spans="1:15" s="81" customFormat="1" ht="13.8">
      <c r="A17" s="223" t="s">
        <v>220</v>
      </c>
      <c r="B17" s="224" t="s">
        <v>117</v>
      </c>
      <c r="C17" s="227"/>
      <c r="D17" s="227"/>
      <c r="E17" s="228"/>
      <c r="F17" s="228"/>
      <c r="G17" s="228"/>
      <c r="H17" s="227"/>
      <c r="I17" s="228"/>
      <c r="J17" s="227"/>
      <c r="K17" s="226">
        <v>15</v>
      </c>
      <c r="L17" s="183"/>
      <c r="M17" s="183"/>
      <c r="N17" s="183"/>
      <c r="O17" s="183"/>
    </row>
    <row r="18" spans="1:15" s="81" customFormat="1" ht="13.8">
      <c r="A18" s="223" t="s">
        <v>221</v>
      </c>
      <c r="B18" s="224" t="s">
        <v>118</v>
      </c>
      <c r="C18" s="227"/>
      <c r="D18" s="227"/>
      <c r="E18" s="228"/>
      <c r="F18" s="228"/>
      <c r="G18" s="228"/>
      <c r="H18" s="227"/>
      <c r="I18" s="228"/>
      <c r="J18" s="227"/>
      <c r="K18" s="226">
        <v>16</v>
      </c>
      <c r="L18" s="183"/>
      <c r="M18" s="183"/>
      <c r="N18" s="183"/>
      <c r="O18" s="183"/>
    </row>
    <row r="19" spans="1:15" s="146" customFormat="1" ht="13.8">
      <c r="A19" s="223" t="s">
        <v>222</v>
      </c>
      <c r="B19" s="224" t="s">
        <v>259</v>
      </c>
      <c r="C19" s="227"/>
      <c r="D19" s="227"/>
      <c r="E19" s="228"/>
      <c r="F19" s="228"/>
      <c r="G19" s="228"/>
      <c r="H19" s="227"/>
      <c r="I19" s="228"/>
      <c r="J19" s="227"/>
      <c r="K19" s="226">
        <v>17</v>
      </c>
      <c r="L19" s="183"/>
      <c r="M19" s="186"/>
      <c r="N19" s="186"/>
      <c r="O19" s="186"/>
    </row>
    <row r="20" spans="1:15" s="81" customFormat="1" ht="13.8">
      <c r="A20" s="223" t="s">
        <v>223</v>
      </c>
      <c r="B20" s="224" t="s">
        <v>142</v>
      </c>
      <c r="C20" s="227"/>
      <c r="D20" s="227"/>
      <c r="E20" s="228"/>
      <c r="F20" s="228"/>
      <c r="G20" s="228"/>
      <c r="H20" s="227"/>
      <c r="I20" s="228"/>
      <c r="J20" s="227"/>
      <c r="K20" s="226">
        <v>17</v>
      </c>
      <c r="L20" s="183"/>
      <c r="M20" s="183"/>
      <c r="N20" s="183"/>
      <c r="O20" s="183"/>
    </row>
    <row r="21" spans="1:15" s="81" customFormat="1" ht="13.8">
      <c r="A21" s="223" t="s">
        <v>224</v>
      </c>
      <c r="B21" s="224" t="s">
        <v>143</v>
      </c>
      <c r="C21" s="227"/>
      <c r="D21" s="227"/>
      <c r="E21" s="228"/>
      <c r="F21" s="228"/>
      <c r="G21" s="228"/>
      <c r="H21" s="227"/>
      <c r="I21" s="228"/>
      <c r="J21" s="227"/>
      <c r="K21" s="226">
        <v>18</v>
      </c>
      <c r="L21" s="183"/>
      <c r="M21" s="183"/>
      <c r="N21" s="183"/>
      <c r="O21" s="183"/>
    </row>
    <row r="22" spans="1:15" s="81" customFormat="1" ht="13.8">
      <c r="A22" s="223" t="s">
        <v>225</v>
      </c>
      <c r="B22" s="224" t="s">
        <v>130</v>
      </c>
      <c r="C22" s="227"/>
      <c r="D22" s="227"/>
      <c r="E22" s="228"/>
      <c r="F22" s="228"/>
      <c r="G22" s="228"/>
      <c r="H22" s="227"/>
      <c r="I22" s="228"/>
      <c r="J22" s="227"/>
      <c r="K22" s="226">
        <v>19</v>
      </c>
      <c r="L22" s="183"/>
      <c r="M22" s="183"/>
      <c r="N22" s="183"/>
      <c r="O22" s="183"/>
    </row>
    <row r="23" spans="1:15" s="81" customFormat="1" ht="13.8">
      <c r="A23" s="223" t="s">
        <v>226</v>
      </c>
      <c r="B23" s="224" t="s">
        <v>131</v>
      </c>
      <c r="C23" s="227"/>
      <c r="D23" s="227"/>
      <c r="E23" s="228"/>
      <c r="F23" s="228"/>
      <c r="G23" s="228"/>
      <c r="H23" s="227"/>
      <c r="I23" s="228"/>
      <c r="J23" s="227"/>
      <c r="K23" s="226">
        <v>20</v>
      </c>
      <c r="L23" s="183"/>
      <c r="M23" s="183"/>
      <c r="N23" s="183"/>
      <c r="O23" s="183"/>
    </row>
    <row r="24" spans="1:15" s="81" customFormat="1" ht="13.8">
      <c r="A24" s="223" t="s">
        <v>227</v>
      </c>
      <c r="B24" s="224" t="s">
        <v>140</v>
      </c>
      <c r="C24" s="227"/>
      <c r="D24" s="227"/>
      <c r="E24" s="228"/>
      <c r="F24" s="228"/>
      <c r="G24" s="228"/>
      <c r="H24" s="227"/>
      <c r="I24" s="228"/>
      <c r="J24" s="227"/>
      <c r="K24" s="226">
        <v>21</v>
      </c>
      <c r="L24" s="183"/>
      <c r="M24" s="183"/>
      <c r="N24" s="183"/>
      <c r="O24" s="183"/>
    </row>
    <row r="25" spans="1:15" s="81" customFormat="1" ht="13.8">
      <c r="A25" s="223" t="s">
        <v>228</v>
      </c>
      <c r="B25" s="224" t="s">
        <v>132</v>
      </c>
      <c r="C25" s="227"/>
      <c r="D25" s="227"/>
      <c r="E25" s="228"/>
      <c r="F25" s="228"/>
      <c r="G25" s="228"/>
      <c r="H25" s="227"/>
      <c r="I25" s="228"/>
      <c r="J25" s="227"/>
      <c r="K25" s="226">
        <v>22</v>
      </c>
      <c r="L25" s="183"/>
      <c r="M25" s="183"/>
      <c r="N25" s="183"/>
      <c r="O25" s="183"/>
    </row>
    <row r="26" spans="1:15" s="81" customFormat="1" ht="13.8">
      <c r="A26" s="223" t="s">
        <v>229</v>
      </c>
      <c r="B26" s="224" t="s">
        <v>133</v>
      </c>
      <c r="C26" s="227"/>
      <c r="D26" s="227"/>
      <c r="E26" s="228"/>
      <c r="F26" s="228"/>
      <c r="G26" s="228"/>
      <c r="H26" s="227"/>
      <c r="I26" s="228"/>
      <c r="J26" s="227"/>
      <c r="K26" s="226">
        <v>23</v>
      </c>
      <c r="L26" s="183"/>
      <c r="M26" s="183"/>
      <c r="N26" s="183"/>
      <c r="O26" s="183"/>
    </row>
    <row r="27" spans="1:15" s="81" customFormat="1" ht="13.8">
      <c r="A27" s="223" t="s">
        <v>230</v>
      </c>
      <c r="B27" s="224" t="s">
        <v>134</v>
      </c>
      <c r="C27" s="227"/>
      <c r="D27" s="227"/>
      <c r="E27" s="228"/>
      <c r="F27" s="228"/>
      <c r="G27" s="228"/>
      <c r="H27" s="227"/>
      <c r="I27" s="228"/>
      <c r="J27" s="227"/>
      <c r="K27" s="226">
        <v>24</v>
      </c>
      <c r="L27" s="183"/>
      <c r="M27" s="183"/>
      <c r="N27" s="183"/>
      <c r="O27" s="183"/>
    </row>
    <row r="28" spans="1:15" s="81" customFormat="1" ht="13.8">
      <c r="A28" s="223" t="s">
        <v>231</v>
      </c>
      <c r="B28" s="224" t="s">
        <v>135</v>
      </c>
      <c r="C28" s="227"/>
      <c r="D28" s="227"/>
      <c r="E28" s="228"/>
      <c r="F28" s="228"/>
      <c r="G28" s="228"/>
      <c r="H28" s="227"/>
      <c r="I28" s="228"/>
      <c r="J28" s="227"/>
      <c r="K28" s="226">
        <v>25</v>
      </c>
      <c r="L28" s="183"/>
      <c r="M28" s="183"/>
      <c r="N28" s="183"/>
      <c r="O28" s="183"/>
    </row>
    <row r="29" spans="1:15" s="81" customFormat="1" ht="13.8">
      <c r="A29" s="223" t="s">
        <v>232</v>
      </c>
      <c r="B29" s="224" t="s">
        <v>136</v>
      </c>
      <c r="C29" s="227"/>
      <c r="D29" s="227"/>
      <c r="E29" s="228"/>
      <c r="F29" s="228"/>
      <c r="G29" s="228"/>
      <c r="H29" s="227"/>
      <c r="I29" s="228"/>
      <c r="J29" s="227"/>
      <c r="K29" s="226">
        <v>26</v>
      </c>
      <c r="L29" s="183"/>
      <c r="M29" s="183"/>
      <c r="N29" s="183"/>
      <c r="O29" s="183"/>
    </row>
    <row r="30" spans="1:15" s="81" customFormat="1" ht="13.8">
      <c r="A30" s="223" t="s">
        <v>233</v>
      </c>
      <c r="B30" s="224" t="s">
        <v>137</v>
      </c>
      <c r="C30" s="227"/>
      <c r="D30" s="227"/>
      <c r="E30" s="228"/>
      <c r="F30" s="228"/>
      <c r="G30" s="228"/>
      <c r="H30" s="227"/>
      <c r="I30" s="228"/>
      <c r="J30" s="227"/>
      <c r="K30" s="226">
        <v>27</v>
      </c>
      <c r="L30" s="183"/>
      <c r="M30" s="183"/>
      <c r="N30" s="183"/>
      <c r="O30" s="183"/>
    </row>
    <row r="31" spans="1:15" s="81" customFormat="1" ht="13.8">
      <c r="A31" s="223" t="s">
        <v>234</v>
      </c>
      <c r="B31" s="224" t="s">
        <v>138</v>
      </c>
      <c r="C31" s="227"/>
      <c r="D31" s="227"/>
      <c r="E31" s="228"/>
      <c r="F31" s="228"/>
      <c r="G31" s="228"/>
      <c r="H31" s="227"/>
      <c r="I31" s="228"/>
      <c r="J31" s="227"/>
      <c r="K31" s="226">
        <v>28</v>
      </c>
      <c r="L31" s="183"/>
      <c r="M31" s="183"/>
      <c r="N31" s="183"/>
      <c r="O31" s="183"/>
    </row>
    <row r="32" spans="1:15" s="81" customFormat="1" ht="13.8">
      <c r="A32" s="223" t="s">
        <v>235</v>
      </c>
      <c r="B32" s="224" t="s">
        <v>139</v>
      </c>
      <c r="C32" s="227"/>
      <c r="D32" s="227"/>
      <c r="E32" s="228"/>
      <c r="F32" s="228"/>
      <c r="G32" s="228"/>
      <c r="H32" s="227"/>
      <c r="I32" s="228"/>
      <c r="J32" s="227"/>
      <c r="K32" s="226">
        <v>29</v>
      </c>
      <c r="L32" s="183"/>
      <c r="M32" s="183"/>
      <c r="N32" s="183"/>
      <c r="O32" s="183"/>
    </row>
    <row r="33" spans="1:15" s="81" customFormat="1" ht="13.8">
      <c r="A33" s="223" t="s">
        <v>236</v>
      </c>
      <c r="B33" s="224" t="s">
        <v>141</v>
      </c>
      <c r="C33" s="227"/>
      <c r="D33" s="227"/>
      <c r="E33" s="228"/>
      <c r="F33" s="228"/>
      <c r="G33" s="228"/>
      <c r="H33" s="227"/>
      <c r="I33" s="228"/>
      <c r="J33" s="227"/>
      <c r="K33" s="226">
        <v>30</v>
      </c>
      <c r="L33" s="183"/>
      <c r="M33" s="183"/>
      <c r="N33" s="183"/>
      <c r="O33" s="183"/>
    </row>
    <row r="34" spans="1:15" s="83" customFormat="1" ht="13.8">
      <c r="A34" s="223" t="s">
        <v>237</v>
      </c>
      <c r="B34" s="224" t="s">
        <v>302</v>
      </c>
      <c r="C34" s="227"/>
      <c r="D34" s="227"/>
      <c r="E34" s="228"/>
      <c r="F34" s="228"/>
      <c r="G34" s="228"/>
      <c r="H34" s="227"/>
      <c r="I34" s="228"/>
      <c r="J34" s="227"/>
      <c r="K34" s="226">
        <v>31</v>
      </c>
      <c r="L34" s="183"/>
      <c r="M34" s="187"/>
      <c r="N34" s="187"/>
      <c r="O34" s="187"/>
    </row>
    <row r="35" spans="1:15" ht="13.8">
      <c r="A35" s="229" t="s">
        <v>238</v>
      </c>
      <c r="B35" s="230" t="s">
        <v>260</v>
      </c>
      <c r="C35" s="231"/>
      <c r="D35" s="231"/>
      <c r="E35" s="232"/>
      <c r="F35" s="232"/>
      <c r="G35" s="232"/>
      <c r="H35" s="231"/>
      <c r="I35" s="232"/>
      <c r="J35" s="231"/>
      <c r="K35" s="233">
        <v>32</v>
      </c>
      <c r="L35" s="183"/>
      <c r="M35" s="181"/>
      <c r="N35" s="181"/>
      <c r="O35" s="181"/>
    </row>
    <row r="36" spans="1:15" ht="13.8">
      <c r="A36" s="223" t="s">
        <v>239</v>
      </c>
      <c r="B36" s="224" t="s">
        <v>197</v>
      </c>
      <c r="C36" s="227"/>
      <c r="D36" s="227"/>
      <c r="E36" s="228"/>
      <c r="F36" s="228"/>
      <c r="G36" s="228"/>
      <c r="H36" s="227"/>
      <c r="I36" s="228"/>
      <c r="J36" s="227"/>
      <c r="K36" s="226">
        <v>32</v>
      </c>
      <c r="L36" s="183"/>
      <c r="M36" s="181"/>
      <c r="N36" s="181"/>
      <c r="O36" s="181"/>
    </row>
    <row r="37" spans="1:15" ht="13.8">
      <c r="A37" s="223" t="s">
        <v>240</v>
      </c>
      <c r="B37" s="224" t="s">
        <v>198</v>
      </c>
      <c r="C37" s="227"/>
      <c r="D37" s="227"/>
      <c r="E37" s="228"/>
      <c r="F37" s="228"/>
      <c r="G37" s="228"/>
      <c r="H37" s="227"/>
      <c r="I37" s="228"/>
      <c r="J37" s="227"/>
      <c r="K37" s="226">
        <v>33</v>
      </c>
      <c r="L37" s="183"/>
      <c r="M37" s="181"/>
      <c r="N37" s="181"/>
      <c r="O37" s="181"/>
    </row>
    <row r="38" spans="1:15" ht="13.8">
      <c r="A38" s="229" t="s">
        <v>241</v>
      </c>
      <c r="B38" s="224" t="s">
        <v>287</v>
      </c>
      <c r="C38" s="227"/>
      <c r="D38" s="227"/>
      <c r="E38" s="228"/>
      <c r="F38" s="228"/>
      <c r="G38" s="228"/>
      <c r="H38" s="227"/>
      <c r="I38" s="228"/>
      <c r="J38" s="227"/>
      <c r="K38" s="226">
        <v>34</v>
      </c>
      <c r="L38" s="183"/>
      <c r="M38" s="181"/>
      <c r="N38" s="181"/>
      <c r="O38" s="181"/>
    </row>
    <row r="39" spans="1:15" ht="13.8">
      <c r="A39" s="229" t="s">
        <v>242</v>
      </c>
      <c r="B39" s="224" t="s">
        <v>195</v>
      </c>
      <c r="C39" s="227"/>
      <c r="D39" s="227"/>
      <c r="E39" s="228"/>
      <c r="F39" s="228"/>
      <c r="G39" s="228"/>
      <c r="H39" s="227"/>
      <c r="I39" s="228"/>
      <c r="J39" s="227"/>
      <c r="K39" s="226">
        <v>35</v>
      </c>
      <c r="L39" s="183"/>
      <c r="M39" s="181"/>
      <c r="N39" s="181"/>
      <c r="O39" s="181"/>
    </row>
    <row r="40" spans="1:15" ht="13.8">
      <c r="A40" s="229" t="s">
        <v>243</v>
      </c>
      <c r="B40" s="230" t="s">
        <v>179</v>
      </c>
      <c r="C40" s="231"/>
      <c r="D40" s="231"/>
      <c r="E40" s="232"/>
      <c r="F40" s="232"/>
      <c r="G40" s="232"/>
      <c r="H40" s="231"/>
      <c r="I40" s="232"/>
      <c r="J40" s="231"/>
      <c r="K40" s="233">
        <v>36</v>
      </c>
      <c r="L40" s="183"/>
      <c r="M40" s="181"/>
      <c r="N40" s="181"/>
      <c r="O40" s="181"/>
    </row>
    <row r="41" spans="1:15" ht="13.8">
      <c r="A41" s="188"/>
      <c r="B41" s="189"/>
      <c r="C41" s="184"/>
      <c r="D41" s="184"/>
      <c r="E41" s="185"/>
      <c r="F41" s="185"/>
      <c r="G41" s="185"/>
      <c r="H41" s="184"/>
      <c r="I41" s="185"/>
      <c r="J41" s="184"/>
      <c r="K41" s="190"/>
      <c r="L41" s="183"/>
      <c r="M41" s="181"/>
      <c r="N41" s="181"/>
      <c r="O41" s="181"/>
    </row>
    <row r="42" spans="1:15">
      <c r="A42" s="181"/>
      <c r="B42" s="181"/>
      <c r="C42" s="181"/>
      <c r="D42" s="181"/>
      <c r="E42" s="181"/>
      <c r="F42" s="181"/>
      <c r="G42" s="181"/>
      <c r="H42" s="182"/>
      <c r="I42" s="181"/>
      <c r="J42" s="181"/>
      <c r="K42" s="181"/>
      <c r="L42" s="181"/>
      <c r="M42" s="181"/>
      <c r="N42" s="181"/>
      <c r="O42" s="181"/>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47</v>
      </c>
      <c r="M1" s="90" t="e">
        <f>Obsah!#REF!</f>
        <v>#REF!</v>
      </c>
    </row>
    <row r="2" spans="1:24" ht="7.5" customHeight="1"/>
    <row r="3" spans="1:24" ht="12">
      <c r="A3" s="27"/>
      <c r="B3" s="394"/>
      <c r="C3" s="394"/>
      <c r="D3" s="394"/>
      <c r="E3" s="394"/>
      <c r="F3" s="394"/>
      <c r="G3" s="395"/>
      <c r="H3" s="396"/>
      <c r="I3" s="394"/>
      <c r="J3" s="394"/>
      <c r="K3" s="394"/>
      <c r="L3" s="394"/>
      <c r="M3" s="394"/>
      <c r="N3" s="9"/>
    </row>
    <row r="4" spans="1:24">
      <c r="A4" s="27"/>
      <c r="B4" s="397"/>
      <c r="C4" s="398"/>
      <c r="D4" s="398"/>
      <c r="E4" s="398"/>
      <c r="F4" s="398"/>
      <c r="G4" s="399"/>
      <c r="H4" s="397"/>
      <c r="I4" s="398"/>
      <c r="J4" s="398"/>
      <c r="K4" s="398"/>
      <c r="L4" s="398"/>
      <c r="M4" s="398"/>
      <c r="N4" s="39"/>
    </row>
    <row r="5" spans="1:24" ht="12">
      <c r="A5" s="15"/>
      <c r="B5" s="392"/>
      <c r="C5" s="400"/>
      <c r="D5" s="392"/>
      <c r="E5" s="400"/>
      <c r="F5" s="392"/>
      <c r="G5" s="400"/>
      <c r="H5" s="392"/>
      <c r="I5" s="400"/>
      <c r="J5" s="392"/>
      <c r="K5" s="400"/>
      <c r="L5" s="392"/>
      <c r="M5" s="393"/>
      <c r="N5" s="58"/>
    </row>
    <row r="6" spans="1:24" ht="12">
      <c r="A6" s="13"/>
      <c r="B6" s="63"/>
      <c r="C6" s="31"/>
      <c r="D6" s="31"/>
      <c r="E6" s="31"/>
      <c r="F6" s="31"/>
      <c r="G6" s="31"/>
      <c r="H6" s="31"/>
      <c r="I6" s="31"/>
      <c r="J6" s="31"/>
      <c r="K6" s="31"/>
      <c r="L6" s="31"/>
      <c r="M6" s="32"/>
      <c r="N6" s="58"/>
    </row>
    <row r="7" spans="1:24" ht="12">
      <c r="A7" s="405"/>
      <c r="B7" s="403"/>
      <c r="C7" s="404"/>
      <c r="D7" s="404"/>
      <c r="E7" s="404"/>
      <c r="F7" s="404"/>
      <c r="G7" s="407"/>
      <c r="H7" s="403"/>
      <c r="I7" s="404"/>
      <c r="J7" s="404"/>
      <c r="K7" s="404"/>
      <c r="L7" s="404"/>
      <c r="M7" s="404"/>
      <c r="N7" s="40"/>
    </row>
    <row r="8" spans="1:24" ht="12">
      <c r="A8" s="406"/>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4"/>
      <c r="C18" s="394"/>
      <c r="D18" s="394"/>
      <c r="E18" s="394"/>
      <c r="F18" s="394"/>
      <c r="G18" s="395"/>
      <c r="H18" s="98"/>
      <c r="I18" s="98"/>
      <c r="J18" s="98"/>
      <c r="K18" s="98"/>
      <c r="L18" s="98"/>
      <c r="M18" s="98"/>
      <c r="N18" s="101"/>
      <c r="O18" s="98"/>
    </row>
    <row r="19" spans="1:15">
      <c r="A19" s="36"/>
      <c r="B19" s="408"/>
      <c r="C19" s="409"/>
      <c r="D19" s="409"/>
      <c r="E19" s="409"/>
      <c r="F19" s="409"/>
      <c r="G19" s="409"/>
      <c r="H19" s="101"/>
      <c r="I19" s="102"/>
      <c r="J19" s="103"/>
      <c r="K19" s="50"/>
      <c r="L19" s="103"/>
      <c r="M19" s="104"/>
      <c r="N19" s="101"/>
      <c r="O19" s="98"/>
    </row>
    <row r="20" spans="1:15" ht="12">
      <c r="A20" s="37"/>
      <c r="B20" s="393"/>
      <c r="C20" s="400"/>
      <c r="D20" s="393"/>
      <c r="E20" s="400"/>
      <c r="F20" s="393"/>
      <c r="G20" s="400"/>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1"/>
      <c r="B22" s="403"/>
      <c r="C22" s="404"/>
      <c r="D22" s="404"/>
      <c r="E22" s="404"/>
      <c r="F22" s="404"/>
      <c r="G22" s="404"/>
      <c r="H22" s="101"/>
      <c r="I22" s="102"/>
      <c r="J22" s="103"/>
      <c r="K22" s="50"/>
      <c r="L22" s="103"/>
      <c r="M22" s="104"/>
      <c r="N22" s="101"/>
      <c r="O22" s="98"/>
    </row>
    <row r="23" spans="1:15" ht="12">
      <c r="A23" s="402"/>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48</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4"/>
      <c r="C3" s="394"/>
      <c r="D3" s="394"/>
      <c r="E3" s="394"/>
      <c r="F3" s="394"/>
      <c r="G3" s="395"/>
      <c r="H3" s="396"/>
      <c r="I3" s="394"/>
      <c r="J3" s="394"/>
      <c r="K3" s="394"/>
      <c r="L3" s="394"/>
      <c r="M3" s="394"/>
      <c r="N3" s="9"/>
    </row>
    <row r="4" spans="1:21" ht="13.5" customHeight="1">
      <c r="A4" s="27"/>
      <c r="B4" s="397"/>
      <c r="C4" s="398"/>
      <c r="D4" s="398"/>
      <c r="E4" s="398"/>
      <c r="F4" s="398"/>
      <c r="G4" s="399"/>
      <c r="H4" s="397"/>
      <c r="I4" s="398"/>
      <c r="J4" s="398"/>
      <c r="K4" s="398"/>
      <c r="L4" s="398"/>
      <c r="M4" s="398"/>
      <c r="N4" s="39"/>
    </row>
    <row r="5" spans="1:21" ht="12">
      <c r="A5" s="15"/>
      <c r="B5" s="392"/>
      <c r="C5" s="400"/>
      <c r="D5" s="392"/>
      <c r="E5" s="400"/>
      <c r="F5" s="392"/>
      <c r="G5" s="400"/>
      <c r="H5" s="392"/>
      <c r="I5" s="400"/>
      <c r="J5" s="392"/>
      <c r="K5" s="400"/>
      <c r="L5" s="392"/>
      <c r="M5" s="393"/>
      <c r="N5" s="58"/>
    </row>
    <row r="6" spans="1:21" ht="12">
      <c r="A6" s="13"/>
      <c r="B6" s="63"/>
      <c r="C6" s="31"/>
      <c r="D6" s="31"/>
      <c r="E6" s="31"/>
      <c r="F6" s="31"/>
      <c r="G6" s="31"/>
      <c r="H6" s="31"/>
      <c r="I6" s="31"/>
      <c r="J6" s="31"/>
      <c r="K6" s="31"/>
      <c r="L6" s="31"/>
      <c r="M6" s="48"/>
      <c r="N6" s="58"/>
    </row>
    <row r="7" spans="1:21" ht="12">
      <c r="A7" s="405"/>
      <c r="B7" s="403"/>
      <c r="C7" s="404"/>
      <c r="D7" s="404"/>
      <c r="E7" s="404"/>
      <c r="F7" s="404"/>
      <c r="G7" s="407"/>
      <c r="H7" s="403"/>
      <c r="I7" s="404"/>
      <c r="J7" s="404"/>
      <c r="K7" s="404"/>
      <c r="L7" s="404"/>
      <c r="M7" s="404"/>
      <c r="N7" s="40"/>
    </row>
    <row r="8" spans="1:21" ht="12">
      <c r="A8" s="406"/>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4"/>
      <c r="C18" s="394"/>
      <c r="D18" s="394"/>
      <c r="E18" s="394"/>
      <c r="F18" s="394"/>
      <c r="G18" s="395"/>
      <c r="H18" s="7"/>
      <c r="I18" s="7"/>
      <c r="J18" s="7"/>
      <c r="K18" s="7"/>
      <c r="L18" s="7"/>
      <c r="M18" s="7"/>
      <c r="N18" s="101"/>
      <c r="O18" s="98"/>
      <c r="P18" s="59"/>
      <c r="Q18" s="38"/>
      <c r="R18" s="8"/>
      <c r="S18" s="8"/>
      <c r="T18" s="8"/>
    </row>
    <row r="19" spans="1:20">
      <c r="A19" s="36"/>
      <c r="B19" s="408"/>
      <c r="C19" s="409"/>
      <c r="D19" s="409"/>
      <c r="E19" s="409"/>
      <c r="F19" s="409"/>
      <c r="G19" s="409"/>
      <c r="H19" s="101"/>
      <c r="I19" s="102"/>
      <c r="J19" s="103"/>
      <c r="K19" s="50"/>
      <c r="L19" s="103"/>
      <c r="M19" s="104"/>
      <c r="N19" s="101"/>
      <c r="O19" s="98"/>
      <c r="P19" s="59"/>
      <c r="Q19" s="38"/>
      <c r="R19" s="8"/>
      <c r="S19" s="8"/>
      <c r="T19" s="8"/>
    </row>
    <row r="20" spans="1:20" ht="12">
      <c r="A20" s="37"/>
      <c r="B20" s="393"/>
      <c r="C20" s="400"/>
      <c r="D20" s="393"/>
      <c r="E20" s="400"/>
      <c r="F20" s="393"/>
      <c r="G20" s="400"/>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1"/>
      <c r="B22" s="403"/>
      <c r="C22" s="404"/>
      <c r="D22" s="404"/>
      <c r="E22" s="404"/>
      <c r="F22" s="404"/>
      <c r="G22" s="404"/>
      <c r="H22" s="101"/>
      <c r="I22" s="102"/>
      <c r="J22" s="103"/>
      <c r="K22" s="50"/>
      <c r="L22" s="103"/>
      <c r="M22" s="104"/>
      <c r="N22" s="101"/>
      <c r="O22" s="98"/>
      <c r="P22" s="59"/>
      <c r="Q22" s="38"/>
      <c r="R22" s="8"/>
      <c r="S22" s="8"/>
      <c r="T22" s="8"/>
    </row>
    <row r="23" spans="1:20" ht="12">
      <c r="A23" s="402"/>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49</v>
      </c>
      <c r="M1" s="90" t="e">
        <f>Obsah!#REF!</f>
        <v>#REF!</v>
      </c>
    </row>
    <row r="2" spans="1:24" ht="7.5" customHeight="1"/>
    <row r="3" spans="1:24" ht="12">
      <c r="A3" s="27"/>
      <c r="B3" s="394"/>
      <c r="C3" s="394"/>
      <c r="D3" s="394"/>
      <c r="E3" s="394"/>
      <c r="F3" s="394"/>
      <c r="G3" s="395"/>
      <c r="H3" s="396"/>
      <c r="I3" s="394"/>
      <c r="J3" s="394"/>
      <c r="K3" s="394"/>
      <c r="L3" s="394"/>
      <c r="M3" s="394"/>
      <c r="N3" s="9"/>
    </row>
    <row r="4" spans="1:24">
      <c r="A4" s="27"/>
      <c r="B4" s="397"/>
      <c r="C4" s="398"/>
      <c r="D4" s="398"/>
      <c r="E4" s="398"/>
      <c r="F4" s="398"/>
      <c r="G4" s="399"/>
      <c r="H4" s="397"/>
      <c r="I4" s="398"/>
      <c r="J4" s="398"/>
      <c r="K4" s="398"/>
      <c r="L4" s="398"/>
      <c r="M4" s="398"/>
      <c r="N4" s="39"/>
    </row>
    <row r="5" spans="1:24" ht="12">
      <c r="A5" s="15"/>
      <c r="B5" s="392"/>
      <c r="C5" s="400"/>
      <c r="D5" s="392"/>
      <c r="E5" s="400"/>
      <c r="F5" s="392"/>
      <c r="G5" s="400"/>
      <c r="H5" s="392"/>
      <c r="I5" s="400"/>
      <c r="J5" s="392"/>
      <c r="K5" s="400"/>
      <c r="L5" s="392"/>
      <c r="M5" s="393"/>
      <c r="N5" s="58"/>
    </row>
    <row r="6" spans="1:24" ht="12">
      <c r="A6" s="13"/>
      <c r="B6" s="63"/>
      <c r="C6" s="31"/>
      <c r="D6" s="31"/>
      <c r="E6" s="31"/>
      <c r="F6" s="31"/>
      <c r="G6" s="31"/>
      <c r="H6" s="31"/>
      <c r="I6" s="31"/>
      <c r="J6" s="31"/>
      <c r="K6" s="31"/>
      <c r="L6" s="31"/>
      <c r="M6" s="32"/>
      <c r="N6" s="58"/>
    </row>
    <row r="7" spans="1:24" ht="12">
      <c r="A7" s="405"/>
      <c r="B7" s="403"/>
      <c r="C7" s="404"/>
      <c r="D7" s="404"/>
      <c r="E7" s="404"/>
      <c r="F7" s="404"/>
      <c r="G7" s="407"/>
      <c r="H7" s="403"/>
      <c r="I7" s="404"/>
      <c r="J7" s="404"/>
      <c r="K7" s="404"/>
      <c r="L7" s="404"/>
      <c r="M7" s="404"/>
      <c r="N7" s="40"/>
    </row>
    <row r="8" spans="1:24" ht="12">
      <c r="A8" s="406"/>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4"/>
      <c r="C18" s="394"/>
      <c r="D18" s="394"/>
      <c r="E18" s="394"/>
      <c r="F18" s="394"/>
      <c r="G18" s="395"/>
      <c r="H18" s="98"/>
      <c r="I18" s="98"/>
      <c r="J18" s="98"/>
      <c r="K18" s="98"/>
      <c r="L18" s="98"/>
      <c r="M18" s="98"/>
      <c r="N18" s="101"/>
      <c r="O18" s="98"/>
    </row>
    <row r="19" spans="1:15">
      <c r="A19" s="36"/>
      <c r="B19" s="408"/>
      <c r="C19" s="409"/>
      <c r="D19" s="409"/>
      <c r="E19" s="409"/>
      <c r="F19" s="409"/>
      <c r="G19" s="409"/>
      <c r="H19" s="101"/>
      <c r="I19" s="102"/>
      <c r="J19" s="103"/>
      <c r="K19" s="50"/>
      <c r="L19" s="103"/>
      <c r="M19" s="104"/>
      <c r="N19" s="101"/>
      <c r="O19" s="98"/>
    </row>
    <row r="20" spans="1:15" ht="12">
      <c r="A20" s="37"/>
      <c r="B20" s="393"/>
      <c r="C20" s="400"/>
      <c r="D20" s="393"/>
      <c r="E20" s="400"/>
      <c r="F20" s="393"/>
      <c r="G20" s="400"/>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1"/>
      <c r="B22" s="403"/>
      <c r="C22" s="404"/>
      <c r="D22" s="404"/>
      <c r="E22" s="404"/>
      <c r="F22" s="404"/>
      <c r="G22" s="404"/>
      <c r="H22" s="101"/>
      <c r="I22" s="102"/>
      <c r="J22" s="103"/>
      <c r="K22" s="50"/>
      <c r="L22" s="103"/>
      <c r="M22" s="104"/>
      <c r="N22" s="101"/>
      <c r="O22" s="98"/>
    </row>
    <row r="23" spans="1:15" ht="12">
      <c r="A23" s="402"/>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50</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4"/>
      <c r="C3" s="394"/>
      <c r="D3" s="394"/>
      <c r="E3" s="394"/>
      <c r="F3" s="394"/>
      <c r="G3" s="395"/>
      <c r="H3" s="396"/>
      <c r="I3" s="394"/>
      <c r="J3" s="394"/>
      <c r="K3" s="394"/>
      <c r="L3" s="394"/>
      <c r="M3" s="394"/>
      <c r="N3" s="9"/>
    </row>
    <row r="4" spans="1:21" ht="13.5" customHeight="1">
      <c r="A4" s="27"/>
      <c r="B4" s="397"/>
      <c r="C4" s="398"/>
      <c r="D4" s="398"/>
      <c r="E4" s="398"/>
      <c r="F4" s="398"/>
      <c r="G4" s="399"/>
      <c r="H4" s="397"/>
      <c r="I4" s="398"/>
      <c r="J4" s="398"/>
      <c r="K4" s="398"/>
      <c r="L4" s="398"/>
      <c r="M4" s="398"/>
      <c r="N4" s="39"/>
    </row>
    <row r="5" spans="1:21" ht="12">
      <c r="A5" s="15"/>
      <c r="B5" s="392"/>
      <c r="C5" s="400"/>
      <c r="D5" s="392"/>
      <c r="E5" s="400"/>
      <c r="F5" s="392"/>
      <c r="G5" s="400"/>
      <c r="H5" s="392"/>
      <c r="I5" s="400"/>
      <c r="J5" s="392"/>
      <c r="K5" s="400"/>
      <c r="L5" s="392"/>
      <c r="M5" s="393"/>
      <c r="N5" s="58"/>
    </row>
    <row r="6" spans="1:21" ht="12">
      <c r="A6" s="13"/>
      <c r="B6" s="63"/>
      <c r="C6" s="31"/>
      <c r="D6" s="31"/>
      <c r="E6" s="31"/>
      <c r="F6" s="31"/>
      <c r="G6" s="31"/>
      <c r="H6" s="31"/>
      <c r="I6" s="31"/>
      <c r="J6" s="31"/>
      <c r="K6" s="31"/>
      <c r="L6" s="31"/>
      <c r="M6" s="48"/>
      <c r="N6" s="58"/>
    </row>
    <row r="7" spans="1:21" ht="12">
      <c r="A7" s="405"/>
      <c r="B7" s="403"/>
      <c r="C7" s="404"/>
      <c r="D7" s="404"/>
      <c r="E7" s="404"/>
      <c r="F7" s="404"/>
      <c r="G7" s="407"/>
      <c r="H7" s="403"/>
      <c r="I7" s="404"/>
      <c r="J7" s="404"/>
      <c r="K7" s="404"/>
      <c r="L7" s="404"/>
      <c r="M7" s="404"/>
      <c r="N7" s="40"/>
    </row>
    <row r="8" spans="1:21" ht="12">
      <c r="A8" s="406"/>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4"/>
      <c r="C18" s="394"/>
      <c r="D18" s="394"/>
      <c r="E18" s="394"/>
      <c r="F18" s="394"/>
      <c r="G18" s="395"/>
      <c r="H18" s="7"/>
      <c r="I18" s="7"/>
      <c r="J18" s="7"/>
      <c r="K18" s="7"/>
      <c r="L18" s="7"/>
      <c r="M18" s="7"/>
      <c r="N18" s="101"/>
      <c r="O18" s="98"/>
      <c r="P18" s="59"/>
      <c r="Q18" s="38"/>
      <c r="R18" s="8"/>
      <c r="S18" s="8"/>
      <c r="T18" s="8"/>
    </row>
    <row r="19" spans="1:20">
      <c r="A19" s="36"/>
      <c r="B19" s="408"/>
      <c r="C19" s="409"/>
      <c r="D19" s="409"/>
      <c r="E19" s="409"/>
      <c r="F19" s="409"/>
      <c r="G19" s="409"/>
      <c r="H19" s="101"/>
      <c r="I19" s="102"/>
      <c r="J19" s="103"/>
      <c r="K19" s="50"/>
      <c r="L19" s="103"/>
      <c r="M19" s="104"/>
      <c r="N19" s="101"/>
      <c r="O19" s="98"/>
      <c r="P19" s="59"/>
      <c r="Q19" s="38"/>
      <c r="R19" s="8"/>
      <c r="S19" s="8"/>
      <c r="T19" s="8"/>
    </row>
    <row r="20" spans="1:20" ht="12">
      <c r="A20" s="37"/>
      <c r="B20" s="393"/>
      <c r="C20" s="400"/>
      <c r="D20" s="393"/>
      <c r="E20" s="400"/>
      <c r="F20" s="393"/>
      <c r="G20" s="400"/>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1"/>
      <c r="B22" s="403"/>
      <c r="C22" s="404"/>
      <c r="D22" s="404"/>
      <c r="E22" s="404"/>
      <c r="F22" s="404"/>
      <c r="G22" s="404"/>
      <c r="H22" s="101"/>
      <c r="I22" s="102"/>
      <c r="J22" s="103"/>
      <c r="K22" s="50"/>
      <c r="L22" s="103"/>
      <c r="M22" s="104"/>
      <c r="N22" s="101"/>
      <c r="O22" s="98"/>
      <c r="P22" s="59"/>
      <c r="Q22" s="38"/>
      <c r="R22" s="8"/>
      <c r="S22" s="8"/>
      <c r="T22" s="8"/>
    </row>
    <row r="23" spans="1:20" ht="12">
      <c r="A23" s="402"/>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51</v>
      </c>
      <c r="M1" s="90" t="e">
        <f>Obsah!#REF!</f>
        <v>#REF!</v>
      </c>
    </row>
    <row r="2" spans="1:24" ht="7.5" customHeight="1"/>
    <row r="3" spans="1:24" ht="12">
      <c r="A3" s="27"/>
      <c r="B3" s="394"/>
      <c r="C3" s="394"/>
      <c r="D3" s="394"/>
      <c r="E3" s="394"/>
      <c r="F3" s="394"/>
      <c r="G3" s="395"/>
      <c r="H3" s="396"/>
      <c r="I3" s="394"/>
      <c r="J3" s="394"/>
      <c r="K3" s="394"/>
      <c r="L3" s="394"/>
      <c r="M3" s="394"/>
      <c r="N3" s="9"/>
    </row>
    <row r="4" spans="1:24">
      <c r="A4" s="27"/>
      <c r="B4" s="397"/>
      <c r="C4" s="398"/>
      <c r="D4" s="398"/>
      <c r="E4" s="398"/>
      <c r="F4" s="398"/>
      <c r="G4" s="399"/>
      <c r="H4" s="397"/>
      <c r="I4" s="398"/>
      <c r="J4" s="398"/>
      <c r="K4" s="398"/>
      <c r="L4" s="398"/>
      <c r="M4" s="398"/>
      <c r="N4" s="39"/>
    </row>
    <row r="5" spans="1:24" ht="12">
      <c r="A5" s="15"/>
      <c r="B5" s="392"/>
      <c r="C5" s="400"/>
      <c r="D5" s="392"/>
      <c r="E5" s="400"/>
      <c r="F5" s="392"/>
      <c r="G5" s="400"/>
      <c r="H5" s="392"/>
      <c r="I5" s="400"/>
      <c r="J5" s="392"/>
      <c r="K5" s="400"/>
      <c r="L5" s="392"/>
      <c r="M5" s="393"/>
      <c r="N5" s="58"/>
    </row>
    <row r="6" spans="1:24" ht="12">
      <c r="A6" s="13"/>
      <c r="B6" s="63"/>
      <c r="C6" s="31"/>
      <c r="D6" s="31"/>
      <c r="E6" s="31"/>
      <c r="F6" s="31"/>
      <c r="G6" s="31"/>
      <c r="H6" s="31"/>
      <c r="I6" s="31"/>
      <c r="J6" s="31"/>
      <c r="K6" s="31"/>
      <c r="L6" s="31"/>
      <c r="M6" s="32"/>
      <c r="N6" s="58"/>
    </row>
    <row r="7" spans="1:24" ht="12">
      <c r="A7" s="405"/>
      <c r="B7" s="403"/>
      <c r="C7" s="404"/>
      <c r="D7" s="404"/>
      <c r="E7" s="404"/>
      <c r="F7" s="404"/>
      <c r="G7" s="407"/>
      <c r="H7" s="403"/>
      <c r="I7" s="404"/>
      <c r="J7" s="404"/>
      <c r="K7" s="404"/>
      <c r="L7" s="404"/>
      <c r="M7" s="404"/>
      <c r="N7" s="40"/>
    </row>
    <row r="8" spans="1:24" ht="12">
      <c r="A8" s="406"/>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4"/>
      <c r="C18" s="394"/>
      <c r="D18" s="394"/>
      <c r="E18" s="394"/>
      <c r="F18" s="394"/>
      <c r="G18" s="395"/>
      <c r="H18" s="98"/>
      <c r="I18" s="98"/>
      <c r="J18" s="98"/>
      <c r="K18" s="98"/>
      <c r="L18" s="98"/>
      <c r="M18" s="98"/>
      <c r="N18" s="101"/>
      <c r="O18" s="98"/>
    </row>
    <row r="19" spans="1:15">
      <c r="A19" s="36"/>
      <c r="B19" s="408"/>
      <c r="C19" s="409"/>
      <c r="D19" s="409"/>
      <c r="E19" s="409"/>
      <c r="F19" s="409"/>
      <c r="G19" s="409"/>
      <c r="H19" s="101"/>
      <c r="I19" s="102"/>
      <c r="J19" s="103"/>
      <c r="K19" s="50"/>
      <c r="L19" s="103"/>
      <c r="M19" s="104"/>
      <c r="N19" s="101"/>
      <c r="O19" s="98"/>
    </row>
    <row r="20" spans="1:15" ht="12">
      <c r="A20" s="37"/>
      <c r="B20" s="393"/>
      <c r="C20" s="400"/>
      <c r="D20" s="393"/>
      <c r="E20" s="400"/>
      <c r="F20" s="393"/>
      <c r="G20" s="400"/>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1"/>
      <c r="B22" s="403"/>
      <c r="C22" s="404"/>
      <c r="D22" s="404"/>
      <c r="E22" s="404"/>
      <c r="F22" s="404"/>
      <c r="G22" s="404"/>
      <c r="H22" s="101"/>
      <c r="I22" s="102"/>
      <c r="J22" s="103"/>
      <c r="K22" s="50"/>
      <c r="L22" s="103"/>
      <c r="M22" s="104"/>
      <c r="N22" s="101"/>
      <c r="O22" s="98"/>
    </row>
    <row r="23" spans="1:15" ht="12">
      <c r="A23" s="402"/>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52</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4"/>
      <c r="C3" s="394"/>
      <c r="D3" s="394"/>
      <c r="E3" s="394"/>
      <c r="F3" s="394"/>
      <c r="G3" s="395"/>
      <c r="H3" s="396"/>
      <c r="I3" s="394"/>
      <c r="J3" s="394"/>
      <c r="K3" s="394"/>
      <c r="L3" s="394"/>
      <c r="M3" s="394"/>
      <c r="N3" s="9"/>
    </row>
    <row r="4" spans="1:21" ht="13.5" customHeight="1">
      <c r="A4" s="27"/>
      <c r="B4" s="397"/>
      <c r="C4" s="398"/>
      <c r="D4" s="398"/>
      <c r="E4" s="398"/>
      <c r="F4" s="398"/>
      <c r="G4" s="399"/>
      <c r="H4" s="397"/>
      <c r="I4" s="398"/>
      <c r="J4" s="398"/>
      <c r="K4" s="398"/>
      <c r="L4" s="398"/>
      <c r="M4" s="398"/>
      <c r="N4" s="39"/>
    </row>
    <row r="5" spans="1:21" ht="12">
      <c r="A5" s="15"/>
      <c r="B5" s="392"/>
      <c r="C5" s="400"/>
      <c r="D5" s="392"/>
      <c r="E5" s="400"/>
      <c r="F5" s="392"/>
      <c r="G5" s="400"/>
      <c r="H5" s="392"/>
      <c r="I5" s="400"/>
      <c r="J5" s="392"/>
      <c r="K5" s="400"/>
      <c r="L5" s="392"/>
      <c r="M5" s="393"/>
      <c r="N5" s="58"/>
    </row>
    <row r="6" spans="1:21" ht="12">
      <c r="A6" s="13"/>
      <c r="B6" s="63"/>
      <c r="C6" s="31"/>
      <c r="D6" s="31"/>
      <c r="E6" s="31"/>
      <c r="F6" s="31"/>
      <c r="G6" s="31"/>
      <c r="H6" s="31"/>
      <c r="I6" s="31"/>
      <c r="J6" s="31"/>
      <c r="K6" s="31"/>
      <c r="L6" s="31"/>
      <c r="M6" s="48"/>
      <c r="N6" s="58"/>
    </row>
    <row r="7" spans="1:21" ht="12">
      <c r="A7" s="405"/>
      <c r="B7" s="403"/>
      <c r="C7" s="404"/>
      <c r="D7" s="404"/>
      <c r="E7" s="404"/>
      <c r="F7" s="404"/>
      <c r="G7" s="407"/>
      <c r="H7" s="403"/>
      <c r="I7" s="404"/>
      <c r="J7" s="404"/>
      <c r="K7" s="404"/>
      <c r="L7" s="404"/>
      <c r="M7" s="404"/>
      <c r="N7" s="40"/>
    </row>
    <row r="8" spans="1:21" ht="12">
      <c r="A8" s="406"/>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4"/>
      <c r="C18" s="394"/>
      <c r="D18" s="394"/>
      <c r="E18" s="394"/>
      <c r="F18" s="394"/>
      <c r="G18" s="395"/>
      <c r="H18" s="7"/>
      <c r="I18" s="7"/>
      <c r="J18" s="7"/>
      <c r="K18" s="7"/>
      <c r="L18" s="7"/>
      <c r="M18" s="7"/>
      <c r="N18" s="101"/>
      <c r="O18" s="98"/>
      <c r="P18" s="59"/>
      <c r="Q18" s="38"/>
      <c r="R18" s="8"/>
      <c r="S18" s="8"/>
      <c r="T18" s="8"/>
    </row>
    <row r="19" spans="1:20">
      <c r="A19" s="36"/>
      <c r="B19" s="408"/>
      <c r="C19" s="409"/>
      <c r="D19" s="409"/>
      <c r="E19" s="409"/>
      <c r="F19" s="409"/>
      <c r="G19" s="409"/>
      <c r="H19" s="101"/>
      <c r="I19" s="102"/>
      <c r="J19" s="103"/>
      <c r="K19" s="50"/>
      <c r="L19" s="103"/>
      <c r="M19" s="104"/>
      <c r="N19" s="101"/>
      <c r="O19" s="98"/>
      <c r="P19" s="59"/>
      <c r="Q19" s="38"/>
      <c r="R19" s="8"/>
      <c r="S19" s="8"/>
      <c r="T19" s="8"/>
    </row>
    <row r="20" spans="1:20" ht="12">
      <c r="A20" s="37"/>
      <c r="B20" s="393"/>
      <c r="C20" s="400"/>
      <c r="D20" s="393"/>
      <c r="E20" s="400"/>
      <c r="F20" s="393"/>
      <c r="G20" s="400"/>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1"/>
      <c r="B22" s="403"/>
      <c r="C22" s="404"/>
      <c r="D22" s="404"/>
      <c r="E22" s="404"/>
      <c r="F22" s="404"/>
      <c r="G22" s="404"/>
      <c r="H22" s="101"/>
      <c r="I22" s="102"/>
      <c r="J22" s="103"/>
      <c r="K22" s="50"/>
      <c r="L22" s="103"/>
      <c r="M22" s="104"/>
      <c r="N22" s="101"/>
      <c r="O22" s="98"/>
      <c r="P22" s="59"/>
      <c r="Q22" s="38"/>
      <c r="R22" s="8"/>
      <c r="S22" s="8"/>
      <c r="T22" s="8"/>
    </row>
    <row r="23" spans="1:20" ht="12">
      <c r="A23" s="402"/>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53</v>
      </c>
      <c r="M1" s="90" t="e">
        <f>Obsah!#REF!</f>
        <v>#REF!</v>
      </c>
    </row>
    <row r="2" spans="1:24" ht="7.5" customHeight="1"/>
    <row r="3" spans="1:24" ht="12">
      <c r="A3" s="27"/>
      <c r="B3" s="394"/>
      <c r="C3" s="394"/>
      <c r="D3" s="394"/>
      <c r="E3" s="394"/>
      <c r="F3" s="394"/>
      <c r="G3" s="395"/>
      <c r="H3" s="396"/>
      <c r="I3" s="394"/>
      <c r="J3" s="394"/>
      <c r="K3" s="394"/>
      <c r="L3" s="394"/>
      <c r="M3" s="394"/>
      <c r="N3" s="9"/>
    </row>
    <row r="4" spans="1:24">
      <c r="A4" s="27"/>
      <c r="B4" s="397"/>
      <c r="C4" s="398"/>
      <c r="D4" s="398"/>
      <c r="E4" s="398"/>
      <c r="F4" s="398"/>
      <c r="G4" s="399"/>
      <c r="H4" s="397"/>
      <c r="I4" s="398"/>
      <c r="J4" s="398"/>
      <c r="K4" s="398"/>
      <c r="L4" s="398"/>
      <c r="M4" s="398"/>
      <c r="N4" s="39"/>
    </row>
    <row r="5" spans="1:24" ht="12">
      <c r="A5" s="15"/>
      <c r="B5" s="392"/>
      <c r="C5" s="400"/>
      <c r="D5" s="392"/>
      <c r="E5" s="400"/>
      <c r="F5" s="392"/>
      <c r="G5" s="400"/>
      <c r="H5" s="392"/>
      <c r="I5" s="400"/>
      <c r="J5" s="392"/>
      <c r="K5" s="400"/>
      <c r="L5" s="392"/>
      <c r="M5" s="393"/>
      <c r="N5" s="58"/>
    </row>
    <row r="6" spans="1:24" ht="12">
      <c r="A6" s="47"/>
      <c r="B6" s="63"/>
      <c r="C6" s="31"/>
      <c r="D6" s="31"/>
      <c r="E6" s="31"/>
      <c r="F6" s="31"/>
      <c r="G6" s="31"/>
      <c r="H6" s="31"/>
      <c r="I6" s="31"/>
      <c r="J6" s="31"/>
      <c r="K6" s="31"/>
      <c r="L6" s="31"/>
      <c r="M6" s="32"/>
      <c r="N6" s="58"/>
    </row>
    <row r="7" spans="1:24" ht="12">
      <c r="A7" s="405"/>
      <c r="B7" s="403"/>
      <c r="C7" s="404"/>
      <c r="D7" s="404"/>
      <c r="E7" s="404"/>
      <c r="F7" s="404"/>
      <c r="G7" s="407"/>
      <c r="H7" s="403"/>
      <c r="I7" s="404"/>
      <c r="J7" s="404"/>
      <c r="K7" s="404"/>
      <c r="L7" s="404"/>
      <c r="M7" s="404"/>
      <c r="N7" s="40"/>
    </row>
    <row r="8" spans="1:24" ht="12">
      <c r="A8" s="406"/>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4"/>
      <c r="C18" s="394"/>
      <c r="D18" s="394"/>
      <c r="E18" s="394"/>
      <c r="F18" s="394"/>
      <c r="G18" s="395"/>
      <c r="H18" s="98"/>
      <c r="I18" s="98"/>
      <c r="J18" s="98"/>
      <c r="K18" s="98"/>
      <c r="L18" s="98"/>
      <c r="M18" s="98"/>
      <c r="N18" s="101"/>
      <c r="O18" s="98"/>
    </row>
    <row r="19" spans="1:15">
      <c r="A19" s="36"/>
      <c r="B19" s="408"/>
      <c r="C19" s="409"/>
      <c r="D19" s="409"/>
      <c r="E19" s="409"/>
      <c r="F19" s="409"/>
      <c r="G19" s="409"/>
      <c r="H19" s="101"/>
      <c r="I19" s="102"/>
      <c r="J19" s="103"/>
      <c r="K19" s="50"/>
      <c r="L19" s="103"/>
      <c r="M19" s="104"/>
      <c r="N19" s="101"/>
      <c r="O19" s="98"/>
    </row>
    <row r="20" spans="1:15" ht="12">
      <c r="A20" s="37"/>
      <c r="B20" s="393"/>
      <c r="C20" s="400"/>
      <c r="D20" s="393"/>
      <c r="E20" s="400"/>
      <c r="F20" s="393"/>
      <c r="G20" s="400"/>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1"/>
      <c r="B22" s="403"/>
      <c r="C22" s="404"/>
      <c r="D22" s="404"/>
      <c r="E22" s="404"/>
      <c r="F22" s="404"/>
      <c r="G22" s="404"/>
      <c r="H22" s="101"/>
      <c r="I22" s="102"/>
      <c r="J22" s="103"/>
      <c r="K22" s="50"/>
      <c r="L22" s="103"/>
      <c r="M22" s="104"/>
      <c r="N22" s="101"/>
      <c r="O22" s="98"/>
    </row>
    <row r="23" spans="1:15" ht="12">
      <c r="A23" s="402"/>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54</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4"/>
      <c r="C3" s="394"/>
      <c r="D3" s="394"/>
      <c r="E3" s="394"/>
      <c r="F3" s="394"/>
      <c r="G3" s="395"/>
      <c r="H3" s="396"/>
      <c r="I3" s="394"/>
      <c r="J3" s="394"/>
      <c r="K3" s="394"/>
      <c r="L3" s="394"/>
      <c r="M3" s="394"/>
      <c r="N3" s="9"/>
    </row>
    <row r="4" spans="1:21" ht="13.5" customHeight="1">
      <c r="A4" s="27"/>
      <c r="B4" s="397"/>
      <c r="C4" s="398"/>
      <c r="D4" s="398"/>
      <c r="E4" s="398"/>
      <c r="F4" s="398"/>
      <c r="G4" s="399"/>
      <c r="H4" s="397"/>
      <c r="I4" s="398"/>
      <c r="J4" s="398"/>
      <c r="K4" s="398"/>
      <c r="L4" s="398"/>
      <c r="M4" s="398"/>
      <c r="N4" s="39"/>
    </row>
    <row r="5" spans="1:21" ht="12">
      <c r="A5" s="15"/>
      <c r="B5" s="392"/>
      <c r="C5" s="400"/>
      <c r="D5" s="392"/>
      <c r="E5" s="400"/>
      <c r="F5" s="392"/>
      <c r="G5" s="400"/>
      <c r="H5" s="392"/>
      <c r="I5" s="400"/>
      <c r="J5" s="392"/>
      <c r="K5" s="400"/>
      <c r="L5" s="392"/>
      <c r="M5" s="393"/>
      <c r="N5" s="58"/>
    </row>
    <row r="6" spans="1:21" ht="12">
      <c r="A6" s="13"/>
      <c r="B6" s="63"/>
      <c r="C6" s="31"/>
      <c r="D6" s="31"/>
      <c r="E6" s="31"/>
      <c r="F6" s="31"/>
      <c r="G6" s="31"/>
      <c r="H6" s="31"/>
      <c r="I6" s="31"/>
      <c r="J6" s="31"/>
      <c r="K6" s="31"/>
      <c r="L6" s="31"/>
      <c r="M6" s="48"/>
      <c r="N6" s="58"/>
    </row>
    <row r="7" spans="1:21" ht="12">
      <c r="A7" s="405"/>
      <c r="B7" s="403"/>
      <c r="C7" s="404"/>
      <c r="D7" s="404"/>
      <c r="E7" s="404"/>
      <c r="F7" s="404"/>
      <c r="G7" s="407"/>
      <c r="H7" s="403"/>
      <c r="I7" s="404"/>
      <c r="J7" s="404"/>
      <c r="K7" s="404"/>
      <c r="L7" s="404"/>
      <c r="M7" s="404"/>
      <c r="N7" s="40"/>
    </row>
    <row r="8" spans="1:21" ht="12">
      <c r="A8" s="406"/>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4"/>
      <c r="C18" s="394"/>
      <c r="D18" s="394"/>
      <c r="E18" s="394"/>
      <c r="F18" s="394"/>
      <c r="G18" s="395"/>
      <c r="H18" s="7"/>
      <c r="I18" s="7"/>
      <c r="J18" s="7"/>
      <c r="K18" s="7"/>
      <c r="L18" s="7"/>
      <c r="M18" s="7"/>
      <c r="N18" s="101"/>
      <c r="O18" s="98"/>
      <c r="P18" s="59"/>
      <c r="Q18" s="38"/>
      <c r="R18" s="8"/>
      <c r="S18" s="8"/>
      <c r="T18" s="8"/>
    </row>
    <row r="19" spans="1:20">
      <c r="A19" s="36"/>
      <c r="B19" s="408"/>
      <c r="C19" s="409"/>
      <c r="D19" s="409"/>
      <c r="E19" s="409"/>
      <c r="F19" s="409"/>
      <c r="G19" s="409"/>
      <c r="H19" s="101"/>
      <c r="I19" s="102"/>
      <c r="J19" s="103"/>
      <c r="K19" s="50"/>
      <c r="L19" s="103"/>
      <c r="M19" s="104"/>
      <c r="N19" s="101"/>
      <c r="O19" s="98"/>
      <c r="P19" s="59"/>
      <c r="Q19" s="38"/>
      <c r="R19" s="8"/>
      <c r="S19" s="8"/>
      <c r="T19" s="8"/>
    </row>
    <row r="20" spans="1:20" ht="12">
      <c r="A20" s="37"/>
      <c r="B20" s="393"/>
      <c r="C20" s="400"/>
      <c r="D20" s="393"/>
      <c r="E20" s="400"/>
      <c r="F20" s="393"/>
      <c r="G20" s="400"/>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1"/>
      <c r="B22" s="403"/>
      <c r="C22" s="404"/>
      <c r="D22" s="404"/>
      <c r="E22" s="404"/>
      <c r="F22" s="404"/>
      <c r="G22" s="404"/>
      <c r="H22" s="101"/>
      <c r="I22" s="102"/>
      <c r="J22" s="103"/>
      <c r="K22" s="50"/>
      <c r="L22" s="103"/>
      <c r="M22" s="104"/>
      <c r="N22" s="101"/>
      <c r="O22" s="98"/>
      <c r="P22" s="59"/>
      <c r="Q22" s="38"/>
      <c r="R22" s="8"/>
      <c r="S22" s="8"/>
      <c r="T22" s="8"/>
    </row>
    <row r="23" spans="1:20" ht="12">
      <c r="A23" s="402"/>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55</v>
      </c>
      <c r="M1" s="90" t="e">
        <f>Obsah!#REF!</f>
        <v>#REF!</v>
      </c>
    </row>
    <row r="2" spans="1:24" ht="7.5" customHeight="1"/>
    <row r="3" spans="1:24" ht="12">
      <c r="A3" s="27"/>
      <c r="B3" s="394"/>
      <c r="C3" s="394"/>
      <c r="D3" s="394"/>
      <c r="E3" s="394"/>
      <c r="F3" s="394"/>
      <c r="G3" s="395"/>
      <c r="H3" s="396"/>
      <c r="I3" s="394"/>
      <c r="J3" s="394"/>
      <c r="K3" s="394"/>
      <c r="L3" s="394"/>
      <c r="M3" s="394"/>
      <c r="N3" s="9"/>
    </row>
    <row r="4" spans="1:24">
      <c r="A4" s="27"/>
      <c r="B4" s="397"/>
      <c r="C4" s="398"/>
      <c r="D4" s="398"/>
      <c r="E4" s="398"/>
      <c r="F4" s="398"/>
      <c r="G4" s="399"/>
      <c r="H4" s="397"/>
      <c r="I4" s="398"/>
      <c r="J4" s="398"/>
      <c r="K4" s="398"/>
      <c r="L4" s="398"/>
      <c r="M4" s="398"/>
      <c r="N4" s="39"/>
    </row>
    <row r="5" spans="1:24" ht="12">
      <c r="A5" s="15"/>
      <c r="B5" s="392"/>
      <c r="C5" s="400"/>
      <c r="D5" s="392"/>
      <c r="E5" s="400"/>
      <c r="F5" s="392"/>
      <c r="G5" s="400"/>
      <c r="H5" s="392"/>
      <c r="I5" s="400"/>
      <c r="J5" s="392"/>
      <c r="K5" s="400"/>
      <c r="L5" s="392"/>
      <c r="M5" s="393"/>
      <c r="N5" s="58"/>
    </row>
    <row r="6" spans="1:24" ht="12">
      <c r="A6" s="13"/>
      <c r="B6" s="63"/>
      <c r="C6" s="31"/>
      <c r="D6" s="31"/>
      <c r="E6" s="31"/>
      <c r="F6" s="31"/>
      <c r="G6" s="31"/>
      <c r="H6" s="31"/>
      <c r="I6" s="31"/>
      <c r="J6" s="31"/>
      <c r="K6" s="31"/>
      <c r="L6" s="31"/>
      <c r="M6" s="32"/>
      <c r="N6" s="58"/>
    </row>
    <row r="7" spans="1:24" ht="12">
      <c r="A7" s="405"/>
      <c r="B7" s="403"/>
      <c r="C7" s="404"/>
      <c r="D7" s="404"/>
      <c r="E7" s="404"/>
      <c r="F7" s="404"/>
      <c r="G7" s="407"/>
      <c r="H7" s="403"/>
      <c r="I7" s="404"/>
      <c r="J7" s="404"/>
      <c r="K7" s="404"/>
      <c r="L7" s="404"/>
      <c r="M7" s="404"/>
      <c r="N7" s="40"/>
    </row>
    <row r="8" spans="1:24" ht="12">
      <c r="A8" s="406"/>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4"/>
      <c r="C18" s="394"/>
      <c r="D18" s="394"/>
      <c r="E18" s="394"/>
      <c r="F18" s="394"/>
      <c r="G18" s="395"/>
      <c r="H18" s="98"/>
      <c r="I18" s="98"/>
      <c r="J18" s="98"/>
      <c r="K18" s="98"/>
      <c r="L18" s="98"/>
      <c r="M18" s="98"/>
      <c r="N18" s="101"/>
      <c r="O18" s="98"/>
    </row>
    <row r="19" spans="1:15">
      <c r="A19" s="36"/>
      <c r="B19" s="408"/>
      <c r="C19" s="409"/>
      <c r="D19" s="409"/>
      <c r="E19" s="409"/>
      <c r="F19" s="409"/>
      <c r="G19" s="409"/>
      <c r="H19" s="101"/>
      <c r="I19" s="102"/>
      <c r="J19" s="103"/>
      <c r="K19" s="50"/>
      <c r="L19" s="103"/>
      <c r="M19" s="104"/>
      <c r="N19" s="101"/>
      <c r="O19" s="98"/>
    </row>
    <row r="20" spans="1:15" ht="12">
      <c r="A20" s="37"/>
      <c r="B20" s="393"/>
      <c r="C20" s="400"/>
      <c r="D20" s="393"/>
      <c r="E20" s="400"/>
      <c r="F20" s="393"/>
      <c r="G20" s="400"/>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1"/>
      <c r="B22" s="403"/>
      <c r="C22" s="404"/>
      <c r="D22" s="404"/>
      <c r="E22" s="404"/>
      <c r="F22" s="404"/>
      <c r="G22" s="404"/>
      <c r="H22" s="101"/>
      <c r="I22" s="102"/>
      <c r="J22" s="103"/>
      <c r="K22" s="50"/>
      <c r="L22" s="103"/>
      <c r="M22" s="104"/>
      <c r="N22" s="101"/>
      <c r="O22" s="98"/>
    </row>
    <row r="23" spans="1:15" ht="12">
      <c r="A23" s="402"/>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56</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4"/>
      <c r="C3" s="394"/>
      <c r="D3" s="394"/>
      <c r="E3" s="394"/>
      <c r="F3" s="394"/>
      <c r="G3" s="395"/>
      <c r="H3" s="396"/>
      <c r="I3" s="394"/>
      <c r="J3" s="394"/>
      <c r="K3" s="394"/>
      <c r="L3" s="394"/>
      <c r="M3" s="394"/>
      <c r="N3" s="9"/>
    </row>
    <row r="4" spans="1:21" ht="13.5" customHeight="1">
      <c r="A4" s="27"/>
      <c r="B4" s="397"/>
      <c r="C4" s="398"/>
      <c r="D4" s="398"/>
      <c r="E4" s="398"/>
      <c r="F4" s="398"/>
      <c r="G4" s="399"/>
      <c r="H4" s="397"/>
      <c r="I4" s="398"/>
      <c r="J4" s="398"/>
      <c r="K4" s="398"/>
      <c r="L4" s="398"/>
      <c r="M4" s="398"/>
      <c r="N4" s="39"/>
    </row>
    <row r="5" spans="1:21" ht="12">
      <c r="A5" s="15"/>
      <c r="B5" s="392"/>
      <c r="C5" s="400"/>
      <c r="D5" s="392"/>
      <c r="E5" s="400"/>
      <c r="F5" s="392"/>
      <c r="G5" s="400"/>
      <c r="H5" s="392"/>
      <c r="I5" s="400"/>
      <c r="J5" s="392"/>
      <c r="K5" s="400"/>
      <c r="L5" s="392"/>
      <c r="M5" s="393"/>
      <c r="N5" s="58"/>
    </row>
    <row r="6" spans="1:21" ht="12">
      <c r="A6" s="13"/>
      <c r="B6" s="63"/>
      <c r="C6" s="31"/>
      <c r="D6" s="31"/>
      <c r="E6" s="31"/>
      <c r="F6" s="31"/>
      <c r="G6" s="31"/>
      <c r="H6" s="31"/>
      <c r="I6" s="31"/>
      <c r="J6" s="31"/>
      <c r="K6" s="31"/>
      <c r="L6" s="31"/>
      <c r="M6" s="48"/>
      <c r="N6" s="58"/>
    </row>
    <row r="7" spans="1:21" ht="12">
      <c r="A7" s="405"/>
      <c r="B7" s="403"/>
      <c r="C7" s="404"/>
      <c r="D7" s="404"/>
      <c r="E7" s="404"/>
      <c r="F7" s="404"/>
      <c r="G7" s="407"/>
      <c r="H7" s="403"/>
      <c r="I7" s="404"/>
      <c r="J7" s="404"/>
      <c r="K7" s="404"/>
      <c r="L7" s="404"/>
      <c r="M7" s="404"/>
      <c r="N7" s="40"/>
    </row>
    <row r="8" spans="1:21" ht="12">
      <c r="A8" s="406"/>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4"/>
      <c r="C18" s="394"/>
      <c r="D18" s="394"/>
      <c r="E18" s="394"/>
      <c r="F18" s="394"/>
      <c r="G18" s="395"/>
      <c r="H18" s="7"/>
      <c r="I18" s="7"/>
      <c r="J18" s="7"/>
      <c r="K18" s="7"/>
      <c r="L18" s="7"/>
      <c r="M18" s="7"/>
      <c r="N18" s="101"/>
      <c r="O18" s="98"/>
      <c r="P18" s="59"/>
      <c r="Q18" s="38"/>
      <c r="R18" s="8"/>
      <c r="S18" s="8"/>
      <c r="T18" s="8"/>
    </row>
    <row r="19" spans="1:20">
      <c r="A19" s="36"/>
      <c r="B19" s="408"/>
      <c r="C19" s="409"/>
      <c r="D19" s="409"/>
      <c r="E19" s="409"/>
      <c r="F19" s="409"/>
      <c r="G19" s="409"/>
      <c r="H19" s="101"/>
      <c r="I19" s="102"/>
      <c r="J19" s="103"/>
      <c r="K19" s="50"/>
      <c r="L19" s="103"/>
      <c r="M19" s="104"/>
      <c r="N19" s="101"/>
      <c r="O19" s="98"/>
      <c r="P19" s="59"/>
      <c r="Q19" s="38"/>
      <c r="R19" s="8"/>
      <c r="S19" s="8"/>
      <c r="T19" s="8"/>
    </row>
    <row r="20" spans="1:20" ht="12">
      <c r="A20" s="37"/>
      <c r="B20" s="393"/>
      <c r="C20" s="400"/>
      <c r="D20" s="393"/>
      <c r="E20" s="400"/>
      <c r="F20" s="393"/>
      <c r="G20" s="400"/>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1"/>
      <c r="B22" s="403"/>
      <c r="C22" s="404"/>
      <c r="D22" s="404"/>
      <c r="E22" s="404"/>
      <c r="F22" s="404"/>
      <c r="G22" s="404"/>
      <c r="H22" s="101"/>
      <c r="I22" s="102"/>
      <c r="J22" s="103"/>
      <c r="K22" s="50"/>
      <c r="L22" s="103"/>
      <c r="M22" s="104"/>
      <c r="N22" s="101"/>
      <c r="O22" s="98"/>
      <c r="P22" s="59"/>
      <c r="Q22" s="38"/>
      <c r="R22" s="8"/>
      <c r="S22" s="8"/>
      <c r="T22" s="8"/>
    </row>
    <row r="23" spans="1:20" ht="12">
      <c r="A23" s="402"/>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view="pageBreakPreview" zoomScaleNormal="70" zoomScaleSheetLayoutView="100" zoomScalePageLayoutView="70" workbookViewId="0">
      <selection activeCell="M12" sqref="M12"/>
    </sheetView>
  </sheetViews>
  <sheetFormatPr defaultColWidth="9.109375" defaultRowHeight="13.2"/>
  <cols>
    <col min="1" max="8" width="11" style="148" customWidth="1"/>
    <col min="9" max="9" width="11.44140625" style="148" customWidth="1"/>
    <col min="10" max="16384" width="9.109375" style="148"/>
  </cols>
  <sheetData>
    <row r="1" spans="1:9" ht="21">
      <c r="A1" s="174" t="s">
        <v>203</v>
      </c>
      <c r="I1" s="149"/>
    </row>
    <row r="2" spans="1:9" s="151" customFormat="1" ht="6" customHeight="1">
      <c r="A2" s="150"/>
    </row>
    <row r="3" spans="1:9" ht="12.75" customHeight="1">
      <c r="A3" s="364" t="s">
        <v>330</v>
      </c>
      <c r="B3" s="364"/>
      <c r="C3" s="364"/>
      <c r="D3" s="364"/>
      <c r="E3" s="364"/>
      <c r="F3" s="364"/>
      <c r="G3" s="364"/>
      <c r="H3" s="364"/>
      <c r="I3" s="364"/>
    </row>
    <row r="4" spans="1:9" ht="12.75" customHeight="1">
      <c r="A4" s="364"/>
      <c r="B4" s="364"/>
      <c r="C4" s="364"/>
      <c r="D4" s="364"/>
      <c r="E4" s="364"/>
      <c r="F4" s="364"/>
      <c r="G4" s="364"/>
      <c r="H4" s="364"/>
      <c r="I4" s="364"/>
    </row>
    <row r="5" spans="1:9" ht="12.75" customHeight="1">
      <c r="A5" s="364"/>
      <c r="B5" s="364"/>
      <c r="C5" s="364"/>
      <c r="D5" s="364"/>
      <c r="E5" s="364"/>
      <c r="F5" s="364"/>
      <c r="G5" s="364"/>
      <c r="H5" s="364"/>
      <c r="I5" s="364"/>
    </row>
    <row r="6" spans="1:9" ht="12.75" customHeight="1">
      <c r="A6" s="364"/>
      <c r="B6" s="364"/>
      <c r="C6" s="364"/>
      <c r="D6" s="364"/>
      <c r="E6" s="364"/>
      <c r="F6" s="364"/>
      <c r="G6" s="364"/>
      <c r="H6" s="364"/>
      <c r="I6" s="364"/>
    </row>
    <row r="7" spans="1:9" ht="12.75" customHeight="1">
      <c r="A7" s="364"/>
      <c r="B7" s="364"/>
      <c r="C7" s="364"/>
      <c r="D7" s="364"/>
      <c r="E7" s="364"/>
      <c r="F7" s="364"/>
      <c r="G7" s="364"/>
      <c r="H7" s="364"/>
      <c r="I7" s="364"/>
    </row>
    <row r="8" spans="1:9" ht="12.75" customHeight="1">
      <c r="A8" s="364"/>
      <c r="B8" s="364"/>
      <c r="C8" s="364"/>
      <c r="D8" s="364"/>
      <c r="E8" s="364"/>
      <c r="F8" s="364"/>
      <c r="G8" s="364"/>
      <c r="H8" s="364"/>
      <c r="I8" s="364"/>
    </row>
    <row r="9" spans="1:9" ht="12.75" customHeight="1">
      <c r="A9" s="364"/>
      <c r="B9" s="364"/>
      <c r="C9" s="364"/>
      <c r="D9" s="364"/>
      <c r="E9" s="364"/>
      <c r="F9" s="364"/>
      <c r="G9" s="364"/>
      <c r="H9" s="364"/>
      <c r="I9" s="364"/>
    </row>
    <row r="10" spans="1:9" ht="12.75" customHeight="1">
      <c r="A10" s="364"/>
      <c r="B10" s="364"/>
      <c r="C10" s="364"/>
      <c r="D10" s="364"/>
      <c r="E10" s="364"/>
      <c r="F10" s="364"/>
      <c r="G10" s="364"/>
      <c r="H10" s="364"/>
      <c r="I10" s="364"/>
    </row>
    <row r="11" spans="1:9" ht="12.75" customHeight="1">
      <c r="A11" s="364"/>
      <c r="B11" s="364"/>
      <c r="C11" s="364"/>
      <c r="D11" s="364"/>
      <c r="E11" s="364"/>
      <c r="F11" s="364"/>
      <c r="G11" s="364"/>
      <c r="H11" s="364"/>
      <c r="I11" s="364"/>
    </row>
    <row r="12" spans="1:9" ht="12.75" customHeight="1">
      <c r="A12" s="364"/>
      <c r="B12" s="364"/>
      <c r="C12" s="364"/>
      <c r="D12" s="364"/>
      <c r="E12" s="364"/>
      <c r="F12" s="364"/>
      <c r="G12" s="364"/>
      <c r="H12" s="364"/>
      <c r="I12" s="364"/>
    </row>
    <row r="13" spans="1:9" ht="12.75" customHeight="1">
      <c r="A13" s="364"/>
      <c r="B13" s="364"/>
      <c r="C13" s="364"/>
      <c r="D13" s="364"/>
      <c r="E13" s="364"/>
      <c r="F13" s="364"/>
      <c r="G13" s="364"/>
      <c r="H13" s="364"/>
      <c r="I13" s="364"/>
    </row>
    <row r="14" spans="1:9" ht="12.75" customHeight="1">
      <c r="A14" s="364"/>
      <c r="B14" s="364"/>
      <c r="C14" s="364"/>
      <c r="D14" s="364"/>
      <c r="E14" s="364"/>
      <c r="F14" s="364"/>
      <c r="G14" s="364"/>
      <c r="H14" s="364"/>
      <c r="I14" s="364"/>
    </row>
    <row r="15" spans="1:9" ht="12.75" customHeight="1">
      <c r="A15" s="364"/>
      <c r="B15" s="364"/>
      <c r="C15" s="364"/>
      <c r="D15" s="364"/>
      <c r="E15" s="364"/>
      <c r="F15" s="364"/>
      <c r="G15" s="364"/>
      <c r="H15" s="364"/>
      <c r="I15" s="364"/>
    </row>
    <row r="16" spans="1:9" ht="12.75" customHeight="1">
      <c r="A16" s="364"/>
      <c r="B16" s="364"/>
      <c r="C16" s="364"/>
      <c r="D16" s="364"/>
      <c r="E16" s="364"/>
      <c r="F16" s="364"/>
      <c r="G16" s="364"/>
      <c r="H16" s="364"/>
      <c r="I16" s="364"/>
    </row>
    <row r="17" spans="1:9" ht="12.75" customHeight="1">
      <c r="A17" s="364"/>
      <c r="B17" s="364"/>
      <c r="C17" s="364"/>
      <c r="D17" s="364"/>
      <c r="E17" s="364"/>
      <c r="F17" s="364"/>
      <c r="G17" s="364"/>
      <c r="H17" s="364"/>
      <c r="I17" s="364"/>
    </row>
    <row r="18" spans="1:9" ht="12.75" customHeight="1">
      <c r="A18" s="364"/>
      <c r="B18" s="364"/>
      <c r="C18" s="364"/>
      <c r="D18" s="364"/>
      <c r="E18" s="364"/>
      <c r="F18" s="364"/>
      <c r="G18" s="364"/>
      <c r="H18" s="364"/>
      <c r="I18" s="364"/>
    </row>
    <row r="19" spans="1:9" ht="12.75" customHeight="1">
      <c r="A19" s="364"/>
      <c r="B19" s="364"/>
      <c r="C19" s="364"/>
      <c r="D19" s="364"/>
      <c r="E19" s="364"/>
      <c r="F19" s="364"/>
      <c r="G19" s="364"/>
      <c r="H19" s="364"/>
      <c r="I19" s="364"/>
    </row>
    <row r="20" spans="1:9" ht="12.75" customHeight="1">
      <c r="A20" s="364"/>
      <c r="B20" s="364"/>
      <c r="C20" s="364"/>
      <c r="D20" s="364"/>
      <c r="E20" s="364"/>
      <c r="F20" s="364"/>
      <c r="G20" s="364"/>
      <c r="H20" s="364"/>
      <c r="I20" s="364"/>
    </row>
    <row r="21" spans="1:9" ht="12.75" customHeight="1">
      <c r="A21" s="364"/>
      <c r="B21" s="364"/>
      <c r="C21" s="364"/>
      <c r="D21" s="364"/>
      <c r="E21" s="364"/>
      <c r="F21" s="364"/>
      <c r="G21" s="364"/>
      <c r="H21" s="364"/>
      <c r="I21" s="364"/>
    </row>
    <row r="22" spans="1:9" ht="12.75" customHeight="1">
      <c r="A22" s="364"/>
      <c r="B22" s="364"/>
      <c r="C22" s="364"/>
      <c r="D22" s="364"/>
      <c r="E22" s="364"/>
      <c r="F22" s="364"/>
      <c r="G22" s="364"/>
      <c r="H22" s="364"/>
      <c r="I22" s="364"/>
    </row>
    <row r="23" spans="1:9" ht="12.75" customHeight="1">
      <c r="A23" s="364"/>
      <c r="B23" s="364"/>
      <c r="C23" s="364"/>
      <c r="D23" s="364"/>
      <c r="E23" s="364"/>
      <c r="F23" s="364"/>
      <c r="G23" s="364"/>
      <c r="H23" s="364"/>
      <c r="I23" s="364"/>
    </row>
    <row r="24" spans="1:9" ht="12.75" customHeight="1">
      <c r="A24" s="364"/>
      <c r="B24" s="364"/>
      <c r="C24" s="364"/>
      <c r="D24" s="364"/>
      <c r="E24" s="364"/>
      <c r="F24" s="364"/>
      <c r="G24" s="364"/>
      <c r="H24" s="364"/>
      <c r="I24" s="364"/>
    </row>
    <row r="25" spans="1:9" ht="12.75" customHeight="1">
      <c r="A25" s="364"/>
      <c r="B25" s="364"/>
      <c r="C25" s="364"/>
      <c r="D25" s="364"/>
      <c r="E25" s="364"/>
      <c r="F25" s="364"/>
      <c r="G25" s="364"/>
      <c r="H25" s="364"/>
      <c r="I25" s="364"/>
    </row>
    <row r="26" spans="1:9" ht="12.75" customHeight="1">
      <c r="A26" s="364"/>
      <c r="B26" s="364"/>
      <c r="C26" s="364"/>
      <c r="D26" s="364"/>
      <c r="E26" s="364"/>
      <c r="F26" s="364"/>
      <c r="G26" s="364"/>
      <c r="H26" s="364"/>
      <c r="I26" s="364"/>
    </row>
    <row r="27" spans="1:9" ht="12.75" customHeight="1">
      <c r="A27" s="364"/>
      <c r="B27" s="364"/>
      <c r="C27" s="364"/>
      <c r="D27" s="364"/>
      <c r="E27" s="364"/>
      <c r="F27" s="364"/>
      <c r="G27" s="364"/>
      <c r="H27" s="364"/>
      <c r="I27" s="364"/>
    </row>
    <row r="28" spans="1:9" ht="12.75" customHeight="1">
      <c r="A28" s="364"/>
      <c r="B28" s="364"/>
      <c r="C28" s="364"/>
      <c r="D28" s="364"/>
      <c r="E28" s="364"/>
      <c r="F28" s="364"/>
      <c r="G28" s="364"/>
      <c r="H28" s="364"/>
      <c r="I28" s="364"/>
    </row>
    <row r="29" spans="1:9" ht="12.75" customHeight="1">
      <c r="A29" s="364"/>
      <c r="B29" s="364"/>
      <c r="C29" s="364"/>
      <c r="D29" s="364"/>
      <c r="E29" s="364"/>
      <c r="F29" s="364"/>
      <c r="G29" s="364"/>
      <c r="H29" s="364"/>
      <c r="I29" s="364"/>
    </row>
    <row r="30" spans="1:9" ht="12.75" customHeight="1">
      <c r="A30" s="364"/>
      <c r="B30" s="364"/>
      <c r="C30" s="364"/>
      <c r="D30" s="364"/>
      <c r="E30" s="364"/>
      <c r="F30" s="364"/>
      <c r="G30" s="364"/>
      <c r="H30" s="364"/>
      <c r="I30" s="364"/>
    </row>
    <row r="31" spans="1:9" ht="12.75" customHeight="1">
      <c r="A31" s="364"/>
      <c r="B31" s="364"/>
      <c r="C31" s="364"/>
      <c r="D31" s="364"/>
      <c r="E31" s="364"/>
      <c r="F31" s="364"/>
      <c r="G31" s="364"/>
      <c r="H31" s="364"/>
      <c r="I31" s="364"/>
    </row>
    <row r="32" spans="1:9" ht="12.75" customHeight="1">
      <c r="A32" s="364"/>
      <c r="B32" s="364"/>
      <c r="C32" s="364"/>
      <c r="D32" s="364"/>
      <c r="E32" s="364"/>
      <c r="F32" s="364"/>
      <c r="G32" s="364"/>
      <c r="H32" s="364"/>
      <c r="I32" s="364"/>
    </row>
    <row r="33" spans="1:9" ht="12.75" customHeight="1">
      <c r="A33" s="364"/>
      <c r="B33" s="364"/>
      <c r="C33" s="364"/>
      <c r="D33" s="364"/>
      <c r="E33" s="364"/>
      <c r="F33" s="364"/>
      <c r="G33" s="364"/>
      <c r="H33" s="364"/>
      <c r="I33" s="364"/>
    </row>
    <row r="34" spans="1:9" ht="12.75" customHeight="1">
      <c r="A34" s="364"/>
      <c r="B34" s="364"/>
      <c r="C34" s="364"/>
      <c r="D34" s="364"/>
      <c r="E34" s="364"/>
      <c r="F34" s="364"/>
      <c r="G34" s="364"/>
      <c r="H34" s="364"/>
      <c r="I34" s="364"/>
    </row>
    <row r="35" spans="1:9" ht="12.75" customHeight="1">
      <c r="A35" s="364"/>
      <c r="B35" s="364"/>
      <c r="C35" s="364"/>
      <c r="D35" s="364"/>
      <c r="E35" s="364"/>
      <c r="F35" s="364"/>
      <c r="G35" s="364"/>
      <c r="H35" s="364"/>
      <c r="I35" s="364"/>
    </row>
    <row r="36" spans="1:9" ht="12.75" customHeight="1">
      <c r="A36" s="364"/>
      <c r="B36" s="364"/>
      <c r="C36" s="364"/>
      <c r="D36" s="364"/>
      <c r="E36" s="364"/>
      <c r="F36" s="364"/>
      <c r="G36" s="364"/>
      <c r="H36" s="364"/>
      <c r="I36" s="364"/>
    </row>
    <row r="37" spans="1:9" ht="12.75" customHeight="1">
      <c r="A37" s="364"/>
      <c r="B37" s="364"/>
      <c r="C37" s="364"/>
      <c r="D37" s="364"/>
      <c r="E37" s="364"/>
      <c r="F37" s="364"/>
      <c r="G37" s="364"/>
      <c r="H37" s="364"/>
      <c r="I37" s="364"/>
    </row>
    <row r="38" spans="1:9" ht="12.75" customHeight="1">
      <c r="A38" s="364"/>
      <c r="B38" s="364"/>
      <c r="C38" s="364"/>
      <c r="D38" s="364"/>
      <c r="E38" s="364"/>
      <c r="F38" s="364"/>
      <c r="G38" s="364"/>
      <c r="H38" s="364"/>
      <c r="I38" s="364"/>
    </row>
    <row r="39" spans="1:9" ht="12.75" customHeight="1">
      <c r="A39" s="364"/>
      <c r="B39" s="364"/>
      <c r="C39" s="364"/>
      <c r="D39" s="364"/>
      <c r="E39" s="364"/>
      <c r="F39" s="364"/>
      <c r="G39" s="364"/>
      <c r="H39" s="364"/>
      <c r="I39" s="364"/>
    </row>
    <row r="40" spans="1:9" ht="12.75" customHeight="1">
      <c r="A40" s="364"/>
      <c r="B40" s="364"/>
      <c r="C40" s="364"/>
      <c r="D40" s="364"/>
      <c r="E40" s="364"/>
      <c r="F40" s="364"/>
      <c r="G40" s="364"/>
      <c r="H40" s="364"/>
      <c r="I40" s="364"/>
    </row>
    <row r="41" spans="1:9" ht="12.75" customHeight="1">
      <c r="A41" s="364"/>
      <c r="B41" s="364"/>
      <c r="C41" s="364"/>
      <c r="D41" s="364"/>
      <c r="E41" s="364"/>
      <c r="F41" s="364"/>
      <c r="G41" s="364"/>
      <c r="H41" s="364"/>
      <c r="I41" s="364"/>
    </row>
    <row r="42" spans="1:9" ht="12.75" customHeight="1">
      <c r="A42" s="364"/>
      <c r="B42" s="364"/>
      <c r="C42" s="364"/>
      <c r="D42" s="364"/>
      <c r="E42" s="364"/>
      <c r="F42" s="364"/>
      <c r="G42" s="364"/>
      <c r="H42" s="364"/>
      <c r="I42" s="364"/>
    </row>
    <row r="43" spans="1:9" ht="12.75" customHeight="1">
      <c r="A43" s="364"/>
      <c r="B43" s="364"/>
      <c r="C43" s="364"/>
      <c r="D43" s="364"/>
      <c r="E43" s="364"/>
      <c r="F43" s="364"/>
      <c r="G43" s="364"/>
      <c r="H43" s="364"/>
      <c r="I43" s="364"/>
    </row>
    <row r="44" spans="1:9" ht="12.75" customHeight="1">
      <c r="A44" s="364"/>
      <c r="B44" s="364"/>
      <c r="C44" s="364"/>
      <c r="D44" s="364"/>
      <c r="E44" s="364"/>
      <c r="F44" s="364"/>
      <c r="G44" s="364"/>
      <c r="H44" s="364"/>
      <c r="I44" s="364"/>
    </row>
    <row r="45" spans="1:9" ht="12.75" customHeight="1">
      <c r="A45" s="364"/>
      <c r="B45" s="364"/>
      <c r="C45" s="364"/>
      <c r="D45" s="364"/>
      <c r="E45" s="364"/>
      <c r="F45" s="364"/>
      <c r="G45" s="364"/>
      <c r="H45" s="364"/>
      <c r="I45" s="364"/>
    </row>
    <row r="46" spans="1:9" ht="12.75" customHeight="1">
      <c r="A46" s="364"/>
      <c r="B46" s="364"/>
      <c r="C46" s="364"/>
      <c r="D46" s="364"/>
      <c r="E46" s="364"/>
      <c r="F46" s="364"/>
      <c r="G46" s="364"/>
      <c r="H46" s="364"/>
      <c r="I46" s="364"/>
    </row>
    <row r="47" spans="1:9" ht="12.75" customHeight="1">
      <c r="A47" s="364"/>
      <c r="B47" s="364"/>
      <c r="C47" s="364"/>
      <c r="D47" s="364"/>
      <c r="E47" s="364"/>
      <c r="F47" s="364"/>
      <c r="G47" s="364"/>
      <c r="H47" s="364"/>
      <c r="I47" s="364"/>
    </row>
    <row r="48" spans="1:9" ht="12.75" customHeight="1">
      <c r="A48" s="364"/>
      <c r="B48" s="364"/>
      <c r="C48" s="364"/>
      <c r="D48" s="364"/>
      <c r="E48" s="364"/>
      <c r="F48" s="364"/>
      <c r="G48" s="364"/>
      <c r="H48" s="364"/>
      <c r="I48" s="364"/>
    </row>
    <row r="49" spans="1:9" ht="12.75" customHeight="1">
      <c r="A49" s="364"/>
      <c r="B49" s="364"/>
      <c r="C49" s="364"/>
      <c r="D49" s="364"/>
      <c r="E49" s="364"/>
      <c r="F49" s="364"/>
      <c r="G49" s="364"/>
      <c r="H49" s="364"/>
      <c r="I49" s="364"/>
    </row>
    <row r="50" spans="1:9" ht="12.75" customHeight="1">
      <c r="A50" s="364"/>
      <c r="B50" s="364"/>
      <c r="C50" s="364"/>
      <c r="D50" s="364"/>
      <c r="E50" s="364"/>
      <c r="F50" s="364"/>
      <c r="G50" s="364"/>
      <c r="H50" s="364"/>
      <c r="I50" s="364"/>
    </row>
    <row r="51" spans="1:9" ht="12.75" customHeight="1">
      <c r="A51" s="364"/>
      <c r="B51" s="364"/>
      <c r="C51" s="364"/>
      <c r="D51" s="364"/>
      <c r="E51" s="364"/>
      <c r="F51" s="364"/>
      <c r="G51" s="364"/>
      <c r="H51" s="364"/>
      <c r="I51" s="364"/>
    </row>
    <row r="52" spans="1:9" ht="12.75" customHeight="1">
      <c r="A52" s="364"/>
      <c r="B52" s="364"/>
      <c r="C52" s="364"/>
      <c r="D52" s="364"/>
      <c r="E52" s="364"/>
      <c r="F52" s="364"/>
      <c r="G52" s="364"/>
      <c r="H52" s="364"/>
      <c r="I52" s="364"/>
    </row>
    <row r="53" spans="1:9" ht="12.75" customHeight="1">
      <c r="A53" s="364"/>
      <c r="B53" s="364"/>
      <c r="C53" s="364"/>
      <c r="D53" s="364"/>
      <c r="E53" s="364"/>
      <c r="F53" s="364"/>
      <c r="G53" s="364"/>
      <c r="H53" s="364"/>
      <c r="I53" s="364"/>
    </row>
    <row r="54" spans="1:9" ht="12.75" customHeight="1">
      <c r="A54" s="364"/>
      <c r="B54" s="364"/>
      <c r="C54" s="364"/>
      <c r="D54" s="364"/>
      <c r="E54" s="364"/>
      <c r="F54" s="364"/>
      <c r="G54" s="364"/>
      <c r="H54" s="364"/>
      <c r="I54" s="364"/>
    </row>
    <row r="55" spans="1:9" ht="12.75" customHeight="1">
      <c r="A55" s="364"/>
      <c r="B55" s="364"/>
      <c r="C55" s="364"/>
      <c r="D55" s="364"/>
      <c r="E55" s="364"/>
      <c r="F55" s="364"/>
      <c r="G55" s="364"/>
      <c r="H55" s="364"/>
      <c r="I55" s="364"/>
    </row>
    <row r="56" spans="1:9" ht="12.75" customHeight="1">
      <c r="A56" s="364"/>
      <c r="B56" s="364"/>
      <c r="C56" s="364"/>
      <c r="D56" s="364"/>
      <c r="E56" s="364"/>
      <c r="F56" s="364"/>
      <c r="G56" s="364"/>
      <c r="H56" s="364"/>
      <c r="I56" s="364"/>
    </row>
    <row r="57" spans="1:9" ht="12.75" customHeight="1">
      <c r="A57" s="364"/>
      <c r="B57" s="364"/>
      <c r="C57" s="364"/>
      <c r="D57" s="364"/>
      <c r="E57" s="364"/>
      <c r="F57" s="364"/>
      <c r="G57" s="364"/>
      <c r="H57" s="364"/>
      <c r="I57" s="364"/>
    </row>
    <row r="58" spans="1:9" ht="12.75" customHeight="1">
      <c r="A58" s="364"/>
      <c r="B58" s="364"/>
      <c r="C58" s="364"/>
      <c r="D58" s="364"/>
      <c r="E58" s="364"/>
      <c r="F58" s="364"/>
      <c r="G58" s="364"/>
      <c r="H58" s="364"/>
      <c r="I58" s="364"/>
    </row>
    <row r="59" spans="1:9" ht="12.75" customHeight="1">
      <c r="A59" s="364"/>
      <c r="B59" s="364"/>
      <c r="C59" s="364"/>
      <c r="D59" s="364"/>
      <c r="E59" s="364"/>
      <c r="F59" s="364"/>
      <c r="G59" s="364"/>
      <c r="H59" s="364"/>
      <c r="I59" s="364"/>
    </row>
    <row r="60" spans="1:9" ht="12.75" customHeight="1">
      <c r="A60" s="364"/>
      <c r="B60" s="364"/>
      <c r="C60" s="364"/>
      <c r="D60" s="364"/>
      <c r="E60" s="364"/>
      <c r="F60" s="364"/>
      <c r="G60" s="364"/>
      <c r="H60" s="364"/>
      <c r="I60" s="364"/>
    </row>
    <row r="61" spans="1:9" ht="12.75" customHeight="1">
      <c r="A61" s="364"/>
      <c r="B61" s="364"/>
      <c r="C61" s="364"/>
      <c r="D61" s="364"/>
      <c r="E61" s="364"/>
      <c r="F61" s="364"/>
      <c r="G61" s="364"/>
      <c r="H61" s="364"/>
      <c r="I61" s="364"/>
    </row>
    <row r="62" spans="1:9" ht="12.75" customHeight="1">
      <c r="A62" s="364"/>
      <c r="B62" s="364"/>
      <c r="C62" s="364"/>
      <c r="D62" s="364"/>
      <c r="E62" s="364"/>
      <c r="F62" s="364"/>
      <c r="G62" s="364"/>
      <c r="H62" s="364"/>
      <c r="I62" s="364"/>
    </row>
    <row r="63" spans="1:9" ht="12.75" customHeight="1">
      <c r="A63" s="364"/>
      <c r="B63" s="364"/>
      <c r="C63" s="364"/>
      <c r="D63" s="364"/>
      <c r="E63" s="364"/>
      <c r="F63" s="364"/>
      <c r="G63" s="364"/>
      <c r="H63" s="364"/>
      <c r="I63" s="364"/>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customWidth="1"/>
    <col min="8" max="8" width="14.44140625" style="74" customWidth="1"/>
    <col min="9" max="9" width="8" style="74" bestFit="1" customWidth="1"/>
    <col min="10" max="10" width="14.44140625" style="74" customWidth="1"/>
    <col min="11" max="11" width="8" style="74" customWidth="1"/>
    <col min="12" max="12" width="14.44140625" style="74" customWidth="1"/>
    <col min="13" max="13" width="8" style="74" customWidth="1"/>
    <col min="14" max="26" width="9.109375" style="74" customWidth="1"/>
    <col min="27" max="16384" width="9.109375" style="74"/>
  </cols>
  <sheetData>
    <row r="1" spans="1:24" ht="17.399999999999999">
      <c r="A1" s="89" t="s">
        <v>57</v>
      </c>
      <c r="M1" s="90" t="e">
        <f>Obsah!#REF!</f>
        <v>#REF!</v>
      </c>
    </row>
    <row r="2" spans="1:24" ht="7.5" customHeight="1"/>
    <row r="3" spans="1:24" ht="12">
      <c r="A3" s="27"/>
      <c r="B3" s="394"/>
      <c r="C3" s="394"/>
      <c r="D3" s="394"/>
      <c r="E3" s="394"/>
      <c r="F3" s="394"/>
      <c r="G3" s="395"/>
      <c r="H3" s="396"/>
      <c r="I3" s="394"/>
      <c r="J3" s="394"/>
      <c r="K3" s="394"/>
      <c r="L3" s="394"/>
      <c r="M3" s="394"/>
      <c r="N3" s="9"/>
    </row>
    <row r="4" spans="1:24">
      <c r="A4" s="27"/>
      <c r="B4" s="397"/>
      <c r="C4" s="398"/>
      <c r="D4" s="398"/>
      <c r="E4" s="398"/>
      <c r="F4" s="398"/>
      <c r="G4" s="399"/>
      <c r="H4" s="397"/>
      <c r="I4" s="398"/>
      <c r="J4" s="398"/>
      <c r="K4" s="398"/>
      <c r="L4" s="398"/>
      <c r="M4" s="398"/>
      <c r="N4" s="39"/>
    </row>
    <row r="5" spans="1:24" ht="12">
      <c r="A5" s="15"/>
      <c r="B5" s="392"/>
      <c r="C5" s="400"/>
      <c r="D5" s="392"/>
      <c r="E5" s="400"/>
      <c r="F5" s="392"/>
      <c r="G5" s="400"/>
      <c r="H5" s="392"/>
      <c r="I5" s="400"/>
      <c r="J5" s="392"/>
      <c r="K5" s="400"/>
      <c r="L5" s="392"/>
      <c r="M5" s="393"/>
      <c r="N5" s="58"/>
    </row>
    <row r="6" spans="1:24" ht="12">
      <c r="A6" s="13"/>
      <c r="B6" s="63"/>
      <c r="C6" s="31"/>
      <c r="D6" s="31"/>
      <c r="E6" s="31"/>
      <c r="F6" s="31"/>
      <c r="G6" s="31"/>
      <c r="H6" s="31"/>
      <c r="I6" s="31"/>
      <c r="J6" s="31"/>
      <c r="K6" s="31"/>
      <c r="L6" s="31"/>
      <c r="M6" s="32"/>
      <c r="N6" s="58"/>
    </row>
    <row r="7" spans="1:24" ht="12">
      <c r="A7" s="405"/>
      <c r="B7" s="403"/>
      <c r="C7" s="404"/>
      <c r="D7" s="404"/>
      <c r="E7" s="404"/>
      <c r="F7" s="404"/>
      <c r="G7" s="407"/>
      <c r="H7" s="403"/>
      <c r="I7" s="404"/>
      <c r="J7" s="404"/>
      <c r="K7" s="404"/>
      <c r="L7" s="404"/>
      <c r="M7" s="404"/>
      <c r="N7" s="40"/>
    </row>
    <row r="8" spans="1:24" ht="12">
      <c r="A8" s="406"/>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4"/>
      <c r="C18" s="394"/>
      <c r="D18" s="394"/>
      <c r="E18" s="394"/>
      <c r="F18" s="394"/>
      <c r="G18" s="395"/>
      <c r="H18" s="98"/>
      <c r="I18" s="98"/>
      <c r="J18" s="98"/>
      <c r="K18" s="98"/>
      <c r="L18" s="98"/>
      <c r="M18" s="98"/>
      <c r="N18" s="101"/>
      <c r="O18" s="98"/>
    </row>
    <row r="19" spans="1:15">
      <c r="A19" s="36"/>
      <c r="B19" s="408"/>
      <c r="C19" s="409"/>
      <c r="D19" s="409"/>
      <c r="E19" s="409"/>
      <c r="F19" s="409"/>
      <c r="G19" s="409"/>
      <c r="H19" s="101"/>
      <c r="I19" s="102"/>
      <c r="J19" s="103"/>
      <c r="K19" s="50"/>
      <c r="L19" s="103"/>
      <c r="M19" s="104"/>
      <c r="N19" s="101"/>
      <c r="O19" s="98"/>
    </row>
    <row r="20" spans="1:15" ht="12">
      <c r="A20" s="37"/>
      <c r="B20" s="393"/>
      <c r="C20" s="400"/>
      <c r="D20" s="393"/>
      <c r="E20" s="400"/>
      <c r="F20" s="393"/>
      <c r="G20" s="400"/>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1"/>
      <c r="B22" s="403"/>
      <c r="C22" s="404"/>
      <c r="D22" s="404"/>
      <c r="E22" s="404"/>
      <c r="F22" s="404"/>
      <c r="G22" s="404"/>
      <c r="H22" s="101"/>
      <c r="I22" s="102"/>
      <c r="J22" s="103"/>
      <c r="K22" s="50"/>
      <c r="L22" s="103"/>
      <c r="M22" s="104"/>
      <c r="N22" s="101"/>
      <c r="O22" s="98"/>
    </row>
    <row r="23" spans="1:15" ht="12">
      <c r="A23" s="402"/>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58</v>
      </c>
      <c r="B1" s="98"/>
      <c r="C1" s="98"/>
      <c r="D1" s="98"/>
      <c r="E1" s="98"/>
      <c r="F1" s="98"/>
      <c r="G1" s="98"/>
      <c r="H1" s="98"/>
      <c r="I1" s="98"/>
      <c r="J1" s="98"/>
      <c r="K1" s="98"/>
      <c r="L1" s="98"/>
      <c r="M1" s="90" t="e">
        <f>Obsah!#REF!</f>
        <v>#REF!</v>
      </c>
      <c r="N1" s="20"/>
      <c r="O1" s="20"/>
      <c r="P1" s="106"/>
    </row>
    <row r="2" spans="1:21" ht="7.5" customHeight="1">
      <c r="A2" s="89"/>
      <c r="B2" s="98"/>
      <c r="C2" s="98"/>
      <c r="D2" s="98"/>
      <c r="E2" s="98"/>
      <c r="F2" s="98"/>
      <c r="G2" s="98"/>
      <c r="H2" s="98"/>
      <c r="I2" s="98"/>
      <c r="J2" s="98"/>
      <c r="K2" s="98"/>
      <c r="L2" s="98"/>
      <c r="M2" s="98"/>
      <c r="N2" s="20"/>
      <c r="O2" s="20"/>
      <c r="P2" s="106"/>
    </row>
    <row r="3" spans="1:21" ht="12">
      <c r="A3" s="27"/>
      <c r="B3" s="394"/>
      <c r="C3" s="394"/>
      <c r="D3" s="394"/>
      <c r="E3" s="394"/>
      <c r="F3" s="394"/>
      <c r="G3" s="395"/>
      <c r="H3" s="396"/>
      <c r="I3" s="394"/>
      <c r="J3" s="394"/>
      <c r="K3" s="394"/>
      <c r="L3" s="394"/>
      <c r="M3" s="394"/>
      <c r="N3" s="20"/>
      <c r="O3" s="106"/>
      <c r="P3" s="106"/>
    </row>
    <row r="4" spans="1:21" ht="13.5" customHeight="1">
      <c r="A4" s="27"/>
      <c r="B4" s="397"/>
      <c r="C4" s="398"/>
      <c r="D4" s="398"/>
      <c r="E4" s="398"/>
      <c r="F4" s="398"/>
      <c r="G4" s="399"/>
      <c r="H4" s="397"/>
      <c r="I4" s="398"/>
      <c r="J4" s="398"/>
      <c r="K4" s="398"/>
      <c r="L4" s="398"/>
      <c r="M4" s="398"/>
      <c r="N4" s="20"/>
      <c r="O4" s="106"/>
      <c r="P4" s="106"/>
    </row>
    <row r="5" spans="1:21" ht="12">
      <c r="A5" s="15"/>
      <c r="B5" s="392"/>
      <c r="C5" s="400"/>
      <c r="D5" s="392"/>
      <c r="E5" s="400"/>
      <c r="F5" s="392"/>
      <c r="G5" s="400"/>
      <c r="H5" s="392"/>
      <c r="I5" s="400"/>
      <c r="J5" s="392"/>
      <c r="K5" s="400"/>
      <c r="L5" s="392"/>
      <c r="M5" s="393"/>
      <c r="N5" s="20"/>
      <c r="O5" s="106"/>
      <c r="P5" s="106"/>
    </row>
    <row r="6" spans="1:21" ht="12">
      <c r="A6" s="13"/>
      <c r="B6" s="63"/>
      <c r="C6" s="31"/>
      <c r="D6" s="31"/>
      <c r="E6" s="31"/>
      <c r="F6" s="31"/>
      <c r="G6" s="31"/>
      <c r="H6" s="31"/>
      <c r="I6" s="31"/>
      <c r="J6" s="31"/>
      <c r="K6" s="31"/>
      <c r="L6" s="31"/>
      <c r="M6" s="48"/>
      <c r="N6" s="20"/>
      <c r="O6" s="106"/>
      <c r="P6" s="106"/>
    </row>
    <row r="7" spans="1:21" ht="12">
      <c r="A7" s="405"/>
      <c r="B7" s="403"/>
      <c r="C7" s="404"/>
      <c r="D7" s="404"/>
      <c r="E7" s="404"/>
      <c r="F7" s="404"/>
      <c r="G7" s="407"/>
      <c r="H7" s="403"/>
      <c r="I7" s="404"/>
      <c r="J7" s="404"/>
      <c r="K7" s="404"/>
      <c r="L7" s="404"/>
      <c r="M7" s="404"/>
      <c r="N7" s="20"/>
      <c r="O7" s="106"/>
      <c r="P7" s="106"/>
    </row>
    <row r="8" spans="1:21" ht="12">
      <c r="A8" s="406"/>
      <c r="B8" s="33"/>
      <c r="C8" s="45"/>
      <c r="D8" s="34"/>
      <c r="E8" s="45"/>
      <c r="F8" s="34"/>
      <c r="G8" s="45"/>
      <c r="H8" s="33"/>
      <c r="I8" s="45"/>
      <c r="J8" s="34"/>
      <c r="K8" s="45"/>
      <c r="L8" s="34"/>
      <c r="M8" s="45"/>
      <c r="N8" s="20"/>
      <c r="O8" s="106"/>
      <c r="P8" s="106"/>
    </row>
    <row r="9" spans="1:21">
      <c r="A9" s="35"/>
      <c r="B9" s="91"/>
      <c r="C9" s="92"/>
      <c r="D9" s="18"/>
      <c r="E9" s="92"/>
      <c r="F9" s="18"/>
      <c r="G9" s="92"/>
      <c r="H9" s="91"/>
      <c r="I9" s="92"/>
      <c r="J9" s="18"/>
      <c r="K9" s="92"/>
      <c r="L9" s="18"/>
      <c r="M9" s="92"/>
      <c r="N9" s="60"/>
      <c r="O9" s="107"/>
      <c r="P9" s="106"/>
    </row>
    <row r="10" spans="1:21">
      <c r="A10" s="35"/>
      <c r="B10" s="91"/>
      <c r="C10" s="92"/>
      <c r="D10" s="18"/>
      <c r="E10" s="92"/>
      <c r="F10" s="18"/>
      <c r="G10" s="92"/>
      <c r="H10" s="91"/>
      <c r="I10" s="92"/>
      <c r="J10" s="18"/>
      <c r="K10" s="92"/>
      <c r="L10" s="18"/>
      <c r="M10" s="92"/>
      <c r="N10" s="60"/>
      <c r="O10" s="107"/>
      <c r="P10" s="106"/>
    </row>
    <row r="11" spans="1:21">
      <c r="A11" s="26"/>
      <c r="B11" s="24"/>
      <c r="C11" s="92"/>
      <c r="D11" s="12"/>
      <c r="E11" s="92"/>
      <c r="F11" s="12"/>
      <c r="G11" s="92"/>
      <c r="H11" s="24"/>
      <c r="I11" s="92"/>
      <c r="J11" s="12"/>
      <c r="K11" s="92"/>
      <c r="L11" s="12"/>
      <c r="M11" s="92"/>
      <c r="N11" s="60"/>
      <c r="O11" s="107"/>
      <c r="P11" s="106"/>
    </row>
    <row r="12" spans="1:21">
      <c r="A12" s="26"/>
      <c r="B12" s="91"/>
      <c r="C12" s="92"/>
      <c r="D12" s="18"/>
      <c r="E12" s="92"/>
      <c r="F12" s="18"/>
      <c r="G12" s="92"/>
      <c r="H12" s="91"/>
      <c r="I12" s="92"/>
      <c r="J12" s="18"/>
      <c r="K12" s="92"/>
      <c r="L12" s="18"/>
      <c r="M12" s="92"/>
      <c r="N12" s="60"/>
      <c r="O12" s="107"/>
      <c r="P12" s="106"/>
    </row>
    <row r="13" spans="1:21">
      <c r="A13" s="26"/>
      <c r="B13" s="24"/>
      <c r="C13" s="92"/>
      <c r="D13" s="12"/>
      <c r="E13" s="92"/>
      <c r="F13" s="12"/>
      <c r="G13" s="92"/>
      <c r="H13" s="24"/>
      <c r="I13" s="92"/>
      <c r="J13" s="12"/>
      <c r="K13" s="92"/>
      <c r="L13" s="12"/>
      <c r="M13" s="92"/>
      <c r="N13" s="60"/>
      <c r="O13" s="107"/>
      <c r="P13" s="106"/>
    </row>
    <row r="14" spans="1:21">
      <c r="A14" s="26"/>
      <c r="B14" s="91"/>
      <c r="C14" s="92"/>
      <c r="D14" s="18"/>
      <c r="E14" s="92"/>
      <c r="F14" s="18"/>
      <c r="G14" s="92"/>
      <c r="H14" s="91"/>
      <c r="I14" s="92"/>
      <c r="J14" s="18"/>
      <c r="K14" s="92"/>
      <c r="L14" s="18"/>
      <c r="M14" s="92"/>
      <c r="N14" s="60"/>
      <c r="O14" s="107"/>
      <c r="P14" s="20"/>
      <c r="Q14" s="38"/>
      <c r="R14" s="8"/>
      <c r="S14" s="8"/>
      <c r="T14" s="8"/>
      <c r="U14" s="8"/>
    </row>
    <row r="15" spans="1:21">
      <c r="A15" s="26"/>
      <c r="B15" s="91"/>
      <c r="C15" s="92"/>
      <c r="D15" s="18"/>
      <c r="E15" s="94"/>
      <c r="F15" s="18"/>
      <c r="G15" s="94"/>
      <c r="H15" s="91"/>
      <c r="I15" s="94"/>
      <c r="J15" s="18"/>
      <c r="K15" s="94"/>
      <c r="L15" s="18"/>
      <c r="M15" s="94"/>
      <c r="N15" s="60"/>
      <c r="O15" s="107"/>
      <c r="P15" s="20"/>
      <c r="Q15" s="38"/>
      <c r="R15" s="8"/>
      <c r="S15" s="8"/>
      <c r="T15" s="8"/>
      <c r="U15" s="8"/>
    </row>
    <row r="16" spans="1:21" ht="12" thickBot="1">
      <c r="A16" s="14"/>
      <c r="B16" s="22"/>
      <c r="C16" s="95"/>
      <c r="D16" s="5"/>
      <c r="E16" s="96"/>
      <c r="F16" s="5"/>
      <c r="G16" s="96"/>
      <c r="H16" s="22"/>
      <c r="I16" s="97"/>
      <c r="J16" s="5"/>
      <c r="K16" s="97"/>
      <c r="L16" s="5"/>
      <c r="M16" s="97"/>
      <c r="N16" s="60"/>
      <c r="O16" s="107"/>
      <c r="P16" s="20"/>
      <c r="Q16" s="38"/>
      <c r="R16" s="8"/>
      <c r="S16" s="8"/>
      <c r="T16" s="8"/>
      <c r="U16" s="8"/>
    </row>
    <row r="17" spans="1:20">
      <c r="A17" s="16"/>
      <c r="B17" s="98"/>
      <c r="C17" s="98"/>
      <c r="D17" s="98"/>
      <c r="E17" s="98"/>
      <c r="F17" s="98"/>
      <c r="G17" s="98"/>
      <c r="H17" s="98"/>
      <c r="I17" s="98"/>
      <c r="J17" s="98"/>
      <c r="K17" s="98"/>
      <c r="L17" s="99"/>
      <c r="M17" s="99"/>
      <c r="N17" s="108"/>
      <c r="O17" s="106"/>
      <c r="P17" s="106"/>
    </row>
    <row r="18" spans="1:20" ht="12">
      <c r="A18" s="49"/>
      <c r="B18" s="394"/>
      <c r="C18" s="394"/>
      <c r="D18" s="394"/>
      <c r="E18" s="394"/>
      <c r="F18" s="394"/>
      <c r="G18" s="395"/>
      <c r="H18" s="7"/>
      <c r="I18" s="7"/>
      <c r="J18" s="7"/>
      <c r="K18" s="7"/>
      <c r="L18" s="7"/>
      <c r="M18" s="7"/>
      <c r="N18" s="109"/>
      <c r="O18" s="20"/>
      <c r="P18" s="61"/>
      <c r="Q18" s="38"/>
      <c r="R18" s="8"/>
      <c r="S18" s="8"/>
      <c r="T18" s="8"/>
    </row>
    <row r="19" spans="1:20">
      <c r="A19" s="36"/>
      <c r="B19" s="408"/>
      <c r="C19" s="409"/>
      <c r="D19" s="409"/>
      <c r="E19" s="409"/>
      <c r="F19" s="409"/>
      <c r="G19" s="409"/>
      <c r="H19" s="101"/>
      <c r="I19" s="102"/>
      <c r="J19" s="103"/>
      <c r="K19" s="50"/>
      <c r="L19" s="103"/>
      <c r="M19" s="104"/>
      <c r="N19" s="109"/>
      <c r="O19" s="20"/>
      <c r="P19" s="61"/>
      <c r="Q19" s="38"/>
      <c r="R19" s="8"/>
      <c r="S19" s="8"/>
      <c r="T19" s="8"/>
    </row>
    <row r="20" spans="1:20" ht="12">
      <c r="A20" s="37"/>
      <c r="B20" s="393"/>
      <c r="C20" s="400"/>
      <c r="D20" s="393"/>
      <c r="E20" s="400"/>
      <c r="F20" s="393"/>
      <c r="G20" s="400"/>
      <c r="H20" s="101"/>
      <c r="I20" s="102"/>
      <c r="J20" s="103"/>
      <c r="K20" s="50"/>
      <c r="L20" s="103"/>
      <c r="M20" s="104"/>
      <c r="N20" s="109"/>
      <c r="O20" s="20"/>
      <c r="P20" s="61"/>
      <c r="Q20" s="38"/>
      <c r="R20" s="44"/>
      <c r="S20" s="44"/>
      <c r="T20" s="44"/>
    </row>
    <row r="21" spans="1:20" ht="12">
      <c r="A21" s="62"/>
      <c r="B21" s="63"/>
      <c r="C21" s="31"/>
      <c r="D21" s="31"/>
      <c r="E21" s="31"/>
      <c r="F21" s="31"/>
      <c r="G21" s="48"/>
      <c r="H21" s="101"/>
      <c r="I21" s="102"/>
      <c r="J21" s="103"/>
      <c r="K21" s="50"/>
      <c r="L21" s="103"/>
      <c r="M21" s="104"/>
      <c r="N21" s="109"/>
      <c r="O21" s="20"/>
      <c r="P21" s="61"/>
      <c r="Q21" s="38"/>
      <c r="R21" s="8"/>
      <c r="S21" s="8"/>
      <c r="T21" s="8"/>
    </row>
    <row r="22" spans="1:20" ht="12">
      <c r="A22" s="401"/>
      <c r="B22" s="403"/>
      <c r="C22" s="404"/>
      <c r="D22" s="404"/>
      <c r="E22" s="404"/>
      <c r="F22" s="404"/>
      <c r="G22" s="404"/>
      <c r="H22" s="101"/>
      <c r="I22" s="102"/>
      <c r="J22" s="103"/>
      <c r="K22" s="50"/>
      <c r="L22" s="103"/>
      <c r="M22" s="104"/>
      <c r="N22" s="109"/>
      <c r="O22" s="20"/>
      <c r="P22" s="61"/>
      <c r="Q22" s="38"/>
      <c r="R22" s="8"/>
      <c r="S22" s="8"/>
      <c r="T22" s="8"/>
    </row>
    <row r="23" spans="1:20" ht="12">
      <c r="A23" s="402"/>
      <c r="B23" s="33"/>
      <c r="C23" s="46"/>
      <c r="D23" s="34"/>
      <c r="E23" s="46"/>
      <c r="F23" s="34"/>
      <c r="G23" s="46"/>
      <c r="H23" s="98"/>
      <c r="I23" s="98"/>
      <c r="J23" s="103"/>
      <c r="K23" s="50"/>
      <c r="L23" s="103"/>
      <c r="M23" s="104"/>
      <c r="N23" s="109"/>
      <c r="O23" s="20"/>
      <c r="P23" s="61"/>
      <c r="Q23" s="38"/>
      <c r="R23" s="41"/>
      <c r="S23" s="44"/>
      <c r="T23" s="44"/>
    </row>
    <row r="24" spans="1:20">
      <c r="A24" s="29"/>
      <c r="B24" s="56"/>
      <c r="C24" s="42"/>
      <c r="D24" s="19"/>
      <c r="E24" s="42"/>
      <c r="F24" s="19"/>
      <c r="G24" s="42"/>
      <c r="H24" s="98"/>
      <c r="I24" s="98"/>
      <c r="J24" s="103"/>
      <c r="K24" s="50"/>
      <c r="L24" s="103"/>
      <c r="M24" s="104"/>
      <c r="N24" s="109"/>
      <c r="O24" s="60"/>
      <c r="P24" s="106"/>
      <c r="T24" s="99"/>
    </row>
    <row r="25" spans="1:20">
      <c r="A25" s="29"/>
      <c r="B25" s="56"/>
      <c r="C25" s="42"/>
      <c r="D25" s="19"/>
      <c r="E25" s="42"/>
      <c r="F25" s="19"/>
      <c r="G25" s="42"/>
      <c r="H25" s="98"/>
      <c r="I25" s="98"/>
      <c r="J25" s="103"/>
      <c r="K25" s="50"/>
      <c r="L25" s="103"/>
      <c r="M25" s="104"/>
      <c r="N25" s="109"/>
      <c r="O25" s="60"/>
      <c r="P25" s="106"/>
    </row>
    <row r="26" spans="1:20">
      <c r="A26" s="29"/>
      <c r="B26" s="56"/>
      <c r="C26" s="42"/>
      <c r="D26" s="19"/>
      <c r="E26" s="42"/>
      <c r="F26" s="19"/>
      <c r="G26" s="42"/>
      <c r="H26" s="98"/>
      <c r="I26" s="98"/>
      <c r="J26" s="103"/>
      <c r="K26" s="50"/>
      <c r="L26" s="103"/>
      <c r="M26" s="104"/>
      <c r="N26" s="109"/>
      <c r="O26" s="60"/>
      <c r="P26" s="106"/>
    </row>
    <row r="27" spans="1:20" ht="12" thickBot="1">
      <c r="A27" s="30"/>
      <c r="B27" s="57"/>
      <c r="C27" s="43"/>
      <c r="D27" s="21"/>
      <c r="E27" s="43"/>
      <c r="F27" s="21"/>
      <c r="G27" s="43"/>
      <c r="H27" s="98"/>
      <c r="I27" s="98"/>
      <c r="J27" s="98"/>
      <c r="K27" s="98"/>
      <c r="L27" s="98"/>
      <c r="M27" s="98"/>
      <c r="N27" s="109"/>
      <c r="O27" s="60"/>
      <c r="P27" s="106"/>
    </row>
    <row r="28" spans="1:20">
      <c r="A28" s="17"/>
      <c r="B28" s="17"/>
      <c r="C28" s="38"/>
      <c r="D28" s="8"/>
      <c r="E28" s="8"/>
      <c r="F28" s="8"/>
      <c r="G28" s="99"/>
      <c r="H28" s="98"/>
      <c r="I28" s="98"/>
      <c r="J28" s="98"/>
      <c r="K28" s="98"/>
      <c r="L28" s="98"/>
      <c r="M28" s="98"/>
      <c r="N28" s="106"/>
      <c r="O28" s="106"/>
      <c r="P28" s="106"/>
    </row>
    <row r="29" spans="1:20">
      <c r="H29" s="98"/>
      <c r="I29" s="98"/>
      <c r="J29" s="98"/>
      <c r="K29" s="98"/>
      <c r="L29" s="98"/>
      <c r="M29" s="98"/>
      <c r="N29" s="106"/>
      <c r="O29" s="106"/>
      <c r="P29" s="106"/>
    </row>
    <row r="30" spans="1:20">
      <c r="J30" s="103"/>
      <c r="K30" s="103"/>
      <c r="L30" s="103"/>
      <c r="M30" s="103"/>
      <c r="N30" s="106"/>
      <c r="O30" s="106"/>
      <c r="P30" s="106"/>
    </row>
    <row r="31" spans="1:20">
      <c r="H31" s="103"/>
      <c r="I31" s="105"/>
      <c r="J31" s="103"/>
      <c r="K31" s="93"/>
      <c r="L31" s="93"/>
      <c r="M31" s="93"/>
      <c r="N31" s="106"/>
      <c r="O31" s="106"/>
      <c r="P31" s="106"/>
    </row>
    <row r="32" spans="1:20" ht="12.75" customHeight="1">
      <c r="H32" s="103"/>
      <c r="I32" s="105"/>
      <c r="J32" s="103"/>
      <c r="K32" s="93"/>
      <c r="L32" s="93"/>
      <c r="M32" s="93"/>
      <c r="N32" s="106"/>
      <c r="O32" s="106"/>
      <c r="P32" s="106"/>
    </row>
    <row r="33" spans="8:16">
      <c r="H33" s="103"/>
      <c r="I33" s="105"/>
      <c r="J33" s="103"/>
      <c r="K33" s="93"/>
      <c r="L33" s="93"/>
      <c r="M33" s="93"/>
      <c r="N33" s="106"/>
      <c r="O33" s="106"/>
      <c r="P33" s="106"/>
    </row>
    <row r="34" spans="8:16" ht="13.5" customHeight="1">
      <c r="H34" s="103"/>
      <c r="I34" s="105"/>
      <c r="J34" s="103"/>
      <c r="K34" s="93"/>
      <c r="L34" s="93"/>
      <c r="M34" s="93"/>
      <c r="N34" s="106"/>
      <c r="O34" s="106"/>
      <c r="P34" s="106"/>
    </row>
    <row r="35" spans="8:16" ht="12.75" customHeight="1">
      <c r="H35" s="103"/>
      <c r="I35" s="105"/>
      <c r="J35" s="103"/>
      <c r="K35" s="93"/>
      <c r="L35" s="93"/>
      <c r="M35" s="93"/>
      <c r="N35" s="106"/>
      <c r="O35" s="106"/>
      <c r="P35" s="106"/>
    </row>
    <row r="36" spans="8:16" ht="12.75" customHeight="1">
      <c r="H36" s="103"/>
      <c r="I36" s="105"/>
      <c r="J36" s="103"/>
      <c r="K36" s="93"/>
      <c r="L36" s="93"/>
      <c r="M36" s="93"/>
      <c r="N36" s="106"/>
      <c r="O36" s="106"/>
      <c r="P36" s="106"/>
    </row>
    <row r="37" spans="8:16" ht="12.75" customHeight="1">
      <c r="H37" s="103"/>
      <c r="I37" s="105"/>
      <c r="J37" s="103"/>
      <c r="K37" s="93"/>
      <c r="L37" s="93"/>
      <c r="M37" s="93"/>
      <c r="N37" s="106"/>
      <c r="O37" s="106"/>
      <c r="P37" s="106"/>
    </row>
    <row r="38" spans="8:16" ht="12.75" customHeight="1">
      <c r="H38" s="103"/>
      <c r="I38" s="105"/>
      <c r="J38" s="103"/>
      <c r="K38" s="93"/>
      <c r="L38" s="93"/>
      <c r="M38" s="93"/>
      <c r="N38" s="106"/>
      <c r="O38" s="106"/>
      <c r="P38" s="106"/>
    </row>
    <row r="39" spans="8:16">
      <c r="N39" s="106"/>
      <c r="O39" s="106"/>
      <c r="P39" s="106"/>
    </row>
    <row r="40" spans="8:16">
      <c r="N40" s="106"/>
      <c r="O40" s="106"/>
      <c r="P40" s="106"/>
    </row>
    <row r="41" spans="8:16">
      <c r="N41" s="106"/>
      <c r="O41" s="106"/>
      <c r="P41" s="106"/>
    </row>
    <row r="42" spans="8:16">
      <c r="N42" s="106"/>
      <c r="O42" s="106"/>
      <c r="P42" s="106"/>
    </row>
    <row r="43" spans="8:16">
      <c r="N43" s="106"/>
      <c r="O43" s="106"/>
      <c r="P43" s="106"/>
    </row>
    <row r="44" spans="8:16">
      <c r="N44" s="106"/>
      <c r="O44" s="106"/>
      <c r="P44" s="106"/>
    </row>
    <row r="45" spans="8:16">
      <c r="N45" s="106"/>
      <c r="O45" s="106"/>
      <c r="P45" s="106"/>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O41"/>
  <sheetViews>
    <sheetView showGridLines="0" view="pageBreakPreview" zoomScaleNormal="70" zoomScaleSheetLayoutView="100" workbookViewId="0">
      <selection activeCell="L28" sqref="L28"/>
    </sheetView>
  </sheetViews>
  <sheetFormatPr defaultColWidth="9.109375" defaultRowHeight="11.4"/>
  <cols>
    <col min="1" max="1" width="31.109375" style="74" customWidth="1"/>
    <col min="2" max="9" width="13.33203125" style="74" customWidth="1"/>
    <col min="10" max="15" width="9.109375" style="74" customWidth="1"/>
    <col min="16" max="16384" width="9.109375" style="74"/>
  </cols>
  <sheetData>
    <row r="1" spans="1:15" ht="17.399999999999999">
      <c r="A1" s="238" t="s">
        <v>269</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1570.8399999999988</v>
      </c>
      <c r="C7" s="326">
        <v>4.1929086582173106E-2</v>
      </c>
      <c r="D7" s="282">
        <v>1571.2289999999989</v>
      </c>
      <c r="E7" s="326">
        <v>4.1939168694910205E-2</v>
      </c>
      <c r="F7" s="282">
        <v>1571.4919999999991</v>
      </c>
      <c r="G7" s="326">
        <v>4.1948574736197425E-2</v>
      </c>
      <c r="H7" s="197">
        <v>1571.4919999999991</v>
      </c>
      <c r="I7" s="203">
        <v>4.1948574736197425E-2</v>
      </c>
      <c r="J7" s="111"/>
      <c r="O7" s="60"/>
    </row>
    <row r="8" spans="1:15" ht="12">
      <c r="A8" s="169" t="s">
        <v>331</v>
      </c>
      <c r="B8" s="282">
        <v>598554.92000000016</v>
      </c>
      <c r="C8" s="326">
        <v>4.631671286217335E-2</v>
      </c>
      <c r="D8" s="282">
        <v>388671.65599999978</v>
      </c>
      <c r="E8" s="326">
        <v>4.147734044747961E-2</v>
      </c>
      <c r="F8" s="282">
        <v>279603.34700000007</v>
      </c>
      <c r="G8" s="326">
        <v>3.9385610233328899E-2</v>
      </c>
      <c r="H8" s="197">
        <v>1266829.923</v>
      </c>
      <c r="I8" s="203">
        <v>4.3099846637193573E-2</v>
      </c>
      <c r="J8" s="111"/>
      <c r="O8" s="60"/>
    </row>
    <row r="9" spans="1:15" ht="12">
      <c r="A9" s="169" t="s">
        <v>332</v>
      </c>
      <c r="B9" s="282">
        <v>440554.69700000004</v>
      </c>
      <c r="C9" s="326">
        <v>6.0369222559071914E-2</v>
      </c>
      <c r="D9" s="282">
        <v>273114.03999999998</v>
      </c>
      <c r="E9" s="326">
        <v>6.409291775676873E-2</v>
      </c>
      <c r="F9" s="282">
        <v>185688.576</v>
      </c>
      <c r="G9" s="326">
        <v>6.6741091291850144E-2</v>
      </c>
      <c r="H9" s="197">
        <v>899357.31299999997</v>
      </c>
      <c r="I9" s="204">
        <v>6.271181911275002E-2</v>
      </c>
      <c r="J9" s="101"/>
      <c r="O9" s="104"/>
    </row>
    <row r="10" spans="1:15">
      <c r="A10" s="172" t="s">
        <v>40</v>
      </c>
      <c r="B10" s="284">
        <v>43989.43</v>
      </c>
      <c r="C10" s="327">
        <v>5.2858774127549295E-2</v>
      </c>
      <c r="D10" s="284">
        <v>29001.919999999998</v>
      </c>
      <c r="E10" s="327">
        <v>5.5149552938163308E-2</v>
      </c>
      <c r="F10" s="284">
        <v>18398.97</v>
      </c>
      <c r="G10" s="327">
        <v>5.4548730239928206E-2</v>
      </c>
      <c r="H10" s="198">
        <v>91390.32</v>
      </c>
      <c r="I10" s="205">
        <v>5.39055502296166E-2</v>
      </c>
      <c r="J10" s="101"/>
      <c r="O10" s="127"/>
    </row>
    <row r="11" spans="1:15">
      <c r="A11" s="172" t="s">
        <v>39</v>
      </c>
      <c r="B11" s="284">
        <v>5903.1790000000001</v>
      </c>
      <c r="C11" s="327">
        <v>0.11608473917200958</v>
      </c>
      <c r="D11" s="284">
        <v>4742.8470000000007</v>
      </c>
      <c r="E11" s="327">
        <v>0.11328579507708497</v>
      </c>
      <c r="F11" s="284">
        <v>4154.1819999999998</v>
      </c>
      <c r="G11" s="327">
        <v>0.12763450079168942</v>
      </c>
      <c r="H11" s="198">
        <v>14800.208000000002</v>
      </c>
      <c r="I11" s="205">
        <v>0.11815021953838371</v>
      </c>
      <c r="J11" s="101"/>
      <c r="O11" s="127"/>
    </row>
    <row r="12" spans="1:15">
      <c r="A12" s="172" t="s">
        <v>38</v>
      </c>
      <c r="B12" s="284">
        <v>0</v>
      </c>
      <c r="C12" s="327">
        <v>0</v>
      </c>
      <c r="D12" s="284">
        <v>0</v>
      </c>
      <c r="E12" s="327">
        <v>0</v>
      </c>
      <c r="F12" s="284">
        <v>0</v>
      </c>
      <c r="G12" s="327">
        <v>0</v>
      </c>
      <c r="H12" s="198">
        <v>0</v>
      </c>
      <c r="I12" s="205">
        <v>0</v>
      </c>
      <c r="J12" s="101"/>
      <c r="O12" s="127"/>
    </row>
    <row r="13" spans="1:15">
      <c r="A13" s="172" t="s">
        <v>60</v>
      </c>
      <c r="B13" s="284">
        <v>499</v>
      </c>
      <c r="C13" s="327">
        <v>6.1094579796622382E-2</v>
      </c>
      <c r="D13" s="284">
        <v>350</v>
      </c>
      <c r="E13" s="327">
        <v>6.7046533167441066E-2</v>
      </c>
      <c r="F13" s="284">
        <v>56</v>
      </c>
      <c r="G13" s="327">
        <v>1.0503937663631653E-2</v>
      </c>
      <c r="H13" s="198">
        <v>905</v>
      </c>
      <c r="I13" s="205">
        <v>4.834594628321974E-2</v>
      </c>
      <c r="J13" s="101"/>
      <c r="O13" s="127"/>
    </row>
    <row r="14" spans="1:15">
      <c r="A14" s="172" t="s">
        <v>61</v>
      </c>
      <c r="B14" s="284">
        <v>28</v>
      </c>
      <c r="C14" s="327">
        <v>1.973557153510324E-2</v>
      </c>
      <c r="D14" s="284">
        <v>32</v>
      </c>
      <c r="E14" s="327">
        <v>1.9475820464583526E-2</v>
      </c>
      <c r="F14" s="284">
        <v>6</v>
      </c>
      <c r="G14" s="327">
        <v>6.2158516649158686E-3</v>
      </c>
      <c r="H14" s="198">
        <v>66</v>
      </c>
      <c r="I14" s="205">
        <v>1.6388985112096934E-2</v>
      </c>
      <c r="J14" s="101"/>
      <c r="O14" s="127"/>
    </row>
    <row r="15" spans="1:15">
      <c r="A15" s="172" t="s">
        <v>62</v>
      </c>
      <c r="B15" s="284">
        <v>2</v>
      </c>
      <c r="C15" s="327">
        <v>5.6006720806496782E-2</v>
      </c>
      <c r="D15" s="284">
        <v>1</v>
      </c>
      <c r="E15" s="327">
        <v>1.6273393002441006E-2</v>
      </c>
      <c r="F15" s="284">
        <v>0</v>
      </c>
      <c r="G15" s="327">
        <v>0</v>
      </c>
      <c r="H15" s="198">
        <v>3</v>
      </c>
      <c r="I15" s="205">
        <v>1.8781694108808616E-2</v>
      </c>
      <c r="J15" s="101"/>
      <c r="O15" s="127"/>
    </row>
    <row r="16" spans="1:15">
      <c r="A16" s="172" t="s">
        <v>37</v>
      </c>
      <c r="B16" s="284">
        <v>206</v>
      </c>
      <c r="C16" s="327">
        <v>6.4243184348729642E-5</v>
      </c>
      <c r="D16" s="284">
        <v>192</v>
      </c>
      <c r="E16" s="327">
        <v>1.0381160220688436E-4</v>
      </c>
      <c r="F16" s="284">
        <v>137</v>
      </c>
      <c r="G16" s="327">
        <v>1.3279789197440518E-4</v>
      </c>
      <c r="H16" s="198">
        <v>535</v>
      </c>
      <c r="I16" s="205">
        <v>8.7881935720126119E-5</v>
      </c>
      <c r="J16" s="101"/>
      <c r="O16" s="127"/>
    </row>
    <row r="17" spans="1:15">
      <c r="A17" s="172" t="s">
        <v>72</v>
      </c>
      <c r="B17" s="284">
        <v>0</v>
      </c>
      <c r="C17" s="327">
        <v>0</v>
      </c>
      <c r="D17" s="284">
        <v>0</v>
      </c>
      <c r="E17" s="327">
        <v>0</v>
      </c>
      <c r="F17" s="284">
        <v>0</v>
      </c>
      <c r="G17" s="327">
        <v>0</v>
      </c>
      <c r="H17" s="198">
        <v>0</v>
      </c>
      <c r="I17" s="205">
        <v>0</v>
      </c>
      <c r="J17" s="101"/>
      <c r="O17" s="127"/>
    </row>
    <row r="18" spans="1:15">
      <c r="A18" s="172" t="s">
        <v>36</v>
      </c>
      <c r="B18" s="284">
        <v>0</v>
      </c>
      <c r="C18" s="327">
        <v>0</v>
      </c>
      <c r="D18" s="284">
        <v>0</v>
      </c>
      <c r="E18" s="327">
        <v>0</v>
      </c>
      <c r="F18" s="284">
        <v>0</v>
      </c>
      <c r="G18" s="327">
        <v>0</v>
      </c>
      <c r="H18" s="198">
        <v>0</v>
      </c>
      <c r="I18" s="205">
        <v>0</v>
      </c>
      <c r="J18" s="101"/>
      <c r="O18" s="127"/>
    </row>
    <row r="19" spans="1:15">
      <c r="A19" s="172" t="s">
        <v>35</v>
      </c>
      <c r="B19" s="284">
        <v>7783.09</v>
      </c>
      <c r="C19" s="327">
        <v>0.11747424331908249</v>
      </c>
      <c r="D19" s="284">
        <v>4434.93</v>
      </c>
      <c r="E19" s="327">
        <v>6.6779383814264917E-2</v>
      </c>
      <c r="F19" s="284">
        <v>1780</v>
      </c>
      <c r="G19" s="327">
        <v>2.8705962775171852E-2</v>
      </c>
      <c r="H19" s="198">
        <v>13998.02</v>
      </c>
      <c r="I19" s="205">
        <v>7.1905196395885343E-2</v>
      </c>
      <c r="J19" s="101"/>
      <c r="O19" s="127"/>
    </row>
    <row r="20" spans="1:15">
      <c r="A20" s="172" t="s">
        <v>34</v>
      </c>
      <c r="B20" s="284">
        <v>0</v>
      </c>
      <c r="C20" s="327">
        <v>0</v>
      </c>
      <c r="D20" s="284">
        <v>0</v>
      </c>
      <c r="E20" s="327">
        <v>0</v>
      </c>
      <c r="F20" s="284">
        <v>0</v>
      </c>
      <c r="G20" s="327">
        <v>0</v>
      </c>
      <c r="H20" s="198">
        <v>0</v>
      </c>
      <c r="I20" s="205">
        <v>0</v>
      </c>
      <c r="J20" s="101"/>
      <c r="O20" s="127"/>
    </row>
    <row r="21" spans="1:15">
      <c r="A21" s="172" t="s">
        <v>33</v>
      </c>
      <c r="B21" s="284">
        <v>117793</v>
      </c>
      <c r="C21" s="327">
        <v>0.3862191019014819</v>
      </c>
      <c r="D21" s="284">
        <v>122332</v>
      </c>
      <c r="E21" s="327">
        <v>0.49077172220762011</v>
      </c>
      <c r="F21" s="284">
        <v>102453</v>
      </c>
      <c r="G21" s="327">
        <v>0.49375880637262837</v>
      </c>
      <c r="H21" s="198">
        <v>342578</v>
      </c>
      <c r="I21" s="205">
        <v>0.449724559281172</v>
      </c>
      <c r="J21" s="101"/>
      <c r="O21" s="127"/>
    </row>
    <row r="22" spans="1:15">
      <c r="A22" s="172" t="s">
        <v>32</v>
      </c>
      <c r="B22" s="284">
        <v>0</v>
      </c>
      <c r="C22" s="327">
        <v>0</v>
      </c>
      <c r="D22" s="284">
        <v>0</v>
      </c>
      <c r="E22" s="327">
        <v>0</v>
      </c>
      <c r="F22" s="284">
        <v>0</v>
      </c>
      <c r="G22" s="327">
        <v>0</v>
      </c>
      <c r="H22" s="198">
        <v>0</v>
      </c>
      <c r="I22" s="205">
        <v>0</v>
      </c>
      <c r="J22" s="101"/>
      <c r="O22" s="127"/>
    </row>
    <row r="23" spans="1:15">
      <c r="A23" s="172" t="s">
        <v>3</v>
      </c>
      <c r="B23" s="284">
        <v>0</v>
      </c>
      <c r="C23" s="327">
        <v>0</v>
      </c>
      <c r="D23" s="284">
        <v>0</v>
      </c>
      <c r="E23" s="327">
        <v>0</v>
      </c>
      <c r="F23" s="284">
        <v>0</v>
      </c>
      <c r="G23" s="327">
        <v>0</v>
      </c>
      <c r="H23" s="198">
        <v>0</v>
      </c>
      <c r="I23" s="205">
        <v>0</v>
      </c>
      <c r="J23" s="101"/>
      <c r="O23" s="127"/>
    </row>
    <row r="24" spans="1:15">
      <c r="A24" s="172" t="s">
        <v>31</v>
      </c>
      <c r="B24" s="284">
        <v>17.748999999999999</v>
      </c>
      <c r="C24" s="327">
        <v>6.8813497355183514E-4</v>
      </c>
      <c r="D24" s="284">
        <v>4.7210000000000001</v>
      </c>
      <c r="E24" s="327">
        <v>6.8520926241526345E-4</v>
      </c>
      <c r="F24" s="284">
        <v>10.696999999999999</v>
      </c>
      <c r="G24" s="327">
        <v>3.0535374433427793E-4</v>
      </c>
      <c r="H24" s="198">
        <v>33.167000000000002</v>
      </c>
      <c r="I24" s="205">
        <v>4.8980811607928095E-4</v>
      </c>
      <c r="J24" s="101"/>
      <c r="O24" s="127"/>
    </row>
    <row r="25" spans="1:15">
      <c r="A25" s="172" t="s">
        <v>30</v>
      </c>
      <c r="B25" s="284">
        <v>264333.24900000007</v>
      </c>
      <c r="C25" s="327">
        <v>0.14558775808476535</v>
      </c>
      <c r="D25" s="284">
        <v>112022.62200000002</v>
      </c>
      <c r="E25" s="327">
        <v>0.11678977824859126</v>
      </c>
      <c r="F25" s="284">
        <v>58692.726999999992</v>
      </c>
      <c r="G25" s="327">
        <v>8.6249587529981436E-2</v>
      </c>
      <c r="H25" s="198">
        <v>435048.59800000011</v>
      </c>
      <c r="I25" s="205">
        <v>0.12590730471791772</v>
      </c>
      <c r="J25" s="101"/>
      <c r="O25" s="98"/>
    </row>
    <row r="26" spans="1:15" ht="13.5" customHeight="1">
      <c r="A26" s="170" t="s">
        <v>334</v>
      </c>
      <c r="B26" s="282">
        <v>387184.47000000003</v>
      </c>
      <c r="C26" s="326">
        <v>5.8936294051668399E-2</v>
      </c>
      <c r="D26" s="282">
        <v>212069.399</v>
      </c>
      <c r="E26" s="326">
        <v>5.8054248003124226E-2</v>
      </c>
      <c r="F26" s="282">
        <v>125234.10399999999</v>
      </c>
      <c r="G26" s="326">
        <v>5.4411724142693831E-2</v>
      </c>
      <c r="H26" s="197">
        <v>724487.973</v>
      </c>
      <c r="I26" s="204">
        <v>5.784752653293191E-2</v>
      </c>
      <c r="J26" s="10"/>
      <c r="O26" s="78"/>
    </row>
    <row r="27" spans="1:15" ht="12.75" customHeight="1">
      <c r="A27" s="172" t="s">
        <v>26</v>
      </c>
      <c r="B27" s="284">
        <v>38605.930999999997</v>
      </c>
      <c r="C27" s="327">
        <v>2.2552009476048157E-2</v>
      </c>
      <c r="D27" s="284">
        <v>25207.932000000001</v>
      </c>
      <c r="E27" s="327">
        <v>2.3540674091803913E-2</v>
      </c>
      <c r="F27" s="284">
        <v>19195.304</v>
      </c>
      <c r="G27" s="327">
        <v>2.0936949595727485E-2</v>
      </c>
      <c r="H27" s="198">
        <v>83009.167000000001</v>
      </c>
      <c r="I27" s="205">
        <v>2.2437933469084816E-2</v>
      </c>
      <c r="J27" s="101"/>
      <c r="O27" s="78"/>
    </row>
    <row r="28" spans="1:15" ht="12.75" customHeight="1">
      <c r="A28" s="172" t="s">
        <v>0</v>
      </c>
      <c r="B28" s="284">
        <v>521.66999999999996</v>
      </c>
      <c r="C28" s="327">
        <v>3.8545309321359978E-3</v>
      </c>
      <c r="D28" s="284">
        <v>242.87</v>
      </c>
      <c r="E28" s="327">
        <v>3.1740471856544199E-3</v>
      </c>
      <c r="F28" s="284">
        <v>16.89</v>
      </c>
      <c r="G28" s="327">
        <v>3.8418831915108267E-4</v>
      </c>
      <c r="H28" s="198">
        <v>781.43</v>
      </c>
      <c r="I28" s="205">
        <v>3.0546123988555674E-3</v>
      </c>
      <c r="J28" s="101"/>
      <c r="O28" s="78"/>
    </row>
    <row r="29" spans="1:15" ht="12.75" customHeight="1">
      <c r="A29" s="172" t="s">
        <v>1</v>
      </c>
      <c r="B29" s="284">
        <v>56</v>
      </c>
      <c r="C29" s="327">
        <v>9.5304172797901817E-4</v>
      </c>
      <c r="D29" s="284">
        <v>27</v>
      </c>
      <c r="E29" s="327">
        <v>1.1517708006820531E-3</v>
      </c>
      <c r="F29" s="284">
        <v>11</v>
      </c>
      <c r="G29" s="327">
        <v>1.4248363219275188E-3</v>
      </c>
      <c r="H29" s="198">
        <v>94</v>
      </c>
      <c r="I29" s="205">
        <v>1.0453552857350233E-3</v>
      </c>
      <c r="J29" s="101"/>
      <c r="O29" s="78"/>
    </row>
    <row r="30" spans="1:15" ht="12.75" customHeight="1">
      <c r="A30" s="172" t="s">
        <v>2</v>
      </c>
      <c r="B30" s="284">
        <v>25</v>
      </c>
      <c r="C30" s="327">
        <v>1.0590076522198537E-3</v>
      </c>
      <c r="D30" s="284">
        <v>50</v>
      </c>
      <c r="E30" s="327">
        <v>5.3799023418607287E-3</v>
      </c>
      <c r="F30" s="284">
        <v>82</v>
      </c>
      <c r="G30" s="327">
        <v>2.4765438079458399E-2</v>
      </c>
      <c r="H30" s="198">
        <v>157</v>
      </c>
      <c r="I30" s="205">
        <v>4.3355888244647391E-3</v>
      </c>
      <c r="J30" s="101"/>
    </row>
    <row r="31" spans="1:15">
      <c r="A31" s="172" t="s">
        <v>6</v>
      </c>
      <c r="B31" s="284">
        <v>2472.0039999999999</v>
      </c>
      <c r="C31" s="327">
        <v>6.9747131787866928E-2</v>
      </c>
      <c r="D31" s="284">
        <v>2082.9520000000002</v>
      </c>
      <c r="E31" s="327">
        <v>8.3520985883104415E-2</v>
      </c>
      <c r="F31" s="284">
        <v>1617.7160000000001</v>
      </c>
      <c r="G31" s="327">
        <v>8.6157387117337211E-2</v>
      </c>
      <c r="H31" s="198">
        <v>6172.6720000000005</v>
      </c>
      <c r="I31" s="205">
        <v>7.7979200289588171E-2</v>
      </c>
      <c r="J31" s="101"/>
    </row>
    <row r="32" spans="1:15">
      <c r="A32" s="172" t="s">
        <v>25</v>
      </c>
      <c r="B32" s="284">
        <v>227209.47900000002</v>
      </c>
      <c r="C32" s="327">
        <v>7.8373614520657595E-2</v>
      </c>
      <c r="D32" s="284">
        <v>128407.789</v>
      </c>
      <c r="E32" s="327">
        <v>8.1315428566201858E-2</v>
      </c>
      <c r="F32" s="284">
        <v>78400.315999999977</v>
      </c>
      <c r="G32" s="327">
        <v>9.1170903319797242E-2</v>
      </c>
      <c r="H32" s="198">
        <v>434017.58400000003</v>
      </c>
      <c r="I32" s="205">
        <v>8.1305407291827128E-2</v>
      </c>
      <c r="J32" s="101"/>
    </row>
    <row r="33" spans="1:10">
      <c r="A33" s="172" t="s">
        <v>5</v>
      </c>
      <c r="B33" s="284">
        <v>63217.782000000007</v>
      </c>
      <c r="C33" s="327">
        <v>4.0664704942424003E-2</v>
      </c>
      <c r="D33" s="284">
        <v>32504.369000000002</v>
      </c>
      <c r="E33" s="327">
        <v>4.0784372601597417E-2</v>
      </c>
      <c r="F33" s="284">
        <v>16561.826999999997</v>
      </c>
      <c r="G33" s="327">
        <v>4.1297120033639639E-2</v>
      </c>
      <c r="H33" s="198">
        <v>112283.978</v>
      </c>
      <c r="I33" s="205">
        <v>4.0791491601452241E-2</v>
      </c>
      <c r="J33" s="101"/>
    </row>
    <row r="34" spans="1:10">
      <c r="A34" s="172" t="s">
        <v>3</v>
      </c>
      <c r="B34" s="284">
        <v>55076.603999999992</v>
      </c>
      <c r="C34" s="327">
        <v>0.36507057422321515</v>
      </c>
      <c r="D34" s="284">
        <v>23546.487000000001</v>
      </c>
      <c r="E34" s="327">
        <v>0.3278445088461468</v>
      </c>
      <c r="F34" s="284">
        <v>9349.0509999999995</v>
      </c>
      <c r="G34" s="327">
        <v>0.18679906650128372</v>
      </c>
      <c r="H34" s="198">
        <v>87972.141999999993</v>
      </c>
      <c r="I34" s="205">
        <v>0.32255365963983923</v>
      </c>
      <c r="J34" s="101"/>
    </row>
    <row r="35" spans="1:10" ht="12" customHeight="1">
      <c r="A35" s="192" t="s">
        <v>168</v>
      </c>
      <c r="B35" s="71"/>
      <c r="C35" s="8"/>
      <c r="E35" s="103"/>
      <c r="F35" s="103"/>
      <c r="G35" s="103"/>
      <c r="I35" s="3"/>
    </row>
    <row r="36" spans="1:10">
      <c r="A36" s="192"/>
      <c r="B36" s="71"/>
    </row>
    <row r="37" spans="1:10">
      <c r="B37" s="78"/>
      <c r="C37" s="78"/>
    </row>
    <row r="38" spans="1:10">
      <c r="A38" s="103" t="s">
        <v>164</v>
      </c>
      <c r="B38" s="104">
        <f>+I7</f>
        <v>4.1948574736197425E-2</v>
      </c>
      <c r="C38" s="93" t="str">
        <f>+B5</f>
        <v>Duben</v>
      </c>
      <c r="D38" s="103" t="str">
        <f>+D5</f>
        <v>Květen</v>
      </c>
      <c r="E38" s="103" t="str">
        <f>+F5</f>
        <v>Červen</v>
      </c>
    </row>
    <row r="39" spans="1:10">
      <c r="A39" s="103" t="s">
        <v>59</v>
      </c>
      <c r="B39" s="104">
        <f t="shared" ref="B39:B40" si="0">+I8</f>
        <v>4.3099846637193573E-2</v>
      </c>
      <c r="C39" s="93"/>
      <c r="D39" s="103"/>
      <c r="E39" s="103"/>
      <c r="H39" s="116">
        <f>I7</f>
        <v>4.1948574736197425E-2</v>
      </c>
    </row>
    <row r="40" spans="1:10">
      <c r="A40" s="103" t="s">
        <v>116</v>
      </c>
      <c r="B40" s="104">
        <f t="shared" si="0"/>
        <v>6.271181911275002E-2</v>
      </c>
      <c r="C40" s="93"/>
      <c r="D40" s="103"/>
      <c r="E40" s="103"/>
      <c r="H40" s="116">
        <f>I8</f>
        <v>4.3099846637193573E-2</v>
      </c>
    </row>
    <row r="41" spans="1:10">
      <c r="B41" s="78"/>
      <c r="C41" s="78"/>
      <c r="H41" s="116">
        <f>I9</f>
        <v>6.271181911275002E-2</v>
      </c>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O41"/>
  <sheetViews>
    <sheetView showGridLines="0" view="pageBreakPreview" zoomScaleNormal="70" zoomScaleSheetLayoutView="100" workbookViewId="0">
      <selection activeCell="K27" sqref="K27"/>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270</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2805.92</v>
      </c>
      <c r="C7" s="326">
        <v>7.4896019087017929E-2</v>
      </c>
      <c r="D7" s="282">
        <v>2805.92</v>
      </c>
      <c r="E7" s="326">
        <v>7.4895481323487875E-2</v>
      </c>
      <c r="F7" s="197">
        <v>2805.92</v>
      </c>
      <c r="G7" s="326">
        <v>7.4899741661930919E-2</v>
      </c>
      <c r="H7" s="197">
        <v>2805.92</v>
      </c>
      <c r="I7" s="203">
        <v>7.4899741661930919E-2</v>
      </c>
      <c r="J7" s="111"/>
      <c r="O7" s="60"/>
    </row>
    <row r="8" spans="1:15" ht="12">
      <c r="A8" s="169" t="s">
        <v>331</v>
      </c>
      <c r="B8" s="282">
        <v>896778.41200000001</v>
      </c>
      <c r="C8" s="326">
        <v>6.939351231061601E-2</v>
      </c>
      <c r="D8" s="282">
        <v>763912.52400000009</v>
      </c>
      <c r="E8" s="326">
        <v>8.1521405898559954E-2</v>
      </c>
      <c r="F8" s="197">
        <v>413284.70799999998</v>
      </c>
      <c r="G8" s="326">
        <v>5.8216293185800592E-2</v>
      </c>
      <c r="H8" s="197">
        <v>2073975.6440000003</v>
      </c>
      <c r="I8" s="203">
        <v>7.0560404804769356E-2</v>
      </c>
      <c r="J8" s="111"/>
      <c r="O8" s="60"/>
    </row>
    <row r="9" spans="1:15" ht="12">
      <c r="A9" s="169" t="s">
        <v>332</v>
      </c>
      <c r="B9" s="282">
        <v>321524.02899999998</v>
      </c>
      <c r="C9" s="326">
        <v>4.4058446764875803E-2</v>
      </c>
      <c r="D9" s="282">
        <v>205311.571</v>
      </c>
      <c r="E9" s="326">
        <v>4.8181403030821801E-2</v>
      </c>
      <c r="F9" s="197">
        <v>112812.54500000001</v>
      </c>
      <c r="G9" s="326">
        <v>4.0547633715016233E-2</v>
      </c>
      <c r="H9" s="197">
        <v>639648.14500000002</v>
      </c>
      <c r="I9" s="204">
        <v>4.4602404611843186E-2</v>
      </c>
      <c r="J9" s="101"/>
      <c r="O9" s="104"/>
    </row>
    <row r="10" spans="1:15">
      <c r="A10" s="172" t="s">
        <v>40</v>
      </c>
      <c r="B10" s="284">
        <v>38925.411999999997</v>
      </c>
      <c r="C10" s="327">
        <v>4.6773726341300552E-2</v>
      </c>
      <c r="D10" s="284">
        <v>17659.464000000004</v>
      </c>
      <c r="E10" s="327">
        <v>3.3580933425359061E-2</v>
      </c>
      <c r="F10" s="198">
        <v>9435.3599999999988</v>
      </c>
      <c r="G10" s="327">
        <v>2.7973680448232095E-2</v>
      </c>
      <c r="H10" s="198">
        <v>66020.236000000004</v>
      </c>
      <c r="I10" s="205">
        <v>3.8941292117908574E-2</v>
      </c>
      <c r="J10" s="101"/>
      <c r="O10" s="127"/>
    </row>
    <row r="11" spans="1:15">
      <c r="A11" s="172" t="s">
        <v>39</v>
      </c>
      <c r="B11" s="284">
        <v>655</v>
      </c>
      <c r="C11" s="327">
        <v>1.2880433433861022E-2</v>
      </c>
      <c r="D11" s="284">
        <v>502</v>
      </c>
      <c r="E11" s="327">
        <v>1.1990576362403561E-2</v>
      </c>
      <c r="F11" s="198">
        <v>230</v>
      </c>
      <c r="G11" s="327">
        <v>7.0665982333197172E-3</v>
      </c>
      <c r="H11" s="198">
        <v>1387</v>
      </c>
      <c r="I11" s="205">
        <v>1.1072435907639823E-2</v>
      </c>
      <c r="J11" s="101"/>
      <c r="O11" s="127"/>
    </row>
    <row r="12" spans="1:15">
      <c r="A12" s="172" t="s">
        <v>38</v>
      </c>
      <c r="B12" s="284">
        <v>0</v>
      </c>
      <c r="C12" s="327">
        <v>0</v>
      </c>
      <c r="D12" s="284">
        <v>0</v>
      </c>
      <c r="E12" s="327">
        <v>0</v>
      </c>
      <c r="F12" s="198">
        <v>0</v>
      </c>
      <c r="G12" s="327">
        <v>0</v>
      </c>
      <c r="H12" s="198">
        <v>0</v>
      </c>
      <c r="I12" s="205">
        <v>0</v>
      </c>
      <c r="J12" s="101"/>
      <c r="O12" s="127"/>
    </row>
    <row r="13" spans="1:15">
      <c r="A13" s="172" t="s">
        <v>60</v>
      </c>
      <c r="B13" s="284">
        <v>0</v>
      </c>
      <c r="C13" s="327">
        <v>0</v>
      </c>
      <c r="D13" s="284">
        <v>0</v>
      </c>
      <c r="E13" s="327">
        <v>0</v>
      </c>
      <c r="F13" s="198">
        <v>0</v>
      </c>
      <c r="G13" s="327">
        <v>0</v>
      </c>
      <c r="H13" s="198">
        <v>0</v>
      </c>
      <c r="I13" s="205">
        <v>0</v>
      </c>
      <c r="J13" s="101"/>
      <c r="O13" s="127"/>
    </row>
    <row r="14" spans="1:15">
      <c r="A14" s="172" t="s">
        <v>61</v>
      </c>
      <c r="B14" s="284">
        <v>413.1</v>
      </c>
      <c r="C14" s="327">
        <v>0.29117016432682674</v>
      </c>
      <c r="D14" s="284">
        <v>482.51900000000001</v>
      </c>
      <c r="E14" s="327">
        <v>0.29367041921094933</v>
      </c>
      <c r="F14" s="198">
        <v>368.54</v>
      </c>
      <c r="G14" s="327">
        <v>0.38179832876468239</v>
      </c>
      <c r="H14" s="198">
        <v>1264.1590000000001</v>
      </c>
      <c r="I14" s="205">
        <v>0.31391337924732349</v>
      </c>
      <c r="J14" s="101"/>
      <c r="O14" s="127"/>
    </row>
    <row r="15" spans="1:15">
      <c r="A15" s="172" t="s">
        <v>62</v>
      </c>
      <c r="B15" s="284">
        <v>12.260000000000002</v>
      </c>
      <c r="C15" s="327">
        <v>0.34332119854382531</v>
      </c>
      <c r="D15" s="284">
        <v>25</v>
      </c>
      <c r="E15" s="327">
        <v>0.40683482506102525</v>
      </c>
      <c r="F15" s="198">
        <v>26.490000000000002</v>
      </c>
      <c r="G15" s="327">
        <v>0.4233658302700975</v>
      </c>
      <c r="H15" s="198">
        <v>63.750000000000007</v>
      </c>
      <c r="I15" s="205">
        <v>0.39911099981218312</v>
      </c>
      <c r="J15" s="101"/>
      <c r="O15" s="127"/>
    </row>
    <row r="16" spans="1:15">
      <c r="A16" s="172" t="s">
        <v>37</v>
      </c>
      <c r="B16" s="284">
        <v>223811.40000000002</v>
      </c>
      <c r="C16" s="327">
        <v>6.9797849657996458E-2</v>
      </c>
      <c r="D16" s="284">
        <v>149478.84100000001</v>
      </c>
      <c r="E16" s="327">
        <v>8.0821031147073522E-2</v>
      </c>
      <c r="F16" s="198">
        <v>49997.107000000004</v>
      </c>
      <c r="G16" s="327">
        <v>4.8463579667290341E-2</v>
      </c>
      <c r="H16" s="198">
        <v>423287.34800000006</v>
      </c>
      <c r="I16" s="205">
        <v>6.9531423379586288E-2</v>
      </c>
      <c r="J16" s="101"/>
      <c r="O16" s="127"/>
    </row>
    <row r="17" spans="1:15">
      <c r="A17" s="172" t="s">
        <v>72</v>
      </c>
      <c r="B17" s="284">
        <v>0</v>
      </c>
      <c r="C17" s="327">
        <v>0</v>
      </c>
      <c r="D17" s="284">
        <v>0</v>
      </c>
      <c r="E17" s="327">
        <v>0</v>
      </c>
      <c r="F17" s="198">
        <v>0</v>
      </c>
      <c r="G17" s="327">
        <v>0</v>
      </c>
      <c r="H17" s="198">
        <v>0</v>
      </c>
      <c r="I17" s="205">
        <v>0</v>
      </c>
      <c r="J17" s="101"/>
      <c r="O17" s="127"/>
    </row>
    <row r="18" spans="1:15">
      <c r="A18" s="172" t="s">
        <v>36</v>
      </c>
      <c r="B18" s="284">
        <v>0</v>
      </c>
      <c r="C18" s="327">
        <v>0</v>
      </c>
      <c r="D18" s="284">
        <v>0</v>
      </c>
      <c r="E18" s="327">
        <v>0</v>
      </c>
      <c r="F18" s="198">
        <v>0</v>
      </c>
      <c r="G18" s="327">
        <v>0</v>
      </c>
      <c r="H18" s="198">
        <v>0</v>
      </c>
      <c r="I18" s="205">
        <v>0</v>
      </c>
      <c r="J18" s="101"/>
      <c r="O18" s="127"/>
    </row>
    <row r="19" spans="1:15">
      <c r="A19" s="172" t="s">
        <v>35</v>
      </c>
      <c r="B19" s="284">
        <v>0</v>
      </c>
      <c r="C19" s="327">
        <v>0</v>
      </c>
      <c r="D19" s="284">
        <v>64.900000000000006</v>
      </c>
      <c r="E19" s="327">
        <v>9.7723797434137488E-4</v>
      </c>
      <c r="F19" s="198">
        <v>39.159999999999997</v>
      </c>
      <c r="G19" s="327">
        <v>6.3153118105378065E-4</v>
      </c>
      <c r="H19" s="198">
        <v>104.06</v>
      </c>
      <c r="I19" s="205">
        <v>5.34536651394685E-4</v>
      </c>
      <c r="J19" s="101"/>
      <c r="O19" s="127"/>
    </row>
    <row r="20" spans="1:15">
      <c r="A20" s="172" t="s">
        <v>34</v>
      </c>
      <c r="B20" s="284">
        <v>0</v>
      </c>
      <c r="C20" s="327">
        <v>0</v>
      </c>
      <c r="D20" s="284">
        <v>0</v>
      </c>
      <c r="E20" s="327">
        <v>0</v>
      </c>
      <c r="F20" s="198">
        <v>0</v>
      </c>
      <c r="G20" s="327">
        <v>0</v>
      </c>
      <c r="H20" s="198">
        <v>0</v>
      </c>
      <c r="I20" s="205">
        <v>0</v>
      </c>
      <c r="J20" s="101"/>
      <c r="O20" s="127"/>
    </row>
    <row r="21" spans="1:15">
      <c r="A21" s="172" t="s">
        <v>33</v>
      </c>
      <c r="B21" s="284">
        <v>0</v>
      </c>
      <c r="C21" s="327">
        <v>0</v>
      </c>
      <c r="D21" s="284">
        <v>0</v>
      </c>
      <c r="E21" s="327">
        <v>0</v>
      </c>
      <c r="F21" s="198">
        <v>0</v>
      </c>
      <c r="G21" s="327">
        <v>0</v>
      </c>
      <c r="H21" s="198">
        <v>0</v>
      </c>
      <c r="I21" s="205">
        <v>0</v>
      </c>
      <c r="J21" s="101"/>
      <c r="O21" s="127"/>
    </row>
    <row r="22" spans="1:15">
      <c r="A22" s="172" t="s">
        <v>32</v>
      </c>
      <c r="B22" s="284">
        <v>0</v>
      </c>
      <c r="C22" s="327">
        <v>0</v>
      </c>
      <c r="D22" s="284">
        <v>0</v>
      </c>
      <c r="E22" s="327">
        <v>0</v>
      </c>
      <c r="F22" s="198">
        <v>0</v>
      </c>
      <c r="G22" s="327">
        <v>0</v>
      </c>
      <c r="H22" s="198">
        <v>0</v>
      </c>
      <c r="I22" s="205">
        <v>0</v>
      </c>
      <c r="J22" s="101"/>
      <c r="O22" s="127"/>
    </row>
    <row r="23" spans="1:15">
      <c r="A23" s="172" t="s">
        <v>3</v>
      </c>
      <c r="B23" s="284">
        <v>0</v>
      </c>
      <c r="C23" s="327">
        <v>0</v>
      </c>
      <c r="D23" s="284">
        <v>0</v>
      </c>
      <c r="E23" s="327">
        <v>0</v>
      </c>
      <c r="F23" s="198">
        <v>0</v>
      </c>
      <c r="G23" s="327">
        <v>0</v>
      </c>
      <c r="H23" s="198">
        <v>0</v>
      </c>
      <c r="I23" s="205">
        <v>0</v>
      </c>
      <c r="J23" s="101"/>
      <c r="O23" s="127"/>
    </row>
    <row r="24" spans="1:15">
      <c r="A24" s="172" t="s">
        <v>31</v>
      </c>
      <c r="B24" s="284">
        <v>4650.79</v>
      </c>
      <c r="C24" s="327">
        <v>0.18031276430475746</v>
      </c>
      <c r="D24" s="284">
        <v>0</v>
      </c>
      <c r="E24" s="327">
        <v>0</v>
      </c>
      <c r="F24" s="198">
        <v>0</v>
      </c>
      <c r="G24" s="327">
        <v>0</v>
      </c>
      <c r="H24" s="198">
        <v>4650.79</v>
      </c>
      <c r="I24" s="205">
        <v>6.8682566653009286E-2</v>
      </c>
      <c r="J24" s="101"/>
      <c r="O24" s="127"/>
    </row>
    <row r="25" spans="1:15">
      <c r="A25" s="172" t="s">
        <v>30</v>
      </c>
      <c r="B25" s="284">
        <v>53056.067000000003</v>
      </c>
      <c r="C25" s="327">
        <v>2.9221877597869272E-2</v>
      </c>
      <c r="D25" s="284">
        <v>37098.846999999994</v>
      </c>
      <c r="E25" s="327">
        <v>3.8677599551351458E-2</v>
      </c>
      <c r="F25" s="198">
        <v>52715.887999999999</v>
      </c>
      <c r="G25" s="327">
        <v>7.7466558953321413E-2</v>
      </c>
      <c r="H25" s="198">
        <v>142870.802</v>
      </c>
      <c r="I25" s="205">
        <v>4.1348202672997193E-2</v>
      </c>
      <c r="J25" s="101"/>
      <c r="O25" s="98"/>
    </row>
    <row r="26" spans="1:15" ht="13.5" customHeight="1">
      <c r="A26" s="170" t="s">
        <v>334</v>
      </c>
      <c r="B26" s="282">
        <v>253149.97500000001</v>
      </c>
      <c r="C26" s="326">
        <v>3.8533883773211521E-2</v>
      </c>
      <c r="D26" s="282">
        <v>153035.103</v>
      </c>
      <c r="E26" s="326">
        <v>4.1893539872509662E-2</v>
      </c>
      <c r="F26" s="197">
        <v>66353.050999999992</v>
      </c>
      <c r="G26" s="326">
        <v>2.882907923418444E-2</v>
      </c>
      <c r="H26" s="197">
        <v>472538.12899999996</v>
      </c>
      <c r="I26" s="204">
        <v>3.7730318478522894E-2</v>
      </c>
      <c r="J26" s="10"/>
      <c r="O26" s="78"/>
    </row>
    <row r="27" spans="1:15" ht="12.75" customHeight="1">
      <c r="A27" s="172" t="s">
        <v>26</v>
      </c>
      <c r="B27" s="284">
        <v>33175.858</v>
      </c>
      <c r="C27" s="327">
        <v>1.9379982417520977E-2</v>
      </c>
      <c r="D27" s="284">
        <v>20081.044999999998</v>
      </c>
      <c r="E27" s="327">
        <v>1.8752880473013354E-2</v>
      </c>
      <c r="F27" s="198">
        <v>5059.8719999999994</v>
      </c>
      <c r="G27" s="327">
        <v>5.5189688595102641E-3</v>
      </c>
      <c r="H27" s="198">
        <v>58316.774999999994</v>
      </c>
      <c r="I27" s="205">
        <v>1.5763414630839367E-2</v>
      </c>
      <c r="J27" s="101"/>
      <c r="O27" s="78"/>
    </row>
    <row r="28" spans="1:15" ht="12.75" customHeight="1">
      <c r="A28" s="172" t="s">
        <v>0</v>
      </c>
      <c r="B28" s="284">
        <v>8471.82</v>
      </c>
      <c r="C28" s="327">
        <v>6.2596837543827305E-2</v>
      </c>
      <c r="D28" s="284">
        <v>5870.04</v>
      </c>
      <c r="E28" s="327">
        <v>7.671504896314435E-2</v>
      </c>
      <c r="F28" s="198">
        <v>1141.0899999999999</v>
      </c>
      <c r="G28" s="327">
        <v>2.5955799236240903E-2</v>
      </c>
      <c r="H28" s="198">
        <v>15482.95</v>
      </c>
      <c r="I28" s="205">
        <v>6.052290165576036E-2</v>
      </c>
      <c r="J28" s="101"/>
      <c r="O28" s="78"/>
    </row>
    <row r="29" spans="1:15" ht="12.75" customHeight="1">
      <c r="A29" s="172" t="s">
        <v>1</v>
      </c>
      <c r="B29" s="284">
        <v>1371.2530000000002</v>
      </c>
      <c r="C29" s="327">
        <v>2.33368094395788E-2</v>
      </c>
      <c r="D29" s="284">
        <v>720.61699999999996</v>
      </c>
      <c r="E29" s="327">
        <v>3.0740208113892557E-2</v>
      </c>
      <c r="F29" s="198">
        <v>365.404</v>
      </c>
      <c r="G29" s="327">
        <v>4.7330990125236637E-2</v>
      </c>
      <c r="H29" s="198">
        <v>2457.2739999999999</v>
      </c>
      <c r="I29" s="205">
        <v>2.7326854940417481E-2</v>
      </c>
      <c r="J29" s="101"/>
      <c r="O29" s="78"/>
    </row>
    <row r="30" spans="1:15" ht="12.75" customHeight="1">
      <c r="A30" s="172" t="s">
        <v>2</v>
      </c>
      <c r="B30" s="284">
        <v>2179.4790000000003</v>
      </c>
      <c r="C30" s="327">
        <v>9.232339755409899E-2</v>
      </c>
      <c r="D30" s="284">
        <v>985.80500000000006</v>
      </c>
      <c r="E30" s="327">
        <v>0.10607069256236032</v>
      </c>
      <c r="F30" s="198">
        <v>326.22699999999998</v>
      </c>
      <c r="G30" s="327">
        <v>9.8526275223749696E-2</v>
      </c>
      <c r="H30" s="198">
        <v>3491.5110000000004</v>
      </c>
      <c r="I30" s="205">
        <v>9.6418828484686026E-2</v>
      </c>
      <c r="J30" s="101"/>
    </row>
    <row r="31" spans="1:15">
      <c r="A31" s="172" t="s">
        <v>6</v>
      </c>
      <c r="B31" s="284">
        <v>753.08</v>
      </c>
      <c r="C31" s="327">
        <v>2.1248011737362415E-2</v>
      </c>
      <c r="D31" s="284">
        <v>562.85</v>
      </c>
      <c r="E31" s="327">
        <v>2.2568828712474082E-2</v>
      </c>
      <c r="F31" s="198">
        <v>268.42</v>
      </c>
      <c r="G31" s="327">
        <v>1.429568963281296E-2</v>
      </c>
      <c r="H31" s="198">
        <v>1584.3500000000001</v>
      </c>
      <c r="I31" s="205">
        <v>2.0015051176995806E-2</v>
      </c>
      <c r="J31" s="101"/>
    </row>
    <row r="32" spans="1:15">
      <c r="A32" s="172" t="s">
        <v>25</v>
      </c>
      <c r="B32" s="284">
        <v>128775.52900000001</v>
      </c>
      <c r="C32" s="327">
        <v>4.4419817843690243E-2</v>
      </c>
      <c r="D32" s="284">
        <v>79626.108000000007</v>
      </c>
      <c r="E32" s="327">
        <v>5.0423974647508925E-2</v>
      </c>
      <c r="F32" s="198">
        <v>38482.348999999995</v>
      </c>
      <c r="G32" s="327">
        <v>4.475071911952111E-2</v>
      </c>
      <c r="H32" s="198">
        <v>246883.986</v>
      </c>
      <c r="I32" s="205">
        <v>4.6249285226102138E-2</v>
      </c>
      <c r="J32" s="101"/>
    </row>
    <row r="33" spans="1:10">
      <c r="A33" s="172" t="s">
        <v>5</v>
      </c>
      <c r="B33" s="284">
        <v>64746.534</v>
      </c>
      <c r="C33" s="327">
        <v>4.1648071442218958E-2</v>
      </c>
      <c r="D33" s="284">
        <v>37269.599999999999</v>
      </c>
      <c r="E33" s="327">
        <v>4.676347518428968E-2</v>
      </c>
      <c r="F33" s="198">
        <v>17007.021000000001</v>
      </c>
      <c r="G33" s="327">
        <v>4.2407216767306542E-2</v>
      </c>
      <c r="H33" s="198">
        <v>119023.155</v>
      </c>
      <c r="I33" s="205">
        <v>4.3239757924864834E-2</v>
      </c>
      <c r="J33" s="101"/>
    </row>
    <row r="34" spans="1:10">
      <c r="A34" s="172" t="s">
        <v>3</v>
      </c>
      <c r="B34" s="284">
        <v>13676.422</v>
      </c>
      <c r="C34" s="327">
        <v>9.0652997284636744E-2</v>
      </c>
      <c r="D34" s="284">
        <v>7919.0379999999996</v>
      </c>
      <c r="E34" s="327">
        <v>0.11025904304298015</v>
      </c>
      <c r="F34" s="198">
        <v>3702.6679999999997</v>
      </c>
      <c r="G34" s="327">
        <v>7.3981297777087229E-2</v>
      </c>
      <c r="H34" s="198">
        <v>25298.127999999997</v>
      </c>
      <c r="I34" s="205">
        <v>9.2756679363759101E-2</v>
      </c>
      <c r="J34" s="101"/>
    </row>
    <row r="35" spans="1:10" ht="11.4" customHeight="1">
      <c r="A35" s="192" t="s">
        <v>168</v>
      </c>
      <c r="B35" s="71"/>
      <c r="C35" s="8"/>
      <c r="E35" s="103"/>
      <c r="F35" s="103"/>
      <c r="G35" s="103"/>
      <c r="I35" s="3"/>
    </row>
    <row r="36" spans="1:10">
      <c r="A36" s="192"/>
      <c r="B36" s="71"/>
    </row>
    <row r="37" spans="1:10">
      <c r="B37" s="78"/>
      <c r="C37" s="78"/>
    </row>
    <row r="38" spans="1:10">
      <c r="A38" s="103" t="s">
        <v>164</v>
      </c>
      <c r="B38" s="104">
        <f>+I7</f>
        <v>7.4899741661930919E-2</v>
      </c>
      <c r="C38" s="93" t="str">
        <f>+B5</f>
        <v>Duben</v>
      </c>
      <c r="D38" s="103" t="str">
        <f>+D5</f>
        <v>Květen</v>
      </c>
      <c r="E38" s="103" t="str">
        <f>+F5</f>
        <v>Červen</v>
      </c>
    </row>
    <row r="39" spans="1:10">
      <c r="A39" s="103" t="s">
        <v>59</v>
      </c>
      <c r="B39" s="104">
        <f t="shared" ref="B39:B40" si="0">+I8</f>
        <v>7.0560404804769356E-2</v>
      </c>
      <c r="C39" s="93"/>
      <c r="D39" s="103"/>
      <c r="E39" s="103"/>
      <c r="H39" s="116"/>
    </row>
    <row r="40" spans="1:10">
      <c r="A40" s="103" t="s">
        <v>116</v>
      </c>
      <c r="B40" s="104">
        <f t="shared" si="0"/>
        <v>4.4602404611843186E-2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O41"/>
  <sheetViews>
    <sheetView showGridLines="0" view="pageBreakPreview" zoomScaleNormal="70" zoomScaleSheetLayoutView="100" workbookViewId="0">
      <selection activeCell="J33" sqref="J33"/>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271</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610.18900000000019</v>
      </c>
      <c r="C7" s="326">
        <v>1.628725230608442E-2</v>
      </c>
      <c r="D7" s="282">
        <v>609.88900000000012</v>
      </c>
      <c r="E7" s="326">
        <v>1.6279127775881246E-2</v>
      </c>
      <c r="F7" s="197">
        <v>609.98200000000031</v>
      </c>
      <c r="G7" s="326">
        <v>1.6282536287003182E-2</v>
      </c>
      <c r="H7" s="197">
        <v>609.98200000000031</v>
      </c>
      <c r="I7" s="203">
        <v>1.6282536287003182E-2</v>
      </c>
      <c r="J7" s="111"/>
      <c r="O7" s="60"/>
    </row>
    <row r="8" spans="1:15" ht="12">
      <c r="A8" s="169" t="s">
        <v>331</v>
      </c>
      <c r="B8" s="282">
        <v>324072.13999999996</v>
      </c>
      <c r="C8" s="326">
        <v>2.5076990854924451E-2</v>
      </c>
      <c r="D8" s="282">
        <v>236550.50900000002</v>
      </c>
      <c r="E8" s="326">
        <v>2.5243636481734076E-2</v>
      </c>
      <c r="F8" s="197">
        <v>177799.48100000003</v>
      </c>
      <c r="G8" s="326">
        <v>2.5045269069522855E-2</v>
      </c>
      <c r="H8" s="197">
        <v>738422.13</v>
      </c>
      <c r="I8" s="203">
        <v>2.5122457228625012E-2</v>
      </c>
      <c r="J8" s="111"/>
      <c r="O8" s="60"/>
    </row>
    <row r="9" spans="1:15" ht="12">
      <c r="A9" s="169" t="s">
        <v>332</v>
      </c>
      <c r="B9" s="282">
        <v>142421.734</v>
      </c>
      <c r="C9" s="326">
        <v>1.951605422809722E-2</v>
      </c>
      <c r="D9" s="282">
        <v>80426.304000000004</v>
      </c>
      <c r="E9" s="326">
        <v>1.887400767735295E-2</v>
      </c>
      <c r="F9" s="197">
        <v>45256.398999999998</v>
      </c>
      <c r="G9" s="326">
        <v>1.6266275084146239E-2</v>
      </c>
      <c r="H9" s="197">
        <v>268104.43699999998</v>
      </c>
      <c r="I9" s="204">
        <v>1.8694813188748351E-2</v>
      </c>
      <c r="J9" s="101"/>
      <c r="O9" s="104"/>
    </row>
    <row r="10" spans="1:15">
      <c r="A10" s="172" t="s">
        <v>40</v>
      </c>
      <c r="B10" s="284">
        <v>57664.375999999997</v>
      </c>
      <c r="C10" s="327">
        <v>6.9290923437518387E-2</v>
      </c>
      <c r="D10" s="284">
        <v>28992.885000000002</v>
      </c>
      <c r="E10" s="327">
        <v>5.5132372137347493E-2</v>
      </c>
      <c r="F10" s="198">
        <v>15493.501</v>
      </c>
      <c r="G10" s="327">
        <v>4.5934680393579522E-2</v>
      </c>
      <c r="H10" s="198">
        <v>102150.762</v>
      </c>
      <c r="I10" s="205">
        <v>6.0252475666838792E-2</v>
      </c>
      <c r="J10" s="101"/>
      <c r="O10" s="127"/>
    </row>
    <row r="11" spans="1:15">
      <c r="A11" s="172" t="s">
        <v>39</v>
      </c>
      <c r="B11" s="284">
        <v>5266.3510000000006</v>
      </c>
      <c r="C11" s="327">
        <v>0.10356165419060677</v>
      </c>
      <c r="D11" s="284">
        <v>2930.0390000000002</v>
      </c>
      <c r="E11" s="327">
        <v>6.9985769669961298E-2</v>
      </c>
      <c r="F11" s="198">
        <v>2143.2449999999999</v>
      </c>
      <c r="G11" s="327">
        <v>6.5849788393788328E-2</v>
      </c>
      <c r="H11" s="198">
        <v>10339.635000000002</v>
      </c>
      <c r="I11" s="205">
        <v>8.2541417336618253E-2</v>
      </c>
      <c r="J11" s="101"/>
      <c r="O11" s="127"/>
    </row>
    <row r="12" spans="1:15">
      <c r="A12" s="172" t="s">
        <v>38</v>
      </c>
      <c r="B12" s="284">
        <v>0</v>
      </c>
      <c r="C12" s="327">
        <v>0</v>
      </c>
      <c r="D12" s="284">
        <v>0</v>
      </c>
      <c r="E12" s="327">
        <v>0</v>
      </c>
      <c r="F12" s="198">
        <v>0</v>
      </c>
      <c r="G12" s="327">
        <v>0</v>
      </c>
      <c r="H12" s="198">
        <v>0</v>
      </c>
      <c r="I12" s="205">
        <v>0</v>
      </c>
      <c r="J12" s="101"/>
      <c r="O12" s="127"/>
    </row>
    <row r="13" spans="1:15">
      <c r="A13" s="172" t="s">
        <v>60</v>
      </c>
      <c r="B13" s="284">
        <v>0</v>
      </c>
      <c r="C13" s="327">
        <v>0</v>
      </c>
      <c r="D13" s="284">
        <v>10</v>
      </c>
      <c r="E13" s="327">
        <v>1.9156152333554589E-3</v>
      </c>
      <c r="F13" s="198">
        <v>8</v>
      </c>
      <c r="G13" s="327">
        <v>1.5005625233759504E-3</v>
      </c>
      <c r="H13" s="198">
        <v>18</v>
      </c>
      <c r="I13" s="205">
        <v>9.615768321524367E-4</v>
      </c>
      <c r="J13" s="101"/>
      <c r="O13" s="127"/>
    </row>
    <row r="14" spans="1:15">
      <c r="A14" s="172" t="s">
        <v>61</v>
      </c>
      <c r="B14" s="284">
        <v>0</v>
      </c>
      <c r="C14" s="327">
        <v>0</v>
      </c>
      <c r="D14" s="284">
        <v>0</v>
      </c>
      <c r="E14" s="327">
        <v>0</v>
      </c>
      <c r="F14" s="198">
        <v>0</v>
      </c>
      <c r="G14" s="327">
        <v>0</v>
      </c>
      <c r="H14" s="198">
        <v>0</v>
      </c>
      <c r="I14" s="205">
        <v>0</v>
      </c>
      <c r="J14" s="101"/>
      <c r="O14" s="127"/>
    </row>
    <row r="15" spans="1:15">
      <c r="A15" s="172" t="s">
        <v>62</v>
      </c>
      <c r="B15" s="284">
        <v>11.5</v>
      </c>
      <c r="C15" s="327">
        <v>0.32203864463735649</v>
      </c>
      <c r="D15" s="284">
        <v>20.2</v>
      </c>
      <c r="E15" s="327">
        <v>0.32872253864930839</v>
      </c>
      <c r="F15" s="198">
        <v>22.1</v>
      </c>
      <c r="G15" s="327">
        <v>0.35320441105961325</v>
      </c>
      <c r="H15" s="198">
        <v>53.8</v>
      </c>
      <c r="I15" s="205">
        <v>0.33681838101796785</v>
      </c>
      <c r="J15" s="101"/>
      <c r="O15" s="127"/>
    </row>
    <row r="16" spans="1:15">
      <c r="A16" s="172" t="s">
        <v>37</v>
      </c>
      <c r="B16" s="284">
        <v>24147.374</v>
      </c>
      <c r="C16" s="327">
        <v>7.5306029098044713E-3</v>
      </c>
      <c r="D16" s="284">
        <v>7886.9750000000004</v>
      </c>
      <c r="E16" s="327">
        <v>4.2643724547689679E-3</v>
      </c>
      <c r="F16" s="198">
        <v>502</v>
      </c>
      <c r="G16" s="327">
        <v>4.8660249467993714E-4</v>
      </c>
      <c r="H16" s="198">
        <v>32536.349000000002</v>
      </c>
      <c r="I16" s="205">
        <v>5.3445931427768033E-3</v>
      </c>
      <c r="J16" s="101"/>
      <c r="O16" s="127"/>
    </row>
    <row r="17" spans="1:15">
      <c r="A17" s="172" t="s">
        <v>72</v>
      </c>
      <c r="B17" s="284">
        <v>3568.12</v>
      </c>
      <c r="C17" s="327">
        <v>0.1488312261436949</v>
      </c>
      <c r="D17" s="284">
        <v>1800.24</v>
      </c>
      <c r="E17" s="327">
        <v>0.16444752996199943</v>
      </c>
      <c r="F17" s="198">
        <v>1304.45</v>
      </c>
      <c r="G17" s="327">
        <v>0.21577277569357606</v>
      </c>
      <c r="H17" s="198">
        <v>6672.8099999999995</v>
      </c>
      <c r="I17" s="205">
        <v>0.16288276281246222</v>
      </c>
      <c r="J17" s="101"/>
      <c r="O17" s="127"/>
    </row>
    <row r="18" spans="1:15">
      <c r="A18" s="172" t="s">
        <v>36</v>
      </c>
      <c r="B18" s="284">
        <v>0</v>
      </c>
      <c r="C18" s="327">
        <v>0</v>
      </c>
      <c r="D18" s="284">
        <v>0</v>
      </c>
      <c r="E18" s="327">
        <v>0</v>
      </c>
      <c r="F18" s="198">
        <v>0</v>
      </c>
      <c r="G18" s="327">
        <v>0</v>
      </c>
      <c r="H18" s="198">
        <v>0</v>
      </c>
      <c r="I18" s="205">
        <v>0</v>
      </c>
      <c r="J18" s="101"/>
      <c r="O18" s="127"/>
    </row>
    <row r="19" spans="1:15">
      <c r="A19" s="172" t="s">
        <v>35</v>
      </c>
      <c r="B19" s="284">
        <v>1435.7670000000001</v>
      </c>
      <c r="C19" s="327">
        <v>2.1670781387277949E-2</v>
      </c>
      <c r="D19" s="284">
        <v>1444.8340000000001</v>
      </c>
      <c r="E19" s="327">
        <v>2.1755726524184067E-2</v>
      </c>
      <c r="F19" s="198">
        <v>1608.3330000000001</v>
      </c>
      <c r="G19" s="327">
        <v>2.5937498442741836E-2</v>
      </c>
      <c r="H19" s="198">
        <v>4488.9340000000002</v>
      </c>
      <c r="I19" s="205">
        <v>2.3058809808684883E-2</v>
      </c>
      <c r="J19" s="101"/>
      <c r="O19" s="127"/>
    </row>
    <row r="20" spans="1:15">
      <c r="A20" s="172" t="s">
        <v>34</v>
      </c>
      <c r="B20" s="284">
        <v>0</v>
      </c>
      <c r="C20" s="327">
        <v>0</v>
      </c>
      <c r="D20" s="284">
        <v>0</v>
      </c>
      <c r="E20" s="327">
        <v>0</v>
      </c>
      <c r="F20" s="198">
        <v>0</v>
      </c>
      <c r="G20" s="327">
        <v>0</v>
      </c>
      <c r="H20" s="198">
        <v>0</v>
      </c>
      <c r="I20" s="205">
        <v>0</v>
      </c>
      <c r="J20" s="101"/>
      <c r="O20" s="127"/>
    </row>
    <row r="21" spans="1:15">
      <c r="A21" s="172" t="s">
        <v>33</v>
      </c>
      <c r="B21" s="284">
        <v>932.80499999999995</v>
      </c>
      <c r="C21" s="327">
        <v>3.0584763895071167E-3</v>
      </c>
      <c r="D21" s="284">
        <v>232.35300000000001</v>
      </c>
      <c r="E21" s="327">
        <v>9.3215415402435298E-4</v>
      </c>
      <c r="F21" s="198">
        <v>210.369</v>
      </c>
      <c r="G21" s="327">
        <v>1.0138458252838226E-3</v>
      </c>
      <c r="H21" s="198">
        <v>1375.5269999999998</v>
      </c>
      <c r="I21" s="205">
        <v>1.8057443089000245E-3</v>
      </c>
      <c r="J21" s="101"/>
      <c r="O21" s="127"/>
    </row>
    <row r="22" spans="1:15">
      <c r="A22" s="172" t="s">
        <v>32</v>
      </c>
      <c r="B22" s="284">
        <v>0</v>
      </c>
      <c r="C22" s="327">
        <v>0</v>
      </c>
      <c r="D22" s="284">
        <v>0</v>
      </c>
      <c r="E22" s="327">
        <v>0</v>
      </c>
      <c r="F22" s="198">
        <v>0</v>
      </c>
      <c r="G22" s="327">
        <v>0</v>
      </c>
      <c r="H22" s="198">
        <v>0</v>
      </c>
      <c r="I22" s="205">
        <v>0</v>
      </c>
      <c r="J22" s="101"/>
      <c r="O22" s="127"/>
    </row>
    <row r="23" spans="1:15">
      <c r="A23" s="172" t="s">
        <v>3</v>
      </c>
      <c r="B23" s="284">
        <v>0</v>
      </c>
      <c r="C23" s="327">
        <v>0</v>
      </c>
      <c r="D23" s="284">
        <v>0</v>
      </c>
      <c r="E23" s="327">
        <v>0</v>
      </c>
      <c r="F23" s="198">
        <v>0</v>
      </c>
      <c r="G23" s="327">
        <v>0</v>
      </c>
      <c r="H23" s="198">
        <v>0</v>
      </c>
      <c r="I23" s="205">
        <v>0</v>
      </c>
      <c r="J23" s="101"/>
      <c r="O23" s="127"/>
    </row>
    <row r="24" spans="1:15">
      <c r="A24" s="172" t="s">
        <v>31</v>
      </c>
      <c r="B24" s="284">
        <v>569.29999999999995</v>
      </c>
      <c r="C24" s="327">
        <v>2.2071961262215323E-2</v>
      </c>
      <c r="D24" s="284">
        <v>273.60000000000002</v>
      </c>
      <c r="E24" s="327">
        <v>3.9710496546667251E-2</v>
      </c>
      <c r="F24" s="198">
        <v>84.4</v>
      </c>
      <c r="G24" s="327">
        <v>2.4092601684409707E-3</v>
      </c>
      <c r="H24" s="198">
        <v>927.3</v>
      </c>
      <c r="I24" s="205">
        <v>1.36943065709988E-2</v>
      </c>
      <c r="J24" s="101"/>
      <c r="O24" s="127"/>
    </row>
    <row r="25" spans="1:15">
      <c r="A25" s="172" t="s">
        <v>30</v>
      </c>
      <c r="B25" s="284">
        <v>48826.141000000003</v>
      </c>
      <c r="C25" s="327">
        <v>2.6892146300220604E-2</v>
      </c>
      <c r="D25" s="284">
        <v>36835.178</v>
      </c>
      <c r="E25" s="327">
        <v>3.8402710038043804E-2</v>
      </c>
      <c r="F25" s="198">
        <v>23880.001</v>
      </c>
      <c r="G25" s="327">
        <v>3.5091915842750752E-2</v>
      </c>
      <c r="H25" s="198">
        <v>109541.32</v>
      </c>
      <c r="I25" s="205">
        <v>3.1702325716822403E-2</v>
      </c>
      <c r="J25" s="101"/>
      <c r="O25" s="98"/>
    </row>
    <row r="26" spans="1:15" ht="13.5" customHeight="1">
      <c r="A26" s="170" t="s">
        <v>334</v>
      </c>
      <c r="B26" s="282">
        <v>129490.16400000002</v>
      </c>
      <c r="C26" s="326">
        <v>1.9710683081640042E-2</v>
      </c>
      <c r="D26" s="282">
        <v>68575.501000000004</v>
      </c>
      <c r="E26" s="326">
        <v>1.8772624248312667E-2</v>
      </c>
      <c r="F26" s="197">
        <v>38263.043999999994</v>
      </c>
      <c r="G26" s="326">
        <v>1.6624530606996285E-2</v>
      </c>
      <c r="H26" s="197">
        <v>236328.70900000003</v>
      </c>
      <c r="I26" s="204">
        <v>1.8869921618934932E-2</v>
      </c>
      <c r="J26" s="10"/>
      <c r="O26" s="78"/>
    </row>
    <row r="27" spans="1:15" ht="12.75" customHeight="1">
      <c r="A27" s="172" t="s">
        <v>26</v>
      </c>
      <c r="B27" s="284">
        <v>11039.120999999999</v>
      </c>
      <c r="C27" s="327">
        <v>6.4486040085198872E-3</v>
      </c>
      <c r="D27" s="284">
        <v>6255.37</v>
      </c>
      <c r="E27" s="327">
        <v>5.841638516545007E-3</v>
      </c>
      <c r="F27" s="198">
        <v>5108.5599999999995</v>
      </c>
      <c r="G27" s="327">
        <v>5.5720744629389352E-3</v>
      </c>
      <c r="H27" s="198">
        <v>22403.050999999999</v>
      </c>
      <c r="I27" s="205">
        <v>6.0556946420449445E-3</v>
      </c>
      <c r="J27" s="101"/>
      <c r="O27" s="78"/>
    </row>
    <row r="28" spans="1:15" ht="12.75" customHeight="1">
      <c r="A28" s="172" t="s">
        <v>0</v>
      </c>
      <c r="B28" s="284">
        <v>3568.52</v>
      </c>
      <c r="C28" s="327">
        <v>2.6367187536078269E-2</v>
      </c>
      <c r="D28" s="284">
        <v>1800.24</v>
      </c>
      <c r="E28" s="327">
        <v>2.3527182054195711E-2</v>
      </c>
      <c r="F28" s="198">
        <v>1304.45</v>
      </c>
      <c r="G28" s="327">
        <v>2.9671666839350491E-2</v>
      </c>
      <c r="H28" s="198">
        <v>6673.21</v>
      </c>
      <c r="I28" s="205">
        <v>2.6085599485772187E-2</v>
      </c>
      <c r="J28" s="101"/>
      <c r="O28" s="78"/>
    </row>
    <row r="29" spans="1:15" ht="12.75" customHeight="1">
      <c r="A29" s="172" t="s">
        <v>1</v>
      </c>
      <c r="B29" s="284">
        <v>319.05</v>
      </c>
      <c r="C29" s="327">
        <v>5.4297850591376031E-3</v>
      </c>
      <c r="D29" s="284">
        <v>102.26</v>
      </c>
      <c r="E29" s="327">
        <v>4.362225262138769E-3</v>
      </c>
      <c r="F29" s="198">
        <v>28.77</v>
      </c>
      <c r="G29" s="327">
        <v>3.7265946347140649E-3</v>
      </c>
      <c r="H29" s="198">
        <v>450.08</v>
      </c>
      <c r="I29" s="205">
        <v>5.0052500745065868E-3</v>
      </c>
      <c r="J29" s="101"/>
      <c r="O29" s="78"/>
    </row>
    <row r="30" spans="1:15" ht="12.75" customHeight="1">
      <c r="A30" s="172" t="s">
        <v>2</v>
      </c>
      <c r="B30" s="284">
        <v>348.49</v>
      </c>
      <c r="C30" s="327">
        <v>1.4762143068883873E-2</v>
      </c>
      <c r="D30" s="284">
        <v>95.81</v>
      </c>
      <c r="E30" s="327">
        <v>1.0308968867473527E-2</v>
      </c>
      <c r="F30" s="198">
        <v>9.1</v>
      </c>
      <c r="G30" s="327">
        <v>2.7483595917447735E-3</v>
      </c>
      <c r="H30" s="198">
        <v>453.40000000000003</v>
      </c>
      <c r="I30" s="205">
        <v>1.2520738681607087E-2</v>
      </c>
      <c r="J30" s="101"/>
    </row>
    <row r="31" spans="1:15">
      <c r="A31" s="172" t="s">
        <v>6</v>
      </c>
      <c r="B31" s="284">
        <v>5323.473</v>
      </c>
      <c r="C31" s="327">
        <v>0.15020079777385126</v>
      </c>
      <c r="D31" s="284">
        <v>3981.5709999999999</v>
      </c>
      <c r="E31" s="327">
        <v>0.1596506953994033</v>
      </c>
      <c r="F31" s="198">
        <v>2902.87</v>
      </c>
      <c r="G31" s="327">
        <v>0.15460296760451439</v>
      </c>
      <c r="H31" s="198">
        <v>12207.914000000001</v>
      </c>
      <c r="I31" s="205">
        <v>0.15422225106470383</v>
      </c>
      <c r="J31" s="101"/>
    </row>
    <row r="32" spans="1:15">
      <c r="A32" s="172" t="s">
        <v>25</v>
      </c>
      <c r="B32" s="284">
        <v>78310.303000000014</v>
      </c>
      <c r="C32" s="327">
        <v>2.7012347932534528E-2</v>
      </c>
      <c r="D32" s="284">
        <v>42530.523000000008</v>
      </c>
      <c r="E32" s="327">
        <v>2.6932849882569866E-2</v>
      </c>
      <c r="F32" s="198">
        <v>22588.771999999997</v>
      </c>
      <c r="G32" s="327">
        <v>2.6268245502032717E-2</v>
      </c>
      <c r="H32" s="198">
        <v>143429.59800000003</v>
      </c>
      <c r="I32" s="205">
        <v>2.6868961795550282E-2</v>
      </c>
      <c r="J32" s="101"/>
    </row>
    <row r="33" spans="1:10">
      <c r="A33" s="172" t="s">
        <v>5</v>
      </c>
      <c r="B33" s="284">
        <v>30558.017</v>
      </c>
      <c r="C33" s="327">
        <v>1.9656379987051373E-2</v>
      </c>
      <c r="D33" s="284">
        <v>13798.427000000001</v>
      </c>
      <c r="E33" s="327">
        <v>1.7313370645156721E-2</v>
      </c>
      <c r="F33" s="198">
        <v>6320.5220000000008</v>
      </c>
      <c r="G33" s="327">
        <v>1.5760299616054445E-2</v>
      </c>
      <c r="H33" s="198">
        <v>50676.966</v>
      </c>
      <c r="I33" s="205">
        <v>1.8410365127748508E-2</v>
      </c>
      <c r="J33" s="101"/>
    </row>
    <row r="34" spans="1:10">
      <c r="A34" s="172" t="s">
        <v>3</v>
      </c>
      <c r="B34" s="284">
        <v>23.189999999999998</v>
      </c>
      <c r="C34" s="327">
        <v>1.5371293800606079E-4</v>
      </c>
      <c r="D34" s="284">
        <v>11.3</v>
      </c>
      <c r="E34" s="327">
        <v>1.5733314910039274E-4</v>
      </c>
      <c r="F34" s="198">
        <v>0</v>
      </c>
      <c r="G34" s="327">
        <v>0</v>
      </c>
      <c r="H34" s="198">
        <v>34.489999999999995</v>
      </c>
      <c r="I34" s="205">
        <v>1.2645907520335306E-4</v>
      </c>
      <c r="J34" s="101"/>
    </row>
    <row r="35" spans="1:10" ht="11.4" customHeight="1">
      <c r="A35" s="192" t="s">
        <v>168</v>
      </c>
      <c r="B35" s="71"/>
      <c r="C35" s="8"/>
      <c r="E35" s="103"/>
      <c r="F35" s="103"/>
      <c r="G35" s="103"/>
      <c r="I35" s="3"/>
    </row>
    <row r="36" spans="1:10">
      <c r="A36" s="192"/>
      <c r="B36" s="71"/>
    </row>
    <row r="37" spans="1:10">
      <c r="B37" s="78"/>
      <c r="C37" s="78"/>
    </row>
    <row r="38" spans="1:10">
      <c r="A38" s="103" t="s">
        <v>164</v>
      </c>
      <c r="B38" s="104">
        <f>+I7</f>
        <v>1.6282536287003182E-2</v>
      </c>
      <c r="C38" s="93" t="str">
        <f>+B5</f>
        <v>Duben</v>
      </c>
      <c r="D38" s="103" t="str">
        <f>+D5</f>
        <v>Květen</v>
      </c>
      <c r="E38" s="103" t="str">
        <f>+F5</f>
        <v>Červen</v>
      </c>
    </row>
    <row r="39" spans="1:10">
      <c r="A39" s="103" t="s">
        <v>59</v>
      </c>
      <c r="B39" s="104">
        <f t="shared" ref="B39:B40" si="0">+I8</f>
        <v>2.5122457228625012E-2</v>
      </c>
      <c r="C39" s="93"/>
      <c r="D39" s="103"/>
      <c r="E39" s="103"/>
      <c r="H39" s="116"/>
    </row>
    <row r="40" spans="1:10">
      <c r="A40" s="103" t="s">
        <v>116</v>
      </c>
      <c r="B40" s="104">
        <f t="shared" si="0"/>
        <v>1.8694813188748351E-2</v>
      </c>
      <c r="C40" s="93"/>
      <c r="D40" s="103"/>
      <c r="E40" s="103"/>
      <c r="H40" s="116"/>
    </row>
    <row r="41" spans="1:10">
      <c r="B41" s="78"/>
      <c r="C41" s="78"/>
      <c r="H41" s="116"/>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O42"/>
  <sheetViews>
    <sheetView showGridLines="0" view="pageBreakPreview" zoomScaleNormal="70" zoomScaleSheetLayoutView="100" workbookViewId="0">
      <selection activeCell="J31" sqref="J31"/>
    </sheetView>
  </sheetViews>
  <sheetFormatPr defaultColWidth="9.109375" defaultRowHeight="11.4"/>
  <cols>
    <col min="1" max="1" width="33.33203125" style="74" customWidth="1"/>
    <col min="2" max="9" width="13.33203125" style="74" customWidth="1"/>
    <col min="10" max="15" width="9.109375" style="74" customWidth="1"/>
    <col min="16" max="16384" width="9.109375" style="74"/>
  </cols>
  <sheetData>
    <row r="1" spans="1:15" ht="17.399999999999999">
      <c r="A1" s="238" t="s">
        <v>272</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948.46050000000002</v>
      </c>
      <c r="C7" s="326">
        <v>2.5316443701631754E-2</v>
      </c>
      <c r="D7" s="282">
        <v>948.46050000000002</v>
      </c>
      <c r="E7" s="326">
        <v>2.5316261926147561E-2</v>
      </c>
      <c r="F7" s="197">
        <v>948.46050000000002</v>
      </c>
      <c r="G7" s="326">
        <v>2.5317702010943233E-2</v>
      </c>
      <c r="H7" s="197">
        <v>948.46050000000002</v>
      </c>
      <c r="I7" s="203">
        <v>2.5317702010943233E-2</v>
      </c>
      <c r="J7" s="111"/>
      <c r="O7" s="60"/>
    </row>
    <row r="8" spans="1:15" ht="12">
      <c r="A8" s="169" t="s">
        <v>331</v>
      </c>
      <c r="B8" s="282">
        <v>343431.74599999987</v>
      </c>
      <c r="C8" s="326">
        <v>2.6575054411442877E-2</v>
      </c>
      <c r="D8" s="282">
        <v>248986.23499999999</v>
      </c>
      <c r="E8" s="326">
        <v>2.6570722810389778E-2</v>
      </c>
      <c r="F8" s="197">
        <v>185025.27999999997</v>
      </c>
      <c r="G8" s="326">
        <v>2.6063112761638516E-2</v>
      </c>
      <c r="H8" s="197">
        <v>777443.26099999994</v>
      </c>
      <c r="I8" s="203">
        <v>2.6450026724084301E-2</v>
      </c>
      <c r="J8" s="111"/>
      <c r="O8" s="60"/>
    </row>
    <row r="9" spans="1:15" ht="12">
      <c r="A9" s="169" t="s">
        <v>332</v>
      </c>
      <c r="B9" s="282">
        <v>250974.68300000002</v>
      </c>
      <c r="C9" s="326">
        <v>3.4391067892120382E-2</v>
      </c>
      <c r="D9" s="282">
        <v>172048.74400000001</v>
      </c>
      <c r="E9" s="326">
        <v>4.0375463668390538E-2</v>
      </c>
      <c r="F9" s="197">
        <v>118824.155</v>
      </c>
      <c r="G9" s="326">
        <v>4.2708355825465276E-2</v>
      </c>
      <c r="H9" s="197">
        <v>541847.58200000005</v>
      </c>
      <c r="I9" s="204">
        <v>3.7782811189599988E-2</v>
      </c>
      <c r="J9" s="101"/>
      <c r="O9" s="104"/>
    </row>
    <row r="10" spans="1:15">
      <c r="A10" s="172" t="s">
        <v>40</v>
      </c>
      <c r="B10" s="284">
        <v>75753.23000000001</v>
      </c>
      <c r="C10" s="327">
        <v>9.102693246996589E-2</v>
      </c>
      <c r="D10" s="284">
        <v>51131.574000000001</v>
      </c>
      <c r="E10" s="327">
        <v>9.7230922888023097E-2</v>
      </c>
      <c r="F10" s="198">
        <v>22379.13</v>
      </c>
      <c r="G10" s="327">
        <v>6.6348992654169464E-2</v>
      </c>
      <c r="H10" s="198">
        <v>149263.93400000001</v>
      </c>
      <c r="I10" s="205">
        <v>8.8041649178022097E-2</v>
      </c>
      <c r="J10" s="101"/>
      <c r="O10" s="127"/>
    </row>
    <row r="11" spans="1:15">
      <c r="A11" s="172" t="s">
        <v>39</v>
      </c>
      <c r="B11" s="284">
        <v>2881</v>
      </c>
      <c r="C11" s="327">
        <v>5.6654242325120008E-2</v>
      </c>
      <c r="D11" s="284">
        <v>1823</v>
      </c>
      <c r="E11" s="327">
        <v>4.3543467547134847E-2</v>
      </c>
      <c r="F11" s="198">
        <v>664</v>
      </c>
      <c r="G11" s="327">
        <v>2.0400961856192574E-2</v>
      </c>
      <c r="H11" s="198">
        <v>5368</v>
      </c>
      <c r="I11" s="205">
        <v>4.285280169589803E-2</v>
      </c>
      <c r="J11" s="101"/>
      <c r="O11" s="127"/>
    </row>
    <row r="12" spans="1:15">
      <c r="A12" s="172" t="s">
        <v>38</v>
      </c>
      <c r="B12" s="284">
        <v>0</v>
      </c>
      <c r="C12" s="327">
        <v>0</v>
      </c>
      <c r="D12" s="284">
        <v>419.59</v>
      </c>
      <c r="E12" s="327">
        <v>1.210115285579925E-3</v>
      </c>
      <c r="F12" s="198">
        <v>1140.78</v>
      </c>
      <c r="G12" s="327">
        <v>5.8630543697841013E-3</v>
      </c>
      <c r="H12" s="198">
        <v>1560.37</v>
      </c>
      <c r="I12" s="205">
        <v>1.2681697787601963E-3</v>
      </c>
      <c r="J12" s="101"/>
      <c r="O12" s="127"/>
    </row>
    <row r="13" spans="1:15">
      <c r="A13" s="172" t="s">
        <v>60</v>
      </c>
      <c r="B13" s="284">
        <v>0</v>
      </c>
      <c r="C13" s="327">
        <v>0</v>
      </c>
      <c r="D13" s="284">
        <v>0</v>
      </c>
      <c r="E13" s="327">
        <v>0</v>
      </c>
      <c r="F13" s="198">
        <v>0</v>
      </c>
      <c r="G13" s="327">
        <v>0</v>
      </c>
      <c r="H13" s="198">
        <v>0</v>
      </c>
      <c r="I13" s="205">
        <v>0</v>
      </c>
      <c r="J13" s="101"/>
      <c r="O13" s="127"/>
    </row>
    <row r="14" spans="1:15">
      <c r="A14" s="172" t="s">
        <v>61</v>
      </c>
      <c r="B14" s="284">
        <v>0</v>
      </c>
      <c r="C14" s="327">
        <v>0</v>
      </c>
      <c r="D14" s="284">
        <v>0</v>
      </c>
      <c r="E14" s="327">
        <v>0</v>
      </c>
      <c r="F14" s="198">
        <v>0</v>
      </c>
      <c r="G14" s="327">
        <v>0</v>
      </c>
      <c r="H14" s="198">
        <v>0</v>
      </c>
      <c r="I14" s="205">
        <v>0</v>
      </c>
      <c r="J14" s="101"/>
      <c r="O14" s="127"/>
    </row>
    <row r="15" spans="1:15">
      <c r="A15" s="172" t="s">
        <v>62</v>
      </c>
      <c r="B15" s="284">
        <v>1.95</v>
      </c>
      <c r="C15" s="327">
        <v>5.4606552786334361E-2</v>
      </c>
      <c r="D15" s="284">
        <v>2.25</v>
      </c>
      <c r="E15" s="327">
        <v>3.6615134255492274E-2</v>
      </c>
      <c r="F15" s="198">
        <v>1.98</v>
      </c>
      <c r="G15" s="327">
        <v>3.1644558094933675E-2</v>
      </c>
      <c r="H15" s="198">
        <v>6.18</v>
      </c>
      <c r="I15" s="205">
        <v>3.8690289864145744E-2</v>
      </c>
      <c r="J15" s="101"/>
      <c r="O15" s="127"/>
    </row>
    <row r="16" spans="1:15">
      <c r="A16" s="172" t="s">
        <v>37</v>
      </c>
      <c r="B16" s="284">
        <v>85485.86</v>
      </c>
      <c r="C16" s="327">
        <v>2.665963040383346E-2</v>
      </c>
      <c r="D16" s="284">
        <v>58955.07</v>
      </c>
      <c r="E16" s="327">
        <v>3.1876147265203242E-2</v>
      </c>
      <c r="F16" s="198">
        <v>50781.42</v>
      </c>
      <c r="G16" s="327">
        <v>4.9223835966911662E-2</v>
      </c>
      <c r="H16" s="198">
        <v>195222.34999999998</v>
      </c>
      <c r="I16" s="205">
        <v>3.2068257969779364E-2</v>
      </c>
      <c r="J16" s="101"/>
      <c r="O16" s="127"/>
    </row>
    <row r="17" spans="1:15">
      <c r="A17" s="172" t="s">
        <v>72</v>
      </c>
      <c r="B17" s="284">
        <v>0</v>
      </c>
      <c r="C17" s="327">
        <v>0</v>
      </c>
      <c r="D17" s="284">
        <v>0</v>
      </c>
      <c r="E17" s="327">
        <v>0</v>
      </c>
      <c r="F17" s="198">
        <v>0</v>
      </c>
      <c r="G17" s="327">
        <v>0</v>
      </c>
      <c r="H17" s="198">
        <v>0</v>
      </c>
      <c r="I17" s="205">
        <v>0</v>
      </c>
      <c r="J17" s="101"/>
      <c r="O17" s="127"/>
    </row>
    <row r="18" spans="1:15">
      <c r="A18" s="172" t="s">
        <v>36</v>
      </c>
      <c r="B18" s="284">
        <v>0</v>
      </c>
      <c r="C18" s="327">
        <v>0</v>
      </c>
      <c r="D18" s="284">
        <v>0</v>
      </c>
      <c r="E18" s="327">
        <v>0</v>
      </c>
      <c r="F18" s="198">
        <v>0</v>
      </c>
      <c r="G18" s="327">
        <v>0</v>
      </c>
      <c r="H18" s="198">
        <v>0</v>
      </c>
      <c r="I18" s="205">
        <v>0</v>
      </c>
      <c r="J18" s="101"/>
      <c r="O18" s="127"/>
    </row>
    <row r="19" spans="1:15">
      <c r="A19" s="172" t="s">
        <v>35</v>
      </c>
      <c r="B19" s="284">
        <v>0</v>
      </c>
      <c r="C19" s="327">
        <v>0</v>
      </c>
      <c r="D19" s="284">
        <v>0</v>
      </c>
      <c r="E19" s="327">
        <v>0</v>
      </c>
      <c r="F19" s="198">
        <v>0</v>
      </c>
      <c r="G19" s="327">
        <v>0</v>
      </c>
      <c r="H19" s="198">
        <v>0</v>
      </c>
      <c r="I19" s="205">
        <v>0</v>
      </c>
      <c r="J19" s="101"/>
      <c r="O19" s="127"/>
    </row>
    <row r="20" spans="1:15">
      <c r="A20" s="172" t="s">
        <v>34</v>
      </c>
      <c r="B20" s="284">
        <v>0</v>
      </c>
      <c r="C20" s="327">
        <v>0</v>
      </c>
      <c r="D20" s="284">
        <v>0</v>
      </c>
      <c r="E20" s="327">
        <v>0</v>
      </c>
      <c r="F20" s="198">
        <v>0</v>
      </c>
      <c r="G20" s="327">
        <v>0</v>
      </c>
      <c r="H20" s="198">
        <v>0</v>
      </c>
      <c r="I20" s="205">
        <v>0</v>
      </c>
      <c r="J20" s="101"/>
      <c r="O20" s="127"/>
    </row>
    <row r="21" spans="1:15">
      <c r="A21" s="172" t="s">
        <v>33</v>
      </c>
      <c r="B21" s="284">
        <v>0</v>
      </c>
      <c r="C21" s="327">
        <v>0</v>
      </c>
      <c r="D21" s="284">
        <v>0</v>
      </c>
      <c r="E21" s="327">
        <v>0</v>
      </c>
      <c r="F21" s="198">
        <v>0</v>
      </c>
      <c r="G21" s="327">
        <v>0</v>
      </c>
      <c r="H21" s="198">
        <v>0</v>
      </c>
      <c r="I21" s="205">
        <v>0</v>
      </c>
      <c r="J21" s="101"/>
      <c r="O21" s="127"/>
    </row>
    <row r="22" spans="1:15">
      <c r="A22" s="172" t="s">
        <v>32</v>
      </c>
      <c r="B22" s="284">
        <v>0</v>
      </c>
      <c r="C22" s="327">
        <v>0</v>
      </c>
      <c r="D22" s="284">
        <v>0</v>
      </c>
      <c r="E22" s="327">
        <v>0</v>
      </c>
      <c r="F22" s="198">
        <v>0</v>
      </c>
      <c r="G22" s="327">
        <v>0</v>
      </c>
      <c r="H22" s="198">
        <v>0</v>
      </c>
      <c r="I22" s="205">
        <v>0</v>
      </c>
      <c r="J22" s="101"/>
      <c r="O22" s="127"/>
    </row>
    <row r="23" spans="1:15">
      <c r="A23" s="172" t="s">
        <v>3</v>
      </c>
      <c r="B23" s="284">
        <v>0</v>
      </c>
      <c r="C23" s="327">
        <v>0</v>
      </c>
      <c r="D23" s="284">
        <v>0</v>
      </c>
      <c r="E23" s="327">
        <v>0</v>
      </c>
      <c r="F23" s="198">
        <v>0</v>
      </c>
      <c r="G23" s="327">
        <v>0</v>
      </c>
      <c r="H23" s="198">
        <v>0</v>
      </c>
      <c r="I23" s="205">
        <v>0</v>
      </c>
      <c r="J23" s="101"/>
      <c r="O23" s="127"/>
    </row>
    <row r="24" spans="1:15">
      <c r="A24" s="172" t="s">
        <v>31</v>
      </c>
      <c r="B24" s="284">
        <v>209</v>
      </c>
      <c r="C24" s="327">
        <v>8.1030035197663854E-3</v>
      </c>
      <c r="D24" s="284">
        <v>137</v>
      </c>
      <c r="E24" s="327">
        <v>1.9884276414084114E-2</v>
      </c>
      <c r="F24" s="198">
        <v>196.43</v>
      </c>
      <c r="G24" s="327">
        <v>5.6072390389438368E-3</v>
      </c>
      <c r="H24" s="198">
        <v>542.43000000000006</v>
      </c>
      <c r="I24" s="205">
        <v>8.0105712426473425E-3</v>
      </c>
      <c r="J24" s="101"/>
      <c r="O24" s="127"/>
    </row>
    <row r="25" spans="1:15">
      <c r="A25" s="172" t="s">
        <v>30</v>
      </c>
      <c r="B25" s="284">
        <v>86643.643000000011</v>
      </c>
      <c r="C25" s="327">
        <v>4.7721025578082957E-2</v>
      </c>
      <c r="D25" s="284">
        <v>59580.259999999995</v>
      </c>
      <c r="E25" s="327">
        <v>6.2115715818483616E-2</v>
      </c>
      <c r="F25" s="198">
        <v>43660.415000000001</v>
      </c>
      <c r="G25" s="327">
        <v>6.4159444919603334E-2</v>
      </c>
      <c r="H25" s="198">
        <v>189884.318</v>
      </c>
      <c r="I25" s="205">
        <v>5.4954372448247683E-2</v>
      </c>
      <c r="J25" s="101"/>
      <c r="O25" s="98"/>
    </row>
    <row r="26" spans="1:15" ht="13.5" customHeight="1">
      <c r="A26" s="170" t="s">
        <v>335</v>
      </c>
      <c r="B26" s="282">
        <v>98230.099999999991</v>
      </c>
      <c r="C26" s="326"/>
      <c r="D26" s="282">
        <v>49843.6</v>
      </c>
      <c r="E26" s="326"/>
      <c r="F26" s="197">
        <v>22739.100000000002</v>
      </c>
      <c r="G26" s="326"/>
      <c r="H26" s="197">
        <v>170812.79999999999</v>
      </c>
      <c r="I26" s="204"/>
      <c r="J26" s="10"/>
      <c r="O26" s="78"/>
    </row>
    <row r="27" spans="1:15" ht="13.5" customHeight="1">
      <c r="A27" s="170" t="s">
        <v>334</v>
      </c>
      <c r="B27" s="282">
        <v>278846.28000000003</v>
      </c>
      <c r="C27" s="326">
        <v>4.244531386626603E-2</v>
      </c>
      <c r="D27" s="282">
        <v>168217.49599999998</v>
      </c>
      <c r="E27" s="326">
        <v>4.6049737856090012E-2</v>
      </c>
      <c r="F27" s="197">
        <v>100689.462</v>
      </c>
      <c r="G27" s="326">
        <v>4.3747566001831675E-2</v>
      </c>
      <c r="H27" s="197">
        <v>547753.23800000001</v>
      </c>
      <c r="I27" s="204">
        <v>4.3735950284304256E-2</v>
      </c>
      <c r="J27" s="10"/>
      <c r="O27" s="78"/>
    </row>
    <row r="28" spans="1:15" ht="12.75" customHeight="1">
      <c r="A28" s="172" t="s">
        <v>26</v>
      </c>
      <c r="B28" s="284">
        <v>59805.952000000005</v>
      </c>
      <c r="C28" s="327">
        <v>3.4936196622951055E-2</v>
      </c>
      <c r="D28" s="284">
        <v>55146.633000000002</v>
      </c>
      <c r="E28" s="327">
        <v>5.149922312997824E-2</v>
      </c>
      <c r="F28" s="198">
        <v>43790.126000000004</v>
      </c>
      <c r="G28" s="327">
        <v>4.7763331117473093E-2</v>
      </c>
      <c r="H28" s="198">
        <v>158742.71100000001</v>
      </c>
      <c r="I28" s="205">
        <v>4.2909217341262539E-2</v>
      </c>
      <c r="J28" s="101"/>
      <c r="O28" s="78"/>
    </row>
    <row r="29" spans="1:15" ht="12.75" customHeight="1">
      <c r="A29" s="172" t="s">
        <v>0</v>
      </c>
      <c r="B29" s="284">
        <v>583.95999999999992</v>
      </c>
      <c r="C29" s="327">
        <v>4.3147811511686264E-3</v>
      </c>
      <c r="D29" s="284">
        <v>352.28000000000003</v>
      </c>
      <c r="E29" s="327">
        <v>4.6039170855286327E-3</v>
      </c>
      <c r="F29" s="198">
        <v>129.42000000000002</v>
      </c>
      <c r="G29" s="327">
        <v>2.9438515254312093E-3</v>
      </c>
      <c r="H29" s="198">
        <v>1065.6600000000001</v>
      </c>
      <c r="I29" s="205">
        <v>4.1656683886777124E-3</v>
      </c>
      <c r="J29" s="101"/>
      <c r="O29" s="78"/>
    </row>
    <row r="30" spans="1:15" ht="12.75" customHeight="1">
      <c r="A30" s="172" t="s">
        <v>1</v>
      </c>
      <c r="B30" s="284">
        <v>1424.7</v>
      </c>
      <c r="C30" s="327">
        <v>2.4246402675923345E-2</v>
      </c>
      <c r="D30" s="284">
        <v>515.70000000000005</v>
      </c>
      <c r="E30" s="327">
        <v>2.1998822293027218E-2</v>
      </c>
      <c r="F30" s="198">
        <v>68.2</v>
      </c>
      <c r="G30" s="327">
        <v>8.8339851959506159E-3</v>
      </c>
      <c r="H30" s="198">
        <v>2008.6000000000001</v>
      </c>
      <c r="I30" s="205">
        <v>2.2337240711993271E-2</v>
      </c>
      <c r="J30" s="101"/>
      <c r="O30" s="78"/>
    </row>
    <row r="31" spans="1:15" ht="12.75" customHeight="1">
      <c r="A31" s="172" t="s">
        <v>2</v>
      </c>
      <c r="B31" s="284">
        <v>699</v>
      </c>
      <c r="C31" s="327">
        <v>2.9609853956067109E-2</v>
      </c>
      <c r="D31" s="284">
        <v>305</v>
      </c>
      <c r="E31" s="327">
        <v>3.2817404285350439E-2</v>
      </c>
      <c r="F31" s="198">
        <v>43</v>
      </c>
      <c r="G31" s="327">
        <v>1.2986754114837941E-2</v>
      </c>
      <c r="H31" s="198">
        <v>1047</v>
      </c>
      <c r="I31" s="205">
        <v>2.8913130568245741E-2</v>
      </c>
      <c r="J31" s="101"/>
    </row>
    <row r="32" spans="1:15">
      <c r="A32" s="172" t="s">
        <v>6</v>
      </c>
      <c r="B32" s="284">
        <v>88</v>
      </c>
      <c r="C32" s="327">
        <v>2.4829035864554795E-3</v>
      </c>
      <c r="D32" s="284">
        <v>33</v>
      </c>
      <c r="E32" s="327">
        <v>1.3232146175919778E-3</v>
      </c>
      <c r="F32" s="198">
        <v>64</v>
      </c>
      <c r="G32" s="327">
        <v>3.4085542675658647E-3</v>
      </c>
      <c r="H32" s="198">
        <v>185</v>
      </c>
      <c r="I32" s="205">
        <v>2.3371000522259752E-3</v>
      </c>
      <c r="J32" s="101"/>
    </row>
    <row r="33" spans="1:10">
      <c r="A33" s="172" t="s">
        <v>25</v>
      </c>
      <c r="B33" s="284">
        <v>129998.59999999999</v>
      </c>
      <c r="C33" s="327">
        <v>4.4841703829729553E-2</v>
      </c>
      <c r="D33" s="284">
        <v>70010.489999999991</v>
      </c>
      <c r="E33" s="327">
        <v>4.433479497477983E-2</v>
      </c>
      <c r="F33" s="198">
        <v>36200.03</v>
      </c>
      <c r="G33" s="327">
        <v>4.2096634346521777E-2</v>
      </c>
      <c r="H33" s="198">
        <v>236209.11999999997</v>
      </c>
      <c r="I33" s="205">
        <v>4.4249540607654424E-2</v>
      </c>
      <c r="J33" s="101"/>
    </row>
    <row r="34" spans="1:10">
      <c r="A34" s="172" t="s">
        <v>5</v>
      </c>
      <c r="B34" s="284">
        <v>82255.640000000014</v>
      </c>
      <c r="C34" s="327">
        <v>5.291076694924618E-2</v>
      </c>
      <c r="D34" s="284">
        <v>38962.734000000004</v>
      </c>
      <c r="E34" s="327">
        <v>4.8887909838610563E-2</v>
      </c>
      <c r="F34" s="198">
        <v>17844.911999999997</v>
      </c>
      <c r="G34" s="327">
        <v>4.4496508317212607E-2</v>
      </c>
      <c r="H34" s="198">
        <v>139063.28600000002</v>
      </c>
      <c r="I34" s="205">
        <v>5.0520109493621186E-2</v>
      </c>
      <c r="J34" s="101"/>
    </row>
    <row r="35" spans="1:10">
      <c r="A35" s="172" t="s">
        <v>3</v>
      </c>
      <c r="B35" s="284">
        <v>3990.4279999999999</v>
      </c>
      <c r="C35" s="327">
        <v>2.6450211806021955E-2</v>
      </c>
      <c r="D35" s="284">
        <v>2891.6589999999997</v>
      </c>
      <c r="E35" s="327">
        <v>4.0261399698627652E-2</v>
      </c>
      <c r="F35" s="198">
        <v>2549.7739999999999</v>
      </c>
      <c r="G35" s="327">
        <v>5.0945855679816514E-2</v>
      </c>
      <c r="H35" s="198">
        <v>9431.860999999999</v>
      </c>
      <c r="I35" s="205">
        <v>3.458232587725639E-2</v>
      </c>
      <c r="J35" s="101"/>
    </row>
    <row r="36" spans="1:10" ht="12" customHeight="1">
      <c r="A36" s="192" t="s">
        <v>185</v>
      </c>
      <c r="B36" s="71"/>
      <c r="C36" s="8"/>
      <c r="E36" s="103"/>
      <c r="F36" s="103"/>
      <c r="G36" s="103"/>
      <c r="I36" s="3"/>
    </row>
    <row r="37" spans="1:10">
      <c r="A37" s="192"/>
      <c r="B37" s="71" t="s">
        <v>207</v>
      </c>
    </row>
    <row r="38" spans="1:10">
      <c r="A38" s="103" t="s">
        <v>164</v>
      </c>
      <c r="B38" s="104">
        <f>+I7</f>
        <v>2.5317702010943233E-2</v>
      </c>
      <c r="C38" s="93" t="str">
        <f>+B5</f>
        <v>Duben</v>
      </c>
      <c r="D38" s="103" t="str">
        <f>+D5</f>
        <v>Květen</v>
      </c>
      <c r="E38" s="103" t="str">
        <f>+F5</f>
        <v>Červen</v>
      </c>
    </row>
    <row r="39" spans="1:10">
      <c r="A39" s="103" t="s">
        <v>59</v>
      </c>
      <c r="B39" s="104">
        <f t="shared" ref="B39:B40" si="0">+I8</f>
        <v>2.6450026724084301E-2</v>
      </c>
      <c r="C39" s="93"/>
      <c r="D39" s="103"/>
      <c r="E39" s="103"/>
    </row>
    <row r="40" spans="1:10">
      <c r="A40" s="103" t="s">
        <v>116</v>
      </c>
      <c r="B40" s="104">
        <f t="shared" si="0"/>
        <v>3.7782811189599988E-2</v>
      </c>
      <c r="C40" s="93"/>
      <c r="D40" s="103"/>
      <c r="E40" s="103"/>
      <c r="H40" s="116"/>
    </row>
    <row r="41" spans="1:10" ht="12">
      <c r="B41" s="120"/>
      <c r="C41" s="120"/>
      <c r="H41" s="116"/>
    </row>
    <row r="42" spans="1:10">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O41"/>
  <sheetViews>
    <sheetView showGridLines="0" view="pageBreakPreview" zoomScaleNormal="70" zoomScaleSheetLayoutView="100" workbookViewId="0">
      <selection activeCell="K27" sqref="K27"/>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273</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434.90999999999985</v>
      </c>
      <c r="C7" s="326">
        <v>1.1608680098197724E-2</v>
      </c>
      <c r="D7" s="282">
        <v>434.90999999999985</v>
      </c>
      <c r="E7" s="326">
        <v>1.1608596746307129E-2</v>
      </c>
      <c r="F7" s="197">
        <v>434.58999999999992</v>
      </c>
      <c r="G7" s="326">
        <v>1.1600715176789985E-2</v>
      </c>
      <c r="H7" s="197">
        <v>434.58999999999992</v>
      </c>
      <c r="I7" s="203">
        <v>1.1600715176789985E-2</v>
      </c>
      <c r="J7" s="111"/>
      <c r="O7" s="60"/>
    </row>
    <row r="8" spans="1:15" ht="12">
      <c r="A8" s="169" t="s">
        <v>331</v>
      </c>
      <c r="B8" s="282">
        <v>211175.48767084794</v>
      </c>
      <c r="C8" s="326">
        <v>1.6340947336929562E-2</v>
      </c>
      <c r="D8" s="282">
        <v>125898.26648300802</v>
      </c>
      <c r="E8" s="326">
        <v>1.3435312763489084E-2</v>
      </c>
      <c r="F8" s="197">
        <v>95548.42274176002</v>
      </c>
      <c r="G8" s="326">
        <v>1.3459184151026267E-2</v>
      </c>
      <c r="H8" s="197">
        <v>432622.17689561599</v>
      </c>
      <c r="I8" s="203">
        <v>1.4718589399825757E-2</v>
      </c>
      <c r="J8" s="111"/>
      <c r="O8" s="60"/>
    </row>
    <row r="9" spans="1:15" ht="12">
      <c r="A9" s="169" t="s">
        <v>332</v>
      </c>
      <c r="B9" s="282">
        <v>177566.56765520995</v>
      </c>
      <c r="C9" s="326">
        <v>2.4331951775395252E-2</v>
      </c>
      <c r="D9" s="282">
        <v>102158.88818156006</v>
      </c>
      <c r="E9" s="326">
        <v>2.3974092354767492E-2</v>
      </c>
      <c r="F9" s="197">
        <v>59968.883540467068</v>
      </c>
      <c r="G9" s="326">
        <v>2.1554307848451821E-2</v>
      </c>
      <c r="H9" s="197">
        <v>339694.33937723708</v>
      </c>
      <c r="I9" s="204">
        <v>2.3686747921791131E-2</v>
      </c>
      <c r="J9" s="101"/>
      <c r="O9" s="104"/>
    </row>
    <row r="10" spans="1:15">
      <c r="A10" s="172" t="s">
        <v>40</v>
      </c>
      <c r="B10" s="284">
        <v>141.12</v>
      </c>
      <c r="C10" s="327">
        <v>1.6957324077351664E-4</v>
      </c>
      <c r="D10" s="284">
        <v>82.8</v>
      </c>
      <c r="E10" s="327">
        <v>1.5745105783616817E-4</v>
      </c>
      <c r="F10" s="198">
        <v>82.8</v>
      </c>
      <c r="G10" s="327">
        <v>2.4548302779264574E-4</v>
      </c>
      <c r="H10" s="198">
        <v>306.72000000000003</v>
      </c>
      <c r="I10" s="205">
        <v>1.8091533508612296E-4</v>
      </c>
      <c r="J10" s="101"/>
      <c r="O10" s="127"/>
    </row>
    <row r="11" spans="1:15">
      <c r="A11" s="172" t="s">
        <v>39</v>
      </c>
      <c r="B11" s="284">
        <v>1013.64</v>
      </c>
      <c r="C11" s="327">
        <v>1.9933011520456314E-2</v>
      </c>
      <c r="D11" s="284">
        <v>919</v>
      </c>
      <c r="E11" s="327">
        <v>2.1950875850694967E-2</v>
      </c>
      <c r="F11" s="198">
        <v>772.97</v>
      </c>
      <c r="G11" s="327">
        <v>2.3748993201778878E-2</v>
      </c>
      <c r="H11" s="198">
        <v>2705.6099999999997</v>
      </c>
      <c r="I11" s="205">
        <v>2.1598913710215845E-2</v>
      </c>
      <c r="J11" s="101"/>
      <c r="O11" s="127"/>
    </row>
    <row r="12" spans="1:15">
      <c r="A12" s="172" t="s">
        <v>38</v>
      </c>
      <c r="B12" s="284">
        <v>0</v>
      </c>
      <c r="C12" s="327">
        <v>0</v>
      </c>
      <c r="D12" s="284">
        <v>0</v>
      </c>
      <c r="E12" s="327">
        <v>0</v>
      </c>
      <c r="F12" s="198">
        <v>0</v>
      </c>
      <c r="G12" s="327">
        <v>0</v>
      </c>
      <c r="H12" s="198">
        <v>0</v>
      </c>
      <c r="I12" s="205">
        <v>0</v>
      </c>
      <c r="J12" s="101"/>
      <c r="O12" s="127"/>
    </row>
    <row r="13" spans="1:15">
      <c r="A13" s="172" t="s">
        <v>60</v>
      </c>
      <c r="B13" s="284">
        <v>0</v>
      </c>
      <c r="C13" s="327">
        <v>0</v>
      </c>
      <c r="D13" s="284">
        <v>0</v>
      </c>
      <c r="E13" s="327">
        <v>0</v>
      </c>
      <c r="F13" s="198">
        <v>0</v>
      </c>
      <c r="G13" s="327">
        <v>0</v>
      </c>
      <c r="H13" s="198">
        <v>0</v>
      </c>
      <c r="I13" s="205">
        <v>0</v>
      </c>
      <c r="J13" s="101"/>
      <c r="O13" s="127"/>
    </row>
    <row r="14" spans="1:15">
      <c r="A14" s="172" t="s">
        <v>61</v>
      </c>
      <c r="B14" s="284">
        <v>0</v>
      </c>
      <c r="C14" s="327">
        <v>0</v>
      </c>
      <c r="D14" s="284">
        <v>0</v>
      </c>
      <c r="E14" s="327">
        <v>0</v>
      </c>
      <c r="F14" s="198">
        <v>0</v>
      </c>
      <c r="G14" s="327">
        <v>0</v>
      </c>
      <c r="H14" s="198">
        <v>0</v>
      </c>
      <c r="I14" s="205">
        <v>0</v>
      </c>
      <c r="J14" s="101"/>
      <c r="O14" s="127"/>
    </row>
    <row r="15" spans="1:15">
      <c r="A15" s="172" t="s">
        <v>62</v>
      </c>
      <c r="B15" s="284">
        <v>0</v>
      </c>
      <c r="C15" s="327">
        <v>0</v>
      </c>
      <c r="D15" s="284">
        <v>0</v>
      </c>
      <c r="E15" s="327">
        <v>0</v>
      </c>
      <c r="F15" s="198">
        <v>0</v>
      </c>
      <c r="G15" s="327">
        <v>0</v>
      </c>
      <c r="H15" s="198">
        <v>0</v>
      </c>
      <c r="I15" s="205">
        <v>0</v>
      </c>
      <c r="J15" s="101"/>
      <c r="O15" s="127"/>
    </row>
    <row r="16" spans="1:15">
      <c r="A16" s="172" t="s">
        <v>37</v>
      </c>
      <c r="B16" s="284">
        <v>7452.37</v>
      </c>
      <c r="C16" s="327">
        <v>2.3240969890531179E-3</v>
      </c>
      <c r="D16" s="284">
        <v>4585.9799999999996</v>
      </c>
      <c r="E16" s="327">
        <v>2.4795725598371226E-3</v>
      </c>
      <c r="F16" s="198">
        <v>2634.56</v>
      </c>
      <c r="G16" s="327">
        <v>2.5537519290517435E-3</v>
      </c>
      <c r="H16" s="198">
        <v>14672.909999999998</v>
      </c>
      <c r="I16" s="205">
        <v>2.4102499690601786E-3</v>
      </c>
      <c r="J16" s="101"/>
      <c r="O16" s="127"/>
    </row>
    <row r="17" spans="1:15">
      <c r="A17" s="172" t="s">
        <v>72</v>
      </c>
      <c r="B17" s="284">
        <v>0</v>
      </c>
      <c r="C17" s="327">
        <v>0</v>
      </c>
      <c r="D17" s="284">
        <v>0</v>
      </c>
      <c r="E17" s="327">
        <v>0</v>
      </c>
      <c r="F17" s="198">
        <v>0</v>
      </c>
      <c r="G17" s="327">
        <v>0</v>
      </c>
      <c r="H17" s="198">
        <v>0</v>
      </c>
      <c r="I17" s="205">
        <v>0</v>
      </c>
      <c r="J17" s="101"/>
      <c r="O17" s="127"/>
    </row>
    <row r="18" spans="1:15">
      <c r="A18" s="172" t="s">
        <v>36</v>
      </c>
      <c r="B18" s="284">
        <v>0</v>
      </c>
      <c r="C18" s="327">
        <v>0</v>
      </c>
      <c r="D18" s="284">
        <v>0</v>
      </c>
      <c r="E18" s="327">
        <v>0</v>
      </c>
      <c r="F18" s="198">
        <v>0</v>
      </c>
      <c r="G18" s="327">
        <v>0</v>
      </c>
      <c r="H18" s="198">
        <v>0</v>
      </c>
      <c r="I18" s="205">
        <v>0</v>
      </c>
      <c r="J18" s="101"/>
      <c r="O18" s="127"/>
    </row>
    <row r="19" spans="1:15">
      <c r="A19" s="172" t="s">
        <v>35</v>
      </c>
      <c r="B19" s="284">
        <v>229</v>
      </c>
      <c r="C19" s="327">
        <v>3.4564166314497058E-3</v>
      </c>
      <c r="D19" s="284">
        <v>215</v>
      </c>
      <c r="E19" s="327">
        <v>3.2373831199290532E-3</v>
      </c>
      <c r="F19" s="198">
        <v>28</v>
      </c>
      <c r="G19" s="327">
        <v>4.5155447062068083E-4</v>
      </c>
      <c r="H19" s="198">
        <v>472</v>
      </c>
      <c r="I19" s="205">
        <v>2.4245752398451979E-3</v>
      </c>
      <c r="J19" s="101"/>
      <c r="O19" s="127"/>
    </row>
    <row r="20" spans="1:15">
      <c r="A20" s="172" t="s">
        <v>34</v>
      </c>
      <c r="B20" s="284">
        <v>0</v>
      </c>
      <c r="C20" s="327">
        <v>0</v>
      </c>
      <c r="D20" s="284">
        <v>0</v>
      </c>
      <c r="E20" s="327">
        <v>0</v>
      </c>
      <c r="F20" s="198">
        <v>0</v>
      </c>
      <c r="G20" s="327">
        <v>0</v>
      </c>
      <c r="H20" s="198">
        <v>0</v>
      </c>
      <c r="I20" s="205">
        <v>0</v>
      </c>
      <c r="J20" s="101"/>
      <c r="O20" s="127"/>
    </row>
    <row r="21" spans="1:15">
      <c r="A21" s="172" t="s">
        <v>33</v>
      </c>
      <c r="B21" s="284">
        <v>60356</v>
      </c>
      <c r="C21" s="327">
        <v>0.19789495228380158</v>
      </c>
      <c r="D21" s="284">
        <v>23767</v>
      </c>
      <c r="E21" s="327">
        <v>9.5348490351735496E-2</v>
      </c>
      <c r="F21" s="198">
        <v>23287</v>
      </c>
      <c r="G21" s="327">
        <v>0.11222864458824433</v>
      </c>
      <c r="H21" s="198">
        <v>107410</v>
      </c>
      <c r="I21" s="205">
        <v>0.14100413602855608</v>
      </c>
      <c r="J21" s="101"/>
      <c r="O21" s="127"/>
    </row>
    <row r="22" spans="1:15">
      <c r="A22" s="172" t="s">
        <v>32</v>
      </c>
      <c r="B22" s="284">
        <v>0</v>
      </c>
      <c r="C22" s="327">
        <v>0</v>
      </c>
      <c r="D22" s="284">
        <v>0</v>
      </c>
      <c r="E22" s="327">
        <v>0</v>
      </c>
      <c r="F22" s="198">
        <v>0</v>
      </c>
      <c r="G22" s="327">
        <v>0</v>
      </c>
      <c r="H22" s="198">
        <v>0</v>
      </c>
      <c r="I22" s="205">
        <v>0</v>
      </c>
      <c r="J22" s="101"/>
      <c r="O22" s="127"/>
    </row>
    <row r="23" spans="1:15">
      <c r="A23" s="172" t="s">
        <v>3</v>
      </c>
      <c r="B23" s="284">
        <v>0</v>
      </c>
      <c r="C23" s="327">
        <v>0</v>
      </c>
      <c r="D23" s="284">
        <v>0</v>
      </c>
      <c r="E23" s="327">
        <v>0</v>
      </c>
      <c r="F23" s="198">
        <v>0</v>
      </c>
      <c r="G23" s="327">
        <v>0</v>
      </c>
      <c r="H23" s="198">
        <v>0</v>
      </c>
      <c r="I23" s="205">
        <v>0</v>
      </c>
      <c r="J23" s="101"/>
      <c r="O23" s="127"/>
    </row>
    <row r="24" spans="1:15">
      <c r="A24" s="172" t="s">
        <v>31</v>
      </c>
      <c r="B24" s="284">
        <v>1684.509</v>
      </c>
      <c r="C24" s="327">
        <v>6.5309006488412216E-2</v>
      </c>
      <c r="D24" s="284">
        <v>216.21100000000001</v>
      </c>
      <c r="E24" s="327">
        <v>3.1381016699018542E-2</v>
      </c>
      <c r="F24" s="198">
        <v>0</v>
      </c>
      <c r="G24" s="327">
        <v>0</v>
      </c>
      <c r="H24" s="198">
        <v>1900.72</v>
      </c>
      <c r="I24" s="205">
        <v>2.8069710326354837E-2</v>
      </c>
      <c r="J24" s="101"/>
      <c r="O24" s="127"/>
    </row>
    <row r="25" spans="1:15">
      <c r="A25" s="172" t="s">
        <v>30</v>
      </c>
      <c r="B25" s="284">
        <v>106689.92865520994</v>
      </c>
      <c r="C25" s="327">
        <v>5.8761989200744005E-2</v>
      </c>
      <c r="D25" s="284">
        <v>72372.897181560067</v>
      </c>
      <c r="E25" s="327">
        <v>7.5452747508824553E-2</v>
      </c>
      <c r="F25" s="198">
        <v>33163.553540467066</v>
      </c>
      <c r="G25" s="327">
        <v>4.8734195190721682E-2</v>
      </c>
      <c r="H25" s="198">
        <v>212226.37937723706</v>
      </c>
      <c r="I25" s="205">
        <v>6.142038278084553E-2</v>
      </c>
      <c r="J25" s="101"/>
      <c r="O25" s="98"/>
    </row>
    <row r="26" spans="1:15" ht="13.5" customHeight="1">
      <c r="A26" s="170" t="s">
        <v>334</v>
      </c>
      <c r="B26" s="282">
        <v>164334.53700000001</v>
      </c>
      <c r="C26" s="326">
        <v>2.5014610207575682E-2</v>
      </c>
      <c r="D26" s="282">
        <v>89225.202000000005</v>
      </c>
      <c r="E26" s="326">
        <v>2.4425504242773174E-2</v>
      </c>
      <c r="F26" s="197">
        <v>44050.129000000001</v>
      </c>
      <c r="G26" s="326">
        <v>1.9138903789323057E-2</v>
      </c>
      <c r="H26" s="197">
        <v>297609.86800000002</v>
      </c>
      <c r="I26" s="204">
        <v>2.3762982102109188E-2</v>
      </c>
      <c r="J26" s="10"/>
      <c r="O26" s="78"/>
    </row>
    <row r="27" spans="1:15" ht="12.75" customHeight="1">
      <c r="A27" s="172" t="s">
        <v>26</v>
      </c>
      <c r="B27" s="284">
        <v>16666.983</v>
      </c>
      <c r="C27" s="327">
        <v>9.7361713295590138E-3</v>
      </c>
      <c r="D27" s="284">
        <v>9427.607</v>
      </c>
      <c r="E27" s="327">
        <v>8.8040630961956409E-3</v>
      </c>
      <c r="F27" s="198">
        <v>4359.7129999999997</v>
      </c>
      <c r="G27" s="327">
        <v>4.7552824030730571E-3</v>
      </c>
      <c r="H27" s="198">
        <v>30454.303</v>
      </c>
      <c r="I27" s="205">
        <v>8.2320019493913252E-3</v>
      </c>
      <c r="J27" s="101"/>
      <c r="O27" s="78"/>
    </row>
    <row r="28" spans="1:15" ht="12.75" customHeight="1">
      <c r="A28" s="172" t="s">
        <v>0</v>
      </c>
      <c r="B28" s="284">
        <v>267</v>
      </c>
      <c r="C28" s="327">
        <v>1.972817602852975E-3</v>
      </c>
      <c r="D28" s="284">
        <v>33</v>
      </c>
      <c r="E28" s="327">
        <v>4.3127416777121857E-4</v>
      </c>
      <c r="F28" s="198">
        <v>2</v>
      </c>
      <c r="G28" s="327">
        <v>4.549299220261488E-5</v>
      </c>
      <c r="H28" s="198">
        <v>302</v>
      </c>
      <c r="I28" s="205">
        <v>1.1805189773292314E-3</v>
      </c>
      <c r="J28" s="101"/>
      <c r="O28" s="78"/>
    </row>
    <row r="29" spans="1:15" ht="12.75" customHeight="1">
      <c r="A29" s="172" t="s">
        <v>1</v>
      </c>
      <c r="B29" s="284">
        <v>567</v>
      </c>
      <c r="C29" s="327">
        <v>9.6495474957875582E-3</v>
      </c>
      <c r="D29" s="284">
        <v>107</v>
      </c>
      <c r="E29" s="327">
        <v>4.5644250249251735E-3</v>
      </c>
      <c r="F29" s="198">
        <v>0</v>
      </c>
      <c r="G29" s="327">
        <v>0</v>
      </c>
      <c r="H29" s="198">
        <v>674</v>
      </c>
      <c r="I29" s="205">
        <v>7.4954198147383581E-3</v>
      </c>
      <c r="J29" s="101"/>
      <c r="O29" s="78"/>
    </row>
    <row r="30" spans="1:15" ht="12.75" customHeight="1">
      <c r="A30" s="172" t="s">
        <v>2</v>
      </c>
      <c r="B30" s="284">
        <v>178.1</v>
      </c>
      <c r="C30" s="327">
        <v>7.5443705144142368E-3</v>
      </c>
      <c r="D30" s="284">
        <v>11</v>
      </c>
      <c r="E30" s="327">
        <v>1.1835785152093602E-3</v>
      </c>
      <c r="F30" s="198">
        <v>3</v>
      </c>
      <c r="G30" s="327">
        <v>9.0605261266311226E-4</v>
      </c>
      <c r="H30" s="198">
        <v>192.1</v>
      </c>
      <c r="I30" s="205">
        <v>5.304882886494753E-3</v>
      </c>
      <c r="J30" s="101"/>
    </row>
    <row r="31" spans="1:15">
      <c r="A31" s="172" t="s">
        <v>6</v>
      </c>
      <c r="B31" s="284">
        <v>1013.64</v>
      </c>
      <c r="C31" s="327">
        <v>2.8599663538349231E-2</v>
      </c>
      <c r="D31" s="284">
        <v>919</v>
      </c>
      <c r="E31" s="327">
        <v>3.6849522229303863E-2</v>
      </c>
      <c r="F31" s="198">
        <v>772.97</v>
      </c>
      <c r="G31" s="327">
        <v>4.1167346753131044E-2</v>
      </c>
      <c r="H31" s="198">
        <v>2705.6099999999997</v>
      </c>
      <c r="I31" s="205">
        <v>3.4179898769206046E-2</v>
      </c>
      <c r="J31" s="101"/>
    </row>
    <row r="32" spans="1:15">
      <c r="A32" s="172" t="s">
        <v>25</v>
      </c>
      <c r="B32" s="284">
        <v>89043.75499999999</v>
      </c>
      <c r="C32" s="327">
        <v>3.0714743771063691E-2</v>
      </c>
      <c r="D32" s="284">
        <v>48279.143000000004</v>
      </c>
      <c r="E32" s="327">
        <v>3.0573217048803364E-2</v>
      </c>
      <c r="F32" s="198">
        <v>25832.120000000003</v>
      </c>
      <c r="G32" s="327">
        <v>3.0039900796642222E-2</v>
      </c>
      <c r="H32" s="198">
        <v>163155.01799999998</v>
      </c>
      <c r="I32" s="205">
        <v>3.0564165322378694E-2</v>
      </c>
      <c r="J32" s="101"/>
    </row>
    <row r="33" spans="1:10">
      <c r="A33" s="172" t="s">
        <v>5</v>
      </c>
      <c r="B33" s="284">
        <v>55384.813000000009</v>
      </c>
      <c r="C33" s="327">
        <v>3.5626164153249311E-2</v>
      </c>
      <c r="D33" s="284">
        <v>29837.803999999996</v>
      </c>
      <c r="E33" s="327">
        <v>3.7438539906725576E-2</v>
      </c>
      <c r="F33" s="198">
        <v>12885.356</v>
      </c>
      <c r="G33" s="327">
        <v>3.212979421945289E-2</v>
      </c>
      <c r="H33" s="198">
        <v>98107.972999999998</v>
      </c>
      <c r="I33" s="205">
        <v>3.5641510284441499E-2</v>
      </c>
      <c r="J33" s="101"/>
    </row>
    <row r="34" spans="1:10">
      <c r="A34" s="172" t="s">
        <v>3</v>
      </c>
      <c r="B34" s="284">
        <v>1213.2459999999999</v>
      </c>
      <c r="C34" s="327">
        <v>8.0418976793489097E-3</v>
      </c>
      <c r="D34" s="284">
        <v>610.64799999999968</v>
      </c>
      <c r="E34" s="327">
        <v>8.502227684235095E-3</v>
      </c>
      <c r="F34" s="198">
        <v>194.97</v>
      </c>
      <c r="G34" s="327">
        <v>3.8956054465587248E-3</v>
      </c>
      <c r="H34" s="198">
        <v>2018.8639999999996</v>
      </c>
      <c r="I34" s="205">
        <v>7.4022520847011348E-3</v>
      </c>
      <c r="J34" s="101"/>
    </row>
    <row r="35" spans="1:10" ht="12.6" customHeight="1">
      <c r="A35" s="192" t="s">
        <v>168</v>
      </c>
      <c r="B35" s="71"/>
      <c r="C35" s="8"/>
      <c r="E35" s="103"/>
      <c r="F35" s="103"/>
      <c r="G35" s="103"/>
      <c r="I35" s="3"/>
    </row>
    <row r="36" spans="1:10">
      <c r="A36" s="192"/>
      <c r="B36" s="71"/>
    </row>
    <row r="37" spans="1:10">
      <c r="B37" s="78"/>
      <c r="C37" s="78"/>
    </row>
    <row r="38" spans="1:10">
      <c r="A38" s="103" t="s">
        <v>164</v>
      </c>
      <c r="B38" s="104">
        <f>+I7</f>
        <v>1.1600715176789985E-2</v>
      </c>
      <c r="C38" s="93" t="str">
        <f>+B5</f>
        <v>Duben</v>
      </c>
      <c r="D38" s="103" t="str">
        <f>+D5</f>
        <v>Květen</v>
      </c>
      <c r="E38" s="103" t="str">
        <f>+F5</f>
        <v>Červen</v>
      </c>
    </row>
    <row r="39" spans="1:10">
      <c r="A39" s="103" t="s">
        <v>59</v>
      </c>
      <c r="B39" s="104">
        <f t="shared" ref="B39:B40" si="0">+I8</f>
        <v>1.4718589399825757E-2</v>
      </c>
      <c r="C39" s="93"/>
      <c r="D39" s="103"/>
      <c r="E39" s="103"/>
      <c r="H39" s="116">
        <f>I7</f>
        <v>1.1600715176789985E-2</v>
      </c>
    </row>
    <row r="40" spans="1:10">
      <c r="A40" s="103" t="s">
        <v>116</v>
      </c>
      <c r="B40" s="104">
        <f t="shared" si="0"/>
        <v>2.3686747921791131E-2</v>
      </c>
      <c r="C40" s="93"/>
      <c r="D40" s="103"/>
      <c r="E40" s="103"/>
      <c r="H40" s="116">
        <f>I8</f>
        <v>1.4718589399825757E-2</v>
      </c>
    </row>
    <row r="41" spans="1:10">
      <c r="B41" s="78"/>
      <c r="C41" s="78"/>
      <c r="H41" s="116">
        <f>I9</f>
        <v>2.3686747921791131E-2</v>
      </c>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O41"/>
  <sheetViews>
    <sheetView showGridLines="0" view="pageBreakPreview" zoomScaleNormal="70" zoomScaleSheetLayoutView="100" workbookViewId="0">
      <selection activeCell="J34" sqref="J34"/>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274</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6103.762999999999</v>
      </c>
      <c r="C7" s="326">
        <v>0.16292251744548444</v>
      </c>
      <c r="D7" s="282">
        <v>6101.7889999999989</v>
      </c>
      <c r="E7" s="326">
        <v>0.16286865772700707</v>
      </c>
      <c r="F7" s="197">
        <v>6101.7979999999989</v>
      </c>
      <c r="G7" s="326">
        <v>0.16287816255391696</v>
      </c>
      <c r="H7" s="197">
        <v>6101.7979999999989</v>
      </c>
      <c r="I7" s="203">
        <v>0.16287816255391696</v>
      </c>
      <c r="J7" s="111"/>
      <c r="O7" s="60"/>
    </row>
    <row r="8" spans="1:15" ht="12">
      <c r="A8" s="169" t="s">
        <v>331</v>
      </c>
      <c r="B8" s="282">
        <v>2470313.5359999998</v>
      </c>
      <c r="C8" s="326">
        <v>0.19115506180527606</v>
      </c>
      <c r="D8" s="282">
        <v>1935003.1060000006</v>
      </c>
      <c r="E8" s="326">
        <v>0.20649507458422064</v>
      </c>
      <c r="F8" s="197">
        <v>1558763.5139999997</v>
      </c>
      <c r="G8" s="326">
        <v>0.21957123499075312</v>
      </c>
      <c r="H8" s="197">
        <v>5964080.1560000004</v>
      </c>
      <c r="I8" s="203">
        <v>0.20290880045428922</v>
      </c>
      <c r="J8" s="111"/>
      <c r="O8" s="60"/>
    </row>
    <row r="9" spans="1:15" ht="12">
      <c r="A9" s="169" t="s">
        <v>332</v>
      </c>
      <c r="B9" s="282">
        <v>1220599.74</v>
      </c>
      <c r="C9" s="326">
        <v>0.16725881680840485</v>
      </c>
      <c r="D9" s="282">
        <v>724424.54500000004</v>
      </c>
      <c r="E9" s="326">
        <v>0.17000401291588532</v>
      </c>
      <c r="F9" s="197">
        <v>442255.19199999992</v>
      </c>
      <c r="G9" s="326">
        <v>0.15895751251583029</v>
      </c>
      <c r="H9" s="197">
        <v>2387279.477</v>
      </c>
      <c r="I9" s="204">
        <v>0.16646402555377282</v>
      </c>
      <c r="J9" s="101"/>
      <c r="O9" s="104"/>
    </row>
    <row r="10" spans="1:15">
      <c r="A10" s="172" t="s">
        <v>40</v>
      </c>
      <c r="B10" s="284">
        <v>79045.51999999999</v>
      </c>
      <c r="C10" s="327">
        <v>9.4983028592884239E-2</v>
      </c>
      <c r="D10" s="284">
        <v>57703.609999999986</v>
      </c>
      <c r="E10" s="327">
        <v>0.10972819366504456</v>
      </c>
      <c r="F10" s="198">
        <v>39248.342999999993</v>
      </c>
      <c r="G10" s="327">
        <v>0.11636234390681512</v>
      </c>
      <c r="H10" s="198">
        <v>175997.47299999997</v>
      </c>
      <c r="I10" s="205">
        <v>0.10381012585454442</v>
      </c>
      <c r="J10" s="101"/>
      <c r="O10" s="127"/>
    </row>
    <row r="11" spans="1:15">
      <c r="A11" s="172" t="s">
        <v>39</v>
      </c>
      <c r="B11" s="284">
        <v>111.164</v>
      </c>
      <c r="C11" s="327">
        <v>2.1860160339568346E-3</v>
      </c>
      <c r="D11" s="284">
        <v>67.066999999999993</v>
      </c>
      <c r="E11" s="327">
        <v>1.6019362248950589E-3</v>
      </c>
      <c r="F11" s="198">
        <v>41.896999999999998</v>
      </c>
      <c r="G11" s="327">
        <v>1.2872576790495486E-3</v>
      </c>
      <c r="H11" s="198">
        <v>220.12799999999999</v>
      </c>
      <c r="I11" s="205">
        <v>1.7572841899617441E-3</v>
      </c>
      <c r="J11" s="101"/>
      <c r="O11" s="127"/>
    </row>
    <row r="12" spans="1:15">
      <c r="A12" s="172" t="s">
        <v>38</v>
      </c>
      <c r="B12" s="284">
        <v>686635.625</v>
      </c>
      <c r="C12" s="327">
        <v>0.99641732113867509</v>
      </c>
      <c r="D12" s="284">
        <v>345846.09900000005</v>
      </c>
      <c r="E12" s="327">
        <v>0.99743475978476159</v>
      </c>
      <c r="F12" s="198">
        <v>193199.86999999997</v>
      </c>
      <c r="G12" s="327">
        <v>0.99295336703415205</v>
      </c>
      <c r="H12" s="198">
        <v>1225681.594</v>
      </c>
      <c r="I12" s="205">
        <v>0.99615626799632451</v>
      </c>
      <c r="J12" s="101"/>
      <c r="O12" s="127"/>
    </row>
    <row r="13" spans="1:15">
      <c r="A13" s="172" t="s">
        <v>60</v>
      </c>
      <c r="B13" s="284">
        <v>0</v>
      </c>
      <c r="C13" s="327">
        <v>0</v>
      </c>
      <c r="D13" s="284">
        <v>5.89</v>
      </c>
      <c r="E13" s="327">
        <v>1.1282973724463653E-3</v>
      </c>
      <c r="F13" s="198">
        <v>17.478000000000002</v>
      </c>
      <c r="G13" s="327">
        <v>3.2783539729456081E-3</v>
      </c>
      <c r="H13" s="198">
        <v>23.368000000000002</v>
      </c>
      <c r="I13" s="205">
        <v>1.2483404118743414E-3</v>
      </c>
      <c r="J13" s="101"/>
      <c r="O13" s="127"/>
    </row>
    <row r="14" spans="1:15">
      <c r="A14" s="172" t="s">
        <v>61</v>
      </c>
      <c r="B14" s="284">
        <v>0</v>
      </c>
      <c r="C14" s="327">
        <v>0</v>
      </c>
      <c r="D14" s="284">
        <v>0</v>
      </c>
      <c r="E14" s="327">
        <v>0</v>
      </c>
      <c r="F14" s="198">
        <v>0</v>
      </c>
      <c r="G14" s="327">
        <v>0</v>
      </c>
      <c r="H14" s="198">
        <v>0</v>
      </c>
      <c r="I14" s="205">
        <v>0</v>
      </c>
      <c r="J14" s="101"/>
      <c r="O14" s="127"/>
    </row>
    <row r="15" spans="1:15">
      <c r="A15" s="172" t="s">
        <v>62</v>
      </c>
      <c r="B15" s="284">
        <v>0</v>
      </c>
      <c r="C15" s="327">
        <v>0</v>
      </c>
      <c r="D15" s="284">
        <v>0</v>
      </c>
      <c r="E15" s="327">
        <v>0</v>
      </c>
      <c r="F15" s="198">
        <v>0</v>
      </c>
      <c r="G15" s="327">
        <v>0</v>
      </c>
      <c r="H15" s="198">
        <v>0</v>
      </c>
      <c r="I15" s="205">
        <v>0</v>
      </c>
      <c r="J15" s="101"/>
      <c r="O15" s="127"/>
    </row>
    <row r="16" spans="1:15">
      <c r="A16" s="172" t="s">
        <v>37</v>
      </c>
      <c r="B16" s="284">
        <v>27214.98</v>
      </c>
      <c r="C16" s="327">
        <v>8.4872668795484968E-3</v>
      </c>
      <c r="D16" s="284">
        <v>18205.734</v>
      </c>
      <c r="E16" s="327">
        <v>9.8435750827726536E-3</v>
      </c>
      <c r="F16" s="198">
        <v>8402.6779999999999</v>
      </c>
      <c r="G16" s="327">
        <v>8.1449483601438756E-3</v>
      </c>
      <c r="H16" s="198">
        <v>53823.392</v>
      </c>
      <c r="I16" s="205">
        <v>8.8413156560432707E-3</v>
      </c>
      <c r="J16" s="101"/>
      <c r="O16" s="127"/>
    </row>
    <row r="17" spans="1:15">
      <c r="A17" s="172" t="s">
        <v>72</v>
      </c>
      <c r="B17" s="284">
        <v>0</v>
      </c>
      <c r="C17" s="327">
        <v>0</v>
      </c>
      <c r="D17" s="284">
        <v>0</v>
      </c>
      <c r="E17" s="327">
        <v>0</v>
      </c>
      <c r="F17" s="198">
        <v>0</v>
      </c>
      <c r="G17" s="327">
        <v>0</v>
      </c>
      <c r="H17" s="198">
        <v>0</v>
      </c>
      <c r="I17" s="205">
        <v>0</v>
      </c>
      <c r="J17" s="101"/>
      <c r="O17" s="127"/>
    </row>
    <row r="18" spans="1:15">
      <c r="A18" s="172" t="s">
        <v>36</v>
      </c>
      <c r="B18" s="284">
        <v>0</v>
      </c>
      <c r="C18" s="327">
        <v>0</v>
      </c>
      <c r="D18" s="284">
        <v>0</v>
      </c>
      <c r="E18" s="327">
        <v>0</v>
      </c>
      <c r="F18" s="198">
        <v>0</v>
      </c>
      <c r="G18" s="327">
        <v>0</v>
      </c>
      <c r="H18" s="198">
        <v>0</v>
      </c>
      <c r="I18" s="205">
        <v>0</v>
      </c>
      <c r="J18" s="101"/>
      <c r="O18" s="127"/>
    </row>
    <row r="19" spans="1:15">
      <c r="A19" s="172" t="s">
        <v>35</v>
      </c>
      <c r="B19" s="284">
        <v>51014.729999999996</v>
      </c>
      <c r="C19" s="327">
        <v>0.76999197039701417</v>
      </c>
      <c r="D19" s="284">
        <v>53003</v>
      </c>
      <c r="E19" s="327">
        <v>0.7980977558399982</v>
      </c>
      <c r="F19" s="198">
        <v>49409.53</v>
      </c>
      <c r="G19" s="327">
        <v>0.79682479152738017</v>
      </c>
      <c r="H19" s="198">
        <v>153427.26</v>
      </c>
      <c r="I19" s="205">
        <v>0.78812698244341439</v>
      </c>
      <c r="J19" s="101"/>
      <c r="O19" s="127"/>
    </row>
    <row r="20" spans="1:15">
      <c r="A20" s="172" t="s">
        <v>34</v>
      </c>
      <c r="B20" s="284">
        <v>0</v>
      </c>
      <c r="C20" s="327">
        <v>0</v>
      </c>
      <c r="D20" s="284">
        <v>0</v>
      </c>
      <c r="E20" s="327">
        <v>0</v>
      </c>
      <c r="F20" s="198">
        <v>0</v>
      </c>
      <c r="G20" s="327">
        <v>0</v>
      </c>
      <c r="H20" s="198">
        <v>0</v>
      </c>
      <c r="I20" s="205">
        <v>0</v>
      </c>
      <c r="J20" s="101"/>
      <c r="O20" s="127"/>
    </row>
    <row r="21" spans="1:15">
      <c r="A21" s="172" t="s">
        <v>33</v>
      </c>
      <c r="B21" s="284">
        <v>2899</v>
      </c>
      <c r="C21" s="327">
        <v>9.5052267657025121E-3</v>
      </c>
      <c r="D21" s="284">
        <v>673</v>
      </c>
      <c r="E21" s="327">
        <v>2.6999425256329359E-3</v>
      </c>
      <c r="F21" s="198">
        <v>553</v>
      </c>
      <c r="G21" s="327">
        <v>2.6651110257782935E-3</v>
      </c>
      <c r="H21" s="198">
        <v>4125</v>
      </c>
      <c r="I21" s="205">
        <v>5.4151574445376952E-3</v>
      </c>
      <c r="J21" s="101"/>
      <c r="O21" s="127"/>
    </row>
    <row r="22" spans="1:15">
      <c r="A22" s="172" t="s">
        <v>32</v>
      </c>
      <c r="B22" s="284">
        <v>218352.97900000002</v>
      </c>
      <c r="C22" s="327">
        <v>0.81989576798108188</v>
      </c>
      <c r="D22" s="284">
        <v>159041.83900000004</v>
      </c>
      <c r="E22" s="327">
        <v>0.81711009892836528</v>
      </c>
      <c r="F22" s="198">
        <v>108510.72</v>
      </c>
      <c r="G22" s="327">
        <v>0.57589284292702581</v>
      </c>
      <c r="H22" s="198">
        <v>485905.53800000006</v>
      </c>
      <c r="I22" s="205">
        <v>0.74826172459130691</v>
      </c>
      <c r="J22" s="101"/>
      <c r="O22" s="127"/>
    </row>
    <row r="23" spans="1:15">
      <c r="A23" s="172" t="s">
        <v>3</v>
      </c>
      <c r="B23" s="284">
        <v>0</v>
      </c>
      <c r="C23" s="327">
        <v>0</v>
      </c>
      <c r="D23" s="284">
        <v>0</v>
      </c>
      <c r="E23" s="327">
        <v>0</v>
      </c>
      <c r="F23" s="198">
        <v>0</v>
      </c>
      <c r="G23" s="327">
        <v>0</v>
      </c>
      <c r="H23" s="198">
        <v>0</v>
      </c>
      <c r="I23" s="205">
        <v>0</v>
      </c>
      <c r="J23" s="101"/>
      <c r="O23" s="127"/>
    </row>
    <row r="24" spans="1:15">
      <c r="A24" s="172" t="s">
        <v>31</v>
      </c>
      <c r="B24" s="284">
        <v>9723.8070000000007</v>
      </c>
      <c r="C24" s="327">
        <v>0.37699541792597613</v>
      </c>
      <c r="D24" s="284">
        <v>401.738</v>
      </c>
      <c r="E24" s="327">
        <v>5.8308536044097248E-2</v>
      </c>
      <c r="F24" s="198">
        <v>192.648</v>
      </c>
      <c r="G24" s="327">
        <v>5.4992790631494788E-3</v>
      </c>
      <c r="H24" s="198">
        <v>10318.192999999999</v>
      </c>
      <c r="I24" s="205">
        <v>0.15237840849858061</v>
      </c>
      <c r="J24" s="101"/>
      <c r="O24" s="127"/>
    </row>
    <row r="25" spans="1:15">
      <c r="A25" s="172" t="s">
        <v>30</v>
      </c>
      <c r="B25" s="284">
        <v>145601.935</v>
      </c>
      <c r="C25" s="327">
        <v>8.0193692506135408E-2</v>
      </c>
      <c r="D25" s="284">
        <v>89476.568000000014</v>
      </c>
      <c r="E25" s="327">
        <v>9.3284270164333397E-2</v>
      </c>
      <c r="F25" s="198">
        <v>42679.027999999991</v>
      </c>
      <c r="G25" s="327">
        <v>6.2717286269225972E-2</v>
      </c>
      <c r="H25" s="198">
        <v>277757.53100000002</v>
      </c>
      <c r="I25" s="205">
        <v>8.0385736798336882E-2</v>
      </c>
      <c r="J25" s="101"/>
      <c r="O25" s="98"/>
    </row>
    <row r="26" spans="1:15" ht="13.5" customHeight="1">
      <c r="A26" s="170" t="s">
        <v>334</v>
      </c>
      <c r="B26" s="282">
        <v>1157123.8529999999</v>
      </c>
      <c r="C26" s="326">
        <v>0.17613462558198037</v>
      </c>
      <c r="D26" s="282">
        <v>681721.57200000004</v>
      </c>
      <c r="E26" s="326">
        <v>0.18662208407525932</v>
      </c>
      <c r="F26" s="197">
        <v>414831.81400000001</v>
      </c>
      <c r="G26" s="326">
        <v>0.18023616178051052</v>
      </c>
      <c r="H26" s="197">
        <v>2253677.2390000001</v>
      </c>
      <c r="I26" s="204">
        <v>0.179947298972922</v>
      </c>
      <c r="J26" s="10"/>
      <c r="O26" s="78"/>
    </row>
    <row r="27" spans="1:15" ht="12.75" customHeight="1">
      <c r="A27" s="172" t="s">
        <v>26</v>
      </c>
      <c r="B27" s="284">
        <v>362195.88300000003</v>
      </c>
      <c r="C27" s="327">
        <v>0.21158005451549997</v>
      </c>
      <c r="D27" s="284">
        <v>245163.8</v>
      </c>
      <c r="E27" s="327">
        <v>0.22894861486091742</v>
      </c>
      <c r="F27" s="198">
        <v>198500.27399999998</v>
      </c>
      <c r="G27" s="327">
        <v>0.21651077948419545</v>
      </c>
      <c r="H27" s="198">
        <v>805859.95699999994</v>
      </c>
      <c r="I27" s="205">
        <v>0.21782934046989713</v>
      </c>
      <c r="J27" s="101"/>
      <c r="O27" s="78"/>
    </row>
    <row r="28" spans="1:15" ht="12.75" customHeight="1">
      <c r="A28" s="172" t="s">
        <v>0</v>
      </c>
      <c r="B28" s="284">
        <v>56083.392999999989</v>
      </c>
      <c r="C28" s="327">
        <v>0.41439065519895613</v>
      </c>
      <c r="D28" s="284">
        <v>36694.908000000003</v>
      </c>
      <c r="E28" s="327">
        <v>0.47956260330731615</v>
      </c>
      <c r="F28" s="198">
        <v>31236.701000000001</v>
      </c>
      <c r="G28" s="327">
        <v>0.71052549751420624</v>
      </c>
      <c r="H28" s="198">
        <v>124015.00199999999</v>
      </c>
      <c r="I28" s="205">
        <v>0.48477504415404837</v>
      </c>
      <c r="J28" s="101"/>
      <c r="O28" s="78"/>
    </row>
    <row r="29" spans="1:15" ht="12.75" customHeight="1">
      <c r="A29" s="172" t="s">
        <v>1</v>
      </c>
      <c r="B29" s="284">
        <v>4766.7129999999997</v>
      </c>
      <c r="C29" s="327">
        <v>8.1122792755358039E-2</v>
      </c>
      <c r="D29" s="284">
        <v>1854.961</v>
      </c>
      <c r="E29" s="327">
        <v>7.9129256155703029E-2</v>
      </c>
      <c r="F29" s="198">
        <v>417.61400000000003</v>
      </c>
      <c r="G29" s="327">
        <v>5.4093781431403538E-2</v>
      </c>
      <c r="H29" s="198">
        <v>7039.2880000000005</v>
      </c>
      <c r="I29" s="205">
        <v>7.828252041075659E-2</v>
      </c>
      <c r="J29" s="101"/>
      <c r="O29" s="78"/>
    </row>
    <row r="30" spans="1:15" ht="12.75" customHeight="1">
      <c r="A30" s="172" t="s">
        <v>2</v>
      </c>
      <c r="B30" s="284">
        <v>9933.7649999999994</v>
      </c>
      <c r="C30" s="327">
        <v>0.42079732601415015</v>
      </c>
      <c r="D30" s="284">
        <v>4531.1880000000001</v>
      </c>
      <c r="E30" s="327">
        <v>0.48754697865222463</v>
      </c>
      <c r="F30" s="198">
        <v>1564.0459999999998</v>
      </c>
      <c r="G30" s="327">
        <v>0.47236932154176325</v>
      </c>
      <c r="H30" s="198">
        <v>16028.999</v>
      </c>
      <c r="I30" s="205">
        <v>0.44264426071182467</v>
      </c>
      <c r="J30" s="101"/>
    </row>
    <row r="31" spans="1:15">
      <c r="A31" s="172" t="s">
        <v>6</v>
      </c>
      <c r="B31" s="284">
        <v>3860.5250000000001</v>
      </c>
      <c r="C31" s="327">
        <v>0.10892399281932999</v>
      </c>
      <c r="D31" s="284">
        <v>3753.973</v>
      </c>
      <c r="E31" s="327">
        <v>0.1505246044741094</v>
      </c>
      <c r="F31" s="198">
        <v>4082.3470000000002</v>
      </c>
      <c r="G31" s="327">
        <v>0.21742033263335478</v>
      </c>
      <c r="H31" s="198">
        <v>11696.844999999999</v>
      </c>
      <c r="I31" s="205">
        <v>0.14776593005610339</v>
      </c>
      <c r="J31" s="101"/>
    </row>
    <row r="32" spans="1:15">
      <c r="A32" s="172" t="s">
        <v>25</v>
      </c>
      <c r="B32" s="284">
        <v>480146.46099999989</v>
      </c>
      <c r="C32" s="327">
        <v>0.16562167130303551</v>
      </c>
      <c r="D32" s="284">
        <v>268708.68</v>
      </c>
      <c r="E32" s="327">
        <v>0.17016227476402071</v>
      </c>
      <c r="F32" s="198">
        <v>126234.90299999999</v>
      </c>
      <c r="G32" s="327">
        <v>0.14679724169730368</v>
      </c>
      <c r="H32" s="198">
        <v>875090.04399999976</v>
      </c>
      <c r="I32" s="205">
        <v>0.16393241902485428</v>
      </c>
      <c r="J32" s="101"/>
    </row>
    <row r="33" spans="1:10">
      <c r="A33" s="172" t="s">
        <v>5</v>
      </c>
      <c r="B33" s="284">
        <v>228079.4519999999</v>
      </c>
      <c r="C33" s="327">
        <v>0.14671162646942837</v>
      </c>
      <c r="D33" s="284">
        <v>114680.898</v>
      </c>
      <c r="E33" s="327">
        <v>0.14389414771650505</v>
      </c>
      <c r="F33" s="198">
        <v>49767.392999999996</v>
      </c>
      <c r="G33" s="327">
        <v>0.12409560868389202</v>
      </c>
      <c r="H33" s="198">
        <v>392527.7429999999</v>
      </c>
      <c r="I33" s="205">
        <v>0.14260086271544012</v>
      </c>
      <c r="J33" s="101"/>
    </row>
    <row r="34" spans="1:10">
      <c r="A34" s="172" t="s">
        <v>3</v>
      </c>
      <c r="B34" s="284">
        <v>12057.661000000002</v>
      </c>
      <c r="C34" s="327">
        <v>7.9923177998753661E-2</v>
      </c>
      <c r="D34" s="284">
        <v>6333.1640000000007</v>
      </c>
      <c r="E34" s="327">
        <v>8.8178463353030048E-2</v>
      </c>
      <c r="F34" s="198">
        <v>3028.5360000000001</v>
      </c>
      <c r="G34" s="327">
        <v>6.0511777897621036E-2</v>
      </c>
      <c r="H34" s="198">
        <v>21419.361000000004</v>
      </c>
      <c r="I34" s="205">
        <v>7.8535012569056775E-2</v>
      </c>
      <c r="J34" s="101"/>
    </row>
    <row r="35" spans="1:10" ht="12" customHeight="1">
      <c r="A35" s="192" t="s">
        <v>168</v>
      </c>
      <c r="B35" s="71"/>
      <c r="C35" s="8"/>
      <c r="E35" s="103"/>
      <c r="F35" s="103"/>
      <c r="G35" s="103"/>
      <c r="I35" s="3"/>
    </row>
    <row r="36" spans="1:10">
      <c r="A36" s="192"/>
      <c r="B36" s="71"/>
    </row>
    <row r="37" spans="1:10">
      <c r="B37" s="78"/>
      <c r="C37" s="78"/>
    </row>
    <row r="38" spans="1:10">
      <c r="A38" s="103" t="s">
        <v>164</v>
      </c>
      <c r="B38" s="104">
        <f>+I7</f>
        <v>0.16287816255391696</v>
      </c>
      <c r="C38" s="93" t="str">
        <f>+B5</f>
        <v>Duben</v>
      </c>
      <c r="D38" s="103" t="str">
        <f>+D5</f>
        <v>Květen</v>
      </c>
      <c r="E38" s="103" t="str">
        <f>+F5</f>
        <v>Červen</v>
      </c>
    </row>
    <row r="39" spans="1:10">
      <c r="A39" s="103" t="s">
        <v>59</v>
      </c>
      <c r="B39" s="104">
        <f t="shared" ref="B39:B40" si="0">+I8</f>
        <v>0.20290880045428922</v>
      </c>
      <c r="C39" s="93"/>
      <c r="D39" s="103"/>
      <c r="E39" s="103"/>
      <c r="H39" s="116"/>
    </row>
    <row r="40" spans="1:10">
      <c r="A40" s="103" t="s">
        <v>116</v>
      </c>
      <c r="B40" s="104">
        <f t="shared" si="0"/>
        <v>0.16646402555377282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O41"/>
  <sheetViews>
    <sheetView showGridLines="0" view="pageBreakPreview" zoomScaleNormal="70" zoomScaleSheetLayoutView="100" workbookViewId="0">
      <selection activeCell="K34" sqref="K34"/>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275</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1290.4559999999994</v>
      </c>
      <c r="C7" s="326">
        <v>3.4445036639304316E-2</v>
      </c>
      <c r="D7" s="282">
        <v>1290.4559999999994</v>
      </c>
      <c r="E7" s="326">
        <v>3.4444789319290223E-2</v>
      </c>
      <c r="F7" s="197">
        <v>1284.4289999999994</v>
      </c>
      <c r="G7" s="326">
        <v>3.4285867124897437E-2</v>
      </c>
      <c r="H7" s="197">
        <v>1284.4289999999994</v>
      </c>
      <c r="I7" s="203">
        <v>3.4285867124897437E-2</v>
      </c>
      <c r="J7" s="111"/>
      <c r="O7" s="60"/>
    </row>
    <row r="8" spans="1:15" ht="12">
      <c r="A8" s="169" t="s">
        <v>331</v>
      </c>
      <c r="B8" s="282">
        <v>486638.89399999991</v>
      </c>
      <c r="C8" s="326">
        <v>3.7656551083004378E-2</v>
      </c>
      <c r="D8" s="282">
        <v>357713.37199999986</v>
      </c>
      <c r="E8" s="326">
        <v>3.8173607681492278E-2</v>
      </c>
      <c r="F8" s="197">
        <v>306804.58099999995</v>
      </c>
      <c r="G8" s="326">
        <v>4.3217242478380553E-2</v>
      </c>
      <c r="H8" s="197">
        <v>1151156.8469999998</v>
      </c>
      <c r="I8" s="203">
        <v>3.9164439251294272E-2</v>
      </c>
      <c r="J8" s="111"/>
      <c r="O8" s="60"/>
    </row>
    <row r="9" spans="1:15" ht="12">
      <c r="A9" s="169" t="s">
        <v>332</v>
      </c>
      <c r="B9" s="282">
        <v>266799.02100000001</v>
      </c>
      <c r="C9" s="326">
        <v>3.6559477374704961E-2</v>
      </c>
      <c r="D9" s="282">
        <v>160240.19700000001</v>
      </c>
      <c r="E9" s="326">
        <v>3.7604298071418886E-2</v>
      </c>
      <c r="F9" s="197">
        <v>117607.79199999999</v>
      </c>
      <c r="G9" s="326">
        <v>4.2271164718851215E-2</v>
      </c>
      <c r="H9" s="197">
        <v>544647.01</v>
      </c>
      <c r="I9" s="204">
        <v>3.7978014163787814E-2</v>
      </c>
      <c r="J9" s="101"/>
      <c r="O9" s="104"/>
    </row>
    <row r="10" spans="1:15">
      <c r="A10" s="172" t="s">
        <v>40</v>
      </c>
      <c r="B10" s="284">
        <v>16015.337000000001</v>
      </c>
      <c r="C10" s="327">
        <v>1.924442033142014E-2</v>
      </c>
      <c r="D10" s="284">
        <v>8718.2870000000003</v>
      </c>
      <c r="E10" s="327">
        <v>1.6578544814846777E-2</v>
      </c>
      <c r="F10" s="198">
        <v>4472.2339999999995</v>
      </c>
      <c r="G10" s="327">
        <v>1.3259149073879407E-2</v>
      </c>
      <c r="H10" s="198">
        <v>29205.858000000004</v>
      </c>
      <c r="I10" s="205">
        <v>1.7226746174190549E-2</v>
      </c>
      <c r="J10" s="101"/>
      <c r="O10" s="127"/>
    </row>
    <row r="11" spans="1:15">
      <c r="A11" s="172" t="s">
        <v>39</v>
      </c>
      <c r="B11" s="284">
        <v>2570.5969999999998</v>
      </c>
      <c r="C11" s="327">
        <v>5.0550234417989066E-2</v>
      </c>
      <c r="D11" s="284">
        <v>1931.2150000000001</v>
      </c>
      <c r="E11" s="327">
        <v>4.6128248863982466E-2</v>
      </c>
      <c r="F11" s="198">
        <v>1652.7450000000001</v>
      </c>
      <c r="G11" s="327">
        <v>5.0779499552730423E-2</v>
      </c>
      <c r="H11" s="198">
        <v>6154.5569999999998</v>
      </c>
      <c r="I11" s="205">
        <v>4.913189468090557E-2</v>
      </c>
      <c r="J11" s="101"/>
      <c r="O11" s="127"/>
    </row>
    <row r="12" spans="1:15">
      <c r="A12" s="172" t="s">
        <v>38</v>
      </c>
      <c r="B12" s="284">
        <v>0</v>
      </c>
      <c r="C12" s="327">
        <v>0</v>
      </c>
      <c r="D12" s="284">
        <v>0</v>
      </c>
      <c r="E12" s="327">
        <v>0</v>
      </c>
      <c r="F12" s="198">
        <v>0</v>
      </c>
      <c r="G12" s="327">
        <v>0</v>
      </c>
      <c r="H12" s="198">
        <v>0</v>
      </c>
      <c r="I12" s="205">
        <v>0</v>
      </c>
      <c r="J12" s="101"/>
      <c r="O12" s="127"/>
    </row>
    <row r="13" spans="1:15">
      <c r="A13" s="172" t="s">
        <v>60</v>
      </c>
      <c r="B13" s="284">
        <v>0</v>
      </c>
      <c r="C13" s="327">
        <v>0</v>
      </c>
      <c r="D13" s="284">
        <v>1.655</v>
      </c>
      <c r="E13" s="327">
        <v>3.1703432112032846E-4</v>
      </c>
      <c r="F13" s="198">
        <v>32.643000000000001</v>
      </c>
      <c r="G13" s="327">
        <v>6.122857806320145E-3</v>
      </c>
      <c r="H13" s="198">
        <v>34.298000000000002</v>
      </c>
      <c r="I13" s="205">
        <v>1.8322312327313489E-3</v>
      </c>
      <c r="J13" s="101"/>
      <c r="O13" s="127"/>
    </row>
    <row r="14" spans="1:15">
      <c r="A14" s="172" t="s">
        <v>61</v>
      </c>
      <c r="B14" s="284">
        <v>0</v>
      </c>
      <c r="C14" s="327">
        <v>0</v>
      </c>
      <c r="D14" s="284">
        <v>0</v>
      </c>
      <c r="E14" s="327">
        <v>0</v>
      </c>
      <c r="F14" s="198">
        <v>0</v>
      </c>
      <c r="G14" s="327">
        <v>0</v>
      </c>
      <c r="H14" s="198">
        <v>0</v>
      </c>
      <c r="I14" s="205">
        <v>0</v>
      </c>
      <c r="J14" s="101"/>
      <c r="O14" s="127"/>
    </row>
    <row r="15" spans="1:15">
      <c r="A15" s="172" t="s">
        <v>62</v>
      </c>
      <c r="B15" s="284">
        <v>0</v>
      </c>
      <c r="C15" s="327">
        <v>0</v>
      </c>
      <c r="D15" s="284">
        <v>0</v>
      </c>
      <c r="E15" s="327">
        <v>0</v>
      </c>
      <c r="F15" s="198">
        <v>0</v>
      </c>
      <c r="G15" s="327">
        <v>0</v>
      </c>
      <c r="H15" s="198">
        <v>0</v>
      </c>
      <c r="I15" s="205">
        <v>0</v>
      </c>
      <c r="J15" s="101"/>
      <c r="O15" s="127"/>
    </row>
    <row r="16" spans="1:15">
      <c r="A16" s="172" t="s">
        <v>37</v>
      </c>
      <c r="B16" s="284">
        <v>124928.985</v>
      </c>
      <c r="C16" s="327">
        <v>3.8960368028420775E-2</v>
      </c>
      <c r="D16" s="284">
        <v>83203.892000000007</v>
      </c>
      <c r="E16" s="327">
        <v>4.4987131970669628E-2</v>
      </c>
      <c r="F16" s="198">
        <v>31324.998</v>
      </c>
      <c r="G16" s="327">
        <v>3.036418759490845E-2</v>
      </c>
      <c r="H16" s="198">
        <v>239457.875</v>
      </c>
      <c r="I16" s="205">
        <v>3.9334619772762605E-2</v>
      </c>
      <c r="J16" s="101"/>
      <c r="O16" s="127"/>
    </row>
    <row r="17" spans="1:15">
      <c r="A17" s="172" t="s">
        <v>72</v>
      </c>
      <c r="B17" s="284">
        <v>0</v>
      </c>
      <c r="C17" s="327">
        <v>0</v>
      </c>
      <c r="D17" s="284">
        <v>0</v>
      </c>
      <c r="E17" s="327">
        <v>0</v>
      </c>
      <c r="F17" s="198">
        <v>0</v>
      </c>
      <c r="G17" s="327">
        <v>0</v>
      </c>
      <c r="H17" s="198">
        <v>0</v>
      </c>
      <c r="I17" s="205">
        <v>0</v>
      </c>
      <c r="J17" s="101"/>
      <c r="O17" s="127"/>
    </row>
    <row r="18" spans="1:15">
      <c r="A18" s="172" t="s">
        <v>36</v>
      </c>
      <c r="B18" s="284">
        <v>0</v>
      </c>
      <c r="C18" s="327">
        <v>0</v>
      </c>
      <c r="D18" s="284">
        <v>0</v>
      </c>
      <c r="E18" s="327">
        <v>0</v>
      </c>
      <c r="F18" s="198">
        <v>0</v>
      </c>
      <c r="G18" s="327">
        <v>0</v>
      </c>
      <c r="H18" s="198">
        <v>0</v>
      </c>
      <c r="I18" s="205">
        <v>0</v>
      </c>
      <c r="J18" s="101"/>
      <c r="O18" s="127"/>
    </row>
    <row r="19" spans="1:15">
      <c r="A19" s="172" t="s">
        <v>35</v>
      </c>
      <c r="B19" s="284">
        <v>0</v>
      </c>
      <c r="C19" s="327">
        <v>0</v>
      </c>
      <c r="D19" s="284">
        <v>0</v>
      </c>
      <c r="E19" s="327">
        <v>0</v>
      </c>
      <c r="F19" s="198">
        <v>0</v>
      </c>
      <c r="G19" s="327">
        <v>0</v>
      </c>
      <c r="H19" s="198">
        <v>0</v>
      </c>
      <c r="I19" s="205">
        <v>0</v>
      </c>
      <c r="J19" s="101"/>
      <c r="O19" s="127"/>
    </row>
    <row r="20" spans="1:15">
      <c r="A20" s="172" t="s">
        <v>34</v>
      </c>
      <c r="B20" s="284">
        <v>0</v>
      </c>
      <c r="C20" s="327">
        <v>0</v>
      </c>
      <c r="D20" s="284">
        <v>0</v>
      </c>
      <c r="E20" s="327">
        <v>0</v>
      </c>
      <c r="F20" s="198">
        <v>0</v>
      </c>
      <c r="G20" s="327">
        <v>0</v>
      </c>
      <c r="H20" s="198">
        <v>0</v>
      </c>
      <c r="I20" s="205">
        <v>0</v>
      </c>
      <c r="J20" s="101"/>
      <c r="O20" s="127"/>
    </row>
    <row r="21" spans="1:15">
      <c r="A21" s="172" t="s">
        <v>33</v>
      </c>
      <c r="B21" s="284">
        <v>16545.363000000001</v>
      </c>
      <c r="C21" s="327">
        <v>5.4248853824030364E-2</v>
      </c>
      <c r="D21" s="284">
        <v>1304.547</v>
      </c>
      <c r="E21" s="327">
        <v>5.2335838365332385E-3</v>
      </c>
      <c r="F21" s="198">
        <v>0</v>
      </c>
      <c r="G21" s="327">
        <v>0</v>
      </c>
      <c r="H21" s="198">
        <v>17849.91</v>
      </c>
      <c r="I21" s="205">
        <v>2.3432744974746147E-2</v>
      </c>
      <c r="J21" s="101"/>
      <c r="O21" s="127"/>
    </row>
    <row r="22" spans="1:15">
      <c r="A22" s="172" t="s">
        <v>32</v>
      </c>
      <c r="B22" s="284">
        <v>0</v>
      </c>
      <c r="C22" s="327">
        <v>0</v>
      </c>
      <c r="D22" s="284">
        <v>0</v>
      </c>
      <c r="E22" s="327">
        <v>0</v>
      </c>
      <c r="F22" s="198">
        <v>0</v>
      </c>
      <c r="G22" s="327">
        <v>0</v>
      </c>
      <c r="H22" s="198">
        <v>0</v>
      </c>
      <c r="I22" s="205">
        <v>0</v>
      </c>
      <c r="J22" s="101"/>
      <c r="O22" s="127"/>
    </row>
    <row r="23" spans="1:15">
      <c r="A23" s="172" t="s">
        <v>3</v>
      </c>
      <c r="B23" s="284">
        <v>0</v>
      </c>
      <c r="C23" s="327">
        <v>0</v>
      </c>
      <c r="D23" s="284">
        <v>0</v>
      </c>
      <c r="E23" s="327">
        <v>0</v>
      </c>
      <c r="F23" s="198">
        <v>0</v>
      </c>
      <c r="G23" s="327">
        <v>0</v>
      </c>
      <c r="H23" s="198">
        <v>0</v>
      </c>
      <c r="I23" s="205">
        <v>0</v>
      </c>
      <c r="J23" s="101"/>
      <c r="O23" s="127"/>
    </row>
    <row r="24" spans="1:15">
      <c r="A24" s="172" t="s">
        <v>31</v>
      </c>
      <c r="B24" s="284">
        <v>2642.0969999999998</v>
      </c>
      <c r="C24" s="327">
        <v>0.10243503009839333</v>
      </c>
      <c r="D24" s="284">
        <v>817.71799999999996</v>
      </c>
      <c r="E24" s="327">
        <v>0.11868416599103672</v>
      </c>
      <c r="F24" s="198">
        <v>28759.237000000001</v>
      </c>
      <c r="G24" s="327">
        <v>0.82095360401485529</v>
      </c>
      <c r="H24" s="198">
        <v>32219.052</v>
      </c>
      <c r="I24" s="205">
        <v>0.47580888117648229</v>
      </c>
      <c r="J24" s="101"/>
      <c r="O24" s="127"/>
    </row>
    <row r="25" spans="1:15">
      <c r="A25" s="172" t="s">
        <v>30</v>
      </c>
      <c r="B25" s="284">
        <v>104096.64199999999</v>
      </c>
      <c r="C25" s="327">
        <v>5.7333675541257463E-2</v>
      </c>
      <c r="D25" s="284">
        <v>64262.883000000002</v>
      </c>
      <c r="E25" s="327">
        <v>6.6997609243471951E-2</v>
      </c>
      <c r="F25" s="198">
        <v>51365.934999999998</v>
      </c>
      <c r="G25" s="327">
        <v>7.5482788639925316E-2</v>
      </c>
      <c r="H25" s="198">
        <v>219725.46</v>
      </c>
      <c r="I25" s="205">
        <v>6.3590689807267536E-2</v>
      </c>
      <c r="J25" s="101"/>
      <c r="O25" s="98"/>
    </row>
    <row r="26" spans="1:15" ht="13.5" customHeight="1">
      <c r="A26" s="170" t="s">
        <v>334</v>
      </c>
      <c r="B26" s="282">
        <v>250321.95399999997</v>
      </c>
      <c r="C26" s="326">
        <v>3.8103409179950337E-2</v>
      </c>
      <c r="D26" s="282">
        <v>144194.962</v>
      </c>
      <c r="E26" s="326">
        <v>3.9473540851356279E-2</v>
      </c>
      <c r="F26" s="197">
        <v>101759.264</v>
      </c>
      <c r="G26" s="326">
        <v>4.421237366565544E-2</v>
      </c>
      <c r="H26" s="197">
        <v>496276.17999999993</v>
      </c>
      <c r="I26" s="204">
        <v>3.9625708859368586E-2</v>
      </c>
      <c r="J26" s="10"/>
      <c r="O26" s="78"/>
    </row>
    <row r="27" spans="1:15" ht="12.75" customHeight="1">
      <c r="A27" s="172" t="s">
        <v>26</v>
      </c>
      <c r="B27" s="284">
        <v>39582.878999999994</v>
      </c>
      <c r="C27" s="327">
        <v>2.3122702630776277E-2</v>
      </c>
      <c r="D27" s="284">
        <v>25047.630999999998</v>
      </c>
      <c r="E27" s="327">
        <v>2.3390975433556567E-2</v>
      </c>
      <c r="F27" s="198">
        <v>25081.780999999999</v>
      </c>
      <c r="G27" s="327">
        <v>2.7357523723931399E-2</v>
      </c>
      <c r="H27" s="198">
        <v>89712.290999999997</v>
      </c>
      <c r="I27" s="205">
        <v>2.4249832754220706E-2</v>
      </c>
      <c r="J27" s="101"/>
      <c r="O27" s="78"/>
    </row>
    <row r="28" spans="1:15" ht="12.75" customHeight="1">
      <c r="A28" s="172" t="s">
        <v>0</v>
      </c>
      <c r="B28" s="284">
        <v>2567.7109999999998</v>
      </c>
      <c r="C28" s="327">
        <v>1.8972379999397809E-2</v>
      </c>
      <c r="D28" s="284">
        <v>379.97699999999998</v>
      </c>
      <c r="E28" s="327">
        <v>4.9658868014304334E-3</v>
      </c>
      <c r="F28" s="198">
        <v>243.399</v>
      </c>
      <c r="G28" s="327">
        <v>5.5364744045621299E-3</v>
      </c>
      <c r="H28" s="198">
        <v>3191.0869999999995</v>
      </c>
      <c r="I28" s="205">
        <v>1.2473969409962269E-2</v>
      </c>
      <c r="J28" s="101"/>
      <c r="O28" s="78"/>
    </row>
    <row r="29" spans="1:15" ht="12.75" customHeight="1">
      <c r="A29" s="172" t="s">
        <v>1</v>
      </c>
      <c r="B29" s="284">
        <v>64.599999999999994</v>
      </c>
      <c r="C29" s="327">
        <v>1.0994017076329389E-3</v>
      </c>
      <c r="D29" s="284">
        <v>27.5</v>
      </c>
      <c r="E29" s="327">
        <v>1.1730998895835728E-3</v>
      </c>
      <c r="F29" s="198">
        <v>5.4</v>
      </c>
      <c r="G29" s="327">
        <v>6.9946510349169115E-4</v>
      </c>
      <c r="H29" s="198">
        <v>97.5</v>
      </c>
      <c r="I29" s="205">
        <v>1.0842780889272847E-3</v>
      </c>
      <c r="J29" s="101"/>
      <c r="O29" s="78"/>
    </row>
    <row r="30" spans="1:15" ht="12.75" customHeight="1">
      <c r="A30" s="172" t="s">
        <v>2</v>
      </c>
      <c r="B30" s="284">
        <v>1276.6279999999999</v>
      </c>
      <c r="C30" s="327">
        <v>5.4078352841525089E-2</v>
      </c>
      <c r="D30" s="284">
        <v>149.47800000000001</v>
      </c>
      <c r="E30" s="327">
        <v>1.6083540845133162E-2</v>
      </c>
      <c r="F30" s="198">
        <v>51.338000000000001</v>
      </c>
      <c r="G30" s="327">
        <v>1.5504976342966284E-2</v>
      </c>
      <c r="H30" s="198">
        <v>1477.444</v>
      </c>
      <c r="I30" s="205">
        <v>4.0799934364155931E-2</v>
      </c>
      <c r="J30" s="101"/>
    </row>
    <row r="31" spans="1:15">
      <c r="A31" s="172" t="s">
        <v>6</v>
      </c>
      <c r="B31" s="284">
        <v>870.38300000000004</v>
      </c>
      <c r="C31" s="327">
        <v>2.4557694003294089E-2</v>
      </c>
      <c r="D31" s="284">
        <v>628.31899999999996</v>
      </c>
      <c r="E31" s="327">
        <v>2.5193966221538602E-2</v>
      </c>
      <c r="F31" s="198">
        <v>426.48099999999999</v>
      </c>
      <c r="G31" s="327">
        <v>2.2713806759152463E-2</v>
      </c>
      <c r="H31" s="198">
        <v>1925.183</v>
      </c>
      <c r="I31" s="205">
        <v>2.4320785350511132E-2</v>
      </c>
      <c r="J31" s="101"/>
    </row>
    <row r="32" spans="1:15">
      <c r="A32" s="172" t="s">
        <v>25</v>
      </c>
      <c r="B32" s="284">
        <v>129029.88299999999</v>
      </c>
      <c r="C32" s="327">
        <v>4.4507554686517063E-2</v>
      </c>
      <c r="D32" s="284">
        <v>68025.986999999994</v>
      </c>
      <c r="E32" s="327">
        <v>4.3078089963404599E-2</v>
      </c>
      <c r="F32" s="198">
        <v>41063.670000000006</v>
      </c>
      <c r="G32" s="327">
        <v>4.775251017516384E-2</v>
      </c>
      <c r="H32" s="198">
        <v>238119.54</v>
      </c>
      <c r="I32" s="205">
        <v>4.4607423518219759E-2</v>
      </c>
      <c r="J32" s="101"/>
    </row>
    <row r="33" spans="1:10">
      <c r="A33" s="172" t="s">
        <v>5</v>
      </c>
      <c r="B33" s="284">
        <v>75411.399999999994</v>
      </c>
      <c r="C33" s="327">
        <v>4.8508224004048625E-2</v>
      </c>
      <c r="D33" s="284">
        <v>49034.980999999992</v>
      </c>
      <c r="E33" s="327">
        <v>6.1525911658714232E-2</v>
      </c>
      <c r="F33" s="198">
        <v>34683.64899999999</v>
      </c>
      <c r="G33" s="327">
        <v>8.648410685352681E-2</v>
      </c>
      <c r="H33" s="198">
        <v>159130.02999999997</v>
      </c>
      <c r="I33" s="205">
        <v>5.7810129262465586E-2</v>
      </c>
      <c r="J33" s="101"/>
    </row>
    <row r="34" spans="1:10">
      <c r="A34" s="172" t="s">
        <v>3</v>
      </c>
      <c r="B34" s="284">
        <v>1518.47</v>
      </c>
      <c r="C34" s="327">
        <v>1.0065048942391684E-2</v>
      </c>
      <c r="D34" s="284">
        <v>901.08900000000006</v>
      </c>
      <c r="E34" s="327">
        <v>1.2546121238028654E-2</v>
      </c>
      <c r="F34" s="198">
        <v>203.54599999999999</v>
      </c>
      <c r="G34" s="327">
        <v>4.066958538366118E-3</v>
      </c>
      <c r="H34" s="198">
        <v>2623.105</v>
      </c>
      <c r="I34" s="205">
        <v>9.61772781853556E-3</v>
      </c>
      <c r="J34" s="101"/>
    </row>
    <row r="35" spans="1:10" ht="10.95" customHeight="1">
      <c r="A35" s="192" t="s">
        <v>168</v>
      </c>
      <c r="B35" s="71"/>
      <c r="C35" s="8"/>
      <c r="E35" s="103"/>
      <c r="F35" s="103"/>
      <c r="G35" s="103"/>
      <c r="I35" s="3"/>
    </row>
    <row r="36" spans="1:10">
      <c r="A36" s="192"/>
      <c r="B36" s="71"/>
    </row>
    <row r="37" spans="1:10">
      <c r="B37" s="78"/>
      <c r="C37" s="78"/>
    </row>
    <row r="38" spans="1:10">
      <c r="A38" s="103" t="s">
        <v>164</v>
      </c>
      <c r="B38" s="104">
        <f>+I7</f>
        <v>3.4285867124897437E-2</v>
      </c>
      <c r="C38" s="93" t="str">
        <f>+B5</f>
        <v>Duben</v>
      </c>
      <c r="D38" s="103" t="str">
        <f>+D5</f>
        <v>Květen</v>
      </c>
      <c r="E38" s="103" t="str">
        <f>+F5</f>
        <v>Červen</v>
      </c>
    </row>
    <row r="39" spans="1:10">
      <c r="A39" s="103" t="s">
        <v>59</v>
      </c>
      <c r="B39" s="104">
        <f t="shared" ref="B39:B40" si="0">+I8</f>
        <v>3.9164439251294272E-2</v>
      </c>
      <c r="C39" s="93"/>
      <c r="D39" s="103"/>
      <c r="E39" s="103"/>
      <c r="H39" s="116"/>
    </row>
    <row r="40" spans="1:10">
      <c r="A40" s="103" t="s">
        <v>116</v>
      </c>
      <c r="B40" s="104">
        <f t="shared" si="0"/>
        <v>3.7978014163787814E-2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O42"/>
  <sheetViews>
    <sheetView showGridLines="0" view="pageBreakPreview" zoomScaleNormal="70" zoomScaleSheetLayoutView="100" workbookViewId="0">
      <selection activeCell="N30" sqref="N30"/>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276</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3503.0319999999992</v>
      </c>
      <c r="C7" s="326">
        <v>9.3503432576279633E-2</v>
      </c>
      <c r="D7" s="197">
        <v>3503.023999999999</v>
      </c>
      <c r="E7" s="326">
        <v>9.3502547673393999E-2</v>
      </c>
      <c r="F7" s="282">
        <v>3502.686999999999</v>
      </c>
      <c r="G7" s="326">
        <v>9.3498870752766916E-2</v>
      </c>
      <c r="H7" s="197">
        <v>3502.686999999999</v>
      </c>
      <c r="I7" s="203">
        <v>9.3498870752766916E-2</v>
      </c>
      <c r="J7" s="111"/>
      <c r="O7" s="60"/>
    </row>
    <row r="8" spans="1:15" ht="12">
      <c r="A8" s="169" t="s">
        <v>331</v>
      </c>
      <c r="B8" s="282">
        <v>571536.44299999997</v>
      </c>
      <c r="C8" s="326">
        <v>4.4225999045666341E-2</v>
      </c>
      <c r="D8" s="197">
        <v>348792.74599999998</v>
      </c>
      <c r="E8" s="326">
        <v>3.7221637462170103E-2</v>
      </c>
      <c r="F8" s="282">
        <v>239755.06900000005</v>
      </c>
      <c r="G8" s="326">
        <v>3.377248448710049E-2</v>
      </c>
      <c r="H8" s="197">
        <v>1160084.2580000001</v>
      </c>
      <c r="I8" s="203">
        <v>3.9468165929975839E-2</v>
      </c>
      <c r="J8" s="111"/>
      <c r="O8" s="60"/>
    </row>
    <row r="9" spans="1:15" ht="12">
      <c r="A9" s="169" t="s">
        <v>332</v>
      </c>
      <c r="B9" s="282">
        <v>353258.717</v>
      </c>
      <c r="C9" s="326">
        <v>4.8407051956831593E-2</v>
      </c>
      <c r="D9" s="197">
        <v>172978.92600000001</v>
      </c>
      <c r="E9" s="326">
        <v>4.0593753721969716E-2</v>
      </c>
      <c r="F9" s="282">
        <v>87825.673999999985</v>
      </c>
      <c r="G9" s="326">
        <v>3.1566730988352609E-2</v>
      </c>
      <c r="H9" s="197">
        <v>614063.31700000004</v>
      </c>
      <c r="I9" s="204">
        <v>4.2818384976516306E-2</v>
      </c>
      <c r="J9" s="101"/>
      <c r="O9" s="104"/>
    </row>
    <row r="10" spans="1:15">
      <c r="A10" s="172" t="s">
        <v>40</v>
      </c>
      <c r="B10" s="284">
        <v>4336.3020000000006</v>
      </c>
      <c r="C10" s="327">
        <v>5.2106064562973493E-3</v>
      </c>
      <c r="D10" s="198">
        <v>2551.94</v>
      </c>
      <c r="E10" s="327">
        <v>4.8527252721549639E-3</v>
      </c>
      <c r="F10" s="284">
        <v>686.77300000000002</v>
      </c>
      <c r="G10" s="327">
        <v>2.0361245826840423E-3</v>
      </c>
      <c r="H10" s="198">
        <v>7575.0150000000003</v>
      </c>
      <c r="I10" s="205">
        <v>4.4680372228984334E-3</v>
      </c>
      <c r="J10" s="101"/>
      <c r="O10" s="127"/>
    </row>
    <row r="11" spans="1:15">
      <c r="A11" s="172" t="s">
        <v>39</v>
      </c>
      <c r="B11" s="284">
        <v>5081.572000000001</v>
      </c>
      <c r="C11" s="327">
        <v>9.9928015092171044E-2</v>
      </c>
      <c r="D11" s="198">
        <v>4252.8849999999993</v>
      </c>
      <c r="E11" s="327">
        <v>0.10158275369127623</v>
      </c>
      <c r="F11" s="284">
        <v>3820.9409999999998</v>
      </c>
      <c r="G11" s="327">
        <v>0.11739589095747335</v>
      </c>
      <c r="H11" s="198">
        <v>13155.398000000001</v>
      </c>
      <c r="I11" s="205">
        <v>0.10501968362977153</v>
      </c>
      <c r="J11" s="101"/>
      <c r="O11" s="127"/>
    </row>
    <row r="12" spans="1:15">
      <c r="A12" s="172" t="s">
        <v>38</v>
      </c>
      <c r="B12" s="284">
        <v>0</v>
      </c>
      <c r="C12" s="327">
        <v>0</v>
      </c>
      <c r="D12" s="198">
        <v>0</v>
      </c>
      <c r="E12" s="327">
        <v>0</v>
      </c>
      <c r="F12" s="284">
        <v>0</v>
      </c>
      <c r="G12" s="327">
        <v>0</v>
      </c>
      <c r="H12" s="198">
        <v>0</v>
      </c>
      <c r="I12" s="205">
        <v>0</v>
      </c>
      <c r="J12" s="101"/>
      <c r="O12" s="127"/>
    </row>
    <row r="13" spans="1:15">
      <c r="A13" s="172" t="s">
        <v>60</v>
      </c>
      <c r="B13" s="284">
        <v>3539</v>
      </c>
      <c r="C13" s="327">
        <v>0.4332940238481896</v>
      </c>
      <c r="D13" s="198">
        <v>2645</v>
      </c>
      <c r="E13" s="327">
        <v>0.50668022922251887</v>
      </c>
      <c r="F13" s="284">
        <v>1721</v>
      </c>
      <c r="G13" s="327">
        <v>0.32280851284125134</v>
      </c>
      <c r="H13" s="198">
        <v>7905</v>
      </c>
      <c r="I13" s="205">
        <v>0.42229249212027847</v>
      </c>
      <c r="J13" s="101"/>
      <c r="O13" s="127"/>
    </row>
    <row r="14" spans="1:15">
      <c r="A14" s="172" t="s">
        <v>61</v>
      </c>
      <c r="B14" s="284">
        <v>0</v>
      </c>
      <c r="C14" s="327">
        <v>0</v>
      </c>
      <c r="D14" s="198">
        <v>0</v>
      </c>
      <c r="E14" s="327">
        <v>0</v>
      </c>
      <c r="F14" s="284">
        <v>0</v>
      </c>
      <c r="G14" s="327">
        <v>0</v>
      </c>
      <c r="H14" s="198">
        <v>0</v>
      </c>
      <c r="I14" s="205">
        <v>0</v>
      </c>
      <c r="J14" s="101"/>
      <c r="O14" s="127"/>
    </row>
    <row r="15" spans="1:15">
      <c r="A15" s="172" t="s">
        <v>62</v>
      </c>
      <c r="B15" s="284">
        <v>0</v>
      </c>
      <c r="C15" s="327">
        <v>0</v>
      </c>
      <c r="D15" s="198">
        <v>0</v>
      </c>
      <c r="E15" s="327">
        <v>0</v>
      </c>
      <c r="F15" s="284">
        <v>0</v>
      </c>
      <c r="G15" s="327">
        <v>0</v>
      </c>
      <c r="H15" s="198">
        <v>0</v>
      </c>
      <c r="I15" s="205">
        <v>0</v>
      </c>
      <c r="J15" s="101"/>
      <c r="O15" s="127"/>
    </row>
    <row r="16" spans="1:15">
      <c r="A16" s="172" t="s">
        <v>37</v>
      </c>
      <c r="B16" s="284">
        <v>300939.09399999998</v>
      </c>
      <c r="C16" s="327">
        <v>9.385090142515376E-2</v>
      </c>
      <c r="D16" s="198">
        <v>142205.94899999999</v>
      </c>
      <c r="E16" s="327">
        <v>7.6888684422085865E-2</v>
      </c>
      <c r="F16" s="284">
        <v>68758.362999999998</v>
      </c>
      <c r="G16" s="327">
        <v>6.664938439424041E-2</v>
      </c>
      <c r="H16" s="198">
        <v>511903.40599999996</v>
      </c>
      <c r="I16" s="205">
        <v>8.4087966768234809E-2</v>
      </c>
      <c r="J16" s="101"/>
      <c r="O16" s="127"/>
    </row>
    <row r="17" spans="1:15">
      <c r="A17" s="172" t="s">
        <v>72</v>
      </c>
      <c r="B17" s="284">
        <v>0</v>
      </c>
      <c r="C17" s="327">
        <v>0</v>
      </c>
      <c r="D17" s="198">
        <v>0</v>
      </c>
      <c r="E17" s="327">
        <v>0</v>
      </c>
      <c r="F17" s="284">
        <v>0</v>
      </c>
      <c r="G17" s="327">
        <v>0</v>
      </c>
      <c r="H17" s="198">
        <v>0</v>
      </c>
      <c r="I17" s="205">
        <v>0</v>
      </c>
      <c r="J17" s="101"/>
      <c r="O17" s="127"/>
    </row>
    <row r="18" spans="1:15">
      <c r="A18" s="172" t="s">
        <v>36</v>
      </c>
      <c r="B18" s="284">
        <v>0</v>
      </c>
      <c r="C18" s="327">
        <v>0</v>
      </c>
      <c r="D18" s="198">
        <v>0</v>
      </c>
      <c r="E18" s="327">
        <v>0</v>
      </c>
      <c r="F18" s="284">
        <v>0</v>
      </c>
      <c r="G18" s="327">
        <v>0</v>
      </c>
      <c r="H18" s="198">
        <v>0</v>
      </c>
      <c r="I18" s="205">
        <v>0</v>
      </c>
      <c r="J18" s="101"/>
      <c r="O18" s="127"/>
    </row>
    <row r="19" spans="1:15">
      <c r="A19" s="172" t="s">
        <v>35</v>
      </c>
      <c r="B19" s="284">
        <v>1605</v>
      </c>
      <c r="C19" s="327">
        <v>2.4225103464964096E-2</v>
      </c>
      <c r="D19" s="198">
        <v>647</v>
      </c>
      <c r="E19" s="327">
        <v>9.7422645516004533E-3</v>
      </c>
      <c r="F19" s="284">
        <v>705</v>
      </c>
      <c r="G19" s="327">
        <v>1.136949649241357E-2</v>
      </c>
      <c r="H19" s="198">
        <v>2957</v>
      </c>
      <c r="I19" s="205">
        <v>1.5189552932674261E-2</v>
      </c>
      <c r="J19" s="101"/>
      <c r="O19" s="127"/>
    </row>
    <row r="20" spans="1:15">
      <c r="A20" s="172" t="s">
        <v>34</v>
      </c>
      <c r="B20" s="284">
        <v>0</v>
      </c>
      <c r="C20" s="327">
        <v>0</v>
      </c>
      <c r="D20" s="198">
        <v>0</v>
      </c>
      <c r="E20" s="327">
        <v>0</v>
      </c>
      <c r="F20" s="284">
        <v>0</v>
      </c>
      <c r="G20" s="327">
        <v>0</v>
      </c>
      <c r="H20" s="198">
        <v>0</v>
      </c>
      <c r="I20" s="205">
        <v>0</v>
      </c>
      <c r="J20" s="101"/>
      <c r="O20" s="127"/>
    </row>
    <row r="21" spans="1:15">
      <c r="A21" s="172" t="s">
        <v>33</v>
      </c>
      <c r="B21" s="284">
        <v>0</v>
      </c>
      <c r="C21" s="327">
        <v>0</v>
      </c>
      <c r="D21" s="198">
        <v>0</v>
      </c>
      <c r="E21" s="327">
        <v>0</v>
      </c>
      <c r="F21" s="284">
        <v>0</v>
      </c>
      <c r="G21" s="327">
        <v>0</v>
      </c>
      <c r="H21" s="198">
        <v>0</v>
      </c>
      <c r="I21" s="205">
        <v>0</v>
      </c>
      <c r="J21" s="101"/>
      <c r="O21" s="127"/>
    </row>
    <row r="22" spans="1:15">
      <c r="A22" s="172" t="s">
        <v>32</v>
      </c>
      <c r="B22" s="284">
        <v>0</v>
      </c>
      <c r="C22" s="327">
        <v>0</v>
      </c>
      <c r="D22" s="198">
        <v>0</v>
      </c>
      <c r="E22" s="327">
        <v>0</v>
      </c>
      <c r="F22" s="284">
        <v>0</v>
      </c>
      <c r="G22" s="327">
        <v>0</v>
      </c>
      <c r="H22" s="198">
        <v>0</v>
      </c>
      <c r="I22" s="205">
        <v>0</v>
      </c>
      <c r="J22" s="101"/>
      <c r="O22" s="127"/>
    </row>
    <row r="23" spans="1:15">
      <c r="A23" s="172" t="s">
        <v>3</v>
      </c>
      <c r="B23" s="284">
        <v>0</v>
      </c>
      <c r="C23" s="327">
        <v>0</v>
      </c>
      <c r="D23" s="198">
        <v>0</v>
      </c>
      <c r="E23" s="327">
        <v>0</v>
      </c>
      <c r="F23" s="284">
        <v>0</v>
      </c>
      <c r="G23" s="327">
        <v>0</v>
      </c>
      <c r="H23" s="198">
        <v>0</v>
      </c>
      <c r="I23" s="205">
        <v>0</v>
      </c>
      <c r="J23" s="101"/>
      <c r="O23" s="127"/>
    </row>
    <row r="24" spans="1:15">
      <c r="A24" s="172" t="s">
        <v>31</v>
      </c>
      <c r="B24" s="284">
        <v>18.934999999999999</v>
      </c>
      <c r="C24" s="327">
        <v>7.3411661075012684E-4</v>
      </c>
      <c r="D24" s="198">
        <v>28.091999999999999</v>
      </c>
      <c r="E24" s="327">
        <v>4.07729264981351E-3</v>
      </c>
      <c r="F24" s="284">
        <v>24.31</v>
      </c>
      <c r="G24" s="327">
        <v>6.939468565734596E-4</v>
      </c>
      <c r="H24" s="198">
        <v>71.337000000000003</v>
      </c>
      <c r="I24" s="205">
        <v>1.0535002133671321E-3</v>
      </c>
      <c r="J24" s="101"/>
      <c r="O24" s="127"/>
    </row>
    <row r="25" spans="1:15">
      <c r="A25" s="172" t="s">
        <v>30</v>
      </c>
      <c r="B25" s="284">
        <v>37738.814000000006</v>
      </c>
      <c r="C25" s="327">
        <v>2.0785540009906039E-2</v>
      </c>
      <c r="D25" s="198">
        <v>20648.060000000001</v>
      </c>
      <c r="E25" s="327">
        <v>2.1526744380823429E-2</v>
      </c>
      <c r="F25" s="284">
        <v>12109.287</v>
      </c>
      <c r="G25" s="327">
        <v>1.7794726236389845E-2</v>
      </c>
      <c r="H25" s="198">
        <v>70496.161000000007</v>
      </c>
      <c r="I25" s="205">
        <v>2.0402276125644211E-2</v>
      </c>
      <c r="J25" s="101"/>
      <c r="O25" s="98"/>
    </row>
    <row r="26" spans="1:15" ht="13.5" customHeight="1">
      <c r="A26" s="170" t="s">
        <v>336</v>
      </c>
      <c r="B26" s="282">
        <v>-98230.099999999991</v>
      </c>
      <c r="C26" s="326"/>
      <c r="D26" s="197">
        <v>-49843.6</v>
      </c>
      <c r="E26" s="326"/>
      <c r="F26" s="282">
        <v>-22739.100000000002</v>
      </c>
      <c r="G26" s="326"/>
      <c r="H26" s="197">
        <v>-170812.79999999999</v>
      </c>
      <c r="I26" s="204"/>
      <c r="J26" s="10"/>
      <c r="O26" s="78"/>
    </row>
    <row r="27" spans="1:15" ht="13.5" customHeight="1">
      <c r="A27" s="170" t="s">
        <v>334</v>
      </c>
      <c r="B27" s="282">
        <v>246718.01699999999</v>
      </c>
      <c r="C27" s="326">
        <v>3.7554826508812512E-2</v>
      </c>
      <c r="D27" s="197">
        <v>117240.356</v>
      </c>
      <c r="E27" s="326">
        <v>3.20946856797504E-2</v>
      </c>
      <c r="F27" s="282">
        <v>60945.046000000002</v>
      </c>
      <c r="G27" s="326">
        <v>2.6479408762454883E-2</v>
      </c>
      <c r="H27" s="197">
        <v>424903.41899999999</v>
      </c>
      <c r="I27" s="204">
        <v>3.3926873489362928E-2</v>
      </c>
      <c r="J27" s="10"/>
      <c r="O27" s="78"/>
    </row>
    <row r="28" spans="1:15" ht="12.75" customHeight="1">
      <c r="A28" s="172" t="s">
        <v>26</v>
      </c>
      <c r="B28" s="284">
        <v>37508.447000000007</v>
      </c>
      <c r="C28" s="327">
        <v>2.1910904108901046E-2</v>
      </c>
      <c r="D28" s="198">
        <v>17687.262000000002</v>
      </c>
      <c r="E28" s="327">
        <v>1.6517422782572878E-2</v>
      </c>
      <c r="F28" s="284">
        <v>9061.366</v>
      </c>
      <c r="G28" s="327">
        <v>9.8835300139262592E-3</v>
      </c>
      <c r="H28" s="198">
        <v>64257.075000000012</v>
      </c>
      <c r="I28" s="205">
        <v>1.7369117482747339E-2</v>
      </c>
      <c r="J28" s="101"/>
      <c r="O28" s="78"/>
    </row>
    <row r="29" spans="1:15" ht="12.75" customHeight="1">
      <c r="A29" s="172" t="s">
        <v>0</v>
      </c>
      <c r="B29" s="284">
        <v>1526.8</v>
      </c>
      <c r="C29" s="327">
        <v>1.1281265603130794E-2</v>
      </c>
      <c r="D29" s="198">
        <v>482.6</v>
      </c>
      <c r="E29" s="327">
        <v>6.3070579807996997E-3</v>
      </c>
      <c r="F29" s="284">
        <v>585.20000000000005</v>
      </c>
      <c r="G29" s="327">
        <v>1.3311249518485115E-2</v>
      </c>
      <c r="H29" s="198">
        <v>2594.6000000000004</v>
      </c>
      <c r="I29" s="205">
        <v>1.01422997966173E-2</v>
      </c>
      <c r="J29" s="101"/>
      <c r="O29" s="78"/>
    </row>
    <row r="30" spans="1:15" ht="12.75" customHeight="1">
      <c r="A30" s="172" t="s">
        <v>1</v>
      </c>
      <c r="B30" s="284">
        <v>5348.7</v>
      </c>
      <c r="C30" s="327">
        <v>9.1027398043595983E-2</v>
      </c>
      <c r="D30" s="198">
        <v>1829.1</v>
      </c>
      <c r="E30" s="327">
        <v>7.802607301953865E-2</v>
      </c>
      <c r="F30" s="284">
        <v>499</v>
      </c>
      <c r="G30" s="327">
        <v>6.4635756785621085E-2</v>
      </c>
      <c r="H30" s="198">
        <v>7676.7999999999993</v>
      </c>
      <c r="I30" s="205">
        <v>8.5372164441815154E-2</v>
      </c>
      <c r="J30" s="101"/>
      <c r="O30" s="78"/>
    </row>
    <row r="31" spans="1:15" ht="12.75" customHeight="1">
      <c r="A31" s="172" t="s">
        <v>2</v>
      </c>
      <c r="B31" s="284">
        <v>1890.07</v>
      </c>
      <c r="C31" s="327">
        <v>8.0063943729247147E-2</v>
      </c>
      <c r="D31" s="198">
        <v>712.51800000000003</v>
      </c>
      <c r="E31" s="327">
        <v>7.6665545136358454E-2</v>
      </c>
      <c r="F31" s="284">
        <v>268.41399999999999</v>
      </c>
      <c r="G31" s="327">
        <v>8.1065735325118862E-2</v>
      </c>
      <c r="H31" s="198">
        <v>2871.0019999999995</v>
      </c>
      <c r="I31" s="205">
        <v>7.9283338765706451E-2</v>
      </c>
      <c r="J31" s="101"/>
    </row>
    <row r="32" spans="1:15">
      <c r="A32" s="172" t="s">
        <v>6</v>
      </c>
      <c r="B32" s="284">
        <v>4522.26</v>
      </c>
      <c r="C32" s="327">
        <v>0.12759472241913816</v>
      </c>
      <c r="D32" s="198">
        <v>4040.4999999999995</v>
      </c>
      <c r="E32" s="327">
        <v>0.16201359582970867</v>
      </c>
      <c r="F32" s="284">
        <v>3372.6499999999996</v>
      </c>
      <c r="G32" s="327">
        <v>0.17962282110165645</v>
      </c>
      <c r="H32" s="198">
        <v>11935.41</v>
      </c>
      <c r="I32" s="205">
        <v>0.15077971532074824</v>
      </c>
      <c r="J32" s="101"/>
    </row>
    <row r="33" spans="1:10">
      <c r="A33" s="172" t="s">
        <v>25</v>
      </c>
      <c r="B33" s="284">
        <v>109655.14000000001</v>
      </c>
      <c r="C33" s="327">
        <v>3.7824432811488215E-2</v>
      </c>
      <c r="D33" s="198">
        <v>56154.516000000003</v>
      </c>
      <c r="E33" s="327">
        <v>3.5560370364041076E-2</v>
      </c>
      <c r="F33" s="284">
        <v>31477.286999999997</v>
      </c>
      <c r="G33" s="327">
        <v>3.6604606158048031E-2</v>
      </c>
      <c r="H33" s="198">
        <v>197286.94300000003</v>
      </c>
      <c r="I33" s="205">
        <v>3.6958169081864861E-2</v>
      </c>
      <c r="J33" s="101"/>
    </row>
    <row r="34" spans="1:10">
      <c r="A34" s="172" t="s">
        <v>5</v>
      </c>
      <c r="B34" s="284">
        <v>68777.452999999994</v>
      </c>
      <c r="C34" s="327">
        <v>4.424095158758392E-2</v>
      </c>
      <c r="D34" s="198">
        <v>29621.994999999995</v>
      </c>
      <c r="E34" s="327">
        <v>3.7167756780101022E-2</v>
      </c>
      <c r="F34" s="284">
        <v>12968.618</v>
      </c>
      <c r="G34" s="327">
        <v>3.2337409044087932E-2</v>
      </c>
      <c r="H34" s="198">
        <v>111368.06599999999</v>
      </c>
      <c r="I34" s="205">
        <v>4.045875119341584E-2</v>
      </c>
      <c r="J34" s="101"/>
    </row>
    <row r="35" spans="1:10">
      <c r="A35" s="172" t="s">
        <v>3</v>
      </c>
      <c r="B35" s="284">
        <v>17489.147000000001</v>
      </c>
      <c r="C35" s="327">
        <v>0.11592531990469532</v>
      </c>
      <c r="D35" s="198">
        <v>6711.8649999999998</v>
      </c>
      <c r="E35" s="327">
        <v>9.3451226264310377E-2</v>
      </c>
      <c r="F35" s="284">
        <v>2712.511</v>
      </c>
      <c r="G35" s="327">
        <v>5.4197428452841222E-2</v>
      </c>
      <c r="H35" s="198">
        <v>26913.523000000001</v>
      </c>
      <c r="I35" s="205">
        <v>9.8679594927346265E-2</v>
      </c>
      <c r="J35" s="101"/>
    </row>
    <row r="36" spans="1:10">
      <c r="A36" s="192" t="s">
        <v>169</v>
      </c>
      <c r="B36" s="71"/>
      <c r="C36" s="8"/>
      <c r="E36" s="103"/>
      <c r="F36" s="103"/>
      <c r="G36" s="103"/>
      <c r="I36" s="3"/>
    </row>
    <row r="37" spans="1:10">
      <c r="A37" s="192"/>
      <c r="B37" s="71"/>
    </row>
    <row r="38" spans="1:10">
      <c r="A38" s="103" t="s">
        <v>164</v>
      </c>
      <c r="B38" s="104">
        <f>+I7</f>
        <v>9.3498870752766916E-2</v>
      </c>
      <c r="C38" s="93" t="str">
        <f>+B5</f>
        <v>Duben</v>
      </c>
      <c r="D38" s="103" t="str">
        <f>+D5</f>
        <v>Květen</v>
      </c>
      <c r="E38" s="103" t="str">
        <f>+F5</f>
        <v>Červen</v>
      </c>
    </row>
    <row r="39" spans="1:10">
      <c r="A39" s="103" t="s">
        <v>59</v>
      </c>
      <c r="B39" s="104">
        <f t="shared" ref="B39:B40" si="0">+I8</f>
        <v>3.9468165929975839E-2</v>
      </c>
      <c r="C39" s="93"/>
      <c r="D39" s="103"/>
      <c r="E39" s="103"/>
    </row>
    <row r="40" spans="1:10">
      <c r="A40" s="103" t="s">
        <v>116</v>
      </c>
      <c r="B40" s="104">
        <f t="shared" si="0"/>
        <v>4.2818384976516306E-2</v>
      </c>
      <c r="C40" s="93"/>
      <c r="D40" s="103"/>
      <c r="E40" s="103"/>
      <c r="H40" s="116"/>
    </row>
    <row r="41" spans="1:10" ht="12">
      <c r="B41" s="120"/>
      <c r="C41" s="120"/>
      <c r="H41" s="116"/>
    </row>
    <row r="42" spans="1:10">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39"/>
  <sheetViews>
    <sheetView showGridLines="0" view="pageBreakPreview" zoomScaleNormal="70" zoomScaleSheetLayoutView="100" workbookViewId="0">
      <selection activeCell="D13" sqref="D13"/>
    </sheetView>
  </sheetViews>
  <sheetFormatPr defaultColWidth="9.109375" defaultRowHeight="11.4"/>
  <cols>
    <col min="1" max="1" width="9" style="74" customWidth="1"/>
    <col min="2" max="2" width="90.44140625" style="74" customWidth="1"/>
    <col min="3" max="5" width="9.109375" style="74" customWidth="1"/>
    <col min="6" max="16384" width="9.109375" style="74"/>
  </cols>
  <sheetData>
    <row r="1" spans="1:8" s="82" customFormat="1" ht="21">
      <c r="A1" s="175" t="s">
        <v>308</v>
      </c>
    </row>
    <row r="2" spans="1:8" ht="4.5" customHeight="1"/>
    <row r="3" spans="1:8" ht="23.85" customHeight="1">
      <c r="A3" s="154" t="s">
        <v>113</v>
      </c>
      <c r="B3" s="87" t="s">
        <v>114</v>
      </c>
    </row>
    <row r="4" spans="1:8" ht="23.85" customHeight="1">
      <c r="A4" s="154" t="s">
        <v>124</v>
      </c>
      <c r="B4" s="87" t="s">
        <v>125</v>
      </c>
    </row>
    <row r="5" spans="1:8" s="84" customFormat="1" ht="23.85" customHeight="1">
      <c r="A5" s="154" t="s">
        <v>92</v>
      </c>
      <c r="B5" s="87" t="s">
        <v>93</v>
      </c>
      <c r="C5" s="85"/>
      <c r="D5" s="85"/>
    </row>
    <row r="6" spans="1:8" s="84" customFormat="1" ht="7.5" hidden="1" customHeight="1">
      <c r="A6" s="154"/>
      <c r="B6" s="87"/>
      <c r="C6" s="85"/>
      <c r="D6" s="85"/>
    </row>
    <row r="7" spans="1:8" s="84" customFormat="1" ht="23.85" customHeight="1">
      <c r="A7" s="154" t="s">
        <v>189</v>
      </c>
      <c r="B7" s="87" t="s">
        <v>161</v>
      </c>
    </row>
    <row r="8" spans="1:8" s="84" customFormat="1" ht="23.85" customHeight="1">
      <c r="A8" s="154" t="s">
        <v>190</v>
      </c>
      <c r="B8" s="87" t="s">
        <v>163</v>
      </c>
    </row>
    <row r="9" spans="1:8" s="84" customFormat="1" ht="23.85" customHeight="1">
      <c r="A9" s="154" t="s">
        <v>85</v>
      </c>
      <c r="B9" s="87" t="s">
        <v>129</v>
      </c>
    </row>
    <row r="10" spans="1:8" s="84" customFormat="1" ht="23.85" customHeight="1">
      <c r="A10" s="154" t="s">
        <v>76</v>
      </c>
      <c r="B10" s="87" t="s">
        <v>99</v>
      </c>
    </row>
    <row r="11" spans="1:8" s="84" customFormat="1" ht="23.85" customHeight="1">
      <c r="A11" s="154" t="s">
        <v>77</v>
      </c>
      <c r="B11" s="87" t="s">
        <v>100</v>
      </c>
    </row>
    <row r="12" spans="1:8" s="84" customFormat="1" ht="23.85" customHeight="1">
      <c r="A12" s="154" t="s">
        <v>78</v>
      </c>
      <c r="B12" s="87" t="s">
        <v>101</v>
      </c>
    </row>
    <row r="13" spans="1:8" s="84" customFormat="1" ht="23.85" customHeight="1">
      <c r="A13" s="154" t="s">
        <v>88</v>
      </c>
      <c r="B13" s="87" t="s">
        <v>128</v>
      </c>
    </row>
    <row r="14" spans="1:8" s="84" customFormat="1" ht="23.85" customHeight="1">
      <c r="A14" s="154" t="s">
        <v>79</v>
      </c>
      <c r="B14" s="87" t="s">
        <v>102</v>
      </c>
    </row>
    <row r="15" spans="1:8" s="84" customFormat="1" ht="23.85" customHeight="1">
      <c r="A15" s="154" t="s">
        <v>80</v>
      </c>
      <c r="B15" s="87" t="s">
        <v>103</v>
      </c>
    </row>
    <row r="16" spans="1:8" s="84" customFormat="1" ht="23.85" customHeight="1">
      <c r="A16" s="154" t="s">
        <v>81</v>
      </c>
      <c r="B16" s="87" t="s">
        <v>104</v>
      </c>
      <c r="D16" s="86"/>
      <c r="E16" s="86"/>
      <c r="F16" s="86"/>
      <c r="G16" s="86"/>
      <c r="H16" s="86"/>
    </row>
    <row r="17" spans="1:8" s="84" customFormat="1" ht="23.85" customHeight="1">
      <c r="A17" s="154" t="s">
        <v>82</v>
      </c>
      <c r="B17" s="87" t="s">
        <v>105</v>
      </c>
      <c r="D17" s="86"/>
      <c r="E17" s="86"/>
      <c r="F17" s="86"/>
      <c r="G17" s="86"/>
      <c r="H17" s="86"/>
    </row>
    <row r="18" spans="1:8" s="84" customFormat="1" ht="23.85" customHeight="1">
      <c r="A18" s="154" t="s">
        <v>83</v>
      </c>
      <c r="B18" s="87" t="s">
        <v>106</v>
      </c>
      <c r="D18" s="86"/>
      <c r="E18" s="86"/>
      <c r="F18" s="86"/>
      <c r="G18" s="86"/>
      <c r="H18" s="86"/>
    </row>
    <row r="19" spans="1:8" s="84" customFormat="1" ht="23.85" customHeight="1">
      <c r="A19" s="154" t="s">
        <v>84</v>
      </c>
      <c r="B19" s="87" t="s">
        <v>107</v>
      </c>
      <c r="D19" s="86"/>
      <c r="E19" s="86"/>
      <c r="F19" s="86"/>
      <c r="G19" s="86"/>
      <c r="H19" s="86"/>
    </row>
    <row r="20" spans="1:8" s="84" customFormat="1" ht="23.85" customHeight="1">
      <c r="A20" s="154" t="s">
        <v>86</v>
      </c>
      <c r="B20" s="87" t="s">
        <v>108</v>
      </c>
      <c r="D20" s="86"/>
      <c r="E20" s="86"/>
      <c r="F20" s="86"/>
      <c r="G20" s="86"/>
      <c r="H20" s="86"/>
    </row>
    <row r="21" spans="1:8" s="84" customFormat="1" ht="23.85" customHeight="1">
      <c r="A21" s="154" t="s">
        <v>87</v>
      </c>
      <c r="B21" s="87" t="s">
        <v>109</v>
      </c>
      <c r="D21" s="86"/>
      <c r="E21" s="86"/>
      <c r="F21" s="86"/>
      <c r="G21" s="86"/>
      <c r="H21" s="86"/>
    </row>
    <row r="22" spans="1:8" s="84" customFormat="1" ht="23.85" customHeight="1">
      <c r="A22" s="154" t="s">
        <v>89</v>
      </c>
      <c r="B22" s="87" t="s">
        <v>110</v>
      </c>
      <c r="D22" s="86"/>
      <c r="E22" s="86"/>
      <c r="F22" s="86"/>
      <c r="G22" s="86"/>
      <c r="H22" s="86"/>
    </row>
    <row r="23" spans="1:8" s="84" customFormat="1" ht="2.1" customHeight="1"/>
    <row r="24" spans="1:8" s="84" customFormat="1" ht="13.8">
      <c r="A24" s="152" t="s">
        <v>94</v>
      </c>
    </row>
    <row r="25" spans="1:8" s="87" customFormat="1" ht="23.4" customHeight="1">
      <c r="A25" s="87" t="s">
        <v>159</v>
      </c>
    </row>
    <row r="26" spans="1:8" s="88" customFormat="1" ht="13.8">
      <c r="A26" s="152" t="s">
        <v>171</v>
      </c>
    </row>
    <row r="27" spans="1:8" s="87" customFormat="1" ht="23.4" customHeight="1">
      <c r="A27" s="87" t="s">
        <v>166</v>
      </c>
    </row>
    <row r="28" spans="1:8" s="88" customFormat="1" ht="13.8">
      <c r="A28" s="152" t="s">
        <v>97</v>
      </c>
    </row>
    <row r="29" spans="1:8" s="87" customFormat="1" ht="37.5" customHeight="1">
      <c r="A29" s="365" t="s">
        <v>205</v>
      </c>
      <c r="B29" s="365"/>
    </row>
    <row r="30" spans="1:8" s="88" customFormat="1" ht="13.8">
      <c r="A30" s="152" t="s">
        <v>95</v>
      </c>
    </row>
    <row r="31" spans="1:8" s="87" customFormat="1" ht="23.4" customHeight="1">
      <c r="A31" s="87" t="s">
        <v>98</v>
      </c>
    </row>
    <row r="32" spans="1:8" s="88" customFormat="1" ht="13.8">
      <c r="A32" s="152" t="s">
        <v>182</v>
      </c>
    </row>
    <row r="33" spans="1:2" s="87" customFormat="1" ht="23.4" customHeight="1">
      <c r="A33" s="87" t="s">
        <v>160</v>
      </c>
      <c r="B33" s="153"/>
    </row>
    <row r="34" spans="1:2" s="88" customFormat="1" ht="13.8">
      <c r="A34" s="85" t="s">
        <v>181</v>
      </c>
    </row>
    <row r="35" spans="1:2" s="84" customFormat="1" ht="23.4" customHeight="1">
      <c r="A35" s="87" t="s">
        <v>180</v>
      </c>
      <c r="B35" s="153"/>
    </row>
    <row r="36" spans="1:2" s="88" customFormat="1" ht="13.8">
      <c r="A36" s="85" t="s">
        <v>96</v>
      </c>
    </row>
    <row r="37" spans="1:2" s="87" customFormat="1" ht="37.5" customHeight="1">
      <c r="A37" s="365" t="s">
        <v>204</v>
      </c>
      <c r="B37" s="365"/>
    </row>
    <row r="38" spans="1:2" s="88" customFormat="1" ht="13.8">
      <c r="A38" s="85" t="s">
        <v>121</v>
      </c>
    </row>
    <row r="39" spans="1:2" s="87" customFormat="1" ht="23.4" customHeight="1">
      <c r="A39" s="87" t="s">
        <v>122</v>
      </c>
    </row>
  </sheetData>
  <sortState ref="A7:B19">
    <sortCondition ref="B7:B19"/>
  </sortState>
  <mergeCells count="2">
    <mergeCell ref="A29:B29"/>
    <mergeCell ref="A37:B37"/>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O41"/>
  <sheetViews>
    <sheetView showGridLines="0" view="pageBreakPreview" zoomScaleNormal="70" zoomScaleSheetLayoutView="100" workbookViewId="0">
      <selection activeCell="L32" sqref="L32"/>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277</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1038.1860000000008</v>
      </c>
      <c r="C7" s="326">
        <v>2.7711409616765572E-2</v>
      </c>
      <c r="D7" s="197">
        <v>1041.1860000000008</v>
      </c>
      <c r="E7" s="326">
        <v>2.7791286500426636E-2</v>
      </c>
      <c r="F7" s="282">
        <v>1041.0800000000008</v>
      </c>
      <c r="G7" s="326">
        <v>2.7790037866155522E-2</v>
      </c>
      <c r="H7" s="197">
        <v>1041.0800000000008</v>
      </c>
      <c r="I7" s="203">
        <v>2.7790037866155522E-2</v>
      </c>
      <c r="J7" s="111"/>
      <c r="O7" s="60"/>
    </row>
    <row r="8" spans="1:15" ht="12">
      <c r="A8" s="169" t="s">
        <v>331</v>
      </c>
      <c r="B8" s="282">
        <v>505702.54599999997</v>
      </c>
      <c r="C8" s="326">
        <v>3.9131713455386852E-2</v>
      </c>
      <c r="D8" s="197">
        <v>316457.47700000025</v>
      </c>
      <c r="E8" s="326">
        <v>3.3770958875065142E-2</v>
      </c>
      <c r="F8" s="282">
        <v>233719.42199999999</v>
      </c>
      <c r="G8" s="326">
        <v>3.292228851198592E-2</v>
      </c>
      <c r="H8" s="197">
        <v>1055879.4450000003</v>
      </c>
      <c r="I8" s="203">
        <v>3.5922929606127627E-2</v>
      </c>
      <c r="J8" s="111"/>
      <c r="O8" s="60"/>
    </row>
    <row r="9" spans="1:15" ht="12">
      <c r="A9" s="169" t="s">
        <v>332</v>
      </c>
      <c r="B9" s="282">
        <v>356359.98899999994</v>
      </c>
      <c r="C9" s="326">
        <v>4.8832019346486309E-2</v>
      </c>
      <c r="D9" s="197">
        <v>215319.25500000003</v>
      </c>
      <c r="E9" s="326">
        <v>5.0529951891758171E-2</v>
      </c>
      <c r="F9" s="282">
        <v>119356.15399999999</v>
      </c>
      <c r="G9" s="326">
        <v>4.2899569494022752E-2</v>
      </c>
      <c r="H9" s="197">
        <v>691035.39799999993</v>
      </c>
      <c r="I9" s="204">
        <v>4.8185616832676165E-2</v>
      </c>
      <c r="J9" s="101"/>
      <c r="O9" s="104"/>
    </row>
    <row r="10" spans="1:15">
      <c r="A10" s="172" t="s">
        <v>40</v>
      </c>
      <c r="B10" s="284">
        <v>78608.332999999984</v>
      </c>
      <c r="C10" s="327">
        <v>9.4457694009451337E-2</v>
      </c>
      <c r="D10" s="198">
        <v>52343.862000000001</v>
      </c>
      <c r="E10" s="327">
        <v>9.9536188926695718E-2</v>
      </c>
      <c r="F10" s="284">
        <v>52587.392</v>
      </c>
      <c r="G10" s="327">
        <v>0.15590956777631348</v>
      </c>
      <c r="H10" s="198">
        <v>183539.58699999997</v>
      </c>
      <c r="I10" s="205">
        <v>0.10825875679340639</v>
      </c>
      <c r="J10" s="101"/>
      <c r="O10" s="127"/>
    </row>
    <row r="11" spans="1:15">
      <c r="A11" s="172" t="s">
        <v>39</v>
      </c>
      <c r="B11" s="284">
        <v>6268.1299999999992</v>
      </c>
      <c r="C11" s="327">
        <v>0.12326142170959889</v>
      </c>
      <c r="D11" s="198">
        <v>4455.1499999999996</v>
      </c>
      <c r="E11" s="327">
        <v>0.10641397665530325</v>
      </c>
      <c r="F11" s="284">
        <v>2277.9699999999998</v>
      </c>
      <c r="G11" s="327">
        <v>6.998912511980572E-2</v>
      </c>
      <c r="H11" s="198">
        <v>13001.249999999998</v>
      </c>
      <c r="I11" s="205">
        <v>0.10378911848897061</v>
      </c>
      <c r="J11" s="101"/>
      <c r="O11" s="127"/>
    </row>
    <row r="12" spans="1:15">
      <c r="A12" s="172" t="s">
        <v>38</v>
      </c>
      <c r="B12" s="284">
        <v>0</v>
      </c>
      <c r="C12" s="327">
        <v>0</v>
      </c>
      <c r="D12" s="198">
        <v>0</v>
      </c>
      <c r="E12" s="327">
        <v>0</v>
      </c>
      <c r="F12" s="284">
        <v>0</v>
      </c>
      <c r="G12" s="327">
        <v>0</v>
      </c>
      <c r="H12" s="198">
        <v>0</v>
      </c>
      <c r="I12" s="205">
        <v>0</v>
      </c>
      <c r="J12" s="101"/>
      <c r="O12" s="127"/>
    </row>
    <row r="13" spans="1:15">
      <c r="A13" s="172" t="s">
        <v>60</v>
      </c>
      <c r="B13" s="284">
        <v>215.21</v>
      </c>
      <c r="C13" s="327">
        <v>2.6349027090242692E-2</v>
      </c>
      <c r="D13" s="198">
        <v>198.91</v>
      </c>
      <c r="E13" s="327">
        <v>3.8103502606673438E-2</v>
      </c>
      <c r="F13" s="284">
        <v>355</v>
      </c>
      <c r="G13" s="327">
        <v>6.6587461974807804E-2</v>
      </c>
      <c r="H13" s="198">
        <v>769.12</v>
      </c>
      <c r="I13" s="205">
        <v>4.1087109619171232E-2</v>
      </c>
      <c r="J13" s="101"/>
      <c r="O13" s="127"/>
    </row>
    <row r="14" spans="1:15">
      <c r="A14" s="172" t="s">
        <v>61</v>
      </c>
      <c r="B14" s="284">
        <v>0</v>
      </c>
      <c r="C14" s="327">
        <v>0</v>
      </c>
      <c r="D14" s="198">
        <v>0</v>
      </c>
      <c r="E14" s="327">
        <v>0</v>
      </c>
      <c r="F14" s="284">
        <v>0</v>
      </c>
      <c r="G14" s="327">
        <v>0</v>
      </c>
      <c r="H14" s="198">
        <v>0</v>
      </c>
      <c r="I14" s="205">
        <v>0</v>
      </c>
      <c r="J14" s="101"/>
      <c r="O14" s="127"/>
    </row>
    <row r="15" spans="1:15">
      <c r="A15" s="172" t="s">
        <v>62</v>
      </c>
      <c r="B15" s="284">
        <v>0</v>
      </c>
      <c r="C15" s="327">
        <v>0</v>
      </c>
      <c r="D15" s="198">
        <v>0</v>
      </c>
      <c r="E15" s="327">
        <v>0</v>
      </c>
      <c r="F15" s="284">
        <v>0</v>
      </c>
      <c r="G15" s="327">
        <v>0</v>
      </c>
      <c r="H15" s="198">
        <v>0</v>
      </c>
      <c r="I15" s="205">
        <v>0</v>
      </c>
      <c r="J15" s="101"/>
      <c r="O15" s="127"/>
    </row>
    <row r="16" spans="1:15">
      <c r="A16" s="172" t="s">
        <v>37</v>
      </c>
      <c r="B16" s="284">
        <v>181694.389</v>
      </c>
      <c r="C16" s="327">
        <v>5.6663233629401913E-2</v>
      </c>
      <c r="D16" s="198">
        <v>97408.016000000003</v>
      </c>
      <c r="E16" s="327">
        <v>5.2667094837259516E-2</v>
      </c>
      <c r="F16" s="284">
        <v>24847.992999999999</v>
      </c>
      <c r="G16" s="327">
        <v>2.4085847373684494E-2</v>
      </c>
      <c r="H16" s="198">
        <v>303950.39800000004</v>
      </c>
      <c r="I16" s="205">
        <v>4.9928503437650006E-2</v>
      </c>
      <c r="J16" s="101"/>
      <c r="O16" s="127"/>
    </row>
    <row r="17" spans="1:15">
      <c r="A17" s="172" t="s">
        <v>72</v>
      </c>
      <c r="B17" s="284">
        <v>0</v>
      </c>
      <c r="C17" s="327">
        <v>0</v>
      </c>
      <c r="D17" s="198">
        <v>0</v>
      </c>
      <c r="E17" s="327">
        <v>0</v>
      </c>
      <c r="F17" s="284">
        <v>0</v>
      </c>
      <c r="G17" s="327">
        <v>0</v>
      </c>
      <c r="H17" s="198">
        <v>0</v>
      </c>
      <c r="I17" s="205">
        <v>0</v>
      </c>
      <c r="J17" s="101"/>
      <c r="O17" s="127"/>
    </row>
    <row r="18" spans="1:15">
      <c r="A18" s="172" t="s">
        <v>36</v>
      </c>
      <c r="B18" s="284">
        <v>0</v>
      </c>
      <c r="C18" s="327">
        <v>0</v>
      </c>
      <c r="D18" s="198">
        <v>0</v>
      </c>
      <c r="E18" s="327">
        <v>0</v>
      </c>
      <c r="F18" s="284">
        <v>0</v>
      </c>
      <c r="G18" s="327">
        <v>0</v>
      </c>
      <c r="H18" s="198">
        <v>0</v>
      </c>
      <c r="I18" s="205">
        <v>0</v>
      </c>
      <c r="J18" s="101"/>
      <c r="O18" s="127"/>
    </row>
    <row r="19" spans="1:15">
      <c r="A19" s="172" t="s">
        <v>35</v>
      </c>
      <c r="B19" s="284">
        <v>0</v>
      </c>
      <c r="C19" s="327">
        <v>0</v>
      </c>
      <c r="D19" s="198">
        <v>0</v>
      </c>
      <c r="E19" s="327">
        <v>0</v>
      </c>
      <c r="F19" s="284">
        <v>0</v>
      </c>
      <c r="G19" s="327">
        <v>0</v>
      </c>
      <c r="H19" s="198">
        <v>0</v>
      </c>
      <c r="I19" s="205">
        <v>0</v>
      </c>
      <c r="J19" s="101"/>
      <c r="O19" s="127"/>
    </row>
    <row r="20" spans="1:15">
      <c r="A20" s="172" t="s">
        <v>34</v>
      </c>
      <c r="B20" s="284">
        <v>0</v>
      </c>
      <c r="C20" s="327">
        <v>0</v>
      </c>
      <c r="D20" s="198">
        <v>0</v>
      </c>
      <c r="E20" s="327">
        <v>0</v>
      </c>
      <c r="F20" s="284">
        <v>0</v>
      </c>
      <c r="G20" s="327">
        <v>0</v>
      </c>
      <c r="H20" s="198">
        <v>0</v>
      </c>
      <c r="I20" s="205">
        <v>0</v>
      </c>
      <c r="J20" s="101"/>
      <c r="O20" s="127"/>
    </row>
    <row r="21" spans="1:15">
      <c r="A21" s="172" t="s">
        <v>33</v>
      </c>
      <c r="B21" s="284">
        <v>35044.381000000001</v>
      </c>
      <c r="C21" s="327">
        <v>0.11490334193469354</v>
      </c>
      <c r="D21" s="198">
        <v>29231.905999999999</v>
      </c>
      <c r="E21" s="327">
        <v>0.11727260938291911</v>
      </c>
      <c r="F21" s="284">
        <v>18787</v>
      </c>
      <c r="G21" s="327">
        <v>9.0541484342308867E-2</v>
      </c>
      <c r="H21" s="198">
        <v>83063.286999999997</v>
      </c>
      <c r="I21" s="205">
        <v>0.10904261259777483</v>
      </c>
      <c r="J21" s="101"/>
      <c r="O21" s="127"/>
    </row>
    <row r="22" spans="1:15">
      <c r="A22" s="172" t="s">
        <v>32</v>
      </c>
      <c r="B22" s="284">
        <v>4</v>
      </c>
      <c r="C22" s="327">
        <v>1.5019639699645805E-5</v>
      </c>
      <c r="D22" s="198">
        <v>70</v>
      </c>
      <c r="E22" s="327">
        <v>3.5963937090154968E-4</v>
      </c>
      <c r="F22" s="284">
        <v>6</v>
      </c>
      <c r="G22" s="327">
        <v>3.1843462632651914E-5</v>
      </c>
      <c r="H22" s="198">
        <v>80</v>
      </c>
      <c r="I22" s="205">
        <v>1.2319459912659927E-4</v>
      </c>
      <c r="J22" s="101"/>
      <c r="O22" s="127"/>
    </row>
    <row r="23" spans="1:15">
      <c r="A23" s="172" t="s">
        <v>3</v>
      </c>
      <c r="B23" s="284">
        <v>0</v>
      </c>
      <c r="C23" s="327">
        <v>0</v>
      </c>
      <c r="D23" s="198">
        <v>0</v>
      </c>
      <c r="E23" s="327">
        <v>0</v>
      </c>
      <c r="F23" s="284">
        <v>0</v>
      </c>
      <c r="G23" s="327">
        <v>0</v>
      </c>
      <c r="H23" s="198">
        <v>0</v>
      </c>
      <c r="I23" s="205">
        <v>0</v>
      </c>
      <c r="J23" s="101"/>
      <c r="O23" s="127"/>
    </row>
    <row r="24" spans="1:15">
      <c r="A24" s="172" t="s">
        <v>31</v>
      </c>
      <c r="B24" s="284">
        <v>105.619</v>
      </c>
      <c r="C24" s="327">
        <v>4.0948857835129467E-3</v>
      </c>
      <c r="D24" s="198">
        <v>58.094000000000001</v>
      </c>
      <c r="E24" s="327">
        <v>8.4318040437941794E-3</v>
      </c>
      <c r="F24" s="284">
        <v>0</v>
      </c>
      <c r="G24" s="327">
        <v>0</v>
      </c>
      <c r="H24" s="198">
        <v>163.71299999999999</v>
      </c>
      <c r="I24" s="205">
        <v>2.4177030213069412E-3</v>
      </c>
      <c r="J24" s="101"/>
      <c r="O24" s="127"/>
    </row>
    <row r="25" spans="1:15">
      <c r="A25" s="172" t="s">
        <v>30</v>
      </c>
      <c r="B25" s="284">
        <v>54419.926999999996</v>
      </c>
      <c r="C25" s="327">
        <v>2.9973055591907726E-2</v>
      </c>
      <c r="D25" s="198">
        <v>31553.317000000006</v>
      </c>
      <c r="E25" s="327">
        <v>3.2896077860394175E-2</v>
      </c>
      <c r="F25" s="284">
        <v>20494.799000000003</v>
      </c>
      <c r="G25" s="327">
        <v>3.0117325444085716E-2</v>
      </c>
      <c r="H25" s="198">
        <v>106468.04300000001</v>
      </c>
      <c r="I25" s="205">
        <v>3.0812889397522809E-2</v>
      </c>
      <c r="J25" s="101"/>
      <c r="O25" s="98"/>
    </row>
    <row r="26" spans="1:15" ht="13.5" customHeight="1">
      <c r="A26" s="170" t="s">
        <v>334</v>
      </c>
      <c r="B26" s="282">
        <v>353814.57799999998</v>
      </c>
      <c r="C26" s="326">
        <v>5.3856808897254999E-2</v>
      </c>
      <c r="D26" s="197">
        <v>212573.75199999998</v>
      </c>
      <c r="E26" s="326">
        <v>5.8192315231499397E-2</v>
      </c>
      <c r="F26" s="282">
        <v>118010.47100000001</v>
      </c>
      <c r="G26" s="326">
        <v>5.1273199463313684E-2</v>
      </c>
      <c r="H26" s="197">
        <v>684398.80099999998</v>
      </c>
      <c r="I26" s="204">
        <v>5.4646563194161245E-2</v>
      </c>
      <c r="J26" s="10"/>
      <c r="O26" s="78"/>
    </row>
    <row r="27" spans="1:15" ht="12.75" customHeight="1">
      <c r="A27" s="172" t="s">
        <v>26</v>
      </c>
      <c r="B27" s="284">
        <v>86350.786999999997</v>
      </c>
      <c r="C27" s="327">
        <v>5.0442605999793555E-2</v>
      </c>
      <c r="D27" s="198">
        <v>61877.95</v>
      </c>
      <c r="E27" s="327">
        <v>5.7785329412144468E-2</v>
      </c>
      <c r="F27" s="284">
        <v>51529.69</v>
      </c>
      <c r="G27" s="327">
        <v>5.6205128202890801E-2</v>
      </c>
      <c r="H27" s="198">
        <v>199758.427</v>
      </c>
      <c r="I27" s="205">
        <v>5.3996039918278373E-2</v>
      </c>
      <c r="J27" s="101"/>
      <c r="O27" s="78"/>
    </row>
    <row r="28" spans="1:15" ht="12.75" customHeight="1">
      <c r="A28" s="172" t="s">
        <v>0</v>
      </c>
      <c r="B28" s="284">
        <v>247.3</v>
      </c>
      <c r="C28" s="327">
        <v>1.8272576523803024E-3</v>
      </c>
      <c r="D28" s="198">
        <v>275.8</v>
      </c>
      <c r="E28" s="327">
        <v>3.6044065294333965E-3</v>
      </c>
      <c r="F28" s="284">
        <v>299.18</v>
      </c>
      <c r="G28" s="327">
        <v>6.8052967035891598E-3</v>
      </c>
      <c r="H28" s="198">
        <v>822.28</v>
      </c>
      <c r="I28" s="205">
        <v>3.2142951810539091E-3</v>
      </c>
      <c r="J28" s="101"/>
      <c r="O28" s="78"/>
    </row>
    <row r="29" spans="1:15" ht="12.75" customHeight="1">
      <c r="A29" s="172" t="s">
        <v>1</v>
      </c>
      <c r="B29" s="284">
        <v>3217.34</v>
      </c>
      <c r="C29" s="327">
        <v>5.4754629876714547E-2</v>
      </c>
      <c r="D29" s="198">
        <v>395.72</v>
      </c>
      <c r="E29" s="327">
        <v>1.6880694120218597E-2</v>
      </c>
      <c r="F29" s="284">
        <v>25.439999999999998</v>
      </c>
      <c r="G29" s="327">
        <v>3.2952578208941883E-3</v>
      </c>
      <c r="H29" s="198">
        <v>3638.5000000000005</v>
      </c>
      <c r="I29" s="205">
        <v>4.0463034118583846E-2</v>
      </c>
      <c r="J29" s="101"/>
      <c r="O29" s="78"/>
    </row>
    <row r="30" spans="1:15" ht="12.75" customHeight="1">
      <c r="A30" s="172" t="s">
        <v>2</v>
      </c>
      <c r="B30" s="284">
        <v>320.52100000000002</v>
      </c>
      <c r="C30" s="327">
        <v>1.3577367667886388E-2</v>
      </c>
      <c r="D30" s="198">
        <v>91.468999999999994</v>
      </c>
      <c r="E30" s="327">
        <v>9.841885746153179E-3</v>
      </c>
      <c r="F30" s="284">
        <v>28.228000000000002</v>
      </c>
      <c r="G30" s="327">
        <v>8.5253510500847771E-3</v>
      </c>
      <c r="H30" s="198">
        <v>440.21800000000002</v>
      </c>
      <c r="I30" s="205">
        <v>1.2156714911644703E-2</v>
      </c>
      <c r="J30" s="101"/>
    </row>
    <row r="31" spans="1:15">
      <c r="A31" s="172" t="s">
        <v>6</v>
      </c>
      <c r="B31" s="284">
        <v>4424.6099999999997</v>
      </c>
      <c r="C31" s="327">
        <v>0.12483954588257702</v>
      </c>
      <c r="D31" s="198">
        <v>1989.42</v>
      </c>
      <c r="E31" s="327">
        <v>7.9770594682722198E-2</v>
      </c>
      <c r="F31" s="284">
        <v>1168.5999999999999</v>
      </c>
      <c r="G31" s="327">
        <v>6.2238070579335454E-2</v>
      </c>
      <c r="H31" s="198">
        <v>7582.6299999999992</v>
      </c>
      <c r="I31" s="205">
        <v>9.5791161994649959E-2</v>
      </c>
      <c r="J31" s="101"/>
    </row>
    <row r="32" spans="1:15">
      <c r="A32" s="172" t="s">
        <v>25</v>
      </c>
      <c r="B32" s="284">
        <v>149638.005</v>
      </c>
      <c r="C32" s="327">
        <v>5.1616118188054269E-2</v>
      </c>
      <c r="D32" s="198">
        <v>91793.484000000011</v>
      </c>
      <c r="E32" s="327">
        <v>5.8129078844623629E-2</v>
      </c>
      <c r="F32" s="284">
        <v>42996.474999999999</v>
      </c>
      <c r="G32" s="327">
        <v>5.0000148791709977E-2</v>
      </c>
      <c r="H32" s="198">
        <v>284427.96399999998</v>
      </c>
      <c r="I32" s="205">
        <v>5.328247589665662E-2</v>
      </c>
      <c r="J32" s="101"/>
    </row>
    <row r="33" spans="1:10">
      <c r="A33" s="172" t="s">
        <v>5</v>
      </c>
      <c r="B33" s="284">
        <v>105165.51500000001</v>
      </c>
      <c r="C33" s="327">
        <v>6.7647495725064608E-2</v>
      </c>
      <c r="D33" s="198">
        <v>53529.109000000004</v>
      </c>
      <c r="E33" s="327">
        <v>6.7164851792308952E-2</v>
      </c>
      <c r="F33" s="284">
        <v>20632.458000000002</v>
      </c>
      <c r="G33" s="327">
        <v>5.1447288672622209E-2</v>
      </c>
      <c r="H33" s="198">
        <v>179327.08200000002</v>
      </c>
      <c r="I33" s="205">
        <v>6.514748844502051E-2</v>
      </c>
      <c r="J33" s="101"/>
    </row>
    <row r="34" spans="1:10">
      <c r="A34" s="172" t="s">
        <v>3</v>
      </c>
      <c r="B34" s="284">
        <v>4450.5</v>
      </c>
      <c r="C34" s="327">
        <v>2.949975983596264E-2</v>
      </c>
      <c r="D34" s="198">
        <v>2620.8000000000002</v>
      </c>
      <c r="E34" s="327">
        <v>3.6490151961266308E-2</v>
      </c>
      <c r="F34" s="284">
        <v>1330.4</v>
      </c>
      <c r="G34" s="327">
        <v>2.6582107432434363E-2</v>
      </c>
      <c r="H34" s="198">
        <v>8401.7000000000007</v>
      </c>
      <c r="I34" s="205">
        <v>3.0805196060771575E-2</v>
      </c>
      <c r="J34" s="101"/>
    </row>
    <row r="35" spans="1:10" ht="12" customHeight="1">
      <c r="A35" s="192" t="s">
        <v>168</v>
      </c>
      <c r="B35" s="71"/>
      <c r="C35" s="8"/>
      <c r="E35" s="103"/>
      <c r="F35" s="103"/>
      <c r="G35" s="103"/>
      <c r="I35" s="3"/>
    </row>
    <row r="36" spans="1:10">
      <c r="A36" s="192"/>
      <c r="B36" s="71"/>
    </row>
    <row r="37" spans="1:10">
      <c r="B37" s="78"/>
      <c r="C37" s="78"/>
    </row>
    <row r="38" spans="1:10">
      <c r="A38" s="103" t="s">
        <v>164</v>
      </c>
      <c r="B38" s="104">
        <f>+I7</f>
        <v>2.7790037866155522E-2</v>
      </c>
      <c r="C38" s="93" t="str">
        <f>+B5</f>
        <v>Duben</v>
      </c>
      <c r="D38" s="103" t="str">
        <f>+D5</f>
        <v>Květen</v>
      </c>
      <c r="E38" s="103" t="str">
        <f>+F5</f>
        <v>Červen</v>
      </c>
    </row>
    <row r="39" spans="1:10">
      <c r="A39" s="103" t="s">
        <v>59</v>
      </c>
      <c r="B39" s="104">
        <f t="shared" ref="B39:B40" si="0">+I8</f>
        <v>3.5922929606127627E-2</v>
      </c>
      <c r="C39" s="93"/>
      <c r="D39" s="103"/>
      <c r="E39" s="103"/>
      <c r="H39" s="116"/>
    </row>
    <row r="40" spans="1:10">
      <c r="A40" s="103" t="s">
        <v>116</v>
      </c>
      <c r="B40" s="104">
        <f t="shared" si="0"/>
        <v>4.8185616832676165E-2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O42"/>
  <sheetViews>
    <sheetView showGridLines="0" view="pageBreakPreview" zoomScaleNormal="70" zoomScaleSheetLayoutView="100" workbookViewId="0">
      <selection activeCell="L31" sqref="L31"/>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278</v>
      </c>
      <c r="I1" s="241" t="str">
        <f>'3'!N1</f>
        <v>II. čtvrtletí 2023</v>
      </c>
    </row>
    <row r="2" spans="1:15" ht="1.5" customHeight="1">
      <c r="E2" s="103"/>
      <c r="F2" s="103"/>
      <c r="G2" s="103"/>
    </row>
    <row r="3" spans="1:15" ht="12">
      <c r="A3" s="7"/>
      <c r="B3" s="126"/>
      <c r="C3" s="126"/>
      <c r="D3" s="126"/>
    </row>
    <row r="4" spans="1:15" ht="12">
      <c r="A4" s="130"/>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4376.5</v>
      </c>
      <c r="C7" s="326">
        <v>0.11681816571189983</v>
      </c>
      <c r="D7" s="197">
        <v>4376.1399999999994</v>
      </c>
      <c r="E7" s="326">
        <v>0.11680771783905748</v>
      </c>
      <c r="F7" s="282">
        <v>4375.3159999999989</v>
      </c>
      <c r="G7" s="326">
        <v>0.11679236688476965</v>
      </c>
      <c r="H7" s="197">
        <v>4375.3159999999989</v>
      </c>
      <c r="I7" s="203">
        <v>0.11679236688476965</v>
      </c>
      <c r="J7" s="111"/>
      <c r="O7" s="60"/>
    </row>
    <row r="8" spans="1:15" ht="12">
      <c r="A8" s="169" t="s">
        <v>331</v>
      </c>
      <c r="B8" s="282">
        <v>2275894.8679999989</v>
      </c>
      <c r="C8" s="326">
        <v>0.17611077210032761</v>
      </c>
      <c r="D8" s="197">
        <v>1392579.9519999993</v>
      </c>
      <c r="E8" s="326">
        <v>0.14861004623768814</v>
      </c>
      <c r="F8" s="282">
        <v>1095444.8350000004</v>
      </c>
      <c r="G8" s="326">
        <v>0.1543070344698817</v>
      </c>
      <c r="H8" s="197">
        <v>4763919.6549999993</v>
      </c>
      <c r="I8" s="203">
        <v>0.16207716820911572</v>
      </c>
      <c r="J8" s="111"/>
      <c r="O8" s="60"/>
    </row>
    <row r="9" spans="1:15" ht="12">
      <c r="A9" s="169" t="s">
        <v>332</v>
      </c>
      <c r="B9" s="282">
        <v>1680400.6360000002</v>
      </c>
      <c r="C9" s="326">
        <v>0.23026534655943073</v>
      </c>
      <c r="D9" s="197">
        <v>849962.61400000006</v>
      </c>
      <c r="E9" s="326">
        <v>0.19946460429288138</v>
      </c>
      <c r="F9" s="282">
        <v>591835.29</v>
      </c>
      <c r="G9" s="326">
        <v>0.21272031899059105</v>
      </c>
      <c r="H9" s="197">
        <v>3122198.54</v>
      </c>
      <c r="I9" s="204">
        <v>0.2177096324723744</v>
      </c>
      <c r="J9" s="101"/>
      <c r="O9" s="104"/>
    </row>
    <row r="10" spans="1:15">
      <c r="A10" s="172" t="s">
        <v>40</v>
      </c>
      <c r="B10" s="284">
        <v>108914.70099999999</v>
      </c>
      <c r="C10" s="327">
        <v>0.13087456644308795</v>
      </c>
      <c r="D10" s="198">
        <v>64123.889000000003</v>
      </c>
      <c r="E10" s="327">
        <v>0.12193688593742788</v>
      </c>
      <c r="F10" s="284">
        <v>33179.682999999997</v>
      </c>
      <c r="G10" s="327">
        <v>9.8370157536717087E-2</v>
      </c>
      <c r="H10" s="198">
        <v>206218.27299999999</v>
      </c>
      <c r="I10" s="205">
        <v>0.12163552412844476</v>
      </c>
      <c r="J10" s="101"/>
      <c r="O10" s="127"/>
    </row>
    <row r="11" spans="1:15">
      <c r="A11" s="172" t="s">
        <v>39</v>
      </c>
      <c r="B11" s="284">
        <v>2947.8960000000002</v>
      </c>
      <c r="C11" s="327">
        <v>5.7969737706786525E-2</v>
      </c>
      <c r="D11" s="198">
        <v>2494.7639999999997</v>
      </c>
      <c r="E11" s="327">
        <v>5.958896065373577E-2</v>
      </c>
      <c r="F11" s="284">
        <v>2364.2349999999997</v>
      </c>
      <c r="G11" s="327">
        <v>7.2639560322402777E-2</v>
      </c>
      <c r="H11" s="198">
        <v>7806.8949999999995</v>
      </c>
      <c r="I11" s="205">
        <v>6.2322526694429559E-2</v>
      </c>
      <c r="J11" s="101"/>
      <c r="O11" s="127"/>
    </row>
    <row r="12" spans="1:15">
      <c r="A12" s="172" t="s">
        <v>38</v>
      </c>
      <c r="B12" s="284">
        <v>0</v>
      </c>
      <c r="C12" s="327">
        <v>0</v>
      </c>
      <c r="D12" s="198">
        <v>0</v>
      </c>
      <c r="E12" s="327">
        <v>0</v>
      </c>
      <c r="F12" s="284">
        <v>0</v>
      </c>
      <c r="G12" s="327">
        <v>0</v>
      </c>
      <c r="H12" s="198">
        <v>0</v>
      </c>
      <c r="I12" s="205">
        <v>0</v>
      </c>
      <c r="J12" s="101"/>
      <c r="O12" s="127"/>
    </row>
    <row r="13" spans="1:15">
      <c r="A13" s="172" t="s">
        <v>60</v>
      </c>
      <c r="B13" s="284">
        <v>3817.884</v>
      </c>
      <c r="C13" s="327">
        <v>0.46743891521492559</v>
      </c>
      <c r="D13" s="198">
        <v>1966.6</v>
      </c>
      <c r="E13" s="327">
        <v>0.37672489179168456</v>
      </c>
      <c r="F13" s="284">
        <v>2412.1129999999998</v>
      </c>
      <c r="G13" s="327">
        <v>0.45244079624349171</v>
      </c>
      <c r="H13" s="198">
        <v>8196.5969999999998</v>
      </c>
      <c r="I13" s="205">
        <v>0.43786987653834258</v>
      </c>
      <c r="J13" s="101"/>
      <c r="O13" s="127"/>
    </row>
    <row r="14" spans="1:15">
      <c r="A14" s="172" t="s">
        <v>61</v>
      </c>
      <c r="B14" s="284">
        <v>0</v>
      </c>
      <c r="C14" s="327">
        <v>0</v>
      </c>
      <c r="D14" s="198">
        <v>0</v>
      </c>
      <c r="E14" s="327">
        <v>0</v>
      </c>
      <c r="F14" s="284">
        <v>0</v>
      </c>
      <c r="G14" s="327">
        <v>0</v>
      </c>
      <c r="H14" s="198">
        <v>0</v>
      </c>
      <c r="I14" s="205">
        <v>0</v>
      </c>
      <c r="J14" s="101"/>
      <c r="O14" s="127"/>
    </row>
    <row r="15" spans="1:15">
      <c r="A15" s="172" t="s">
        <v>62</v>
      </c>
      <c r="B15" s="284">
        <v>0</v>
      </c>
      <c r="C15" s="327">
        <v>0</v>
      </c>
      <c r="D15" s="198">
        <v>0</v>
      </c>
      <c r="E15" s="327">
        <v>0</v>
      </c>
      <c r="F15" s="284">
        <v>0</v>
      </c>
      <c r="G15" s="327">
        <v>0</v>
      </c>
      <c r="H15" s="198">
        <v>0</v>
      </c>
      <c r="I15" s="205">
        <v>0</v>
      </c>
      <c r="J15" s="101"/>
      <c r="O15" s="127"/>
    </row>
    <row r="16" spans="1:15">
      <c r="A16" s="172" t="s">
        <v>37</v>
      </c>
      <c r="B16" s="284">
        <v>1065582.6939999999</v>
      </c>
      <c r="C16" s="327">
        <v>0.33231274490028134</v>
      </c>
      <c r="D16" s="198">
        <v>557077.58100000001</v>
      </c>
      <c r="E16" s="327">
        <v>0.30120373040179899</v>
      </c>
      <c r="F16" s="284">
        <v>309164.07</v>
      </c>
      <c r="G16" s="327">
        <v>0.29968129029363094</v>
      </c>
      <c r="H16" s="198">
        <v>1931824.345</v>
      </c>
      <c r="I16" s="205">
        <v>0.31733170637357899</v>
      </c>
      <c r="J16" s="101"/>
      <c r="O16" s="127"/>
    </row>
    <row r="17" spans="1:15">
      <c r="A17" s="172" t="s">
        <v>72</v>
      </c>
      <c r="B17" s="284">
        <v>0</v>
      </c>
      <c r="C17" s="327">
        <v>0</v>
      </c>
      <c r="D17" s="198">
        <v>0</v>
      </c>
      <c r="E17" s="327">
        <v>0</v>
      </c>
      <c r="F17" s="284">
        <v>0</v>
      </c>
      <c r="G17" s="327">
        <v>0</v>
      </c>
      <c r="H17" s="198">
        <v>0</v>
      </c>
      <c r="I17" s="205">
        <v>0</v>
      </c>
      <c r="J17" s="101"/>
      <c r="O17" s="127"/>
    </row>
    <row r="18" spans="1:15">
      <c r="A18" s="172" t="s">
        <v>36</v>
      </c>
      <c r="B18" s="284">
        <v>0</v>
      </c>
      <c r="C18" s="327">
        <v>0</v>
      </c>
      <c r="D18" s="198">
        <v>0</v>
      </c>
      <c r="E18" s="327">
        <v>0</v>
      </c>
      <c r="F18" s="284">
        <v>0</v>
      </c>
      <c r="G18" s="327">
        <v>0</v>
      </c>
      <c r="H18" s="198">
        <v>0</v>
      </c>
      <c r="I18" s="205">
        <v>0</v>
      </c>
      <c r="J18" s="101"/>
      <c r="O18" s="127"/>
    </row>
    <row r="19" spans="1:15">
      <c r="A19" s="172" t="s">
        <v>35</v>
      </c>
      <c r="B19" s="284">
        <v>2101</v>
      </c>
      <c r="C19" s="327">
        <v>3.1711490579370442E-2</v>
      </c>
      <c r="D19" s="198">
        <v>5462</v>
      </c>
      <c r="E19" s="327">
        <v>8.2244588842104602E-2</v>
      </c>
      <c r="F19" s="284">
        <v>7635</v>
      </c>
      <c r="G19" s="327">
        <v>0.12312922797103207</v>
      </c>
      <c r="H19" s="198">
        <v>15198</v>
      </c>
      <c r="I19" s="205">
        <v>7.8069267998235839E-2</v>
      </c>
      <c r="J19" s="101"/>
      <c r="O19" s="127"/>
    </row>
    <row r="20" spans="1:15">
      <c r="A20" s="172" t="s">
        <v>34</v>
      </c>
      <c r="B20" s="284">
        <v>1807.9110000000001</v>
      </c>
      <c r="C20" s="327">
        <v>0.28417734859855792</v>
      </c>
      <c r="D20" s="198">
        <v>273.32</v>
      </c>
      <c r="E20" s="327">
        <v>9.1800679806000013E-2</v>
      </c>
      <c r="F20" s="284">
        <v>265.56299999999999</v>
      </c>
      <c r="G20" s="327">
        <v>0.86625913759977557</v>
      </c>
      <c r="H20" s="198">
        <v>2346.7940000000003</v>
      </c>
      <c r="I20" s="205">
        <v>0.24329713033473455</v>
      </c>
      <c r="J20" s="101"/>
      <c r="O20" s="127"/>
    </row>
    <row r="21" spans="1:15">
      <c r="A21" s="172" t="s">
        <v>33</v>
      </c>
      <c r="B21" s="284">
        <v>6834.8024989151245</v>
      </c>
      <c r="C21" s="327">
        <v>2.2409916402545176E-2</v>
      </c>
      <c r="D21" s="198">
        <v>6384.4853048601362</v>
      </c>
      <c r="E21" s="327">
        <v>2.5613288824473165E-2</v>
      </c>
      <c r="F21" s="284">
        <v>6876</v>
      </c>
      <c r="G21" s="327">
        <v>3.3137980855789416E-2</v>
      </c>
      <c r="H21" s="198">
        <v>20095.28780377526</v>
      </c>
      <c r="I21" s="205">
        <v>2.6380399357755428E-2</v>
      </c>
      <c r="J21" s="101"/>
      <c r="O21" s="127"/>
    </row>
    <row r="22" spans="1:15">
      <c r="A22" s="172" t="s">
        <v>32</v>
      </c>
      <c r="B22" s="284">
        <v>38473.049999999996</v>
      </c>
      <c r="C22" s="327">
        <v>0.14446283728661449</v>
      </c>
      <c r="D22" s="198">
        <v>29302.782000000003</v>
      </c>
      <c r="E22" s="327">
        <v>0.15054905834493221</v>
      </c>
      <c r="F22" s="284">
        <v>75249.38</v>
      </c>
      <c r="G22" s="327">
        <v>0.39936680336003733</v>
      </c>
      <c r="H22" s="198">
        <v>143025.212</v>
      </c>
      <c r="I22" s="205">
        <v>0.22024917071671096</v>
      </c>
      <c r="J22" s="101"/>
      <c r="O22" s="127"/>
    </row>
    <row r="23" spans="1:15">
      <c r="A23" s="172" t="s">
        <v>3</v>
      </c>
      <c r="B23" s="284">
        <v>0</v>
      </c>
      <c r="C23" s="327">
        <v>0</v>
      </c>
      <c r="D23" s="198">
        <v>0</v>
      </c>
      <c r="E23" s="327">
        <v>0</v>
      </c>
      <c r="F23" s="284">
        <v>0</v>
      </c>
      <c r="G23" s="327">
        <v>0</v>
      </c>
      <c r="H23" s="198">
        <v>0</v>
      </c>
      <c r="I23" s="205">
        <v>0</v>
      </c>
      <c r="J23" s="101"/>
      <c r="O23" s="127"/>
    </row>
    <row r="24" spans="1:15">
      <c r="A24" s="172" t="s">
        <v>31</v>
      </c>
      <c r="B24" s="284">
        <v>1713.4850000000001</v>
      </c>
      <c r="C24" s="327">
        <v>6.6432416201277059E-2</v>
      </c>
      <c r="D24" s="198">
        <v>939.84400000000005</v>
      </c>
      <c r="E24" s="327">
        <v>0.13640961957750708</v>
      </c>
      <c r="F24" s="284">
        <v>1146.8790000000001</v>
      </c>
      <c r="G24" s="327">
        <v>3.273850583793142E-2</v>
      </c>
      <c r="H24" s="198">
        <v>3800.2080000000005</v>
      </c>
      <c r="I24" s="205">
        <v>5.6121226556197799E-2</v>
      </c>
      <c r="J24" s="101"/>
      <c r="O24" s="127"/>
    </row>
    <row r="25" spans="1:15">
      <c r="A25" s="172" t="s">
        <v>30</v>
      </c>
      <c r="B25" s="284">
        <v>448207.2125010849</v>
      </c>
      <c r="C25" s="327">
        <v>0.24686067103671452</v>
      </c>
      <c r="D25" s="198">
        <v>181937.34869513987</v>
      </c>
      <c r="E25" s="327">
        <v>0.18967974708931565</v>
      </c>
      <c r="F25" s="284">
        <v>153542.367</v>
      </c>
      <c r="G25" s="327">
        <v>0.22563214386216945</v>
      </c>
      <c r="H25" s="198">
        <v>783686.92819622473</v>
      </c>
      <c r="I25" s="205">
        <v>0.22680663568498832</v>
      </c>
      <c r="J25" s="101"/>
      <c r="O25" s="98"/>
    </row>
    <row r="26" spans="1:15" ht="13.5" customHeight="1">
      <c r="A26" s="170" t="s">
        <v>337</v>
      </c>
      <c r="B26" s="282">
        <v>-817833.27</v>
      </c>
      <c r="C26" s="326"/>
      <c r="D26" s="197">
        <v>-431001.84</v>
      </c>
      <c r="E26" s="326"/>
      <c r="F26" s="282">
        <v>-246594</v>
      </c>
      <c r="G26" s="326"/>
      <c r="H26" s="197">
        <v>-1495429.11</v>
      </c>
      <c r="I26" s="204"/>
      <c r="J26" s="10"/>
      <c r="O26" s="78"/>
    </row>
    <row r="27" spans="1:15" ht="13.5" customHeight="1">
      <c r="A27" s="170" t="s">
        <v>334</v>
      </c>
      <c r="B27" s="282">
        <v>776811.31099999987</v>
      </c>
      <c r="C27" s="326">
        <v>0.11824435997589991</v>
      </c>
      <c r="D27" s="197">
        <v>335625.02299999999</v>
      </c>
      <c r="E27" s="326">
        <v>9.1877745743487838E-2</v>
      </c>
      <c r="F27" s="282">
        <v>287912.24900000007</v>
      </c>
      <c r="G27" s="326">
        <v>0.12509213839938188</v>
      </c>
      <c r="H27" s="197">
        <v>1400348.5829999999</v>
      </c>
      <c r="I27" s="204">
        <v>0.11181234862327534</v>
      </c>
      <c r="J27" s="10"/>
      <c r="O27" s="78"/>
    </row>
    <row r="28" spans="1:15" ht="12.75" customHeight="1">
      <c r="A28" s="172" t="s">
        <v>26</v>
      </c>
      <c r="B28" s="284">
        <v>465373.83799999999</v>
      </c>
      <c r="C28" s="327">
        <v>0.27185240538509226</v>
      </c>
      <c r="D28" s="198">
        <v>180754.16</v>
      </c>
      <c r="E28" s="327">
        <v>0.16879904195622944</v>
      </c>
      <c r="F28" s="284">
        <v>198333.96300000002</v>
      </c>
      <c r="G28" s="327">
        <v>0.21632937860488588</v>
      </c>
      <c r="H28" s="198">
        <v>844461.96100000001</v>
      </c>
      <c r="I28" s="205">
        <v>0.22826372053692451</v>
      </c>
      <c r="J28" s="101"/>
      <c r="O28" s="78"/>
    </row>
    <row r="29" spans="1:15" ht="12.75" customHeight="1">
      <c r="A29" s="172" t="s">
        <v>0</v>
      </c>
      <c r="B29" s="284">
        <v>342.65899999999999</v>
      </c>
      <c r="C29" s="327">
        <v>2.5318490897977435E-3</v>
      </c>
      <c r="D29" s="198">
        <v>145.441</v>
      </c>
      <c r="E29" s="327">
        <v>1.9007559465095093E-3</v>
      </c>
      <c r="F29" s="284">
        <v>66.59</v>
      </c>
      <c r="G29" s="327">
        <v>1.5146891753860625E-3</v>
      </c>
      <c r="H29" s="198">
        <v>554.69000000000005</v>
      </c>
      <c r="I29" s="205">
        <v>2.168285005081959E-3</v>
      </c>
      <c r="J29" s="101"/>
      <c r="O29" s="78"/>
    </row>
    <row r="30" spans="1:15" ht="12.75" customHeight="1">
      <c r="A30" s="172" t="s">
        <v>1</v>
      </c>
      <c r="B30" s="284">
        <v>1708.9</v>
      </c>
      <c r="C30" s="327">
        <v>2.9083089445416863E-2</v>
      </c>
      <c r="D30" s="198">
        <v>699.6</v>
      </c>
      <c r="E30" s="327">
        <v>2.984366119100609E-2</v>
      </c>
      <c r="F30" s="284">
        <v>236.5</v>
      </c>
      <c r="G30" s="327">
        <v>3.0633980921441654E-2</v>
      </c>
      <c r="H30" s="198">
        <v>2645</v>
      </c>
      <c r="I30" s="205">
        <v>2.9414518412437619E-2</v>
      </c>
      <c r="J30" s="101"/>
      <c r="O30" s="78"/>
    </row>
    <row r="31" spans="1:15" ht="12.75" customHeight="1">
      <c r="A31" s="172" t="s">
        <v>2</v>
      </c>
      <c r="B31" s="284">
        <v>129.28</v>
      </c>
      <c r="C31" s="327">
        <v>5.476340371159307E-3</v>
      </c>
      <c r="D31" s="198">
        <v>35.33</v>
      </c>
      <c r="E31" s="327">
        <v>3.8014389947587904E-3</v>
      </c>
      <c r="F31" s="284">
        <v>8</v>
      </c>
      <c r="G31" s="327">
        <v>2.4161403004349657E-3</v>
      </c>
      <c r="H31" s="198">
        <v>172.61</v>
      </c>
      <c r="I31" s="205">
        <v>4.7666623375213924E-3</v>
      </c>
      <c r="J31" s="101"/>
    </row>
    <row r="32" spans="1:15">
      <c r="A32" s="172" t="s">
        <v>6</v>
      </c>
      <c r="B32" s="284">
        <v>784.29200000000003</v>
      </c>
      <c r="C32" s="327">
        <v>2.2128652495776602E-2</v>
      </c>
      <c r="D32" s="198">
        <v>914.64</v>
      </c>
      <c r="E32" s="327">
        <v>3.667469751013111E-2</v>
      </c>
      <c r="F32" s="284">
        <v>786.56</v>
      </c>
      <c r="G32" s="327">
        <v>4.1891131948384473E-2</v>
      </c>
      <c r="H32" s="198">
        <v>2485.4920000000002</v>
      </c>
      <c r="I32" s="205">
        <v>3.1399153962201318E-2</v>
      </c>
      <c r="J32" s="101"/>
    </row>
    <row r="33" spans="1:10">
      <c r="A33" s="172" t="s">
        <v>25</v>
      </c>
      <c r="B33" s="284">
        <v>213537.06899999993</v>
      </c>
      <c r="C33" s="327">
        <v>7.3657454809255812E-2</v>
      </c>
      <c r="D33" s="198">
        <v>108483.56900000002</v>
      </c>
      <c r="E33" s="327">
        <v>6.8698230647255609E-2</v>
      </c>
      <c r="F33" s="284">
        <v>66102.375</v>
      </c>
      <c r="G33" s="327">
        <v>7.6869757008810838E-2</v>
      </c>
      <c r="H33" s="198">
        <v>388123.01299999992</v>
      </c>
      <c r="I33" s="205">
        <v>7.270788284765925E-2</v>
      </c>
      <c r="J33" s="101"/>
    </row>
    <row r="34" spans="1:10">
      <c r="A34" s="172" t="s">
        <v>5</v>
      </c>
      <c r="B34" s="284">
        <v>93819.285999999993</v>
      </c>
      <c r="C34" s="327">
        <v>6.0349057850509383E-2</v>
      </c>
      <c r="D34" s="198">
        <v>44105.963000000003</v>
      </c>
      <c r="E34" s="327">
        <v>5.5341299778631892E-2</v>
      </c>
      <c r="F34" s="284">
        <v>21768.437000000005</v>
      </c>
      <c r="G34" s="327">
        <v>5.4279866329585667E-2</v>
      </c>
      <c r="H34" s="198">
        <v>159693.68600000002</v>
      </c>
      <c r="I34" s="205">
        <v>5.8014899073792627E-2</v>
      </c>
      <c r="J34" s="101"/>
    </row>
    <row r="35" spans="1:10">
      <c r="A35" s="172" t="s">
        <v>3</v>
      </c>
      <c r="B35" s="284">
        <v>1115.9869999999999</v>
      </c>
      <c r="C35" s="327">
        <v>7.3972246893734264E-3</v>
      </c>
      <c r="D35" s="198">
        <v>486.32</v>
      </c>
      <c r="E35" s="327">
        <v>6.7711731920799103E-3</v>
      </c>
      <c r="F35" s="284">
        <v>609.82399999999996</v>
      </c>
      <c r="G35" s="327">
        <v>1.2184611457363837E-2</v>
      </c>
      <c r="H35" s="198">
        <v>2212.1309999999999</v>
      </c>
      <c r="I35" s="205">
        <v>8.1108738906543517E-3</v>
      </c>
      <c r="J35" s="101"/>
    </row>
    <row r="36" spans="1:10" ht="12" customHeight="1">
      <c r="A36" s="192" t="s">
        <v>185</v>
      </c>
      <c r="B36" s="71"/>
      <c r="C36" s="8"/>
      <c r="E36" s="103"/>
      <c r="F36" s="103"/>
      <c r="G36" s="103"/>
      <c r="I36" s="3"/>
    </row>
    <row r="37" spans="1:10">
      <c r="A37" s="192"/>
      <c r="B37" s="71"/>
    </row>
    <row r="38" spans="1:10">
      <c r="A38" s="103" t="s">
        <v>164</v>
      </c>
      <c r="B38" s="104">
        <f>+I7</f>
        <v>0.11679236688476965</v>
      </c>
      <c r="C38" s="93" t="str">
        <f>+B5</f>
        <v>Duben</v>
      </c>
      <c r="D38" s="103" t="str">
        <f>+D5</f>
        <v>Květen</v>
      </c>
      <c r="E38" s="103" t="str">
        <f>+F5</f>
        <v>Červen</v>
      </c>
    </row>
    <row r="39" spans="1:10">
      <c r="A39" s="103" t="s">
        <v>59</v>
      </c>
      <c r="B39" s="104">
        <f>+I8</f>
        <v>0.16207716820911572</v>
      </c>
      <c r="C39" s="93"/>
      <c r="D39" s="103"/>
      <c r="E39" s="103"/>
    </row>
    <row r="40" spans="1:10">
      <c r="A40" s="103" t="s">
        <v>116</v>
      </c>
      <c r="B40" s="104">
        <f t="shared" ref="B40" si="0">+I9</f>
        <v>0.2177096324723744</v>
      </c>
      <c r="C40" s="93"/>
      <c r="D40" s="103"/>
      <c r="E40" s="103"/>
      <c r="H40" s="116">
        <f>I7</f>
        <v>0.11679236688476965</v>
      </c>
    </row>
    <row r="41" spans="1:10">
      <c r="B41" s="127"/>
      <c r="C41" s="78"/>
      <c r="H41" s="116">
        <f>I8</f>
        <v>0.16207716820911572</v>
      </c>
    </row>
    <row r="42" spans="1:10">
      <c r="B42" s="78"/>
      <c r="C42" s="78"/>
      <c r="H42" s="116">
        <f>I9</f>
        <v>0.2177096324723744</v>
      </c>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O41"/>
  <sheetViews>
    <sheetView showGridLines="0" view="pageBreakPreview" zoomScaleNormal="70" zoomScaleSheetLayoutView="100" workbookViewId="0">
      <selection activeCell="J31" sqref="J31"/>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279</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9823.7829999999994</v>
      </c>
      <c r="C7" s="326">
        <v>0.26221782483988221</v>
      </c>
      <c r="D7" s="197">
        <v>9823.223</v>
      </c>
      <c r="E7" s="326">
        <v>0.26220099458749946</v>
      </c>
      <c r="F7" s="282">
        <v>9826.6609999999982</v>
      </c>
      <c r="G7" s="326">
        <v>0.26230768172270474</v>
      </c>
      <c r="H7" s="197">
        <v>9826.6609999999982</v>
      </c>
      <c r="I7" s="203">
        <v>0.26230768172270474</v>
      </c>
      <c r="J7" s="111"/>
      <c r="O7" s="60"/>
    </row>
    <row r="8" spans="1:15" ht="12">
      <c r="A8" s="169" t="s">
        <v>331</v>
      </c>
      <c r="B8" s="282">
        <v>2586023.6270000008</v>
      </c>
      <c r="C8" s="326">
        <v>0.2001088117136437</v>
      </c>
      <c r="D8" s="197">
        <v>2043595.8909999998</v>
      </c>
      <c r="E8" s="326">
        <v>0.21808362199706552</v>
      </c>
      <c r="F8" s="282">
        <v>1631256.1140000005</v>
      </c>
      <c r="G8" s="326">
        <v>0.22978271964941369</v>
      </c>
      <c r="H8" s="197">
        <v>6260875.6320000011</v>
      </c>
      <c r="I8" s="203">
        <v>0.21300631967606473</v>
      </c>
      <c r="J8" s="111"/>
      <c r="O8" s="60"/>
    </row>
    <row r="9" spans="1:15" ht="12">
      <c r="A9" s="169" t="s">
        <v>332</v>
      </c>
      <c r="B9" s="282">
        <v>1038992.47</v>
      </c>
      <c r="C9" s="326">
        <v>0.14237316747670459</v>
      </c>
      <c r="D9" s="197">
        <v>643876.26299999992</v>
      </c>
      <c r="E9" s="326">
        <v>0.15110138010478918</v>
      </c>
      <c r="F9" s="282">
        <v>459526.90299999993</v>
      </c>
      <c r="G9" s="326">
        <v>0.16516539490390708</v>
      </c>
      <c r="H9" s="197">
        <v>2142395.6359999999</v>
      </c>
      <c r="I9" s="204">
        <v>0.14938837506598115</v>
      </c>
      <c r="J9" s="101"/>
      <c r="O9" s="104"/>
    </row>
    <row r="10" spans="1:15">
      <c r="A10" s="172" t="s">
        <v>40</v>
      </c>
      <c r="B10" s="284">
        <v>150385.12700000001</v>
      </c>
      <c r="C10" s="327">
        <v>0.18070644380333675</v>
      </c>
      <c r="D10" s="198">
        <v>84321.35100000001</v>
      </c>
      <c r="E10" s="327">
        <v>0.16034403276720818</v>
      </c>
      <c r="F10" s="284">
        <v>65046.620999999999</v>
      </c>
      <c r="G10" s="327">
        <v>0.19284832694155427</v>
      </c>
      <c r="H10" s="198">
        <v>299753.09899999999</v>
      </c>
      <c r="I10" s="205">
        <v>0.17680598705232387</v>
      </c>
      <c r="J10" s="101"/>
      <c r="O10" s="127"/>
    </row>
    <row r="11" spans="1:15">
      <c r="A11" s="172" t="s">
        <v>39</v>
      </c>
      <c r="B11" s="284">
        <v>1279.633</v>
      </c>
      <c r="C11" s="327">
        <v>2.5163706375987607E-2</v>
      </c>
      <c r="D11" s="198">
        <v>1424.2060000000001</v>
      </c>
      <c r="E11" s="327">
        <v>3.4018029479667984E-2</v>
      </c>
      <c r="F11" s="284">
        <v>1172.4370000000001</v>
      </c>
      <c r="G11" s="327">
        <v>3.6022353186429004E-2</v>
      </c>
      <c r="H11" s="198">
        <v>3876.2759999999998</v>
      </c>
      <c r="I11" s="205">
        <v>3.0944352970672287E-2</v>
      </c>
      <c r="J11" s="101"/>
      <c r="O11" s="127"/>
    </row>
    <row r="12" spans="1:15">
      <c r="A12" s="172" t="s">
        <v>38</v>
      </c>
      <c r="B12" s="284">
        <v>504.84</v>
      </c>
      <c r="C12" s="327">
        <v>7.3260300236191315E-4</v>
      </c>
      <c r="D12" s="198">
        <v>469.87</v>
      </c>
      <c r="E12" s="327">
        <v>1.35512492965857E-3</v>
      </c>
      <c r="F12" s="284">
        <v>230.29</v>
      </c>
      <c r="G12" s="327">
        <v>1.1835785960637288E-3</v>
      </c>
      <c r="H12" s="198">
        <v>1205</v>
      </c>
      <c r="I12" s="205">
        <v>9.7934758000092054E-4</v>
      </c>
      <c r="J12" s="101"/>
      <c r="O12" s="127"/>
    </row>
    <row r="13" spans="1:15">
      <c r="A13" s="172" t="s">
        <v>60</v>
      </c>
      <c r="B13" s="284">
        <v>96.17</v>
      </c>
      <c r="C13" s="327">
        <v>1.1774480438960271E-2</v>
      </c>
      <c r="D13" s="198">
        <v>37.1</v>
      </c>
      <c r="E13" s="327">
        <v>7.1069325157487534E-3</v>
      </c>
      <c r="F13" s="284">
        <v>0</v>
      </c>
      <c r="G13" s="327">
        <v>0</v>
      </c>
      <c r="H13" s="198">
        <v>133.27000000000001</v>
      </c>
      <c r="I13" s="205">
        <v>7.1194080233864029E-3</v>
      </c>
      <c r="J13" s="101"/>
      <c r="O13" s="127"/>
    </row>
    <row r="14" spans="1:15">
      <c r="A14" s="172" t="s">
        <v>61</v>
      </c>
      <c r="B14" s="284">
        <v>116</v>
      </c>
      <c r="C14" s="327">
        <v>8.1761653502570572E-2</v>
      </c>
      <c r="D14" s="198">
        <v>120</v>
      </c>
      <c r="E14" s="327">
        <v>7.3034326742188224E-2</v>
      </c>
      <c r="F14" s="284">
        <v>116</v>
      </c>
      <c r="G14" s="327">
        <v>0.12017313218837346</v>
      </c>
      <c r="H14" s="198">
        <v>352</v>
      </c>
      <c r="I14" s="205">
        <v>8.7407920597850311E-2</v>
      </c>
      <c r="J14" s="101"/>
      <c r="O14" s="127"/>
    </row>
    <row r="15" spans="1:15">
      <c r="A15" s="172" t="s">
        <v>62</v>
      </c>
      <c r="B15" s="284">
        <v>8</v>
      </c>
      <c r="C15" s="327">
        <v>0.22402688322598713</v>
      </c>
      <c r="D15" s="198">
        <v>13</v>
      </c>
      <c r="E15" s="327">
        <v>0.21155410903173313</v>
      </c>
      <c r="F15" s="284">
        <v>12</v>
      </c>
      <c r="G15" s="327">
        <v>0.19178520057535559</v>
      </c>
      <c r="H15" s="198">
        <v>33</v>
      </c>
      <c r="I15" s="205">
        <v>0.20659863519689478</v>
      </c>
      <c r="J15" s="101"/>
      <c r="O15" s="127"/>
    </row>
    <row r="16" spans="1:15">
      <c r="A16" s="172" t="s">
        <v>37</v>
      </c>
      <c r="B16" s="284">
        <v>803443.90399999998</v>
      </c>
      <c r="C16" s="327">
        <v>0.25056211086667496</v>
      </c>
      <c r="D16" s="198">
        <v>514068.6179999999</v>
      </c>
      <c r="E16" s="327">
        <v>0.2779494108273895</v>
      </c>
      <c r="F16" s="284">
        <v>357716.71499999991</v>
      </c>
      <c r="G16" s="327">
        <v>0.34674471296356985</v>
      </c>
      <c r="H16" s="198">
        <v>1675229.2369999997</v>
      </c>
      <c r="I16" s="205">
        <v>0.27518203387385026</v>
      </c>
      <c r="J16" s="101"/>
      <c r="O16" s="127"/>
    </row>
    <row r="17" spans="1:15">
      <c r="A17" s="172" t="s">
        <v>72</v>
      </c>
      <c r="B17" s="284">
        <v>0</v>
      </c>
      <c r="C17" s="327">
        <v>0</v>
      </c>
      <c r="D17" s="198">
        <v>0</v>
      </c>
      <c r="E17" s="327">
        <v>0</v>
      </c>
      <c r="F17" s="284">
        <v>0</v>
      </c>
      <c r="G17" s="327">
        <v>0</v>
      </c>
      <c r="H17" s="198">
        <v>0</v>
      </c>
      <c r="I17" s="205">
        <v>0</v>
      </c>
      <c r="J17" s="101"/>
      <c r="O17" s="127"/>
    </row>
    <row r="18" spans="1:15">
      <c r="A18" s="172" t="s">
        <v>36</v>
      </c>
      <c r="B18" s="284">
        <v>0</v>
      </c>
      <c r="C18" s="327">
        <v>0</v>
      </c>
      <c r="D18" s="198">
        <v>0</v>
      </c>
      <c r="E18" s="327">
        <v>0</v>
      </c>
      <c r="F18" s="284">
        <v>0</v>
      </c>
      <c r="G18" s="327">
        <v>0</v>
      </c>
      <c r="H18" s="198">
        <v>0</v>
      </c>
      <c r="I18" s="205">
        <v>0</v>
      </c>
      <c r="J18" s="101"/>
      <c r="O18" s="127"/>
    </row>
    <row r="19" spans="1:15">
      <c r="A19" s="172" t="s">
        <v>35</v>
      </c>
      <c r="B19" s="284">
        <v>102</v>
      </c>
      <c r="C19" s="327">
        <v>1.5395392856238862E-3</v>
      </c>
      <c r="D19" s="198">
        <v>38</v>
      </c>
      <c r="E19" s="327">
        <v>5.7218864445257687E-4</v>
      </c>
      <c r="F19" s="284">
        <v>41</v>
      </c>
      <c r="G19" s="327">
        <v>6.6120476055171122E-4</v>
      </c>
      <c r="H19" s="198">
        <v>181</v>
      </c>
      <c r="I19" s="205">
        <v>9.2976296273724755E-4</v>
      </c>
      <c r="J19" s="101"/>
      <c r="O19" s="127"/>
    </row>
    <row r="20" spans="1:15">
      <c r="A20" s="172" t="s">
        <v>34</v>
      </c>
      <c r="B20" s="284">
        <v>0</v>
      </c>
      <c r="C20" s="327">
        <v>0</v>
      </c>
      <c r="D20" s="198">
        <v>0</v>
      </c>
      <c r="E20" s="327">
        <v>0</v>
      </c>
      <c r="F20" s="284">
        <v>0</v>
      </c>
      <c r="G20" s="327">
        <v>0</v>
      </c>
      <c r="H20" s="198">
        <v>0</v>
      </c>
      <c r="I20" s="205">
        <v>0</v>
      </c>
      <c r="J20" s="101"/>
      <c r="O20" s="127"/>
    </row>
    <row r="21" spans="1:15">
      <c r="A21" s="172" t="s">
        <v>33</v>
      </c>
      <c r="B21" s="284">
        <v>1555.83</v>
      </c>
      <c r="C21" s="327">
        <v>5.1012476574277127E-3</v>
      </c>
      <c r="D21" s="198">
        <v>2462.1</v>
      </c>
      <c r="E21" s="327">
        <v>9.8774568980101798E-3</v>
      </c>
      <c r="F21" s="284">
        <v>1263.8599999999999</v>
      </c>
      <c r="G21" s="327">
        <v>6.0910076329840036E-3</v>
      </c>
      <c r="H21" s="198">
        <v>5281.79</v>
      </c>
      <c r="I21" s="205">
        <v>6.9337513791478192E-3</v>
      </c>
      <c r="J21" s="101"/>
      <c r="O21" s="127"/>
    </row>
    <row r="22" spans="1:15">
      <c r="A22" s="172" t="s">
        <v>32</v>
      </c>
      <c r="B22" s="284">
        <v>0</v>
      </c>
      <c r="C22" s="327">
        <v>0</v>
      </c>
      <c r="D22" s="198">
        <v>0</v>
      </c>
      <c r="E22" s="327">
        <v>0</v>
      </c>
      <c r="F22" s="284">
        <v>0</v>
      </c>
      <c r="G22" s="327">
        <v>0</v>
      </c>
      <c r="H22" s="198">
        <v>0</v>
      </c>
      <c r="I22" s="205">
        <v>0</v>
      </c>
      <c r="J22" s="101"/>
      <c r="O22" s="127"/>
    </row>
    <row r="23" spans="1:15">
      <c r="A23" s="172" t="s">
        <v>3</v>
      </c>
      <c r="B23" s="284">
        <v>0</v>
      </c>
      <c r="C23" s="327">
        <v>0</v>
      </c>
      <c r="D23" s="198">
        <v>0</v>
      </c>
      <c r="E23" s="327">
        <v>0</v>
      </c>
      <c r="F23" s="284">
        <v>0</v>
      </c>
      <c r="G23" s="327">
        <v>0</v>
      </c>
      <c r="H23" s="198">
        <v>0</v>
      </c>
      <c r="I23" s="205">
        <v>0</v>
      </c>
      <c r="J23" s="101"/>
      <c r="O23" s="127"/>
    </row>
    <row r="24" spans="1:15">
      <c r="A24" s="172" t="s">
        <v>31</v>
      </c>
      <c r="B24" s="284">
        <v>1641.3990000000001</v>
      </c>
      <c r="C24" s="327">
        <v>6.3637616623641272E-2</v>
      </c>
      <c r="D24" s="198">
        <v>1378.155</v>
      </c>
      <c r="E24" s="327">
        <v>0.20002638657994226</v>
      </c>
      <c r="F24" s="284">
        <v>103.88499999999999</v>
      </c>
      <c r="G24" s="327">
        <v>2.9654738459536749E-3</v>
      </c>
      <c r="H24" s="198">
        <v>3123.4390000000003</v>
      </c>
      <c r="I24" s="205">
        <v>4.6126745629045535E-2</v>
      </c>
      <c r="J24" s="101"/>
      <c r="O24" s="127"/>
    </row>
    <row r="25" spans="1:15">
      <c r="A25" s="172" t="s">
        <v>30</v>
      </c>
      <c r="B25" s="284">
        <v>79859.566999999981</v>
      </c>
      <c r="C25" s="327">
        <v>4.3984536054902816E-2</v>
      </c>
      <c r="D25" s="198">
        <v>39543.86299999999</v>
      </c>
      <c r="E25" s="327">
        <v>4.122666393991984E-2</v>
      </c>
      <c r="F25" s="284">
        <v>33824.095000000001</v>
      </c>
      <c r="G25" s="327">
        <v>4.9704867901689216E-2</v>
      </c>
      <c r="H25" s="198">
        <v>153227.52499999997</v>
      </c>
      <c r="I25" s="205">
        <v>4.4345539257081679E-2</v>
      </c>
      <c r="J25" s="101"/>
      <c r="O25" s="98"/>
    </row>
    <row r="26" spans="1:15" ht="13.5" customHeight="1">
      <c r="A26" s="170" t="s">
        <v>334</v>
      </c>
      <c r="B26" s="282">
        <v>902811.23499999987</v>
      </c>
      <c r="C26" s="326">
        <v>0.13742376707182985</v>
      </c>
      <c r="D26" s="197">
        <v>549284.77300000004</v>
      </c>
      <c r="E26" s="326">
        <v>0.15036735420786379</v>
      </c>
      <c r="F26" s="282">
        <v>368717.54300000001</v>
      </c>
      <c r="G26" s="326">
        <v>0.1602004293997093</v>
      </c>
      <c r="H26" s="197">
        <v>1820813.551</v>
      </c>
      <c r="I26" s="204">
        <v>0.14538482918748807</v>
      </c>
      <c r="J26" s="10"/>
      <c r="O26" s="78"/>
    </row>
    <row r="27" spans="1:15" ht="12.75" customHeight="1">
      <c r="A27" s="172" t="s">
        <v>26</v>
      </c>
      <c r="B27" s="284">
        <v>319868.8079999999</v>
      </c>
      <c r="C27" s="327">
        <v>0.18685430456548832</v>
      </c>
      <c r="D27" s="198">
        <v>242103.29500000001</v>
      </c>
      <c r="E27" s="327">
        <v>0.22609053230335832</v>
      </c>
      <c r="F27" s="284">
        <v>211979.03700000001</v>
      </c>
      <c r="G27" s="327">
        <v>0.23121250973779064</v>
      </c>
      <c r="H27" s="198">
        <v>773951.1399999999</v>
      </c>
      <c r="I27" s="205">
        <v>0.20920417365039146</v>
      </c>
      <c r="J27" s="101"/>
      <c r="O27" s="78"/>
    </row>
    <row r="28" spans="1:15" ht="12.75" customHeight="1">
      <c r="A28" s="172" t="s">
        <v>0</v>
      </c>
      <c r="B28" s="284">
        <v>53771.678</v>
      </c>
      <c r="C28" s="327">
        <v>0.39730978611738593</v>
      </c>
      <c r="D28" s="198">
        <v>27365.250999999997</v>
      </c>
      <c r="E28" s="327">
        <v>0.35763411669319717</v>
      </c>
      <c r="F28" s="284">
        <v>6801.9710000000005</v>
      </c>
      <c r="G28" s="327">
        <v>0.15472100683270629</v>
      </c>
      <c r="H28" s="198">
        <v>87938.900000000009</v>
      </c>
      <c r="I28" s="205">
        <v>0.34375344468694563</v>
      </c>
      <c r="J28" s="101"/>
      <c r="O28" s="78"/>
    </row>
    <row r="29" spans="1:15" ht="12.75" customHeight="1">
      <c r="A29" s="172" t="s">
        <v>1</v>
      </c>
      <c r="B29" s="284">
        <v>13021.130000000001</v>
      </c>
      <c r="C29" s="327">
        <v>0.22160143277570418</v>
      </c>
      <c r="D29" s="198">
        <v>5376.36</v>
      </c>
      <c r="E29" s="327">
        <v>0.22934572081314678</v>
      </c>
      <c r="F29" s="284">
        <v>1521.66</v>
      </c>
      <c r="G29" s="327">
        <v>0.19710149432947532</v>
      </c>
      <c r="H29" s="198">
        <v>19919.150000000001</v>
      </c>
      <c r="I29" s="205">
        <v>0.22151690148775305</v>
      </c>
      <c r="J29" s="101"/>
      <c r="O29" s="78"/>
    </row>
    <row r="30" spans="1:15" ht="12.75" customHeight="1">
      <c r="A30" s="172" t="s">
        <v>2</v>
      </c>
      <c r="B30" s="284">
        <v>1085.5820000000001</v>
      </c>
      <c r="C30" s="327">
        <v>4.5985585804485335E-2</v>
      </c>
      <c r="D30" s="198">
        <v>383.29399999999998</v>
      </c>
      <c r="E30" s="327">
        <v>4.1241685764423323E-2</v>
      </c>
      <c r="F30" s="284">
        <v>15.39</v>
      </c>
      <c r="G30" s="327">
        <v>4.6480499029617648E-3</v>
      </c>
      <c r="H30" s="198">
        <v>1484.2660000000003</v>
      </c>
      <c r="I30" s="205">
        <v>4.0988325363904336E-2</v>
      </c>
      <c r="J30" s="101"/>
    </row>
    <row r="31" spans="1:15">
      <c r="A31" s="172" t="s">
        <v>6</v>
      </c>
      <c r="B31" s="284">
        <v>7901.7499999999991</v>
      </c>
      <c r="C31" s="327">
        <v>0.22294640243493841</v>
      </c>
      <c r="D31" s="198">
        <v>3489.87</v>
      </c>
      <c r="E31" s="327">
        <v>0.13993475749987017</v>
      </c>
      <c r="F31" s="284">
        <v>1684.33</v>
      </c>
      <c r="G31" s="327">
        <v>8.9705159523268949E-2</v>
      </c>
      <c r="H31" s="198">
        <v>13075.949999999999</v>
      </c>
      <c r="I31" s="205">
        <v>0.16518812663732019</v>
      </c>
      <c r="J31" s="101"/>
    </row>
    <row r="32" spans="1:15">
      <c r="A32" s="172" t="s">
        <v>25</v>
      </c>
      <c r="B32" s="284">
        <v>345455.19699999999</v>
      </c>
      <c r="C32" s="327">
        <v>0.11916128043159603</v>
      </c>
      <c r="D32" s="198">
        <v>186766.89399999997</v>
      </c>
      <c r="E32" s="327">
        <v>0.1182718754513279</v>
      </c>
      <c r="F32" s="284">
        <v>107720.04100000001</v>
      </c>
      <c r="G32" s="327">
        <v>0.12526650330868055</v>
      </c>
      <c r="H32" s="198">
        <v>639942.13199999998</v>
      </c>
      <c r="I32" s="205">
        <v>0.11988167669598425</v>
      </c>
      <c r="J32" s="101"/>
    </row>
    <row r="33" spans="1:10">
      <c r="A33" s="172" t="s">
        <v>5</v>
      </c>
      <c r="B33" s="284">
        <v>146397.86500000002</v>
      </c>
      <c r="C33" s="327">
        <v>9.4170117901729342E-2</v>
      </c>
      <c r="D33" s="198">
        <v>72335.40400000001</v>
      </c>
      <c r="E33" s="327">
        <v>9.0761770179974277E-2</v>
      </c>
      <c r="F33" s="284">
        <v>32866.584999999999</v>
      </c>
      <c r="G33" s="327">
        <v>8.1953235342986028E-2</v>
      </c>
      <c r="H33" s="198">
        <v>251599.85400000002</v>
      </c>
      <c r="I33" s="205">
        <v>9.1403364168017018E-2</v>
      </c>
      <c r="J33" s="101"/>
    </row>
    <row r="34" spans="1:10">
      <c r="A34" s="172" t="s">
        <v>3</v>
      </c>
      <c r="B34" s="284">
        <v>15309.225</v>
      </c>
      <c r="C34" s="327">
        <v>0.10147589277041122</v>
      </c>
      <c r="D34" s="198">
        <v>11464.405000000001</v>
      </c>
      <c r="E34" s="327">
        <v>0.15962220718692813</v>
      </c>
      <c r="F34" s="284">
        <v>6128.5289999999995</v>
      </c>
      <c r="G34" s="327">
        <v>0.12245130508177203</v>
      </c>
      <c r="H34" s="198">
        <v>32902.159</v>
      </c>
      <c r="I34" s="205">
        <v>0.12063718757128675</v>
      </c>
      <c r="J34" s="101"/>
    </row>
    <row r="35" spans="1:10" ht="11.4" customHeight="1">
      <c r="A35" s="192" t="s">
        <v>168</v>
      </c>
      <c r="B35" s="71"/>
      <c r="C35" s="8"/>
      <c r="E35" s="103"/>
      <c r="F35" s="103"/>
      <c r="G35" s="103"/>
      <c r="I35" s="3"/>
    </row>
    <row r="36" spans="1:10">
      <c r="A36" s="192"/>
      <c r="B36" s="71"/>
    </row>
    <row r="37" spans="1:10">
      <c r="B37" s="78"/>
      <c r="C37" s="78"/>
    </row>
    <row r="38" spans="1:10">
      <c r="A38" s="103" t="s">
        <v>164</v>
      </c>
      <c r="B38" s="104">
        <f>+I7</f>
        <v>0.26230768172270474</v>
      </c>
      <c r="C38" s="93" t="str">
        <f>+B5</f>
        <v>Duben</v>
      </c>
      <c r="D38" s="103" t="str">
        <f>+D5</f>
        <v>Květen</v>
      </c>
      <c r="E38" s="103" t="str">
        <f>+F5</f>
        <v>Červen</v>
      </c>
    </row>
    <row r="39" spans="1:10">
      <c r="A39" s="103" t="s">
        <v>59</v>
      </c>
      <c r="B39" s="104">
        <f>+I8</f>
        <v>0.21300631967606473</v>
      </c>
      <c r="C39" s="93"/>
      <c r="D39" s="103"/>
      <c r="E39" s="103"/>
      <c r="H39" s="116"/>
    </row>
    <row r="40" spans="1:10">
      <c r="A40" s="103" t="s">
        <v>116</v>
      </c>
      <c r="B40" s="104">
        <f t="shared" ref="B40" si="0">+I9</f>
        <v>0.14938837506598115</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O41"/>
  <sheetViews>
    <sheetView showGridLines="0" view="pageBreakPreview" topLeftCell="A4" zoomScaleNormal="70" zoomScaleSheetLayoutView="100" workbookViewId="0">
      <selection activeCell="J30" sqref="J30"/>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8" t="s">
        <v>280</v>
      </c>
      <c r="I1" s="241"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0">
        <v>2023</v>
      </c>
      <c r="B5" s="376" t="s">
        <v>11</v>
      </c>
      <c r="C5" s="378"/>
      <c r="D5" s="376" t="s">
        <v>12</v>
      </c>
      <c r="E5" s="378"/>
      <c r="F5" s="376" t="s">
        <v>13</v>
      </c>
      <c r="G5" s="378"/>
      <c r="H5" s="376" t="s">
        <v>7</v>
      </c>
      <c r="I5" s="377"/>
    </row>
    <row r="6" spans="1:15" ht="12">
      <c r="A6" s="391"/>
      <c r="B6" s="276" t="s">
        <v>288</v>
      </c>
      <c r="C6" s="277" t="s">
        <v>289</v>
      </c>
      <c r="D6" s="276" t="s">
        <v>288</v>
      </c>
      <c r="E6" s="277" t="s">
        <v>289</v>
      </c>
      <c r="F6" s="276" t="s">
        <v>288</v>
      </c>
      <c r="G6" s="277" t="s">
        <v>289</v>
      </c>
      <c r="H6" s="276" t="s">
        <v>288</v>
      </c>
      <c r="I6" s="295" t="s">
        <v>289</v>
      </c>
      <c r="J6" s="109"/>
      <c r="O6" s="109"/>
    </row>
    <row r="7" spans="1:15" ht="13.2">
      <c r="A7" s="169" t="s">
        <v>196</v>
      </c>
      <c r="B7" s="282">
        <v>1247.683</v>
      </c>
      <c r="C7" s="326">
        <v>3.3303333588465739E-2</v>
      </c>
      <c r="D7" s="197">
        <v>1247.683</v>
      </c>
      <c r="E7" s="326">
        <v>3.330309446603371E-2</v>
      </c>
      <c r="F7" s="282">
        <v>1246.4089999999999</v>
      </c>
      <c r="G7" s="326">
        <v>3.3270981391167832E-2</v>
      </c>
      <c r="H7" s="197">
        <v>1246.4089999999999</v>
      </c>
      <c r="I7" s="203">
        <v>3.3270981391167832E-2</v>
      </c>
      <c r="J7" s="111"/>
      <c r="O7" s="60"/>
    </row>
    <row r="8" spans="1:15" ht="12">
      <c r="A8" s="169" t="s">
        <v>331</v>
      </c>
      <c r="B8" s="282">
        <v>601127.91800000006</v>
      </c>
      <c r="C8" s="326">
        <v>4.6515813739267366E-2</v>
      </c>
      <c r="D8" s="197">
        <v>502602.58599999989</v>
      </c>
      <c r="E8" s="326">
        <v>5.3635551364480401E-2</v>
      </c>
      <c r="F8" s="282">
        <v>375857.79200000007</v>
      </c>
      <c r="G8" s="326">
        <v>5.2944246403715631E-2</v>
      </c>
      <c r="H8" s="197">
        <v>1479588.2960000001</v>
      </c>
      <c r="I8" s="203">
        <v>5.0338271528013616E-2</v>
      </c>
      <c r="J8" s="111"/>
      <c r="O8" s="60"/>
    </row>
    <row r="9" spans="1:15" ht="12">
      <c r="A9" s="169" t="s">
        <v>332</v>
      </c>
      <c r="B9" s="282">
        <v>306647.14847660385</v>
      </c>
      <c r="C9" s="326">
        <v>4.2019867407040418E-2</v>
      </c>
      <c r="D9" s="197">
        <v>203032.85400377592</v>
      </c>
      <c r="E9" s="326">
        <v>4.7646646117446192E-2</v>
      </c>
      <c r="F9" s="282">
        <v>142312.10028894281</v>
      </c>
      <c r="G9" s="326">
        <v>5.1150507381344051E-2</v>
      </c>
      <c r="H9" s="197">
        <v>651992.10276932258</v>
      </c>
      <c r="I9" s="204">
        <v>4.5463143759204939E-2</v>
      </c>
      <c r="J9" s="101"/>
      <c r="O9" s="104"/>
    </row>
    <row r="10" spans="1:15">
      <c r="A10" s="172" t="s">
        <v>40</v>
      </c>
      <c r="B10" s="284">
        <v>42290.664000000004</v>
      </c>
      <c r="C10" s="327">
        <v>5.0817495386507185E-2</v>
      </c>
      <c r="D10" s="198">
        <v>36369.584999999999</v>
      </c>
      <c r="E10" s="327">
        <v>6.915977815594726E-2</v>
      </c>
      <c r="F10" s="284">
        <v>12420.239000000001</v>
      </c>
      <c r="G10" s="327">
        <v>3.6823162749134095E-2</v>
      </c>
      <c r="H10" s="198">
        <v>91080.488000000012</v>
      </c>
      <c r="I10" s="205">
        <v>5.3722799316404543E-2</v>
      </c>
      <c r="J10" s="101"/>
      <c r="O10" s="127"/>
    </row>
    <row r="11" spans="1:15">
      <c r="A11" s="172" t="s">
        <v>39</v>
      </c>
      <c r="B11" s="284">
        <v>649.20000000000005</v>
      </c>
      <c r="C11" s="327">
        <v>1.276637768742378E-2</v>
      </c>
      <c r="D11" s="198">
        <v>393.41</v>
      </c>
      <c r="E11" s="327">
        <v>9.3968379416995724E-3</v>
      </c>
      <c r="F11" s="284">
        <v>262.44</v>
      </c>
      <c r="G11" s="327">
        <v>8.0632958276192455E-3</v>
      </c>
      <c r="H11" s="198">
        <v>1305.0500000000002</v>
      </c>
      <c r="I11" s="205">
        <v>1.0418228176831546E-2</v>
      </c>
      <c r="J11" s="101"/>
      <c r="O11" s="127"/>
    </row>
    <row r="12" spans="1:15">
      <c r="A12" s="172" t="s">
        <v>38</v>
      </c>
      <c r="B12" s="284">
        <v>1964</v>
      </c>
      <c r="C12" s="327">
        <v>2.8500758589628345E-3</v>
      </c>
      <c r="D12" s="198">
        <v>0</v>
      </c>
      <c r="E12" s="327">
        <v>0</v>
      </c>
      <c r="F12" s="284">
        <v>0</v>
      </c>
      <c r="G12" s="327">
        <v>0</v>
      </c>
      <c r="H12" s="198">
        <v>1964</v>
      </c>
      <c r="I12" s="205">
        <v>1.5962146449143635E-3</v>
      </c>
      <c r="J12" s="101"/>
      <c r="O12" s="127"/>
    </row>
    <row r="13" spans="1:15">
      <c r="A13" s="172" t="s">
        <v>60</v>
      </c>
      <c r="B13" s="284">
        <v>0.4</v>
      </c>
      <c r="C13" s="327">
        <v>4.8973611059416744E-5</v>
      </c>
      <c r="D13" s="198">
        <v>5.0999999999999996</v>
      </c>
      <c r="E13" s="327">
        <v>9.7696376901128409E-4</v>
      </c>
      <c r="F13" s="284">
        <v>66.099999999999994</v>
      </c>
      <c r="G13" s="327">
        <v>1.239839784939379E-2</v>
      </c>
      <c r="H13" s="198">
        <v>71.599999999999994</v>
      </c>
      <c r="I13" s="205">
        <v>3.8249389545619147E-3</v>
      </c>
      <c r="J13" s="101"/>
      <c r="O13" s="127"/>
    </row>
    <row r="14" spans="1:15">
      <c r="A14" s="172" t="s">
        <v>61</v>
      </c>
      <c r="B14" s="284">
        <v>1.6579999999999999</v>
      </c>
      <c r="C14" s="327">
        <v>1.1686277716143273E-3</v>
      </c>
      <c r="D14" s="198">
        <v>2.544</v>
      </c>
      <c r="E14" s="327">
        <v>1.5483277269343902E-3</v>
      </c>
      <c r="F14" s="284">
        <v>0.73399999999999999</v>
      </c>
      <c r="G14" s="327">
        <v>7.6040585367470788E-4</v>
      </c>
      <c r="H14" s="198">
        <v>4.9359999999999999</v>
      </c>
      <c r="I14" s="205">
        <v>1.2256974320198554E-3</v>
      </c>
      <c r="J14" s="101"/>
      <c r="O14" s="127"/>
    </row>
    <row r="15" spans="1:15">
      <c r="A15" s="172" t="s">
        <v>62</v>
      </c>
      <c r="B15" s="284">
        <v>0</v>
      </c>
      <c r="C15" s="327">
        <v>0</v>
      </c>
      <c r="D15" s="198">
        <v>0</v>
      </c>
      <c r="E15" s="327">
        <v>0</v>
      </c>
      <c r="F15" s="284">
        <v>0</v>
      </c>
      <c r="G15" s="327">
        <v>0</v>
      </c>
      <c r="H15" s="198">
        <v>0</v>
      </c>
      <c r="I15" s="205">
        <v>0</v>
      </c>
      <c r="J15" s="101"/>
      <c r="O15" s="127"/>
    </row>
    <row r="16" spans="1:15">
      <c r="A16" s="172" t="s">
        <v>37</v>
      </c>
      <c r="B16" s="284">
        <v>169914.068</v>
      </c>
      <c r="C16" s="327">
        <v>5.2989421329934873E-2</v>
      </c>
      <c r="D16" s="198">
        <v>113123.969</v>
      </c>
      <c r="E16" s="327">
        <v>6.1164481614020404E-2</v>
      </c>
      <c r="F16" s="284">
        <v>80508.964000000007</v>
      </c>
      <c r="G16" s="327">
        <v>7.8039567184257475E-2</v>
      </c>
      <c r="H16" s="198">
        <v>363547.00100000005</v>
      </c>
      <c r="I16" s="205">
        <v>5.9718157332946969E-2</v>
      </c>
      <c r="J16" s="101"/>
      <c r="O16" s="127"/>
    </row>
    <row r="17" spans="1:15">
      <c r="A17" s="172" t="s">
        <v>72</v>
      </c>
      <c r="B17" s="284">
        <v>0</v>
      </c>
      <c r="C17" s="327">
        <v>0</v>
      </c>
      <c r="D17" s="198">
        <v>0</v>
      </c>
      <c r="E17" s="327">
        <v>0</v>
      </c>
      <c r="F17" s="284">
        <v>0</v>
      </c>
      <c r="G17" s="327">
        <v>0</v>
      </c>
      <c r="H17" s="198">
        <v>0</v>
      </c>
      <c r="I17" s="205">
        <v>0</v>
      </c>
      <c r="J17" s="101"/>
      <c r="O17" s="127"/>
    </row>
    <row r="18" spans="1:15">
      <c r="A18" s="172" t="s">
        <v>36</v>
      </c>
      <c r="B18" s="284">
        <v>0</v>
      </c>
      <c r="C18" s="327">
        <v>0</v>
      </c>
      <c r="D18" s="198">
        <v>0</v>
      </c>
      <c r="E18" s="327">
        <v>0</v>
      </c>
      <c r="F18" s="284">
        <v>0</v>
      </c>
      <c r="G18" s="327">
        <v>0</v>
      </c>
      <c r="H18" s="198">
        <v>0</v>
      </c>
      <c r="I18" s="205">
        <v>0</v>
      </c>
      <c r="J18" s="101"/>
      <c r="O18" s="127"/>
    </row>
    <row r="19" spans="1:15">
      <c r="A19" s="172" t="s">
        <v>35</v>
      </c>
      <c r="B19" s="284">
        <v>1983</v>
      </c>
      <c r="C19" s="327">
        <v>2.9930454935217319E-2</v>
      </c>
      <c r="D19" s="198">
        <v>1102</v>
      </c>
      <c r="E19" s="327">
        <v>1.6593470689124729E-2</v>
      </c>
      <c r="F19" s="284">
        <v>762</v>
      </c>
      <c r="G19" s="327">
        <v>1.2288732379034242E-2</v>
      </c>
      <c r="H19" s="198">
        <v>3847</v>
      </c>
      <c r="I19" s="205">
        <v>1.9761315567128131E-2</v>
      </c>
      <c r="J19" s="101"/>
      <c r="O19" s="127"/>
    </row>
    <row r="20" spans="1:15">
      <c r="A20" s="172" t="s">
        <v>34</v>
      </c>
      <c r="B20" s="284">
        <v>4554</v>
      </c>
      <c r="C20" s="327">
        <v>0.71582265140144219</v>
      </c>
      <c r="D20" s="198">
        <v>2704</v>
      </c>
      <c r="E20" s="327">
        <v>0.90819932019399996</v>
      </c>
      <c r="F20" s="284">
        <v>41</v>
      </c>
      <c r="G20" s="327">
        <v>0.13374086240022445</v>
      </c>
      <c r="H20" s="198">
        <v>7299</v>
      </c>
      <c r="I20" s="205">
        <v>0.75670286966526545</v>
      </c>
      <c r="J20" s="101"/>
      <c r="O20" s="127"/>
    </row>
    <row r="21" spans="1:15">
      <c r="A21" s="172" t="s">
        <v>33</v>
      </c>
      <c r="B21" s="284">
        <v>2821.1</v>
      </c>
      <c r="C21" s="327">
        <v>9.2498086335713551E-3</v>
      </c>
      <c r="D21" s="198">
        <v>2262</v>
      </c>
      <c r="E21" s="327">
        <v>9.0746953833309094E-3</v>
      </c>
      <c r="F21" s="284">
        <v>1793.5</v>
      </c>
      <c r="G21" s="327">
        <v>8.6435382002411736E-3</v>
      </c>
      <c r="H21" s="198">
        <v>6876.6</v>
      </c>
      <c r="I21" s="205">
        <v>9.0273628322685845E-3</v>
      </c>
      <c r="J21" s="101"/>
      <c r="O21" s="127"/>
    </row>
    <row r="22" spans="1:15">
      <c r="A22" s="172" t="s">
        <v>32</v>
      </c>
      <c r="B22" s="284">
        <v>9420</v>
      </c>
      <c r="C22" s="327">
        <v>3.537125149266588E-2</v>
      </c>
      <c r="D22" s="198">
        <v>6192</v>
      </c>
      <c r="E22" s="327">
        <v>3.1812671208891363E-2</v>
      </c>
      <c r="F22" s="284">
        <v>4637</v>
      </c>
      <c r="G22" s="327">
        <v>2.4609689371267819E-2</v>
      </c>
      <c r="H22" s="198">
        <v>20249</v>
      </c>
      <c r="I22" s="205">
        <v>3.118209297143136E-2</v>
      </c>
      <c r="J22" s="101"/>
      <c r="O22" s="127"/>
    </row>
    <row r="23" spans="1:15">
      <c r="A23" s="172" t="s">
        <v>3</v>
      </c>
      <c r="B23" s="284">
        <v>0</v>
      </c>
      <c r="C23" s="327">
        <v>0</v>
      </c>
      <c r="D23" s="198">
        <v>0</v>
      </c>
      <c r="E23" s="327">
        <v>0</v>
      </c>
      <c r="F23" s="284">
        <v>0</v>
      </c>
      <c r="G23" s="327">
        <v>0</v>
      </c>
      <c r="H23" s="198">
        <v>0</v>
      </c>
      <c r="I23" s="205">
        <v>0</v>
      </c>
      <c r="J23" s="101"/>
      <c r="O23" s="127"/>
    </row>
    <row r="24" spans="1:15">
      <c r="A24" s="172" t="s">
        <v>31</v>
      </c>
      <c r="B24" s="284">
        <v>297.48</v>
      </c>
      <c r="C24" s="327">
        <v>1.153340424430672E-2</v>
      </c>
      <c r="D24" s="198">
        <v>17.52</v>
      </c>
      <c r="E24" s="327">
        <v>2.542865129742727E-3</v>
      </c>
      <c r="F24" s="284">
        <v>3.64</v>
      </c>
      <c r="G24" s="327">
        <v>1.0390648119816507E-4</v>
      </c>
      <c r="H24" s="198">
        <v>318.64</v>
      </c>
      <c r="I24" s="205">
        <v>4.7056549614828613E-3</v>
      </c>
      <c r="J24" s="101"/>
      <c r="O24" s="127"/>
    </row>
    <row r="25" spans="1:15">
      <c r="A25" s="172" t="s">
        <v>30</v>
      </c>
      <c r="B25" s="284">
        <v>72751.578476603841</v>
      </c>
      <c r="C25" s="327">
        <v>4.0069644086040114E-2</v>
      </c>
      <c r="D25" s="198">
        <v>40860.726003775919</v>
      </c>
      <c r="E25" s="327">
        <v>4.2599566443440644E-2</v>
      </c>
      <c r="F25" s="284">
        <v>41816.483288942793</v>
      </c>
      <c r="G25" s="327">
        <v>6.1449767628375451E-2</v>
      </c>
      <c r="H25" s="198">
        <v>155428.78776932257</v>
      </c>
      <c r="I25" s="205">
        <v>4.4982606158424289E-2</v>
      </c>
      <c r="J25" s="101"/>
      <c r="O25" s="98"/>
    </row>
    <row r="26" spans="1:15" ht="13.5" customHeight="1">
      <c r="A26" s="170" t="s">
        <v>334</v>
      </c>
      <c r="B26" s="282">
        <v>300736.58999999997</v>
      </c>
      <c r="C26" s="326">
        <v>4.5777404502654863E-2</v>
      </c>
      <c r="D26" s="197">
        <v>198015.49700000003</v>
      </c>
      <c r="E26" s="326">
        <v>5.4206975761269094E-2</v>
      </c>
      <c r="F26" s="282">
        <v>137256.31299999997</v>
      </c>
      <c r="G26" s="326">
        <v>5.9635134530121599E-2</v>
      </c>
      <c r="H26" s="197">
        <v>636008.39999999991</v>
      </c>
      <c r="I26" s="204">
        <v>5.0782779238997197E-2</v>
      </c>
      <c r="J26" s="10"/>
      <c r="O26" s="78"/>
    </row>
    <row r="27" spans="1:15" ht="12.75" customHeight="1">
      <c r="A27" s="172" t="s">
        <v>26</v>
      </c>
      <c r="B27" s="284">
        <v>143154.00599999999</v>
      </c>
      <c r="C27" s="327">
        <v>8.3624728538375478E-2</v>
      </c>
      <c r="D27" s="198">
        <v>115764.83500000001</v>
      </c>
      <c r="E27" s="327">
        <v>0.10810812453899252</v>
      </c>
      <c r="F27" s="284">
        <v>99776.565000000002</v>
      </c>
      <c r="G27" s="327">
        <v>0.10882958208110834</v>
      </c>
      <c r="H27" s="198">
        <v>358695.40600000002</v>
      </c>
      <c r="I27" s="205">
        <v>9.695776920029045E-2</v>
      </c>
      <c r="J27" s="101"/>
      <c r="O27" s="78"/>
    </row>
    <row r="28" spans="1:15" ht="12.75" customHeight="1">
      <c r="A28" s="172" t="s">
        <v>0</v>
      </c>
      <c r="B28" s="284">
        <v>164.86899999999997</v>
      </c>
      <c r="C28" s="327">
        <v>1.2181890088568054E-3</v>
      </c>
      <c r="D28" s="198">
        <v>220.19200000000001</v>
      </c>
      <c r="E28" s="327">
        <v>2.8776703499963684E-3</v>
      </c>
      <c r="F28" s="284">
        <v>286.66199999999998</v>
      </c>
      <c r="G28" s="327">
        <v>6.5205560653929925E-3</v>
      </c>
      <c r="H28" s="198">
        <v>671.72299999999996</v>
      </c>
      <c r="I28" s="205">
        <v>2.625767380822925E-3</v>
      </c>
      <c r="J28" s="101"/>
      <c r="O28" s="78"/>
    </row>
    <row r="29" spans="1:15" ht="12.75" customHeight="1">
      <c r="A29" s="172" t="s">
        <v>1</v>
      </c>
      <c r="B29" s="284">
        <v>1402.27</v>
      </c>
      <c r="C29" s="327">
        <v>2.3864675426663175E-2</v>
      </c>
      <c r="D29" s="198">
        <v>503.77</v>
      </c>
      <c r="E29" s="327">
        <v>2.148991023183696E-2</v>
      </c>
      <c r="F29" s="284">
        <v>240.37</v>
      </c>
      <c r="G29" s="327">
        <v>3.1135264245610698E-2</v>
      </c>
      <c r="H29" s="198">
        <v>2146.41</v>
      </c>
      <c r="I29" s="205">
        <v>2.3869798285686285E-2</v>
      </c>
      <c r="J29" s="101"/>
      <c r="O29" s="78"/>
    </row>
    <row r="30" spans="1:15" ht="12.75" customHeight="1">
      <c r="A30" s="172" t="s">
        <v>2</v>
      </c>
      <c r="B30" s="284">
        <v>1166.375</v>
      </c>
      <c r="C30" s="327">
        <v>4.9408002014317269E-2</v>
      </c>
      <c r="D30" s="198">
        <v>396.00900000000001</v>
      </c>
      <c r="E30" s="327">
        <v>4.2609794929958512E-2</v>
      </c>
      <c r="F30" s="284">
        <v>162.87</v>
      </c>
      <c r="G30" s="327">
        <v>4.918959634148036E-2</v>
      </c>
      <c r="H30" s="198">
        <v>1725.2539999999999</v>
      </c>
      <c r="I30" s="205">
        <v>4.7643260902949604E-2</v>
      </c>
      <c r="J30" s="101"/>
    </row>
    <row r="31" spans="1:15">
      <c r="A31" s="172" t="s">
        <v>6</v>
      </c>
      <c r="B31" s="284">
        <v>994.08999999999992</v>
      </c>
      <c r="C31" s="327">
        <v>2.8048063934767355E-2</v>
      </c>
      <c r="D31" s="198">
        <v>890.66000000000008</v>
      </c>
      <c r="E31" s="327">
        <v>3.5713161554680947E-2</v>
      </c>
      <c r="F31" s="284">
        <v>618.65</v>
      </c>
      <c r="G31" s="327">
        <v>3.2948470275462848E-2</v>
      </c>
      <c r="H31" s="198">
        <v>2503.4</v>
      </c>
      <c r="I31" s="205">
        <v>3.162538524725679E-2</v>
      </c>
      <c r="J31" s="101"/>
    </row>
    <row r="32" spans="1:15">
      <c r="A32" s="172" t="s">
        <v>25</v>
      </c>
      <c r="B32" s="284">
        <v>110129.394</v>
      </c>
      <c r="C32" s="327">
        <v>3.7988021937894682E-2</v>
      </c>
      <c r="D32" s="198">
        <v>59996.345000000001</v>
      </c>
      <c r="E32" s="327">
        <v>3.7993244366824996E-2</v>
      </c>
      <c r="F32" s="284">
        <v>26892.800999999996</v>
      </c>
      <c r="G32" s="327">
        <v>3.1273355581494681E-2</v>
      </c>
      <c r="H32" s="198">
        <v>197018.54</v>
      </c>
      <c r="I32" s="205">
        <v>3.6907888595456385E-2</v>
      </c>
      <c r="J32" s="101"/>
    </row>
    <row r="33" spans="1:10">
      <c r="A33" s="172" t="s">
        <v>5</v>
      </c>
      <c r="B33" s="284">
        <v>43465.243999999999</v>
      </c>
      <c r="C33" s="327">
        <v>2.7958926532893311E-2</v>
      </c>
      <c r="D33" s="198">
        <v>20181.165000000001</v>
      </c>
      <c r="E33" s="327">
        <v>2.5322016030962381E-2</v>
      </c>
      <c r="F33" s="284">
        <v>9278.3950000000004</v>
      </c>
      <c r="G33" s="327">
        <v>2.3135792448171443E-2</v>
      </c>
      <c r="H33" s="198">
        <v>72924.804000000004</v>
      </c>
      <c r="I33" s="205">
        <v>2.6492751529550822E-2</v>
      </c>
      <c r="J33" s="101"/>
    </row>
    <row r="34" spans="1:10">
      <c r="A34" s="172" t="s">
        <v>3</v>
      </c>
      <c r="B34" s="284">
        <v>260.34199999999998</v>
      </c>
      <c r="C34" s="327">
        <v>1.7256547523231513E-3</v>
      </c>
      <c r="D34" s="198">
        <v>62.521000000000001</v>
      </c>
      <c r="E34" s="327">
        <v>8.7049785972616398E-4</v>
      </c>
      <c r="F34" s="284">
        <v>0</v>
      </c>
      <c r="G34" s="327">
        <v>0</v>
      </c>
      <c r="H34" s="198">
        <v>322.863</v>
      </c>
      <c r="I34" s="205">
        <v>1.1837911393847544E-3</v>
      </c>
      <c r="J34" s="101"/>
    </row>
    <row r="35" spans="1:10" ht="11.4" customHeight="1">
      <c r="A35" s="192" t="s">
        <v>168</v>
      </c>
      <c r="B35" s="71"/>
      <c r="C35" s="8"/>
      <c r="E35" s="103"/>
      <c r="F35" s="103"/>
      <c r="G35" s="103"/>
      <c r="I35" s="3"/>
    </row>
    <row r="36" spans="1:10">
      <c r="A36" s="192"/>
      <c r="B36" s="71"/>
    </row>
    <row r="37" spans="1:10">
      <c r="B37" s="78"/>
      <c r="C37" s="78"/>
    </row>
    <row r="38" spans="1:10">
      <c r="A38" s="103" t="s">
        <v>164</v>
      </c>
      <c r="B38" s="104">
        <f>+I7</f>
        <v>3.3270981391167832E-2</v>
      </c>
      <c r="C38" s="93" t="str">
        <f>+B5</f>
        <v>Duben</v>
      </c>
      <c r="D38" s="103" t="str">
        <f>+D5</f>
        <v>Květen</v>
      </c>
      <c r="E38" s="103" t="str">
        <f>+F5</f>
        <v>Červen</v>
      </c>
    </row>
    <row r="39" spans="1:10">
      <c r="A39" s="103" t="s">
        <v>59</v>
      </c>
      <c r="B39" s="104">
        <f>+I8</f>
        <v>5.0338271528013616E-2</v>
      </c>
      <c r="C39" s="93"/>
      <c r="D39" s="103"/>
      <c r="E39" s="103"/>
      <c r="H39" s="116">
        <f>I7</f>
        <v>3.3270981391167832E-2</v>
      </c>
    </row>
    <row r="40" spans="1:10">
      <c r="A40" s="103" t="s">
        <v>116</v>
      </c>
      <c r="B40" s="104">
        <f t="shared" ref="B40" si="0">+I9</f>
        <v>4.5463143759204939E-2</v>
      </c>
      <c r="C40" s="93"/>
      <c r="D40" s="103"/>
      <c r="E40" s="103"/>
      <c r="H40" s="116">
        <f>I8</f>
        <v>5.0338271528013616E-2</v>
      </c>
    </row>
    <row r="41" spans="1:10">
      <c r="B41" s="78"/>
      <c r="C41" s="78"/>
      <c r="H41" s="116">
        <f>I9</f>
        <v>4.5463143759204939E-2</v>
      </c>
    </row>
  </sheetData>
  <mergeCells count="5">
    <mergeCell ref="B5:C5"/>
    <mergeCell ref="D5:E5"/>
    <mergeCell ref="F5:G5"/>
    <mergeCell ref="H5:I5"/>
    <mergeCell ref="A5:A6"/>
  </mergeCells>
  <conditionalFormatting sqref="C10:C25 C27:C34 E10:E25 E27:E34 G10:G24 G25 G10:G25 G27:G34 I10:I25 I27:I34">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C10:C25 C27:C34 E10:E25 E27:E34 G10:G24 G25 G10:G25 G27:G34 I10:I25 I27:I34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O45"/>
  <sheetViews>
    <sheetView showGridLines="0" view="pageBreakPreview" zoomScale="80" zoomScaleNormal="70" zoomScaleSheetLayoutView="80" workbookViewId="0">
      <selection activeCell="Q39" sqref="Q39"/>
    </sheetView>
  </sheetViews>
  <sheetFormatPr defaultColWidth="9.109375" defaultRowHeight="11.4"/>
  <cols>
    <col min="1" max="1" width="30.5546875" style="66" customWidth="1"/>
    <col min="2" max="3" width="8.6640625" style="66" customWidth="1"/>
    <col min="4" max="4" width="7.33203125" style="66" customWidth="1"/>
    <col min="5" max="5" width="8.6640625" style="66" customWidth="1"/>
    <col min="6" max="6" width="8.33203125" style="66" customWidth="1"/>
    <col min="7" max="7" width="7.33203125" style="66" customWidth="1"/>
    <col min="8" max="8" width="8.6640625" style="66" customWidth="1"/>
    <col min="9" max="9" width="8.33203125" style="66" customWidth="1"/>
    <col min="10" max="10" width="7.33203125" style="66" customWidth="1"/>
    <col min="11" max="12" width="8.6640625" style="66" customWidth="1"/>
    <col min="13" max="13" width="7.33203125" style="66" customWidth="1"/>
    <col min="14" max="16384" width="9.109375" style="66"/>
  </cols>
  <sheetData>
    <row r="1" spans="1:15" s="76" customFormat="1" ht="21">
      <c r="A1" s="179" t="s">
        <v>281</v>
      </c>
      <c r="B1" s="72"/>
      <c r="C1" s="72"/>
      <c r="D1" s="72"/>
      <c r="E1" s="72"/>
      <c r="F1" s="72"/>
      <c r="G1" s="72"/>
      <c r="H1" s="72"/>
      <c r="I1" s="72"/>
      <c r="J1" s="65"/>
      <c r="M1" s="241" t="str">
        <f>'3'!N1</f>
        <v>II. čtvrtletí 2023</v>
      </c>
    </row>
    <row r="2" spans="1:15" ht="6" customHeight="1">
      <c r="A2" s="7"/>
      <c r="B2" s="7"/>
      <c r="C2" s="7"/>
      <c r="D2" s="7"/>
      <c r="E2" s="7"/>
      <c r="F2" s="7"/>
      <c r="G2" s="7"/>
      <c r="H2" s="7"/>
      <c r="I2" s="7"/>
      <c r="J2" s="7"/>
    </row>
    <row r="3" spans="1:15" ht="12">
      <c r="A3" s="375">
        <v>2023</v>
      </c>
      <c r="B3" s="376" t="s">
        <v>11</v>
      </c>
      <c r="C3" s="377"/>
      <c r="D3" s="378"/>
      <c r="E3" s="376" t="s">
        <v>12</v>
      </c>
      <c r="F3" s="377"/>
      <c r="G3" s="378"/>
      <c r="H3" s="376" t="s">
        <v>13</v>
      </c>
      <c r="I3" s="377"/>
      <c r="J3" s="378"/>
      <c r="K3" s="377" t="s">
        <v>7</v>
      </c>
      <c r="L3" s="377"/>
      <c r="M3" s="377"/>
    </row>
    <row r="4" spans="1:15" ht="27" customHeight="1">
      <c r="A4" s="375"/>
      <c r="B4" s="276" t="s">
        <v>162</v>
      </c>
      <c r="C4" s="275" t="s">
        <v>165</v>
      </c>
      <c r="D4" s="287" t="s">
        <v>170</v>
      </c>
      <c r="E4" s="276" t="s">
        <v>162</v>
      </c>
      <c r="F4" s="275" t="s">
        <v>165</v>
      </c>
      <c r="G4" s="287" t="s">
        <v>170</v>
      </c>
      <c r="H4" s="276" t="s">
        <v>162</v>
      </c>
      <c r="I4" s="275" t="s">
        <v>165</v>
      </c>
      <c r="J4" s="287" t="s">
        <v>170</v>
      </c>
      <c r="K4" s="221" t="s">
        <v>162</v>
      </c>
      <c r="L4" s="221" t="s">
        <v>165</v>
      </c>
      <c r="M4" s="222" t="s">
        <v>170</v>
      </c>
      <c r="O4" s="131"/>
    </row>
    <row r="5" spans="1:15" ht="12">
      <c r="A5" s="170" t="s">
        <v>188</v>
      </c>
      <c r="B5" s="282">
        <v>12167.433658670849</v>
      </c>
      <c r="C5" s="197">
        <v>7852.7950030000002</v>
      </c>
      <c r="D5" s="288">
        <v>0.6453945197723665</v>
      </c>
      <c r="E5" s="282">
        <v>8689.4307684830092</v>
      </c>
      <c r="F5" s="197">
        <v>5352.2521379999998</v>
      </c>
      <c r="G5" s="288">
        <v>0.6159496842316623</v>
      </c>
      <c r="H5" s="282">
        <v>6466.5336627417619</v>
      </c>
      <c r="I5" s="197">
        <v>3866.5295620000002</v>
      </c>
      <c r="J5" s="288">
        <v>0.59792924055708396</v>
      </c>
      <c r="K5" s="197">
        <v>27323.398089895614</v>
      </c>
      <c r="L5" s="197">
        <v>17071.576702999999</v>
      </c>
      <c r="M5" s="243">
        <v>0.6247969834071696</v>
      </c>
      <c r="O5" s="128"/>
    </row>
    <row r="6" spans="1:15" ht="12">
      <c r="A6" s="168" t="s">
        <v>40</v>
      </c>
      <c r="B6" s="278">
        <v>2032.5349239999996</v>
      </c>
      <c r="C6" s="274">
        <v>1494.8531419999999</v>
      </c>
      <c r="D6" s="289">
        <v>0.73546246332542731</v>
      </c>
      <c r="E6" s="278">
        <v>1601.8988430000004</v>
      </c>
      <c r="F6" s="274">
        <v>1118.7912799999997</v>
      </c>
      <c r="G6" s="289">
        <v>0.69841568641422602</v>
      </c>
      <c r="H6" s="278">
        <v>1306.8485500000004</v>
      </c>
      <c r="I6" s="274">
        <v>944.28629499999988</v>
      </c>
      <c r="J6" s="289">
        <v>0.7225675040921915</v>
      </c>
      <c r="K6" s="218">
        <v>4941.2823170000001</v>
      </c>
      <c r="L6" s="218">
        <v>3557.9307169999993</v>
      </c>
      <c r="M6" s="244">
        <v>0.72004198277829334</v>
      </c>
      <c r="N6" s="121"/>
      <c r="O6" s="121"/>
    </row>
    <row r="7" spans="1:15" ht="12">
      <c r="A7" s="168" t="s">
        <v>39</v>
      </c>
      <c r="B7" s="278">
        <v>185.90934899999993</v>
      </c>
      <c r="C7" s="274">
        <v>176.50774099999992</v>
      </c>
      <c r="D7" s="289">
        <v>0.94942907362878226</v>
      </c>
      <c r="E7" s="278">
        <v>156.29684700000001</v>
      </c>
      <c r="F7" s="274">
        <v>147.00337500000001</v>
      </c>
      <c r="G7" s="289">
        <v>0.94053960666269865</v>
      </c>
      <c r="H7" s="278">
        <v>129.08723299999997</v>
      </c>
      <c r="I7" s="274">
        <v>119.71241900000001</v>
      </c>
      <c r="J7" s="289">
        <v>0.92737613331598823</v>
      </c>
      <c r="K7" s="218">
        <v>471.29342899999995</v>
      </c>
      <c r="L7" s="218">
        <v>443.22353499999991</v>
      </c>
      <c r="M7" s="244">
        <v>0.94044072700194592</v>
      </c>
      <c r="N7" s="121"/>
      <c r="O7" s="121"/>
    </row>
    <row r="8" spans="1:15" ht="12">
      <c r="A8" s="168" t="s">
        <v>38</v>
      </c>
      <c r="B8" s="278">
        <v>946.914175</v>
      </c>
      <c r="C8" s="274">
        <v>737.17251499999998</v>
      </c>
      <c r="D8" s="289">
        <v>0.77849982021865916</v>
      </c>
      <c r="E8" s="278">
        <v>549.33084000000008</v>
      </c>
      <c r="F8" s="274">
        <v>421.77097299999997</v>
      </c>
      <c r="G8" s="289">
        <v>0.7677904502867523</v>
      </c>
      <c r="H8" s="278">
        <v>376.28521599999993</v>
      </c>
      <c r="I8" s="274">
        <v>287.57407000000001</v>
      </c>
      <c r="J8" s="289">
        <v>0.76424493382168923</v>
      </c>
      <c r="K8" s="218">
        <v>1872.530231</v>
      </c>
      <c r="L8" s="218">
        <v>1446.517558</v>
      </c>
      <c r="M8" s="244">
        <v>0.77249356728810004</v>
      </c>
      <c r="N8" s="121"/>
      <c r="O8" s="121"/>
    </row>
    <row r="9" spans="1:15" ht="12">
      <c r="A9" s="168" t="s">
        <v>60</v>
      </c>
      <c r="B9" s="278">
        <v>13.138714</v>
      </c>
      <c r="C9" s="274">
        <v>0</v>
      </c>
      <c r="D9" s="289">
        <v>0</v>
      </c>
      <c r="E9" s="278">
        <v>8.1699929999999998</v>
      </c>
      <c r="F9" s="274">
        <v>0</v>
      </c>
      <c r="G9" s="289">
        <v>0</v>
      </c>
      <c r="H9" s="278">
        <v>7.9648560000000002</v>
      </c>
      <c r="I9" s="274">
        <v>0</v>
      </c>
      <c r="J9" s="289">
        <v>0</v>
      </c>
      <c r="K9" s="218">
        <v>29.273562999999999</v>
      </c>
      <c r="L9" s="218">
        <v>0</v>
      </c>
      <c r="M9" s="244">
        <v>0</v>
      </c>
      <c r="N9" s="121"/>
      <c r="O9" s="121"/>
    </row>
    <row r="10" spans="1:15" ht="12">
      <c r="A10" s="168" t="s">
        <v>61</v>
      </c>
      <c r="B10" s="278">
        <v>1.7490399999999999</v>
      </c>
      <c r="C10" s="274">
        <v>0</v>
      </c>
      <c r="D10" s="289">
        <v>0</v>
      </c>
      <c r="E10" s="278">
        <v>1.856819</v>
      </c>
      <c r="F10" s="274">
        <v>0</v>
      </c>
      <c r="G10" s="289">
        <v>0</v>
      </c>
      <c r="H10" s="278">
        <v>1.32169</v>
      </c>
      <c r="I10" s="274">
        <v>0</v>
      </c>
      <c r="J10" s="289">
        <v>0</v>
      </c>
      <c r="K10" s="218">
        <v>4.927549</v>
      </c>
      <c r="L10" s="218">
        <v>0</v>
      </c>
      <c r="M10" s="244">
        <v>0</v>
      </c>
      <c r="N10" s="121"/>
      <c r="O10" s="121"/>
    </row>
    <row r="11" spans="1:15" ht="12">
      <c r="A11" s="168" t="s">
        <v>62</v>
      </c>
      <c r="B11" s="278">
        <v>3.5709999999999999E-2</v>
      </c>
      <c r="C11" s="274">
        <v>0</v>
      </c>
      <c r="D11" s="289">
        <v>0</v>
      </c>
      <c r="E11" s="278">
        <v>6.1449999999999998E-2</v>
      </c>
      <c r="F11" s="274">
        <v>0</v>
      </c>
      <c r="G11" s="289">
        <v>0</v>
      </c>
      <c r="H11" s="278">
        <v>6.2570000000000001E-2</v>
      </c>
      <c r="I11" s="274">
        <v>0</v>
      </c>
      <c r="J11" s="289">
        <v>0</v>
      </c>
      <c r="K11" s="218">
        <v>0.15972999999999998</v>
      </c>
      <c r="L11" s="218">
        <v>0</v>
      </c>
      <c r="M11" s="244">
        <v>0</v>
      </c>
      <c r="N11" s="121"/>
      <c r="O11" s="121"/>
    </row>
    <row r="12" spans="1:15" ht="12">
      <c r="A12" s="168" t="s">
        <v>37</v>
      </c>
      <c r="B12" s="278">
        <v>4921.961045</v>
      </c>
      <c r="C12" s="274">
        <v>3871.9207350000001</v>
      </c>
      <c r="D12" s="289">
        <v>0.7866622063035853</v>
      </c>
      <c r="E12" s="278">
        <v>3391.969521</v>
      </c>
      <c r="F12" s="274">
        <v>2611.403291000001</v>
      </c>
      <c r="G12" s="289">
        <v>0.76987817102499279</v>
      </c>
      <c r="H12" s="278">
        <v>2088.1844390000006</v>
      </c>
      <c r="I12" s="274">
        <v>1562.5305520000002</v>
      </c>
      <c r="J12" s="289">
        <v>0.74827228994593598</v>
      </c>
      <c r="K12" s="218">
        <v>10402.115005</v>
      </c>
      <c r="L12" s="218">
        <v>8045.8545780000013</v>
      </c>
      <c r="M12" s="244">
        <v>0.77348256331838172</v>
      </c>
      <c r="N12" s="121"/>
      <c r="O12" s="121"/>
    </row>
    <row r="13" spans="1:15" ht="12">
      <c r="A13" s="168" t="s">
        <v>72</v>
      </c>
      <c r="B13" s="278">
        <v>86.588999999999999</v>
      </c>
      <c r="C13" s="274">
        <v>0</v>
      </c>
      <c r="D13" s="289">
        <v>0</v>
      </c>
      <c r="E13" s="278">
        <v>56.808999999999997</v>
      </c>
      <c r="F13" s="274">
        <v>0</v>
      </c>
      <c r="G13" s="289">
        <v>0</v>
      </c>
      <c r="H13" s="278">
        <v>21.175000000000001</v>
      </c>
      <c r="I13" s="274">
        <v>0</v>
      </c>
      <c r="J13" s="289">
        <v>0</v>
      </c>
      <c r="K13" s="218">
        <v>164.57300000000001</v>
      </c>
      <c r="L13" s="218">
        <v>0</v>
      </c>
      <c r="M13" s="244">
        <v>0</v>
      </c>
      <c r="N13" s="121"/>
      <c r="O13" s="121"/>
    </row>
    <row r="14" spans="1:15" ht="12">
      <c r="A14" s="168" t="s">
        <v>36</v>
      </c>
      <c r="B14" s="278">
        <v>0</v>
      </c>
      <c r="C14" s="274">
        <v>0</v>
      </c>
      <c r="D14" s="289">
        <v>0</v>
      </c>
      <c r="E14" s="278">
        <v>0</v>
      </c>
      <c r="F14" s="274">
        <v>0</v>
      </c>
      <c r="G14" s="289">
        <v>0</v>
      </c>
      <c r="H14" s="278">
        <v>0</v>
      </c>
      <c r="I14" s="274">
        <v>0</v>
      </c>
      <c r="J14" s="289">
        <v>0</v>
      </c>
      <c r="K14" s="218">
        <v>0</v>
      </c>
      <c r="L14" s="218">
        <v>0</v>
      </c>
      <c r="M14" s="244">
        <v>0</v>
      </c>
      <c r="N14" s="121"/>
      <c r="O14" s="121"/>
    </row>
    <row r="15" spans="1:15" ht="12">
      <c r="A15" s="168" t="s">
        <v>35</v>
      </c>
      <c r="B15" s="278">
        <v>643.78365900000006</v>
      </c>
      <c r="C15" s="274">
        <v>71.602689999999996</v>
      </c>
      <c r="D15" s="289">
        <v>0.11122166429514793</v>
      </c>
      <c r="E15" s="278">
        <v>671.271432</v>
      </c>
      <c r="F15" s="274">
        <v>60.828249999999997</v>
      </c>
      <c r="G15" s="289">
        <v>9.0616473605568237E-2</v>
      </c>
      <c r="H15" s="278">
        <v>655.48447499999997</v>
      </c>
      <c r="I15" s="274">
        <v>56.914456999999999</v>
      </c>
      <c r="J15" s="289">
        <v>8.6828077812216686E-2</v>
      </c>
      <c r="K15" s="218">
        <v>1970.5395660000001</v>
      </c>
      <c r="L15" s="218">
        <v>189.34539699999999</v>
      </c>
      <c r="M15" s="244">
        <v>9.6088097020224958E-2</v>
      </c>
      <c r="N15" s="121"/>
      <c r="O15" s="121"/>
    </row>
    <row r="16" spans="1:15" ht="12">
      <c r="A16" s="168" t="s">
        <v>34</v>
      </c>
      <c r="B16" s="278">
        <v>34.163069999999998</v>
      </c>
      <c r="C16" s="274">
        <v>28.221728000000002</v>
      </c>
      <c r="D16" s="289">
        <v>0.82608875607490795</v>
      </c>
      <c r="E16" s="278">
        <v>34.363875999999998</v>
      </c>
      <c r="F16" s="274">
        <v>21.915620000000001</v>
      </c>
      <c r="G16" s="289">
        <v>0.63775169017604427</v>
      </c>
      <c r="H16" s="278">
        <v>0.80079500000000003</v>
      </c>
      <c r="I16" s="274">
        <v>0.469945</v>
      </c>
      <c r="J16" s="289">
        <v>0.58684806973070514</v>
      </c>
      <c r="K16" s="218">
        <v>69.327740999999989</v>
      </c>
      <c r="L16" s="218">
        <v>50.607293000000006</v>
      </c>
      <c r="M16" s="244">
        <v>0.72997175834706651</v>
      </c>
      <c r="N16" s="121"/>
      <c r="O16" s="121"/>
    </row>
    <row r="17" spans="1:15" ht="12">
      <c r="A17" s="168" t="s">
        <v>33</v>
      </c>
      <c r="B17" s="278">
        <v>340.75999000000002</v>
      </c>
      <c r="C17" s="274">
        <v>256.69673899999998</v>
      </c>
      <c r="D17" s="289">
        <v>0.75330656923660544</v>
      </c>
      <c r="E17" s="278">
        <v>274.98712906891097</v>
      </c>
      <c r="F17" s="274">
        <v>213.28365900000003</v>
      </c>
      <c r="G17" s="289">
        <v>0.77561324314401558</v>
      </c>
      <c r="H17" s="278">
        <v>236.55004740773813</v>
      </c>
      <c r="I17" s="274">
        <v>186.92410000000001</v>
      </c>
      <c r="J17" s="289">
        <v>0.79020952246017284</v>
      </c>
      <c r="K17" s="218">
        <v>852.29716647664907</v>
      </c>
      <c r="L17" s="218">
        <v>656.9044980000001</v>
      </c>
      <c r="M17" s="244">
        <v>0.77074584292660298</v>
      </c>
      <c r="N17" s="121"/>
      <c r="O17" s="121"/>
    </row>
    <row r="18" spans="1:15" ht="12">
      <c r="A18" s="168" t="s">
        <v>32</v>
      </c>
      <c r="B18" s="278">
        <v>617.05242899999985</v>
      </c>
      <c r="C18" s="274">
        <v>382.33400399999999</v>
      </c>
      <c r="D18" s="289">
        <v>0.61961348182295228</v>
      </c>
      <c r="E18" s="278">
        <v>592.99687499999982</v>
      </c>
      <c r="F18" s="274">
        <v>349.79340399999995</v>
      </c>
      <c r="G18" s="289">
        <v>0.58987394157852868</v>
      </c>
      <c r="H18" s="278">
        <v>515.38263299999994</v>
      </c>
      <c r="I18" s="274">
        <v>309.91015899999996</v>
      </c>
      <c r="J18" s="289">
        <v>0.60132053188528767</v>
      </c>
      <c r="K18" s="218">
        <v>1725.4319369999996</v>
      </c>
      <c r="L18" s="218">
        <v>1042.0375669999999</v>
      </c>
      <c r="M18" s="244">
        <v>0.60392852633282401</v>
      </c>
      <c r="N18" s="121"/>
      <c r="O18" s="121"/>
    </row>
    <row r="19" spans="1:15" ht="12">
      <c r="A19" s="168" t="s">
        <v>3</v>
      </c>
      <c r="B19" s="278">
        <v>0</v>
      </c>
      <c r="C19" s="274">
        <v>0</v>
      </c>
      <c r="D19" s="289">
        <v>0</v>
      </c>
      <c r="E19" s="278">
        <v>0</v>
      </c>
      <c r="F19" s="274">
        <v>0</v>
      </c>
      <c r="G19" s="289">
        <v>0</v>
      </c>
      <c r="H19" s="278">
        <v>0</v>
      </c>
      <c r="I19" s="274">
        <v>0</v>
      </c>
      <c r="J19" s="289">
        <v>0</v>
      </c>
      <c r="K19" s="218">
        <v>0</v>
      </c>
      <c r="L19" s="218">
        <v>0</v>
      </c>
      <c r="M19" s="244">
        <v>0</v>
      </c>
      <c r="N19" s="121"/>
      <c r="O19" s="121"/>
    </row>
    <row r="20" spans="1:15" ht="12">
      <c r="A20" s="168" t="s">
        <v>31</v>
      </c>
      <c r="B20" s="278">
        <v>32.533515000000001</v>
      </c>
      <c r="C20" s="274">
        <v>2.4669600000000003</v>
      </c>
      <c r="D20" s="289">
        <v>7.5828265098314779E-2</v>
      </c>
      <c r="E20" s="278">
        <v>11.315146000000006</v>
      </c>
      <c r="F20" s="274">
        <v>1.2674689999999997</v>
      </c>
      <c r="G20" s="289">
        <v>0.11201525813277169</v>
      </c>
      <c r="H20" s="278">
        <v>66.53591099999997</v>
      </c>
      <c r="I20" s="274">
        <v>1.7511929999999993</v>
      </c>
      <c r="J20" s="289">
        <v>2.6319516388676186E-2</v>
      </c>
      <c r="K20" s="218">
        <v>110.38457199999998</v>
      </c>
      <c r="L20" s="218">
        <v>5.4856219999999993</v>
      </c>
      <c r="M20" s="244">
        <v>4.9695549845498344E-2</v>
      </c>
      <c r="N20" s="121"/>
      <c r="O20" s="121"/>
    </row>
    <row r="21" spans="1:15" ht="12">
      <c r="A21" s="168" t="s">
        <v>30</v>
      </c>
      <c r="B21" s="278">
        <v>2310.3090386708473</v>
      </c>
      <c r="C21" s="274">
        <v>831.01874900000075</v>
      </c>
      <c r="D21" s="289">
        <v>0.35970025442055031</v>
      </c>
      <c r="E21" s="278">
        <v>1338.1029974140968</v>
      </c>
      <c r="F21" s="274">
        <v>406.19481699999955</v>
      </c>
      <c r="G21" s="289">
        <v>0.3035602026039676</v>
      </c>
      <c r="H21" s="278">
        <v>1060.8502473340225</v>
      </c>
      <c r="I21" s="274">
        <v>396.45637200000016</v>
      </c>
      <c r="J21" s="289">
        <v>0.37371568041419395</v>
      </c>
      <c r="K21" s="218">
        <v>4709.262283418966</v>
      </c>
      <c r="L21" s="218">
        <v>1633.6699380000005</v>
      </c>
      <c r="M21" s="244">
        <v>0.34690570192959003</v>
      </c>
      <c r="N21" s="121"/>
      <c r="O21" s="121"/>
    </row>
    <row r="22" spans="1:15" s="77" customFormat="1" ht="10.199999999999999">
      <c r="A22" s="192"/>
      <c r="B22" s="4"/>
      <c r="C22" s="4"/>
      <c r="D22" s="4"/>
      <c r="E22" s="4"/>
      <c r="F22" s="4"/>
      <c r="G22" s="4"/>
      <c r="H22" s="4"/>
      <c r="I22" s="4"/>
      <c r="M22" s="3"/>
    </row>
    <row r="23" spans="1:15">
      <c r="A23" s="16"/>
      <c r="B23" s="8"/>
      <c r="C23" s="130"/>
      <c r="D23" s="130"/>
      <c r="E23" s="130"/>
      <c r="F23" s="130"/>
      <c r="G23" s="130"/>
      <c r="H23" s="130"/>
      <c r="I23" s="130"/>
      <c r="J23" s="131"/>
      <c r="K23" s="131"/>
      <c r="L23" s="131"/>
      <c r="M23" s="131"/>
      <c r="O23" s="131"/>
    </row>
    <row r="24" spans="1:15">
      <c r="A24" s="16"/>
      <c r="B24" s="8"/>
      <c r="C24" s="131"/>
      <c r="D24" s="131"/>
      <c r="E24" s="131"/>
      <c r="F24" s="131"/>
      <c r="G24" s="131"/>
      <c r="H24" s="131"/>
      <c r="I24" s="131"/>
      <c r="J24" s="131"/>
      <c r="K24" s="131"/>
      <c r="L24" s="131"/>
      <c r="M24" s="131"/>
    </row>
    <row r="25" spans="1:15">
      <c r="A25" s="16"/>
      <c r="B25" s="25" t="str">
        <f>+B3</f>
        <v>Duben</v>
      </c>
      <c r="C25" s="93"/>
      <c r="D25" s="25" t="str">
        <f>+E3</f>
        <v>Květen</v>
      </c>
      <c r="E25" s="93"/>
      <c r="F25" s="25" t="str">
        <f>+H3</f>
        <v>Červen</v>
      </c>
      <c r="G25" s="93"/>
      <c r="J25" s="78"/>
      <c r="K25" s="131"/>
      <c r="L25" s="131"/>
      <c r="M25" s="131"/>
    </row>
    <row r="26" spans="1:15">
      <c r="A26" s="16"/>
      <c r="B26" s="25" t="str">
        <f>+B4</f>
        <v>Qnetto</v>
      </c>
      <c r="C26" s="93" t="str">
        <f>+C4</f>
        <v>QKVET</v>
      </c>
      <c r="D26" s="25" t="str">
        <f>+E4</f>
        <v>Qnetto</v>
      </c>
      <c r="E26" s="93" t="str">
        <f>+F4</f>
        <v>QKVET</v>
      </c>
      <c r="F26" s="25" t="str">
        <f>+H4</f>
        <v>Qnetto</v>
      </c>
      <c r="G26" s="93" t="str">
        <f>+I4</f>
        <v>QKVET</v>
      </c>
      <c r="J26" s="78"/>
      <c r="K26" s="131"/>
      <c r="L26" s="131"/>
      <c r="M26" s="131"/>
    </row>
    <row r="27" spans="1:15">
      <c r="A27" s="16"/>
      <c r="B27" s="8"/>
      <c r="C27" s="131"/>
      <c r="D27" s="131"/>
      <c r="E27" s="131"/>
      <c r="F27" s="131"/>
      <c r="G27" s="131"/>
      <c r="H27" s="131"/>
      <c r="I27" s="131"/>
      <c r="J27" s="131"/>
      <c r="K27" s="131"/>
      <c r="L27" s="131"/>
      <c r="M27" s="131"/>
    </row>
    <row r="28" spans="1:15">
      <c r="A28" s="16"/>
      <c r="B28" s="8"/>
      <c r="C28" s="131"/>
      <c r="D28" s="131"/>
      <c r="E28" s="131"/>
      <c r="F28" s="131"/>
      <c r="G28" s="131"/>
      <c r="H28" s="131"/>
      <c r="I28" s="131"/>
      <c r="J28" s="131"/>
      <c r="K28" s="131"/>
      <c r="L28" s="131"/>
      <c r="M28" s="131"/>
    </row>
    <row r="29" spans="1:15">
      <c r="A29" s="16"/>
      <c r="B29" s="8"/>
      <c r="C29" s="131"/>
      <c r="D29" s="131"/>
      <c r="E29" s="131"/>
      <c r="F29" s="131"/>
      <c r="G29" s="131"/>
      <c r="H29" s="131"/>
      <c r="I29" s="131"/>
      <c r="J29" s="131"/>
      <c r="K29" s="131"/>
      <c r="L29" s="131"/>
      <c r="M29" s="131"/>
    </row>
    <row r="30" spans="1:15">
      <c r="A30" s="16"/>
      <c r="B30" s="8"/>
      <c r="C30" s="131"/>
      <c r="D30" s="131"/>
      <c r="E30" s="131"/>
      <c r="F30" s="131"/>
      <c r="G30" s="131"/>
      <c r="H30" s="131"/>
      <c r="I30" s="131"/>
      <c r="J30" s="131"/>
      <c r="K30" s="131"/>
      <c r="L30" s="131"/>
      <c r="M30" s="131"/>
    </row>
    <row r="31" spans="1:15">
      <c r="A31" s="16"/>
      <c r="B31" s="8"/>
      <c r="C31" s="131"/>
      <c r="D31" s="131"/>
      <c r="E31" s="131"/>
      <c r="F31" s="131"/>
      <c r="G31" s="131"/>
      <c r="H31" s="131"/>
      <c r="I31" s="131"/>
      <c r="J31" s="131"/>
      <c r="K31" s="131"/>
      <c r="L31" s="131"/>
      <c r="M31" s="131"/>
    </row>
    <row r="32" spans="1:15">
      <c r="A32" s="16"/>
      <c r="B32" s="8"/>
      <c r="C32" s="131"/>
      <c r="D32" s="131"/>
      <c r="E32" s="131"/>
      <c r="F32" s="131"/>
      <c r="G32" s="131"/>
      <c r="H32" s="131"/>
      <c r="I32" s="131"/>
      <c r="J32" s="131"/>
      <c r="K32" s="131"/>
      <c r="L32" s="131"/>
      <c r="M32" s="131"/>
    </row>
    <row r="33" spans="1:13">
      <c r="A33" s="16"/>
      <c r="B33" s="8"/>
      <c r="C33" s="131"/>
      <c r="D33" s="131"/>
      <c r="E33" s="131"/>
      <c r="F33" s="131"/>
      <c r="G33" s="131"/>
      <c r="H33" s="131"/>
      <c r="I33" s="131"/>
      <c r="J33" s="131"/>
      <c r="K33" s="131"/>
      <c r="L33" s="131"/>
      <c r="M33" s="131"/>
    </row>
    <row r="34" spans="1:13">
      <c r="A34" s="16"/>
      <c r="B34" s="8"/>
      <c r="C34" s="131"/>
      <c r="D34" s="131"/>
      <c r="E34" s="131"/>
      <c r="F34" s="131"/>
      <c r="G34" s="131"/>
      <c r="H34" s="131"/>
      <c r="I34" s="131"/>
      <c r="J34" s="131"/>
      <c r="K34" s="131"/>
      <c r="L34" s="131"/>
      <c r="M34" s="131"/>
    </row>
    <row r="35" spans="1:13">
      <c r="A35" s="16"/>
      <c r="B35" s="8"/>
      <c r="C35" s="131"/>
      <c r="D35" s="131"/>
      <c r="E35" s="131"/>
      <c r="F35" s="131"/>
      <c r="G35" s="131"/>
      <c r="H35" s="131"/>
      <c r="I35" s="131"/>
      <c r="J35" s="131"/>
      <c r="K35" s="131"/>
      <c r="L35" s="131"/>
      <c r="M35" s="131"/>
    </row>
    <row r="36" spans="1:13">
      <c r="A36" s="16"/>
      <c r="B36" s="8"/>
      <c r="C36" s="131"/>
      <c r="D36" s="131"/>
      <c r="E36" s="131"/>
      <c r="F36" s="131"/>
      <c r="G36" s="131"/>
      <c r="H36" s="131"/>
      <c r="I36" s="131"/>
      <c r="J36" s="131"/>
      <c r="K36" s="131"/>
      <c r="L36" s="131"/>
      <c r="M36" s="131"/>
    </row>
    <row r="37" spans="1:13">
      <c r="A37" s="16"/>
      <c r="B37" s="8"/>
      <c r="C37" s="131"/>
      <c r="D37" s="131"/>
      <c r="E37" s="131"/>
      <c r="F37" s="131"/>
      <c r="G37" s="131"/>
      <c r="H37" s="131"/>
      <c r="I37" s="131"/>
      <c r="J37" s="131"/>
      <c r="K37" s="131"/>
      <c r="L37" s="131"/>
      <c r="M37" s="131"/>
    </row>
    <row r="38" spans="1:13">
      <c r="A38" s="16"/>
      <c r="B38" s="8"/>
      <c r="C38" s="131"/>
      <c r="D38" s="131"/>
      <c r="E38" s="131"/>
      <c r="F38" s="131"/>
      <c r="G38" s="131"/>
      <c r="H38" s="131"/>
      <c r="I38" s="131"/>
      <c r="J38" s="131"/>
      <c r="K38" s="131"/>
      <c r="L38" s="131"/>
      <c r="M38" s="131"/>
    </row>
    <row r="39" spans="1:13">
      <c r="A39" s="131"/>
      <c r="B39" s="131"/>
      <c r="C39" s="131"/>
      <c r="D39" s="131"/>
      <c r="E39" s="131"/>
      <c r="F39" s="131"/>
      <c r="G39" s="131"/>
      <c r="H39" s="131"/>
      <c r="I39" s="131"/>
      <c r="J39" s="131"/>
      <c r="K39" s="131"/>
      <c r="L39" s="131"/>
      <c r="M39" s="131"/>
    </row>
    <row r="40" spans="1:13">
      <c r="A40" s="131"/>
      <c r="B40" s="131"/>
      <c r="C40" s="131"/>
      <c r="D40" s="131"/>
      <c r="E40" s="131"/>
      <c r="F40" s="131"/>
      <c r="G40" s="131"/>
      <c r="H40" s="131"/>
      <c r="I40" s="131"/>
      <c r="J40" s="131"/>
      <c r="K40" s="131"/>
      <c r="L40" s="131"/>
      <c r="M40" s="131"/>
    </row>
    <row r="41" spans="1:13">
      <c r="A41" s="131"/>
      <c r="B41" s="131"/>
      <c r="C41" s="131"/>
      <c r="D41" s="131"/>
      <c r="E41" s="131"/>
      <c r="F41" s="131"/>
      <c r="G41" s="131"/>
      <c r="H41" s="131"/>
      <c r="I41" s="131"/>
      <c r="J41" s="131"/>
      <c r="K41" s="131"/>
      <c r="L41" s="131"/>
      <c r="M41" s="131"/>
    </row>
    <row r="42" spans="1:13">
      <c r="A42" s="131"/>
      <c r="B42" s="131"/>
      <c r="C42" s="131"/>
      <c r="D42" s="131"/>
      <c r="E42" s="131"/>
      <c r="F42" s="131"/>
      <c r="G42" s="131"/>
      <c r="H42" s="131"/>
      <c r="I42" s="131"/>
      <c r="J42" s="131"/>
      <c r="K42" s="131"/>
      <c r="L42" s="131"/>
      <c r="M42" s="131"/>
    </row>
    <row r="43" spans="1:13">
      <c r="A43" s="131"/>
      <c r="B43" s="131"/>
      <c r="C43" s="131"/>
      <c r="D43" s="131"/>
      <c r="E43" s="131"/>
      <c r="F43" s="131"/>
      <c r="G43" s="131"/>
      <c r="H43" s="131"/>
      <c r="I43" s="131"/>
      <c r="J43" s="131"/>
      <c r="K43" s="131"/>
      <c r="L43" s="131"/>
      <c r="M43" s="131"/>
    </row>
    <row r="44" spans="1:13">
      <c r="A44" s="131"/>
      <c r="B44" s="131"/>
      <c r="C44" s="131"/>
      <c r="D44" s="131"/>
      <c r="E44" s="131"/>
      <c r="F44" s="131"/>
      <c r="G44" s="131"/>
      <c r="H44" s="131"/>
      <c r="I44" s="131"/>
      <c r="J44" s="131"/>
      <c r="K44" s="131"/>
      <c r="L44" s="131"/>
      <c r="M44" s="131"/>
    </row>
    <row r="45" spans="1:13">
      <c r="A45" s="131"/>
      <c r="B45" s="131"/>
      <c r="C45" s="131"/>
      <c r="D45" s="131"/>
      <c r="E45" s="131"/>
      <c r="F45" s="131"/>
      <c r="G45" s="131"/>
      <c r="H45" s="131"/>
      <c r="I45" s="131"/>
      <c r="J45" s="131"/>
      <c r="K45" s="131"/>
      <c r="L45" s="131"/>
      <c r="M45" s="131"/>
    </row>
  </sheetData>
  <mergeCells count="5">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34"/>
  <sheetViews>
    <sheetView showGridLines="0" view="pageBreakPreview" topLeftCell="A4" zoomScaleNormal="100" zoomScaleSheetLayoutView="100" workbookViewId="0">
      <selection activeCell="N42" sqref="N42"/>
    </sheetView>
  </sheetViews>
  <sheetFormatPr defaultColWidth="9.109375" defaultRowHeight="11.4"/>
  <cols>
    <col min="1" max="1" width="29.6640625" style="66" customWidth="1"/>
    <col min="2" max="6" width="10.6640625" style="66" customWidth="1"/>
    <col min="7" max="7" width="11.44140625" style="66" bestFit="1" customWidth="1"/>
    <col min="8" max="10" width="9.109375" style="66"/>
    <col min="11" max="11" width="9.109375" style="66" customWidth="1"/>
    <col min="12" max="12" width="12.6640625" style="66" customWidth="1"/>
    <col min="13" max="16384" width="9.109375" style="66"/>
  </cols>
  <sheetData>
    <row r="1" spans="1:12" s="131" customFormat="1" ht="21">
      <c r="A1" s="176" t="s">
        <v>282</v>
      </c>
      <c r="L1" s="241" t="str">
        <f>'3'!N1</f>
        <v>II. čtvrtletí 2023</v>
      </c>
    </row>
    <row r="2" spans="1:12" s="76" customFormat="1" ht="17.399999999999999">
      <c r="A2" s="236" t="s">
        <v>283</v>
      </c>
      <c r="B2" s="147"/>
      <c r="C2" s="147"/>
      <c r="D2" s="147"/>
      <c r="E2" s="147"/>
    </row>
    <row r="3" spans="1:12" ht="6" customHeight="1">
      <c r="A3" s="7"/>
      <c r="B3" s="7"/>
      <c r="C3" s="7"/>
      <c r="D3" s="7"/>
      <c r="E3" s="7"/>
    </row>
    <row r="4" spans="1:12" s="74" customFormat="1" ht="12" customHeight="1">
      <c r="A4" s="245"/>
      <c r="B4" s="221" t="s">
        <v>42</v>
      </c>
      <c r="C4" s="221" t="s">
        <v>43</v>
      </c>
      <c r="D4" s="221" t="s">
        <v>44</v>
      </c>
      <c r="E4" s="221" t="s">
        <v>45</v>
      </c>
      <c r="F4" s="221" t="s">
        <v>7</v>
      </c>
    </row>
    <row r="5" spans="1:12" s="74" customFormat="1">
      <c r="A5" s="245" t="s">
        <v>174</v>
      </c>
      <c r="B5" s="246">
        <v>59492.390077321405</v>
      </c>
      <c r="C5" s="246">
        <v>33647.194626035664</v>
      </c>
      <c r="D5" s="246">
        <v>26175.937773657737</v>
      </c>
      <c r="E5" s="246">
        <v>50852.251834295188</v>
      </c>
      <c r="F5" s="198">
        <f t="shared" ref="F5:F10" si="0">SUM(B5:E5)</f>
        <v>170167.77431131</v>
      </c>
      <c r="H5" s="145">
        <v>2017</v>
      </c>
    </row>
    <row r="6" spans="1:12" s="74" customFormat="1">
      <c r="A6" s="245" t="s">
        <v>175</v>
      </c>
      <c r="B6" s="246">
        <v>59760.704269635316</v>
      </c>
      <c r="C6" s="246">
        <v>28688.566620999998</v>
      </c>
      <c r="D6" s="246">
        <v>24452.443356056858</v>
      </c>
      <c r="E6" s="246">
        <v>50022.54916319999</v>
      </c>
      <c r="F6" s="198">
        <f t="shared" si="0"/>
        <v>162924.26340989216</v>
      </c>
      <c r="H6" s="145">
        <f>+H5+1</f>
        <v>2018</v>
      </c>
    </row>
    <row r="7" spans="1:12" s="74" customFormat="1">
      <c r="A7" s="245" t="s">
        <v>186</v>
      </c>
      <c r="B7" s="246">
        <v>55809.228224338687</v>
      </c>
      <c r="C7" s="246">
        <v>32753.71361992339</v>
      </c>
      <c r="D7" s="246">
        <v>24978.363623037163</v>
      </c>
      <c r="E7" s="246">
        <v>48372.261379309275</v>
      </c>
      <c r="F7" s="198">
        <f t="shared" si="0"/>
        <v>161913.56684660853</v>
      </c>
      <c r="H7" s="145">
        <f>+H6+1</f>
        <v>2019</v>
      </c>
    </row>
    <row r="8" spans="1:12" s="74" customFormat="1">
      <c r="A8" s="245" t="s">
        <v>191</v>
      </c>
      <c r="B8" s="246">
        <v>53528.76771021785</v>
      </c>
      <c r="C8" s="246">
        <v>31489.553688778622</v>
      </c>
      <c r="D8" s="246">
        <v>24527.664056400004</v>
      </c>
      <c r="E8" s="246">
        <v>47371.722850400001</v>
      </c>
      <c r="F8" s="198">
        <f t="shared" si="0"/>
        <v>156917.70830579646</v>
      </c>
      <c r="H8" s="145"/>
    </row>
    <row r="9" spans="1:12" s="74" customFormat="1">
      <c r="A9" s="245" t="s">
        <v>200</v>
      </c>
      <c r="B9" s="246">
        <v>55541.375279728229</v>
      </c>
      <c r="C9" s="246">
        <v>33762.132468309996</v>
      </c>
      <c r="D9" s="246">
        <v>24376.239993047431</v>
      </c>
      <c r="E9" s="246">
        <v>48025.460575200006</v>
      </c>
      <c r="F9" s="198">
        <f t="shared" si="0"/>
        <v>161705.20831628566</v>
      </c>
      <c r="H9" s="145"/>
    </row>
    <row r="10" spans="1:12" s="74" customFormat="1">
      <c r="A10" s="245" t="s">
        <v>290</v>
      </c>
      <c r="B10" s="246">
        <v>51649.8799137733</v>
      </c>
      <c r="C10" s="246">
        <v>30879.657070071997</v>
      </c>
      <c r="D10" s="246">
        <v>24270.988412999999</v>
      </c>
      <c r="E10" s="246">
        <v>44292.940444376</v>
      </c>
      <c r="F10" s="198">
        <f t="shared" si="0"/>
        <v>151093.46584122127</v>
      </c>
      <c r="H10" s="145"/>
    </row>
    <row r="11" spans="1:12" s="74" customFormat="1">
      <c r="A11" s="245" t="s">
        <v>315</v>
      </c>
      <c r="B11" s="246">
        <f>+'3'!B5</f>
        <v>47724.371054209128</v>
      </c>
      <c r="C11" s="246">
        <f>+'3'!E5</f>
        <v>29392.910226895623</v>
      </c>
      <c r="D11" s="246"/>
      <c r="E11" s="246"/>
      <c r="F11" s="198"/>
      <c r="H11" s="145"/>
    </row>
    <row r="12" spans="1:12" s="74" customFormat="1">
      <c r="A12" s="245" t="s">
        <v>173</v>
      </c>
      <c r="B12" s="198">
        <f>+B11-B10</f>
        <v>-3925.5088595641719</v>
      </c>
      <c r="C12" s="198">
        <f>+C11-C10</f>
        <v>-1486.7468431763737</v>
      </c>
      <c r="D12" s="198"/>
      <c r="E12" s="198"/>
      <c r="F12" s="198"/>
    </row>
    <row r="13" spans="1:12" s="74" customFormat="1" ht="12">
      <c r="A13" s="247" t="s">
        <v>173</v>
      </c>
      <c r="B13" s="203">
        <f>+(B11-B10)/B10</f>
        <v>-7.6002284344466972E-2</v>
      </c>
      <c r="C13" s="203">
        <f>+(C11-C10)/C10</f>
        <v>-4.8146481672469793E-2</v>
      </c>
      <c r="D13" s="203"/>
      <c r="E13" s="203"/>
      <c r="F13" s="203"/>
    </row>
    <row r="14" spans="1:12" s="74" customFormat="1">
      <c r="A14" s="245" t="s">
        <v>177</v>
      </c>
      <c r="B14" s="246">
        <v>37510.164867892709</v>
      </c>
      <c r="C14" s="246">
        <v>16101.258851967654</v>
      </c>
      <c r="D14" s="246">
        <v>10892.098498398203</v>
      </c>
      <c r="E14" s="246">
        <v>29809.263052627972</v>
      </c>
      <c r="F14" s="198">
        <f t="shared" ref="F14:F19" si="1">SUM(B14:E14)</f>
        <v>94312.785270886539</v>
      </c>
    </row>
    <row r="15" spans="1:12" s="74" customFormat="1">
      <c r="A15" s="245" t="s">
        <v>178</v>
      </c>
      <c r="B15" s="246">
        <v>38059.708081806333</v>
      </c>
      <c r="C15" s="246">
        <v>12376.442392000001</v>
      </c>
      <c r="D15" s="246">
        <v>9704.6084629196266</v>
      </c>
      <c r="E15" s="246">
        <v>28893.454441721136</v>
      </c>
      <c r="F15" s="198">
        <f t="shared" si="1"/>
        <v>89034.213378447108</v>
      </c>
    </row>
    <row r="16" spans="1:12" s="74" customFormat="1">
      <c r="A16" s="245" t="s">
        <v>187</v>
      </c>
      <c r="B16" s="246">
        <v>34400.185867995431</v>
      </c>
      <c r="C16" s="246">
        <v>15804.078629958018</v>
      </c>
      <c r="D16" s="246">
        <v>10045.79911108522</v>
      </c>
      <c r="E16" s="246">
        <v>27517.002409825865</v>
      </c>
      <c r="F16" s="198">
        <f t="shared" si="1"/>
        <v>87767.066018864542</v>
      </c>
    </row>
    <row r="17" spans="1:19" s="74" customFormat="1">
      <c r="A17" s="245" t="s">
        <v>192</v>
      </c>
      <c r="B17" s="246">
        <v>32870.945788518613</v>
      </c>
      <c r="C17" s="246">
        <v>14818.914658930849</v>
      </c>
      <c r="D17" s="246">
        <v>9700.1600115525835</v>
      </c>
      <c r="E17" s="246">
        <v>28538.475790229295</v>
      </c>
      <c r="F17" s="198">
        <f t="shared" si="1"/>
        <v>85928.496249231335</v>
      </c>
    </row>
    <row r="18" spans="1:19" s="74" customFormat="1">
      <c r="A18" s="245" t="s">
        <v>201</v>
      </c>
      <c r="B18" s="246">
        <v>35884.338605227051</v>
      </c>
      <c r="C18" s="246">
        <v>17769.04911468277</v>
      </c>
      <c r="D18" s="246">
        <v>9774.41938479083</v>
      </c>
      <c r="E18" s="246">
        <v>29062.793518273029</v>
      </c>
      <c r="F18" s="198">
        <f t="shared" si="1"/>
        <v>92490.600622973681</v>
      </c>
    </row>
    <row r="19" spans="1:19" s="74" customFormat="1">
      <c r="A19" s="245" t="s">
        <v>291</v>
      </c>
      <c r="B19" s="246">
        <v>31881.908243022164</v>
      </c>
      <c r="C19" s="246">
        <v>14755.739691572808</v>
      </c>
      <c r="D19" s="246">
        <v>9897.3190016545013</v>
      </c>
      <c r="E19" s="246">
        <v>25535.021715121322</v>
      </c>
      <c r="F19" s="198">
        <f t="shared" si="1"/>
        <v>82069.988651370804</v>
      </c>
    </row>
    <row r="20" spans="1:19" s="74" customFormat="1">
      <c r="A20" s="245" t="s">
        <v>316</v>
      </c>
      <c r="B20" s="246">
        <f>+'3'!B13</f>
        <v>29454.378424276285</v>
      </c>
      <c r="C20" s="246">
        <f>+'3'!E13</f>
        <v>14341.113457146559</v>
      </c>
      <c r="D20" s="246"/>
      <c r="E20" s="246"/>
      <c r="F20" s="198"/>
    </row>
    <row r="21" spans="1:19" s="74" customFormat="1">
      <c r="A21" s="245" t="s">
        <v>176</v>
      </c>
      <c r="B21" s="198">
        <f>+B20-B19</f>
        <v>-2427.5298187458793</v>
      </c>
      <c r="C21" s="198">
        <f>+C20-C19</f>
        <v>-414.62623442624863</v>
      </c>
      <c r="D21" s="198"/>
      <c r="E21" s="198"/>
      <c r="F21" s="198"/>
    </row>
    <row r="22" spans="1:19" s="74" customFormat="1" ht="12">
      <c r="A22" s="247" t="s">
        <v>176</v>
      </c>
      <c r="B22" s="203">
        <f>+(B20-B19)/B19</f>
        <v>-7.6141296193498104E-2</v>
      </c>
      <c r="C22" s="203">
        <f>+(C20-C19)/C19</f>
        <v>-2.8099318847637778E-2</v>
      </c>
      <c r="D22" s="203"/>
      <c r="E22" s="203"/>
      <c r="F22" s="203"/>
      <c r="K22" s="74" t="s">
        <v>207</v>
      </c>
    </row>
    <row r="23" spans="1:19" s="77" customFormat="1" ht="10.199999999999999">
      <c r="F23" s="99"/>
    </row>
    <row r="24" spans="1:19">
      <c r="B24" s="144"/>
      <c r="C24" s="144"/>
      <c r="D24" s="144"/>
      <c r="E24" s="144"/>
      <c r="F24" s="144"/>
      <c r="H24" s="66" t="s">
        <v>207</v>
      </c>
    </row>
    <row r="32" spans="1:19">
      <c r="P32" s="79"/>
      <c r="Q32" s="79"/>
      <c r="R32" s="79"/>
      <c r="S32" s="79"/>
    </row>
    <row r="33" spans="17:19">
      <c r="Q33" s="128"/>
      <c r="R33" s="128"/>
      <c r="S33" s="128"/>
    </row>
    <row r="34" spans="17:19">
      <c r="Q34" s="128"/>
      <c r="R34" s="128"/>
      <c r="S34" s="128"/>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45"/>
  <sheetViews>
    <sheetView showGridLines="0" view="pageBreakPreview" zoomScaleNormal="70" zoomScaleSheetLayoutView="100" workbookViewId="0">
      <selection activeCell="P38" sqref="P38"/>
    </sheetView>
  </sheetViews>
  <sheetFormatPr defaultColWidth="9.109375" defaultRowHeight="13.2"/>
  <cols>
    <col min="1" max="1" width="29.6640625" style="134" customWidth="1"/>
    <col min="2" max="13" width="8.6640625" style="134" customWidth="1"/>
    <col min="14" max="14" width="8.88671875" style="134" customWidth="1"/>
    <col min="15" max="16384" width="9.109375" style="134"/>
  </cols>
  <sheetData>
    <row r="1" spans="1:14" ht="17.399999999999999">
      <c r="A1" s="236" t="s">
        <v>284</v>
      </c>
      <c r="N1" s="241" t="str">
        <f>'3'!N1</f>
        <v>II. čtvrtletí 2023</v>
      </c>
    </row>
    <row r="2" spans="1:14" s="74" customFormat="1" ht="6" customHeight="1"/>
    <row r="3" spans="1:14" s="74" customFormat="1" ht="12">
      <c r="A3" s="245"/>
      <c r="B3" s="221" t="s">
        <v>8</v>
      </c>
      <c r="C3" s="221" t="s">
        <v>9</v>
      </c>
      <c r="D3" s="221" t="s">
        <v>10</v>
      </c>
      <c r="E3" s="221" t="s">
        <v>11</v>
      </c>
      <c r="F3" s="221" t="s">
        <v>12</v>
      </c>
      <c r="G3" s="221" t="s">
        <v>13</v>
      </c>
      <c r="H3" s="221" t="s">
        <v>14</v>
      </c>
      <c r="I3" s="221" t="s">
        <v>15</v>
      </c>
      <c r="J3" s="221" t="s">
        <v>16</v>
      </c>
      <c r="K3" s="221" t="s">
        <v>17</v>
      </c>
      <c r="L3" s="221" t="s">
        <v>18</v>
      </c>
      <c r="M3" s="221" t="s">
        <v>19</v>
      </c>
      <c r="N3" s="221" t="s">
        <v>7</v>
      </c>
    </row>
    <row r="4" spans="1:14" s="74" customFormat="1" ht="11.4">
      <c r="A4" s="245" t="s">
        <v>174</v>
      </c>
      <c r="B4" s="246">
        <v>24789.614332580783</v>
      </c>
      <c r="C4" s="246">
        <v>18587.654647233896</v>
      </c>
      <c r="D4" s="246">
        <v>16115.121097506728</v>
      </c>
      <c r="E4" s="246">
        <v>14166.977929142482</v>
      </c>
      <c r="F4" s="198">
        <v>11027.89462236002</v>
      </c>
      <c r="G4" s="198">
        <v>8452.32207453316</v>
      </c>
      <c r="H4" s="198">
        <v>7792.7375030096828</v>
      </c>
      <c r="I4" s="198">
        <v>8048.3981191524254</v>
      </c>
      <c r="J4" s="198">
        <v>10334.802151495629</v>
      </c>
      <c r="K4" s="198">
        <v>13440.563805668024</v>
      </c>
      <c r="L4" s="198">
        <v>17328.765497294422</v>
      </c>
      <c r="M4" s="198">
        <v>20082.922531332741</v>
      </c>
      <c r="N4" s="198">
        <f t="shared" ref="N4:N9" si="0">SUM(B4:M4)</f>
        <v>170167.77431131</v>
      </c>
    </row>
    <row r="5" spans="1:14" s="74" customFormat="1" ht="11.4">
      <c r="A5" s="245" t="s">
        <v>175</v>
      </c>
      <c r="B5" s="246">
        <v>20205.211442418848</v>
      </c>
      <c r="C5" s="246">
        <v>19893.166386910842</v>
      </c>
      <c r="D5" s="246">
        <v>19662.32644030562</v>
      </c>
      <c r="E5" s="246">
        <v>11150.511060999999</v>
      </c>
      <c r="F5" s="246">
        <v>9168.1220959999991</v>
      </c>
      <c r="G5" s="246">
        <v>8369.9334639999997</v>
      </c>
      <c r="H5" s="246">
        <v>7962.9605086828506</v>
      </c>
      <c r="I5" s="246">
        <v>7784.6699982328555</v>
      </c>
      <c r="J5" s="246">
        <v>8704.8128491411517</v>
      </c>
      <c r="K5" s="246">
        <v>13135.075855999996</v>
      </c>
      <c r="L5" s="246">
        <v>16756.354485800002</v>
      </c>
      <c r="M5" s="246">
        <v>20131.118821399996</v>
      </c>
      <c r="N5" s="198">
        <f t="shared" si="0"/>
        <v>162924.26340989216</v>
      </c>
    </row>
    <row r="6" spans="1:14" s="74" customFormat="1" ht="11.4">
      <c r="A6" s="245" t="s">
        <v>186</v>
      </c>
      <c r="B6" s="246">
        <v>22056.231138374733</v>
      </c>
      <c r="C6" s="246">
        <v>17612.441168614299</v>
      </c>
      <c r="D6" s="246">
        <v>16140.555917349662</v>
      </c>
      <c r="E6" s="246">
        <v>12700.30037967566</v>
      </c>
      <c r="F6" s="246">
        <v>11948.674272138687</v>
      </c>
      <c r="G6" s="246">
        <v>8104.7389681090417</v>
      </c>
      <c r="H6" s="246">
        <v>7552.761860120464</v>
      </c>
      <c r="I6" s="246">
        <v>7913.1296058622011</v>
      </c>
      <c r="J6" s="246">
        <v>9512.4721570544971</v>
      </c>
      <c r="K6" s="246">
        <v>13236.202923498169</v>
      </c>
      <c r="L6" s="246">
        <v>16157.598374748406</v>
      </c>
      <c r="M6" s="246">
        <v>18978.460081062705</v>
      </c>
      <c r="N6" s="198">
        <f t="shared" si="0"/>
        <v>161913.5668466085</v>
      </c>
    </row>
    <row r="7" spans="1:14" s="74" customFormat="1" ht="11.4">
      <c r="A7" s="245" t="s">
        <v>191</v>
      </c>
      <c r="B7" s="246">
        <v>20414.695697199997</v>
      </c>
      <c r="C7" s="246">
        <v>16681.781302230935</v>
      </c>
      <c r="D7" s="246">
        <v>16432.290710786918</v>
      </c>
      <c r="E7" s="246">
        <v>12068.091523978623</v>
      </c>
      <c r="F7" s="246">
        <v>10838.722607399999</v>
      </c>
      <c r="G7" s="246">
        <v>8582.739557400002</v>
      </c>
      <c r="H7" s="246">
        <v>8024.1053863999996</v>
      </c>
      <c r="I7" s="246">
        <v>7694.3480824000017</v>
      </c>
      <c r="J7" s="246">
        <v>8809.2105876000023</v>
      </c>
      <c r="K7" s="246">
        <v>13094.066603000003</v>
      </c>
      <c r="L7" s="246">
        <v>16139.0916548</v>
      </c>
      <c r="M7" s="246">
        <v>18138.5645926</v>
      </c>
      <c r="N7" s="198">
        <f t="shared" si="0"/>
        <v>156917.70830579643</v>
      </c>
    </row>
    <row r="8" spans="1:14" s="74" customFormat="1" ht="11.4">
      <c r="A8" s="245" t="s">
        <v>200</v>
      </c>
      <c r="B8" s="246">
        <v>20176.025784691454</v>
      </c>
      <c r="C8" s="246">
        <v>18164.750606779115</v>
      </c>
      <c r="D8" s="246">
        <v>17200.598888257657</v>
      </c>
      <c r="E8" s="246">
        <v>14288.328006858932</v>
      </c>
      <c r="F8" s="246">
        <v>11521.628364990023</v>
      </c>
      <c r="G8" s="246">
        <v>7952.1760964610366</v>
      </c>
      <c r="H8" s="246">
        <v>7518.2408620681244</v>
      </c>
      <c r="I8" s="246">
        <v>7904.9501709583219</v>
      </c>
      <c r="J8" s="246">
        <v>8953.0489600209839</v>
      </c>
      <c r="K8" s="246">
        <v>12887.296510599999</v>
      </c>
      <c r="L8" s="246">
        <v>16133.109281400002</v>
      </c>
      <c r="M8" s="246">
        <v>19005.054783200001</v>
      </c>
      <c r="N8" s="198">
        <f t="shared" si="0"/>
        <v>161705.20831628566</v>
      </c>
    </row>
    <row r="9" spans="1:14" s="74" customFormat="1" ht="11.4">
      <c r="A9" s="245" t="s">
        <v>290</v>
      </c>
      <c r="B9" s="246">
        <v>19443.893473</v>
      </c>
      <c r="C9" s="246">
        <v>15892.034386651603</v>
      </c>
      <c r="D9" s="246">
        <v>16313.952054121697</v>
      </c>
      <c r="E9" s="246">
        <v>13523.164816279999</v>
      </c>
      <c r="F9" s="246">
        <v>9408.3478437360027</v>
      </c>
      <c r="G9" s="246">
        <v>7948.1444100559984</v>
      </c>
      <c r="H9" s="246">
        <v>7511.9053000000004</v>
      </c>
      <c r="I9" s="246">
        <v>7457.2335599999997</v>
      </c>
      <c r="J9" s="246">
        <v>9301.849553</v>
      </c>
      <c r="K9" s="246">
        <v>11147.413182376002</v>
      </c>
      <c r="L9" s="246">
        <v>14951.953478183999</v>
      </c>
      <c r="M9" s="246">
        <v>18193.573783816002</v>
      </c>
      <c r="N9" s="198">
        <f t="shared" si="0"/>
        <v>151093.4658412213</v>
      </c>
    </row>
    <row r="10" spans="1:14" s="74" customFormat="1" ht="11.4">
      <c r="A10" s="245" t="s">
        <v>315</v>
      </c>
      <c r="B10" s="246">
        <f>+'3'!B6</f>
        <v>17155.453042492991</v>
      </c>
      <c r="C10" s="246">
        <f>+'3'!C6</f>
        <v>15620.820615129891</v>
      </c>
      <c r="D10" s="246">
        <f>+'3'!D6</f>
        <v>14948.097396586254</v>
      </c>
      <c r="E10" s="246">
        <f>+'3'!E6</f>
        <v>12923.087218670851</v>
      </c>
      <c r="F10" s="246">
        <f>+'3'!F6</f>
        <v>9370.698598483008</v>
      </c>
      <c r="G10" s="246">
        <f>+'3'!G6</f>
        <v>7099.1244097417612</v>
      </c>
      <c r="H10" s="246"/>
      <c r="I10" s="246"/>
      <c r="J10" s="246"/>
      <c r="K10" s="246"/>
      <c r="L10" s="246"/>
      <c r="M10" s="246"/>
      <c r="N10" s="198"/>
    </row>
    <row r="11" spans="1:14" s="74" customFormat="1" ht="11.4">
      <c r="A11" s="245" t="s">
        <v>173</v>
      </c>
      <c r="B11" s="198">
        <f>+B10-B9</f>
        <v>-2288.4404305070093</v>
      </c>
      <c r="C11" s="198">
        <f t="shared" ref="C11:G11" si="1">+C10-C9</f>
        <v>-271.21377152171226</v>
      </c>
      <c r="D11" s="198">
        <f t="shared" si="1"/>
        <v>-1365.854657535443</v>
      </c>
      <c r="E11" s="198">
        <f t="shared" si="1"/>
        <v>-600.07759760914814</v>
      </c>
      <c r="F11" s="198">
        <f t="shared" si="1"/>
        <v>-37.64924525299466</v>
      </c>
      <c r="G11" s="198">
        <f t="shared" si="1"/>
        <v>-849.02000031423722</v>
      </c>
      <c r="H11" s="198"/>
      <c r="I11" s="198"/>
      <c r="J11" s="198"/>
      <c r="K11" s="198"/>
      <c r="L11" s="198"/>
      <c r="M11" s="198"/>
      <c r="N11" s="198"/>
    </row>
    <row r="12" spans="1:14" s="74" customFormat="1" ht="12">
      <c r="A12" s="247" t="s">
        <v>173</v>
      </c>
      <c r="B12" s="203">
        <f>+(B10-B9)/B9</f>
        <v>-0.11769455709499552</v>
      </c>
      <c r="C12" s="203">
        <f t="shared" ref="C12:G12" si="2">+(C10-C9)/C9</f>
        <v>-1.7066019675210133E-2</v>
      </c>
      <c r="D12" s="203">
        <f t="shared" si="2"/>
        <v>-8.3723101122536503E-2</v>
      </c>
      <c r="E12" s="203">
        <f t="shared" si="2"/>
        <v>-4.4374050435792858E-2</v>
      </c>
      <c r="F12" s="203">
        <f t="shared" si="2"/>
        <v>-4.0016850862993128E-3</v>
      </c>
      <c r="G12" s="203">
        <f t="shared" si="2"/>
        <v>-0.10681990116335285</v>
      </c>
      <c r="H12" s="203"/>
      <c r="I12" s="203"/>
      <c r="J12" s="203"/>
      <c r="K12" s="203"/>
      <c r="L12" s="203"/>
      <c r="M12" s="203"/>
      <c r="N12" s="203"/>
    </row>
    <row r="13" spans="1:14" s="74" customFormat="1" ht="11.4">
      <c r="A13" s="245" t="s">
        <v>177</v>
      </c>
      <c r="B13" s="246">
        <v>16476.822179766987</v>
      </c>
      <c r="C13" s="246">
        <v>11652.657417777555</v>
      </c>
      <c r="D13" s="246">
        <v>9380.6852703481654</v>
      </c>
      <c r="E13" s="246">
        <v>7846.1932239972994</v>
      </c>
      <c r="F13" s="198">
        <v>5061.2887705423545</v>
      </c>
      <c r="G13" s="198">
        <v>3193.7768574279994</v>
      </c>
      <c r="H13" s="198">
        <v>3007.0443668119992</v>
      </c>
      <c r="I13" s="198">
        <v>3096.8376864330003</v>
      </c>
      <c r="J13" s="198">
        <v>4788.2164451532044</v>
      </c>
      <c r="K13" s="198">
        <v>7068.3588332386571</v>
      </c>
      <c r="L13" s="198">
        <v>10311.594856714655</v>
      </c>
      <c r="M13" s="198">
        <v>12429.309362674659</v>
      </c>
      <c r="N13" s="198">
        <f t="shared" ref="N13:N18" si="3">SUM(B13:M13)</f>
        <v>94312.785270886539</v>
      </c>
    </row>
    <row r="14" spans="1:14" s="74" customFormat="1" ht="11.4">
      <c r="A14" s="245" t="s">
        <v>178</v>
      </c>
      <c r="B14" s="246">
        <v>12397.069831099545</v>
      </c>
      <c r="C14" s="246">
        <v>13087.221872299897</v>
      </c>
      <c r="D14" s="246">
        <v>12575.416378406891</v>
      </c>
      <c r="E14" s="246">
        <v>5467.8344290000005</v>
      </c>
      <c r="F14" s="246">
        <v>3743.2424710000005</v>
      </c>
      <c r="G14" s="246">
        <v>3165.3654920000004</v>
      </c>
      <c r="H14" s="246">
        <v>3043.6241652031031</v>
      </c>
      <c r="I14" s="246">
        <v>2999.7638298816933</v>
      </c>
      <c r="J14" s="246">
        <v>3661.2204678348289</v>
      </c>
      <c r="K14" s="246">
        <v>6796.5151675803772</v>
      </c>
      <c r="L14" s="246">
        <v>9833.6370210698296</v>
      </c>
      <c r="M14" s="246">
        <v>12263.30225307093</v>
      </c>
      <c r="N14" s="198">
        <f t="shared" si="3"/>
        <v>89034.213378447079</v>
      </c>
    </row>
    <row r="15" spans="1:14" s="74" customFormat="1" ht="11.4">
      <c r="A15" s="245" t="s">
        <v>187</v>
      </c>
      <c r="B15" s="246">
        <v>14046.377311420394</v>
      </c>
      <c r="C15" s="246">
        <v>10951.410166529384</v>
      </c>
      <c r="D15" s="246">
        <v>9402.3983900456515</v>
      </c>
      <c r="E15" s="246">
        <v>6672.4892621367935</v>
      </c>
      <c r="F15" s="246">
        <v>6033.9070927347129</v>
      </c>
      <c r="G15" s="246">
        <v>3097.6822750865108</v>
      </c>
      <c r="H15" s="246">
        <v>2995.5989487909433</v>
      </c>
      <c r="I15" s="246">
        <v>2998.0573648818945</v>
      </c>
      <c r="J15" s="246">
        <v>4052.1427974123826</v>
      </c>
      <c r="K15" s="246">
        <v>6857.3032858455736</v>
      </c>
      <c r="L15" s="246">
        <v>9198.7341189238577</v>
      </c>
      <c r="M15" s="246">
        <v>11460.965005056434</v>
      </c>
      <c r="N15" s="198">
        <f t="shared" si="3"/>
        <v>87767.066018864542</v>
      </c>
    </row>
    <row r="16" spans="1:14" s="74" customFormat="1" ht="11.4">
      <c r="A16" s="245" t="s">
        <v>192</v>
      </c>
      <c r="B16" s="246">
        <v>12828.653282152001</v>
      </c>
      <c r="C16" s="246">
        <v>10230.655329161164</v>
      </c>
      <c r="D16" s="246">
        <v>9811.6371772054445</v>
      </c>
      <c r="E16" s="246">
        <v>6347.7918524037395</v>
      </c>
      <c r="F16" s="246">
        <v>5236.2863215845528</v>
      </c>
      <c r="G16" s="246">
        <v>3234.8364849425575</v>
      </c>
      <c r="H16" s="246">
        <v>3001.1451649450755</v>
      </c>
      <c r="I16" s="246">
        <v>2961.1161144077792</v>
      </c>
      <c r="J16" s="246">
        <v>3737.8987321997274</v>
      </c>
      <c r="K16" s="246">
        <v>7281.3866980098837</v>
      </c>
      <c r="L16" s="246">
        <v>9737.8378540964059</v>
      </c>
      <c r="M16" s="246">
        <v>11519.251238123004</v>
      </c>
      <c r="N16" s="198">
        <f t="shared" si="3"/>
        <v>85928.496249231335</v>
      </c>
    </row>
    <row r="17" spans="1:14" s="74" customFormat="1" ht="11.4">
      <c r="A17" s="245" t="s">
        <v>201</v>
      </c>
      <c r="B17" s="246">
        <v>13037.750163676315</v>
      </c>
      <c r="C17" s="246">
        <v>12001.977727090547</v>
      </c>
      <c r="D17" s="246">
        <v>10844.610714460185</v>
      </c>
      <c r="E17" s="246">
        <v>8602.3087977396353</v>
      </c>
      <c r="F17" s="246">
        <v>5992.6151067167639</v>
      </c>
      <c r="G17" s="246">
        <v>3174.1252102263697</v>
      </c>
      <c r="H17" s="246">
        <v>2786.1713241585499</v>
      </c>
      <c r="I17" s="246">
        <v>3049.7825915463495</v>
      </c>
      <c r="J17" s="246">
        <v>3938.4654690859302</v>
      </c>
      <c r="K17" s="246">
        <v>7227.680271653624</v>
      </c>
      <c r="L17" s="246">
        <v>9693.6752158233594</v>
      </c>
      <c r="M17" s="246">
        <v>12141.438030796044</v>
      </c>
      <c r="N17" s="198">
        <f t="shared" si="3"/>
        <v>92490.600622973667</v>
      </c>
    </row>
    <row r="18" spans="1:14" s="74" customFormat="1" ht="11.4">
      <c r="A18" s="245" t="s">
        <v>291</v>
      </c>
      <c r="B18" s="246">
        <v>12108.59828866639</v>
      </c>
      <c r="C18" s="246">
        <v>9829.5325508641927</v>
      </c>
      <c r="D18" s="246">
        <v>9943.7774034915819</v>
      </c>
      <c r="E18" s="246">
        <v>7782.3585524380142</v>
      </c>
      <c r="F18" s="246">
        <v>3971.3348682932165</v>
      </c>
      <c r="G18" s="246">
        <v>3002.0462708415785</v>
      </c>
      <c r="H18" s="246">
        <v>2836.0209574157179</v>
      </c>
      <c r="I18" s="246">
        <v>2853.2195907728974</v>
      </c>
      <c r="J18" s="246">
        <v>4208.0784534658869</v>
      </c>
      <c r="K18" s="246">
        <v>5671.6382388346465</v>
      </c>
      <c r="L18" s="246">
        <v>8529.203142023347</v>
      </c>
      <c r="M18" s="246">
        <v>11334.180334263327</v>
      </c>
      <c r="N18" s="198">
        <f t="shared" si="3"/>
        <v>82069.98865137079</v>
      </c>
    </row>
    <row r="19" spans="1:14" s="74" customFormat="1" ht="11.4">
      <c r="A19" s="245" t="s">
        <v>316</v>
      </c>
      <c r="B19" s="246">
        <f>+'3'!B14</f>
        <v>10472.543678235475</v>
      </c>
      <c r="C19" s="246">
        <f>+'3'!C14</f>
        <v>9982.0599604010458</v>
      </c>
      <c r="D19" s="246">
        <f>+'3'!D14</f>
        <v>8999.7747856397636</v>
      </c>
      <c r="E19" s="246">
        <f>+'3'!E14</f>
        <v>7297.6705401318141</v>
      </c>
      <c r="F19" s="246">
        <f>+'3'!F14</f>
        <v>4261.2202651853358</v>
      </c>
      <c r="G19" s="246">
        <f>+'3'!G14</f>
        <v>2782.2226518294092</v>
      </c>
      <c r="H19" s="246"/>
      <c r="I19" s="246"/>
      <c r="J19" s="246"/>
      <c r="K19" s="246"/>
      <c r="L19" s="246"/>
      <c r="M19" s="246"/>
      <c r="N19" s="198"/>
    </row>
    <row r="20" spans="1:14" s="75" customFormat="1" ht="11.4">
      <c r="A20" s="245" t="s">
        <v>176</v>
      </c>
      <c r="B20" s="198">
        <f>+B19-B18</f>
        <v>-1636.0546104309142</v>
      </c>
      <c r="C20" s="198">
        <f t="shared" ref="C20:G20" si="4">+C19-C18</f>
        <v>152.52740953685316</v>
      </c>
      <c r="D20" s="198">
        <f t="shared" si="4"/>
        <v>-944.00261785181829</v>
      </c>
      <c r="E20" s="198">
        <f t="shared" si="4"/>
        <v>-484.68801230620011</v>
      </c>
      <c r="F20" s="198">
        <f t="shared" si="4"/>
        <v>289.88539689211939</v>
      </c>
      <c r="G20" s="198">
        <f t="shared" si="4"/>
        <v>-219.82361901216927</v>
      </c>
      <c r="H20" s="198"/>
      <c r="I20" s="198"/>
      <c r="J20" s="198"/>
      <c r="K20" s="198"/>
      <c r="L20" s="198"/>
      <c r="M20" s="198"/>
      <c r="N20" s="198"/>
    </row>
    <row r="21" spans="1:14" s="74" customFormat="1" ht="12">
      <c r="A21" s="247" t="s">
        <v>176</v>
      </c>
      <c r="B21" s="203">
        <f>+(B19-B18)/B18</f>
        <v>-0.13511511171051535</v>
      </c>
      <c r="C21" s="203">
        <f t="shared" ref="C21:G21" si="5">+(C19-C18)/C18</f>
        <v>1.5517259721922713E-2</v>
      </c>
      <c r="D21" s="203">
        <f t="shared" si="5"/>
        <v>-9.4934005413309874E-2</v>
      </c>
      <c r="E21" s="203">
        <f t="shared" si="5"/>
        <v>-6.2280349721789641E-2</v>
      </c>
      <c r="F21" s="203">
        <f t="shared" si="5"/>
        <v>7.2994448090121677E-2</v>
      </c>
      <c r="G21" s="203">
        <f t="shared" si="5"/>
        <v>-7.3224593886937334E-2</v>
      </c>
      <c r="H21" s="203"/>
      <c r="I21" s="203"/>
      <c r="J21" s="203"/>
      <c r="K21" s="203"/>
      <c r="L21" s="203"/>
      <c r="M21" s="203"/>
      <c r="N21" s="203"/>
    </row>
    <row r="22" spans="1:14" s="74" customFormat="1" ht="11.4">
      <c r="A22" s="75"/>
      <c r="B22" s="75"/>
      <c r="C22" s="75"/>
      <c r="D22" s="75"/>
      <c r="E22" s="75"/>
      <c r="F22" s="75"/>
      <c r="G22" s="75"/>
      <c r="H22" s="75"/>
      <c r="I22" s="75"/>
      <c r="J22" s="75"/>
      <c r="K22" s="75"/>
      <c r="L22" s="75"/>
      <c r="M22" s="75"/>
      <c r="N22" s="99"/>
    </row>
    <row r="23" spans="1:14" s="74" customFormat="1" ht="11.4">
      <c r="A23" s="181"/>
      <c r="B23" s="181"/>
      <c r="C23" s="181"/>
      <c r="D23" s="181"/>
      <c r="E23" s="181"/>
      <c r="F23" s="181"/>
      <c r="G23" s="181"/>
      <c r="H23" s="181"/>
      <c r="I23" s="181"/>
      <c r="J23" s="181"/>
      <c r="K23" s="181"/>
      <c r="L23" s="181"/>
    </row>
    <row r="24" spans="1:14" s="74" customFormat="1" ht="11.4">
      <c r="A24" s="103"/>
      <c r="B24" s="103"/>
      <c r="C24" s="103"/>
      <c r="D24" s="103"/>
      <c r="E24" s="103"/>
      <c r="F24" s="103"/>
      <c r="G24" s="103"/>
      <c r="H24" s="103"/>
      <c r="I24" s="103"/>
      <c r="J24" s="103"/>
      <c r="K24" s="103"/>
      <c r="L24" s="103"/>
      <c r="M24" s="103"/>
    </row>
    <row r="25" spans="1:14" s="74" customFormat="1">
      <c r="A25" s="329"/>
      <c r="B25" s="329">
        <v>1</v>
      </c>
      <c r="C25" s="329">
        <v>2</v>
      </c>
      <c r="D25" s="329">
        <v>3</v>
      </c>
      <c r="E25" s="329">
        <v>4</v>
      </c>
      <c r="F25" s="329">
        <v>5</v>
      </c>
      <c r="G25" s="329">
        <v>6</v>
      </c>
      <c r="H25" s="329">
        <v>7</v>
      </c>
      <c r="I25" s="329">
        <v>8</v>
      </c>
      <c r="J25" s="329">
        <v>9</v>
      </c>
      <c r="K25" s="329">
        <v>10</v>
      </c>
      <c r="L25" s="329">
        <v>11</v>
      </c>
      <c r="M25" s="329">
        <v>12</v>
      </c>
    </row>
    <row r="26" spans="1:14" s="74" customFormat="1">
      <c r="A26" s="329" t="s">
        <v>59</v>
      </c>
      <c r="B26" s="329" t="s">
        <v>8</v>
      </c>
      <c r="C26" s="329" t="s">
        <v>9</v>
      </c>
      <c r="D26" s="329" t="s">
        <v>10</v>
      </c>
      <c r="E26" s="329" t="s">
        <v>11</v>
      </c>
      <c r="F26" s="329" t="s">
        <v>12</v>
      </c>
      <c r="G26" s="329" t="s">
        <v>13</v>
      </c>
      <c r="H26" s="329" t="s">
        <v>14</v>
      </c>
      <c r="I26" s="329" t="s">
        <v>15</v>
      </c>
      <c r="J26" s="329" t="s">
        <v>16</v>
      </c>
      <c r="K26" s="329" t="s">
        <v>17</v>
      </c>
      <c r="L26" s="329" t="s">
        <v>18</v>
      </c>
      <c r="M26" s="329" t="s">
        <v>19</v>
      </c>
    </row>
    <row r="27" spans="1:14" s="74" customFormat="1">
      <c r="A27" s="329" t="s">
        <v>292</v>
      </c>
      <c r="B27" s="330">
        <f>+MAX(B4:B9)</f>
        <v>24789.614332580783</v>
      </c>
      <c r="C27" s="330">
        <f t="shared" ref="C27:M27" si="6">+MAX(C4:C9)</f>
        <v>19893.166386910842</v>
      </c>
      <c r="D27" s="330">
        <f t="shared" si="6"/>
        <v>19662.32644030562</v>
      </c>
      <c r="E27" s="330">
        <f t="shared" si="6"/>
        <v>14288.328006858932</v>
      </c>
      <c r="F27" s="330">
        <f t="shared" si="6"/>
        <v>11948.674272138687</v>
      </c>
      <c r="G27" s="330">
        <f t="shared" si="6"/>
        <v>8582.739557400002</v>
      </c>
      <c r="H27" s="330">
        <f t="shared" si="6"/>
        <v>8024.1053863999996</v>
      </c>
      <c r="I27" s="330">
        <f t="shared" si="6"/>
        <v>8048.3981191524254</v>
      </c>
      <c r="J27" s="330">
        <f t="shared" si="6"/>
        <v>10334.802151495629</v>
      </c>
      <c r="K27" s="330">
        <f t="shared" si="6"/>
        <v>13440.563805668024</v>
      </c>
      <c r="L27" s="330">
        <f t="shared" si="6"/>
        <v>17328.765497294422</v>
      </c>
      <c r="M27" s="330">
        <f t="shared" si="6"/>
        <v>20131.118821399996</v>
      </c>
    </row>
    <row r="28" spans="1:14" s="74" customFormat="1">
      <c r="A28" s="329" t="s">
        <v>293</v>
      </c>
      <c r="B28" s="330">
        <f>+MIN(B4:B9)</f>
        <v>19443.893473</v>
      </c>
      <c r="C28" s="330">
        <f t="shared" ref="C28:M28" si="7">+MIN(C4:C9)</f>
        <v>15892.034386651603</v>
      </c>
      <c r="D28" s="330">
        <f t="shared" si="7"/>
        <v>16115.121097506728</v>
      </c>
      <c r="E28" s="330">
        <f t="shared" si="7"/>
        <v>11150.511060999999</v>
      </c>
      <c r="F28" s="330">
        <f t="shared" si="7"/>
        <v>9168.1220959999991</v>
      </c>
      <c r="G28" s="330">
        <f t="shared" si="7"/>
        <v>7948.1444100559984</v>
      </c>
      <c r="H28" s="330">
        <f t="shared" si="7"/>
        <v>7511.9053000000004</v>
      </c>
      <c r="I28" s="330">
        <f t="shared" si="7"/>
        <v>7457.2335599999997</v>
      </c>
      <c r="J28" s="330">
        <f t="shared" si="7"/>
        <v>8704.8128491411517</v>
      </c>
      <c r="K28" s="330">
        <f t="shared" si="7"/>
        <v>11147.413182376002</v>
      </c>
      <c r="L28" s="330">
        <f t="shared" si="7"/>
        <v>14951.953478183999</v>
      </c>
      <c r="M28" s="330">
        <f t="shared" si="7"/>
        <v>18138.5645926</v>
      </c>
    </row>
    <row r="29" spans="1:14" s="74" customFormat="1">
      <c r="A29" s="329" t="s">
        <v>317</v>
      </c>
      <c r="B29" s="330">
        <f>+B27-B28</f>
        <v>5345.7208595807824</v>
      </c>
      <c r="C29" s="330">
        <f t="shared" ref="C29:M29" si="8">+C27-C28</f>
        <v>4001.1320002592383</v>
      </c>
      <c r="D29" s="330">
        <f t="shared" si="8"/>
        <v>3547.2053427988922</v>
      </c>
      <c r="E29" s="330">
        <f t="shared" si="8"/>
        <v>3137.8169458589327</v>
      </c>
      <c r="F29" s="330">
        <f t="shared" si="8"/>
        <v>2780.5521761386881</v>
      </c>
      <c r="G29" s="330">
        <f t="shared" si="8"/>
        <v>634.59514734400364</v>
      </c>
      <c r="H29" s="330">
        <f t="shared" si="8"/>
        <v>512.20008639999924</v>
      </c>
      <c r="I29" s="330">
        <f t="shared" si="8"/>
        <v>591.16455915242568</v>
      </c>
      <c r="J29" s="330">
        <f t="shared" si="8"/>
        <v>1629.9893023544773</v>
      </c>
      <c r="K29" s="330">
        <f t="shared" si="8"/>
        <v>2293.1506232920219</v>
      </c>
      <c r="L29" s="330">
        <f t="shared" si="8"/>
        <v>2376.8120191104226</v>
      </c>
      <c r="M29" s="330">
        <f t="shared" si="8"/>
        <v>1992.5542287999961</v>
      </c>
    </row>
    <row r="30" spans="1:14" s="74" customFormat="1">
      <c r="A30" s="329">
        <v>2022</v>
      </c>
      <c r="B30" s="330">
        <f>+B9</f>
        <v>19443.893473</v>
      </c>
      <c r="C30" s="330">
        <f t="shared" ref="C30:M30" si="9">+C9</f>
        <v>15892.034386651603</v>
      </c>
      <c r="D30" s="330">
        <f t="shared" si="9"/>
        <v>16313.952054121697</v>
      </c>
      <c r="E30" s="330">
        <f t="shared" si="9"/>
        <v>13523.164816279999</v>
      </c>
      <c r="F30" s="330">
        <f t="shared" si="9"/>
        <v>9408.3478437360027</v>
      </c>
      <c r="G30" s="330">
        <f t="shared" si="9"/>
        <v>7948.1444100559984</v>
      </c>
      <c r="H30" s="330">
        <f t="shared" si="9"/>
        <v>7511.9053000000004</v>
      </c>
      <c r="I30" s="330">
        <f t="shared" si="9"/>
        <v>7457.2335599999997</v>
      </c>
      <c r="J30" s="330">
        <f t="shared" si="9"/>
        <v>9301.849553</v>
      </c>
      <c r="K30" s="330">
        <f t="shared" si="9"/>
        <v>11147.413182376002</v>
      </c>
      <c r="L30" s="330">
        <f t="shared" si="9"/>
        <v>14951.953478183999</v>
      </c>
      <c r="M30" s="330">
        <f t="shared" si="9"/>
        <v>18193.573783816002</v>
      </c>
    </row>
    <row r="31" spans="1:14" s="74" customFormat="1">
      <c r="A31" s="329">
        <v>2023</v>
      </c>
      <c r="B31" s="330">
        <f>+B10</f>
        <v>17155.453042492991</v>
      </c>
      <c r="C31" s="330">
        <f t="shared" ref="C31:G31" si="10">+C10</f>
        <v>15620.820615129891</v>
      </c>
      <c r="D31" s="330">
        <f t="shared" si="10"/>
        <v>14948.097396586254</v>
      </c>
      <c r="E31" s="330">
        <f t="shared" si="10"/>
        <v>12923.087218670851</v>
      </c>
      <c r="F31" s="330">
        <f t="shared" si="10"/>
        <v>9370.698598483008</v>
      </c>
      <c r="G31" s="330">
        <f t="shared" si="10"/>
        <v>7099.1244097417612</v>
      </c>
      <c r="H31" s="330"/>
      <c r="I31" s="330"/>
      <c r="J31" s="330"/>
      <c r="K31" s="330"/>
      <c r="L31" s="330"/>
      <c r="M31" s="330"/>
    </row>
    <row r="32" spans="1:14" s="74" customFormat="1">
      <c r="A32" s="329"/>
      <c r="B32" s="329"/>
      <c r="C32" s="329"/>
      <c r="D32" s="329"/>
      <c r="E32" s="329"/>
      <c r="F32" s="329"/>
      <c r="G32" s="329"/>
      <c r="H32" s="329"/>
      <c r="I32" s="329"/>
      <c r="J32" s="329"/>
      <c r="K32" s="329"/>
      <c r="L32" s="329"/>
      <c r="M32" s="329"/>
    </row>
    <row r="33" spans="1:14" s="74" customFormat="1">
      <c r="A33" s="329" t="s">
        <v>116</v>
      </c>
      <c r="B33" s="329"/>
      <c r="C33" s="329"/>
      <c r="D33" s="329"/>
      <c r="E33" s="329"/>
      <c r="F33" s="329"/>
      <c r="G33" s="329"/>
      <c r="H33" s="329"/>
      <c r="I33" s="329"/>
      <c r="J33" s="329"/>
      <c r="K33" s="329"/>
      <c r="L33" s="329"/>
      <c r="M33" s="329"/>
    </row>
    <row r="34" spans="1:14" s="74" customFormat="1">
      <c r="A34" s="329" t="s">
        <v>292</v>
      </c>
      <c r="B34" s="330">
        <f>+MAX(B13:B18)</f>
        <v>16476.822179766987</v>
      </c>
      <c r="C34" s="330">
        <f t="shared" ref="C34:M34" si="11">+MAX(C13:C18)</f>
        <v>13087.221872299897</v>
      </c>
      <c r="D34" s="330">
        <f t="shared" si="11"/>
        <v>12575.416378406891</v>
      </c>
      <c r="E34" s="330">
        <f t="shared" si="11"/>
        <v>8602.3087977396353</v>
      </c>
      <c r="F34" s="330">
        <f t="shared" si="11"/>
        <v>6033.9070927347129</v>
      </c>
      <c r="G34" s="330">
        <f t="shared" si="11"/>
        <v>3234.8364849425575</v>
      </c>
      <c r="H34" s="330">
        <f t="shared" si="11"/>
        <v>3043.6241652031031</v>
      </c>
      <c r="I34" s="330">
        <f t="shared" si="11"/>
        <v>3096.8376864330003</v>
      </c>
      <c r="J34" s="330">
        <f t="shared" si="11"/>
        <v>4788.2164451532044</v>
      </c>
      <c r="K34" s="330">
        <f t="shared" si="11"/>
        <v>7281.3866980098837</v>
      </c>
      <c r="L34" s="330">
        <f t="shared" si="11"/>
        <v>10311.594856714655</v>
      </c>
      <c r="M34" s="330">
        <f t="shared" si="11"/>
        <v>12429.309362674659</v>
      </c>
    </row>
    <row r="35" spans="1:14" s="74" customFormat="1">
      <c r="A35" s="329" t="s">
        <v>293</v>
      </c>
      <c r="B35" s="330">
        <f>+MIN(B13:B18)</f>
        <v>12108.59828866639</v>
      </c>
      <c r="C35" s="330">
        <f t="shared" ref="C35:M35" si="12">+MIN(C13:C18)</f>
        <v>9829.5325508641927</v>
      </c>
      <c r="D35" s="330">
        <f t="shared" si="12"/>
        <v>9380.6852703481654</v>
      </c>
      <c r="E35" s="330">
        <f t="shared" si="12"/>
        <v>5467.8344290000005</v>
      </c>
      <c r="F35" s="330">
        <f t="shared" si="12"/>
        <v>3743.2424710000005</v>
      </c>
      <c r="G35" s="330">
        <f t="shared" si="12"/>
        <v>3002.0462708415785</v>
      </c>
      <c r="H35" s="330">
        <f t="shared" si="12"/>
        <v>2786.1713241585499</v>
      </c>
      <c r="I35" s="330">
        <f t="shared" si="12"/>
        <v>2853.2195907728974</v>
      </c>
      <c r="J35" s="330">
        <f t="shared" si="12"/>
        <v>3661.2204678348289</v>
      </c>
      <c r="K35" s="330">
        <f t="shared" si="12"/>
        <v>5671.6382388346465</v>
      </c>
      <c r="L35" s="330">
        <f t="shared" si="12"/>
        <v>8529.203142023347</v>
      </c>
      <c r="M35" s="330">
        <f t="shared" si="12"/>
        <v>11334.180334263327</v>
      </c>
    </row>
    <row r="36" spans="1:14" s="74" customFormat="1">
      <c r="A36" s="329" t="s">
        <v>317</v>
      </c>
      <c r="B36" s="330">
        <f>+B34-B35</f>
        <v>4368.223891100597</v>
      </c>
      <c r="C36" s="330">
        <f t="shared" ref="C36:M36" si="13">+C34-C35</f>
        <v>3257.6893214357042</v>
      </c>
      <c r="D36" s="330">
        <f t="shared" si="13"/>
        <v>3194.731108058726</v>
      </c>
      <c r="E36" s="330">
        <f t="shared" si="13"/>
        <v>3134.4743687396349</v>
      </c>
      <c r="F36" s="330">
        <f t="shared" si="13"/>
        <v>2290.6646217347125</v>
      </c>
      <c r="G36" s="330">
        <f t="shared" si="13"/>
        <v>232.79021410097903</v>
      </c>
      <c r="H36" s="330">
        <f t="shared" si="13"/>
        <v>257.45284104455322</v>
      </c>
      <c r="I36" s="330">
        <f t="shared" si="13"/>
        <v>243.61809566010288</v>
      </c>
      <c r="J36" s="330">
        <f t="shared" si="13"/>
        <v>1126.9959773183755</v>
      </c>
      <c r="K36" s="330">
        <f t="shared" si="13"/>
        <v>1609.7484591752373</v>
      </c>
      <c r="L36" s="330">
        <f t="shared" si="13"/>
        <v>1782.3917146913082</v>
      </c>
      <c r="M36" s="330">
        <f t="shared" si="13"/>
        <v>1095.1290284113329</v>
      </c>
    </row>
    <row r="37" spans="1:14" s="74" customFormat="1">
      <c r="A37" s="329">
        <v>2022</v>
      </c>
      <c r="B37" s="330">
        <f>+B18</f>
        <v>12108.59828866639</v>
      </c>
      <c r="C37" s="330">
        <f t="shared" ref="C37:M37" si="14">+C18</f>
        <v>9829.5325508641927</v>
      </c>
      <c r="D37" s="330">
        <f t="shared" si="14"/>
        <v>9943.7774034915819</v>
      </c>
      <c r="E37" s="330">
        <f t="shared" si="14"/>
        <v>7782.3585524380142</v>
      </c>
      <c r="F37" s="330">
        <f t="shared" si="14"/>
        <v>3971.3348682932165</v>
      </c>
      <c r="G37" s="330">
        <f t="shared" si="14"/>
        <v>3002.0462708415785</v>
      </c>
      <c r="H37" s="330">
        <f t="shared" si="14"/>
        <v>2836.0209574157179</v>
      </c>
      <c r="I37" s="330">
        <f t="shared" si="14"/>
        <v>2853.2195907728974</v>
      </c>
      <c r="J37" s="330">
        <f t="shared" si="14"/>
        <v>4208.0784534658869</v>
      </c>
      <c r="K37" s="330">
        <f t="shared" si="14"/>
        <v>5671.6382388346465</v>
      </c>
      <c r="L37" s="330">
        <f t="shared" si="14"/>
        <v>8529.203142023347</v>
      </c>
      <c r="M37" s="330">
        <f t="shared" si="14"/>
        <v>11334.180334263327</v>
      </c>
    </row>
    <row r="38" spans="1:14" s="74" customFormat="1">
      <c r="A38" s="329">
        <v>2023</v>
      </c>
      <c r="B38" s="330">
        <f>+B19</f>
        <v>10472.543678235475</v>
      </c>
      <c r="C38" s="330">
        <f t="shared" ref="C38:G38" si="15">+C19</f>
        <v>9982.0599604010458</v>
      </c>
      <c r="D38" s="330">
        <f t="shared" si="15"/>
        <v>8999.7747856397636</v>
      </c>
      <c r="E38" s="330">
        <f t="shared" si="15"/>
        <v>7297.6705401318141</v>
      </c>
      <c r="F38" s="330">
        <f t="shared" si="15"/>
        <v>4261.2202651853358</v>
      </c>
      <c r="G38" s="330">
        <f t="shared" si="15"/>
        <v>2782.2226518294092</v>
      </c>
      <c r="H38" s="330"/>
      <c r="I38" s="330"/>
      <c r="J38" s="330"/>
      <c r="K38" s="330"/>
      <c r="L38" s="330"/>
      <c r="M38" s="330"/>
      <c r="N38" s="103"/>
    </row>
    <row r="39" spans="1:14" s="74" customFormat="1" ht="11.4">
      <c r="A39" s="103"/>
      <c r="B39" s="103"/>
      <c r="C39" s="103"/>
      <c r="D39" s="103"/>
      <c r="E39" s="103"/>
      <c r="F39" s="103"/>
      <c r="G39" s="103"/>
      <c r="H39" s="103"/>
      <c r="I39" s="103"/>
      <c r="J39" s="103"/>
      <c r="K39" s="103"/>
      <c r="L39" s="103"/>
      <c r="M39" s="103"/>
    </row>
    <row r="40" spans="1:14" s="74" customFormat="1" ht="11.4">
      <c r="A40" s="103"/>
      <c r="B40" s="103"/>
      <c r="C40" s="103"/>
      <c r="D40" s="103"/>
      <c r="E40" s="103"/>
      <c r="F40" s="103"/>
      <c r="G40" s="103"/>
      <c r="H40" s="103"/>
      <c r="I40" s="103"/>
      <c r="J40" s="103"/>
      <c r="K40" s="103"/>
      <c r="L40" s="103"/>
      <c r="M40" s="103"/>
    </row>
    <row r="41" spans="1:14">
      <c r="A41" s="103"/>
      <c r="B41" s="103"/>
      <c r="C41" s="103"/>
      <c r="D41" s="103"/>
      <c r="E41" s="103"/>
      <c r="F41" s="103"/>
      <c r="G41" s="103"/>
      <c r="H41" s="103"/>
      <c r="I41" s="103"/>
      <c r="J41" s="103"/>
      <c r="K41" s="103"/>
      <c r="L41" s="103"/>
      <c r="M41" s="103"/>
      <c r="N41" s="74"/>
    </row>
    <row r="42" spans="1:14">
      <c r="A42" s="181"/>
      <c r="B42" s="181"/>
      <c r="C42" s="181"/>
      <c r="D42" s="181"/>
      <c r="E42" s="181"/>
      <c r="F42" s="181"/>
      <c r="G42" s="181"/>
      <c r="H42" s="181"/>
      <c r="I42" s="181"/>
      <c r="J42" s="181"/>
      <c r="K42" s="181"/>
      <c r="L42" s="181"/>
      <c r="M42" s="74"/>
      <c r="N42" s="74"/>
    </row>
    <row r="43" spans="1:14">
      <c r="A43" s="356"/>
      <c r="B43" s="356"/>
      <c r="C43" s="356"/>
      <c r="D43" s="356"/>
      <c r="E43" s="356"/>
      <c r="F43" s="356"/>
      <c r="G43" s="356"/>
      <c r="H43" s="356"/>
      <c r="I43" s="356"/>
      <c r="J43" s="356"/>
      <c r="K43" s="356"/>
      <c r="L43" s="356"/>
    </row>
    <row r="44" spans="1:14">
      <c r="A44" s="356"/>
      <c r="B44" s="356"/>
      <c r="C44" s="356"/>
      <c r="D44" s="356"/>
      <c r="E44" s="356"/>
      <c r="F44" s="356"/>
      <c r="G44" s="356"/>
      <c r="H44" s="356"/>
      <c r="I44" s="356"/>
      <c r="J44" s="356"/>
      <c r="K44" s="356"/>
      <c r="L44" s="356"/>
    </row>
    <row r="45" spans="1:14">
      <c r="A45" s="356"/>
      <c r="B45" s="356"/>
      <c r="C45" s="356"/>
      <c r="D45" s="356"/>
      <c r="E45" s="356"/>
      <c r="F45" s="356"/>
      <c r="G45" s="356"/>
      <c r="H45" s="356"/>
      <c r="I45" s="356"/>
      <c r="J45" s="356"/>
      <c r="K45" s="356"/>
      <c r="L45" s="356"/>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P39"/>
  <sheetViews>
    <sheetView showGridLines="0" tabSelected="1" view="pageBreakPreview" zoomScaleNormal="70" zoomScaleSheetLayoutView="100" workbookViewId="0">
      <selection activeCell="E20" sqref="E20"/>
    </sheetView>
  </sheetViews>
  <sheetFormatPr defaultColWidth="9.109375" defaultRowHeight="11.4"/>
  <cols>
    <col min="1" max="1" width="21" style="66" customWidth="1"/>
    <col min="2" max="2" width="9.44140625" style="131" customWidth="1"/>
    <col min="3" max="3" width="10.6640625" style="131" customWidth="1"/>
    <col min="4" max="4" width="10.6640625" style="66" customWidth="1"/>
    <col min="5" max="5" width="8.6640625" style="66" customWidth="1"/>
    <col min="6" max="6" width="4.6640625" style="131" customWidth="1"/>
    <col min="7" max="7" width="18.6640625" style="66" bestFit="1" customWidth="1"/>
    <col min="8" max="8" width="9.5546875" style="131" customWidth="1"/>
    <col min="9" max="9" width="9.33203125" style="66" customWidth="1"/>
    <col min="10" max="10" width="10.6640625" style="131" customWidth="1"/>
    <col min="11" max="11" width="9.33203125" style="66" customWidth="1"/>
    <col min="12" max="12" width="7.88671875" style="66" customWidth="1"/>
    <col min="13" max="15" width="8.5546875" style="66" customWidth="1"/>
    <col min="16" max="16" width="10.44140625" style="66" customWidth="1"/>
    <col min="17" max="17" width="10" style="66" customWidth="1"/>
    <col min="18" max="18" width="11.44140625" style="66" bestFit="1" customWidth="1"/>
    <col min="19" max="16384" width="9.109375" style="66"/>
  </cols>
  <sheetData>
    <row r="1" spans="1:16" s="76" customFormat="1" ht="17.399999999999999">
      <c r="A1" s="236" t="s">
        <v>294</v>
      </c>
      <c r="B1" s="132"/>
      <c r="C1" s="132"/>
      <c r="D1" s="72"/>
      <c r="E1" s="72"/>
      <c r="F1" s="132"/>
      <c r="G1" s="72"/>
      <c r="H1" s="132"/>
      <c r="K1" s="241" t="str">
        <f>'3'!N1</f>
        <v>II. čtvrtletí 2023</v>
      </c>
      <c r="M1" s="72"/>
      <c r="N1" s="72"/>
    </row>
    <row r="2" spans="1:16" ht="6" customHeight="1">
      <c r="A2" s="7"/>
      <c r="B2" s="130"/>
      <c r="C2" s="130"/>
      <c r="D2" s="7"/>
      <c r="E2" s="7"/>
      <c r="F2" s="130"/>
      <c r="G2" s="7"/>
      <c r="H2" s="130"/>
      <c r="I2" s="7"/>
      <c r="J2" s="130"/>
      <c r="K2" s="7"/>
      <c r="L2" s="7"/>
      <c r="M2" s="7"/>
      <c r="N2" s="7"/>
      <c r="O2" s="7"/>
      <c r="P2" s="7"/>
    </row>
    <row r="3" spans="1:16" ht="24">
      <c r="A3" s="247"/>
      <c r="B3" s="210" t="s">
        <v>320</v>
      </c>
      <c r="C3" s="210" t="s">
        <v>327</v>
      </c>
      <c r="D3" s="210" t="s">
        <v>318</v>
      </c>
      <c r="E3" s="210" t="s">
        <v>172</v>
      </c>
      <c r="F3" s="135"/>
      <c r="G3" s="247"/>
      <c r="H3" s="210" t="s">
        <v>320</v>
      </c>
      <c r="I3" s="210" t="s">
        <v>327</v>
      </c>
      <c r="J3" s="210" t="s">
        <v>318</v>
      </c>
      <c r="K3" s="210" t="s">
        <v>172</v>
      </c>
    </row>
    <row r="4" spans="1:16" s="79" customFormat="1" ht="12">
      <c r="A4" s="248" t="s">
        <v>59</v>
      </c>
      <c r="B4" s="218">
        <f>SUM(B5:B20)</f>
        <v>29392.910226895623</v>
      </c>
      <c r="C4" s="218">
        <f>SUM(C5:C20)</f>
        <v>30879.657070072004</v>
      </c>
      <c r="D4" s="218">
        <f t="shared" ref="D4:D20" si="0">+B4-C4</f>
        <v>-1486.7468431763809</v>
      </c>
      <c r="E4" s="206">
        <f t="shared" ref="E4:E17" si="1">+B4/C4-1</f>
        <v>-4.8146481672470043E-2</v>
      </c>
      <c r="F4" s="133"/>
      <c r="G4" s="248" t="s">
        <v>116</v>
      </c>
      <c r="H4" s="218">
        <f>SUM(H5:H20)</f>
        <v>14341.113457146559</v>
      </c>
      <c r="I4" s="218">
        <f>SUM(I5:I20)</f>
        <v>14755.73969157281</v>
      </c>
      <c r="J4" s="218">
        <f t="shared" ref="J4:J20" si="2">+H4-I4</f>
        <v>-414.62623442625045</v>
      </c>
      <c r="K4" s="206">
        <f t="shared" ref="K4:K20" si="3">+H4/I4-1</f>
        <v>-2.8099318847637944E-2</v>
      </c>
    </row>
    <row r="5" spans="1:16">
      <c r="A5" s="200" t="s">
        <v>40</v>
      </c>
      <c r="B5" s="219">
        <f>+'4.1'!E8+'4.1'!F8+'4.1'!G8</f>
        <v>5211.6762779999999</v>
      </c>
      <c r="C5" s="219">
        <v>5432.7541820000006</v>
      </c>
      <c r="D5" s="219">
        <f t="shared" si="0"/>
        <v>-221.07790400000067</v>
      </c>
      <c r="E5" s="249">
        <f t="shared" si="1"/>
        <v>-4.0693522400200632E-2</v>
      </c>
      <c r="G5" s="200" t="s">
        <v>40</v>
      </c>
      <c r="H5" s="219">
        <f>+'5.1'!E8+'5.1'!F8+'5.1'!G8</f>
        <v>1695.3786689999995</v>
      </c>
      <c r="I5" s="219">
        <v>1591.8143619999996</v>
      </c>
      <c r="J5" s="219">
        <f t="shared" si="2"/>
        <v>103.56430699999987</v>
      </c>
      <c r="K5" s="249">
        <f t="shared" si="3"/>
        <v>6.5060543158989237E-2</v>
      </c>
    </row>
    <row r="6" spans="1:16">
      <c r="A6" s="200" t="s">
        <v>39</v>
      </c>
      <c r="B6" s="292">
        <f>+'4.1'!E9+'4.1'!F9+'4.1'!G9</f>
        <v>989.52841200000012</v>
      </c>
      <c r="C6" s="219">
        <v>1000.5667679999997</v>
      </c>
      <c r="D6" s="219">
        <f t="shared" si="0"/>
        <v>-11.038355999999567</v>
      </c>
      <c r="E6" s="249">
        <f t="shared" si="1"/>
        <v>-1.1032103356844236E-2</v>
      </c>
      <c r="G6" s="200" t="s">
        <v>39</v>
      </c>
      <c r="H6" s="219">
        <f>+'5.1'!E9+'5.1'!F9+'5.1'!G9</f>
        <v>125.26602199999999</v>
      </c>
      <c r="I6" s="219">
        <v>135.27057100000002</v>
      </c>
      <c r="J6" s="219">
        <f t="shared" si="2"/>
        <v>-10.004549000000026</v>
      </c>
      <c r="K6" s="249">
        <f t="shared" si="3"/>
        <v>-7.3959538471971342E-2</v>
      </c>
    </row>
    <row r="7" spans="1:16">
      <c r="A7" s="200" t="s">
        <v>38</v>
      </c>
      <c r="B7" s="292">
        <f>+'4.1'!E10+'4.1'!F10+'4.1'!G10</f>
        <v>2004.7995159999996</v>
      </c>
      <c r="C7" s="219">
        <v>2189.2437659999996</v>
      </c>
      <c r="D7" s="219">
        <f t="shared" si="0"/>
        <v>-184.44425000000001</v>
      </c>
      <c r="E7" s="249">
        <f t="shared" si="1"/>
        <v>-8.4250211358144367E-2</v>
      </c>
      <c r="G7" s="200" t="s">
        <v>38</v>
      </c>
      <c r="H7" s="219">
        <f>+'5.1'!E10+'5.1'!F10+'5.1'!G10</f>
        <v>1230.4109640000001</v>
      </c>
      <c r="I7" s="219">
        <v>1276.6918660000001</v>
      </c>
      <c r="J7" s="219">
        <f t="shared" si="2"/>
        <v>-46.280901999999969</v>
      </c>
      <c r="K7" s="249">
        <f t="shared" si="3"/>
        <v>-3.6250643739904609E-2</v>
      </c>
    </row>
    <row r="8" spans="1:16">
      <c r="A8" s="200" t="s">
        <v>60</v>
      </c>
      <c r="B8" s="292">
        <f>+'4.1'!E11+'4.1'!F11+'4.1'!G11</f>
        <v>29.273562999999999</v>
      </c>
      <c r="C8" s="219">
        <v>12.015117999999999</v>
      </c>
      <c r="D8" s="219">
        <f t="shared" si="0"/>
        <v>17.258445000000002</v>
      </c>
      <c r="E8" s="249">
        <f t="shared" si="1"/>
        <v>1.4363941327917047</v>
      </c>
      <c r="G8" s="200" t="s">
        <v>60</v>
      </c>
      <c r="H8" s="219">
        <f>+'5.1'!E11+'5.1'!F11+'5.1'!G11</f>
        <v>18.719253000000002</v>
      </c>
      <c r="I8" s="219">
        <v>10.302257999999998</v>
      </c>
      <c r="J8" s="219">
        <f t="shared" si="2"/>
        <v>8.4169950000000036</v>
      </c>
      <c r="K8" s="249">
        <f t="shared" si="3"/>
        <v>0.8170048740771203</v>
      </c>
    </row>
    <row r="9" spans="1:16">
      <c r="A9" s="200" t="s">
        <v>193</v>
      </c>
      <c r="B9" s="292">
        <f>+'4.1'!E12+'4.1'!F12+'4.1'!G12</f>
        <v>4.927549</v>
      </c>
      <c r="C9" s="219">
        <v>14.941411523586309</v>
      </c>
      <c r="D9" s="219">
        <f t="shared" si="0"/>
        <v>-10.013862523586308</v>
      </c>
      <c r="E9" s="249">
        <f t="shared" si="1"/>
        <v>-0.67020860162900686</v>
      </c>
      <c r="G9" s="200" t="s">
        <v>193</v>
      </c>
      <c r="H9" s="219">
        <f>+'5.1'!E12+'5.1'!F12+'5.1'!G12</f>
        <v>4.0270950000000001</v>
      </c>
      <c r="I9" s="219">
        <v>13.588565523586308</v>
      </c>
      <c r="J9" s="219">
        <f t="shared" si="2"/>
        <v>-9.5614705235863084</v>
      </c>
      <c r="K9" s="249">
        <f t="shared" si="3"/>
        <v>-0.70364090359574871</v>
      </c>
    </row>
    <row r="10" spans="1:16">
      <c r="A10" s="200" t="s">
        <v>194</v>
      </c>
      <c r="B10" s="292">
        <f>+'4.1'!E13+'4.1'!F13+'4.1'!G13</f>
        <v>0.15972999999999998</v>
      </c>
      <c r="C10" s="219">
        <v>0.25488</v>
      </c>
      <c r="D10" s="219">
        <f t="shared" si="0"/>
        <v>-9.5150000000000012E-2</v>
      </c>
      <c r="E10" s="249">
        <f t="shared" si="1"/>
        <v>-0.37331293157564349</v>
      </c>
      <c r="G10" s="200" t="s">
        <v>194</v>
      </c>
      <c r="H10" s="219">
        <f>+'5.1'!E13+'5.1'!F13+'5.1'!G13</f>
        <v>0.15972999999999998</v>
      </c>
      <c r="I10" s="219">
        <v>0.25488</v>
      </c>
      <c r="J10" s="219">
        <f t="shared" si="2"/>
        <v>-9.5150000000000012E-2</v>
      </c>
      <c r="K10" s="249">
        <f t="shared" si="3"/>
        <v>-0.37331293157564349</v>
      </c>
    </row>
    <row r="11" spans="1:16">
      <c r="A11" s="200" t="s">
        <v>37</v>
      </c>
      <c r="B11" s="292">
        <f>+'4.1'!E14+'4.1'!F14+'4.1'!G14</f>
        <v>10842.135335000003</v>
      </c>
      <c r="C11" s="219">
        <v>11616.416240999999</v>
      </c>
      <c r="D11" s="219">
        <f t="shared" si="0"/>
        <v>-774.28090599999632</v>
      </c>
      <c r="E11" s="249">
        <f t="shared" si="1"/>
        <v>-6.6654025642364778E-2</v>
      </c>
      <c r="G11" s="200" t="s">
        <v>37</v>
      </c>
      <c r="H11" s="219">
        <f>+'5.1'!E14+'5.1'!F14+'5.1'!G14</f>
        <v>6087.7129709999999</v>
      </c>
      <c r="I11" s="219">
        <v>6218.9488139999994</v>
      </c>
      <c r="J11" s="219">
        <f t="shared" si="2"/>
        <v>-131.23584299999948</v>
      </c>
      <c r="K11" s="249">
        <f t="shared" si="3"/>
        <v>-2.1102576484399282E-2</v>
      </c>
    </row>
    <row r="12" spans="1:16">
      <c r="A12" s="200" t="s">
        <v>72</v>
      </c>
      <c r="B12" s="292">
        <f>+'4.1'!E15+'4.1'!F15+'4.1'!G15</f>
        <v>164.57300000000001</v>
      </c>
      <c r="C12" s="219">
        <v>143.13399999999999</v>
      </c>
      <c r="D12" s="219">
        <f t="shared" si="0"/>
        <v>21.439000000000021</v>
      </c>
      <c r="E12" s="249">
        <f t="shared" si="1"/>
        <v>0.14978272108653456</v>
      </c>
      <c r="G12" s="200" t="s">
        <v>72</v>
      </c>
      <c r="H12" s="219">
        <f>+'5.1'!E15+'5.1'!F15+'5.1'!G15</f>
        <v>40.966949999999997</v>
      </c>
      <c r="I12" s="219">
        <v>40.506690000000006</v>
      </c>
      <c r="J12" s="219">
        <f t="shared" si="2"/>
        <v>0.46025999999999101</v>
      </c>
      <c r="K12" s="249">
        <f t="shared" si="3"/>
        <v>1.13625675166249E-2</v>
      </c>
    </row>
    <row r="13" spans="1:16">
      <c r="A13" s="200" t="s">
        <v>36</v>
      </c>
      <c r="B13" s="292">
        <f>+'4.1'!E16+'4.1'!F16+'4.1'!G16</f>
        <v>0</v>
      </c>
      <c r="C13" s="219">
        <v>0</v>
      </c>
      <c r="D13" s="219">
        <f t="shared" si="0"/>
        <v>0</v>
      </c>
      <c r="E13" s="249">
        <v>0</v>
      </c>
      <c r="G13" s="200" t="s">
        <v>36</v>
      </c>
      <c r="H13" s="219">
        <f>+'5.1'!E16+'5.1'!F16+'5.1'!G16</f>
        <v>0</v>
      </c>
      <c r="I13" s="219">
        <v>0</v>
      </c>
      <c r="J13" s="219">
        <f t="shared" si="2"/>
        <v>0</v>
      </c>
      <c r="K13" s="249">
        <v>0</v>
      </c>
    </row>
    <row r="14" spans="1:16">
      <c r="A14" s="200" t="s">
        <v>35</v>
      </c>
      <c r="B14" s="292">
        <f>+'4.1'!E17+'4.1'!F17+'4.1'!G17</f>
        <v>2101.448648</v>
      </c>
      <c r="C14" s="219">
        <v>1908.865245</v>
      </c>
      <c r="D14" s="219">
        <f t="shared" si="0"/>
        <v>192.58340300000009</v>
      </c>
      <c r="E14" s="249">
        <f t="shared" si="1"/>
        <v>0.10088894619693289</v>
      </c>
      <c r="G14" s="200" t="s">
        <v>35</v>
      </c>
      <c r="H14" s="219">
        <f>+'5.1'!E17+'5.1'!F17+'5.1'!G17</f>
        <v>194.67327400000002</v>
      </c>
      <c r="I14" s="219">
        <v>222.03951900000004</v>
      </c>
      <c r="J14" s="219">
        <f t="shared" si="2"/>
        <v>-27.366245000000021</v>
      </c>
      <c r="K14" s="249">
        <f t="shared" si="3"/>
        <v>-0.12324943380912301</v>
      </c>
    </row>
    <row r="15" spans="1:16">
      <c r="A15" s="200" t="s">
        <v>34</v>
      </c>
      <c r="B15" s="292">
        <f>+'4.1'!E18+'4.1'!F18+'4.1'!G18</f>
        <v>83.838740999999985</v>
      </c>
      <c r="C15" s="219">
        <v>18.089839000000001</v>
      </c>
      <c r="D15" s="219">
        <f t="shared" si="0"/>
        <v>65.748901999999987</v>
      </c>
      <c r="E15" s="249">
        <f t="shared" si="1"/>
        <v>3.6345764050194136</v>
      </c>
      <c r="G15" s="200" t="s">
        <v>34</v>
      </c>
      <c r="H15" s="219">
        <f>+'5.1'!E18+'5.1'!F18+'5.1'!G18</f>
        <v>9.6457940000000004</v>
      </c>
      <c r="I15" s="219">
        <v>7.5246060000000003</v>
      </c>
      <c r="J15" s="219">
        <f t="shared" si="2"/>
        <v>2.1211880000000001</v>
      </c>
      <c r="K15" s="249">
        <f t="shared" si="3"/>
        <v>0.281900208462742</v>
      </c>
    </row>
    <row r="16" spans="1:16">
      <c r="A16" s="200" t="s">
        <v>33</v>
      </c>
      <c r="B16" s="292">
        <f>+'4.1'!E19+'4.1'!F19+'4.1'!G19</f>
        <v>1064.1027404766492</v>
      </c>
      <c r="C16" s="219">
        <v>949.17884168026069</v>
      </c>
      <c r="D16" s="219">
        <f t="shared" si="0"/>
        <v>114.92389879638847</v>
      </c>
      <c r="E16" s="249">
        <f t="shared" si="1"/>
        <v>0.1210771814012912</v>
      </c>
      <c r="G16" s="200" t="s">
        <v>33</v>
      </c>
      <c r="H16" s="219">
        <f>+'5.1'!E19+'5.1'!F19+'5.1'!G19</f>
        <v>761.75070480377531</v>
      </c>
      <c r="I16" s="219">
        <v>579.88212456196982</v>
      </c>
      <c r="J16" s="219">
        <f t="shared" si="2"/>
        <v>181.86858024180549</v>
      </c>
      <c r="K16" s="249">
        <f t="shared" si="3"/>
        <v>0.31363025783763376</v>
      </c>
    </row>
    <row r="17" spans="1:14">
      <c r="A17" s="200" t="s">
        <v>32</v>
      </c>
      <c r="B17" s="292">
        <f>+'4.1'!E20+'4.1'!F20+'4.1'!G20</f>
        <v>1882.2977809999998</v>
      </c>
      <c r="C17" s="219">
        <v>2190.5660320000002</v>
      </c>
      <c r="D17" s="219">
        <f t="shared" si="0"/>
        <v>-308.26825100000042</v>
      </c>
      <c r="E17" s="249">
        <f t="shared" si="1"/>
        <v>-0.14072538626856623</v>
      </c>
      <c r="G17" s="200" t="s">
        <v>32</v>
      </c>
      <c r="H17" s="219">
        <f>+'5.1'!E20+'5.1'!F20+'5.1'!G20</f>
        <v>649.37911699999995</v>
      </c>
      <c r="I17" s="219">
        <v>738.93153000000007</v>
      </c>
      <c r="J17" s="219">
        <f t="shared" si="2"/>
        <v>-89.552413000000115</v>
      </c>
      <c r="K17" s="249">
        <f t="shared" si="3"/>
        <v>-0.12119176048692915</v>
      </c>
    </row>
    <row r="18" spans="1:14">
      <c r="A18" s="200" t="s">
        <v>3</v>
      </c>
      <c r="B18" s="292">
        <f>+'4.1'!E21+'4.1'!F21+'4.1'!G21</f>
        <v>0</v>
      </c>
      <c r="C18" s="219">
        <v>0</v>
      </c>
      <c r="D18" s="219">
        <f t="shared" si="0"/>
        <v>0</v>
      </c>
      <c r="E18" s="249">
        <v>0</v>
      </c>
      <c r="G18" s="200" t="s">
        <v>3</v>
      </c>
      <c r="H18" s="219">
        <f>+'5.1'!E21+'5.1'!F21+'5.1'!G21</f>
        <v>0</v>
      </c>
      <c r="I18" s="219">
        <v>0</v>
      </c>
      <c r="J18" s="219">
        <f t="shared" si="2"/>
        <v>0</v>
      </c>
      <c r="K18" s="249">
        <v>0</v>
      </c>
    </row>
    <row r="19" spans="1:14">
      <c r="A19" s="200" t="s">
        <v>31</v>
      </c>
      <c r="B19" s="292">
        <f>+'4.1'!E22+'4.1'!F22+'4.1'!G22</f>
        <v>130.70146</v>
      </c>
      <c r="C19" s="219">
        <v>75.301167000000007</v>
      </c>
      <c r="D19" s="219">
        <f t="shared" si="0"/>
        <v>55.400292999999991</v>
      </c>
      <c r="E19" s="249">
        <f>+B19/C19-1</f>
        <v>0.73571626054613448</v>
      </c>
      <c r="G19" s="200" t="s">
        <v>31</v>
      </c>
      <c r="H19" s="219">
        <f>+'5.1'!E22+'5.1'!F22+'5.1'!G22</f>
        <v>67.714271999999994</v>
      </c>
      <c r="I19" s="219">
        <v>59.54015600000001</v>
      </c>
      <c r="J19" s="219">
        <f t="shared" si="2"/>
        <v>8.1741159999999837</v>
      </c>
      <c r="K19" s="249">
        <f t="shared" si="3"/>
        <v>0.13728744681152638</v>
      </c>
    </row>
    <row r="20" spans="1:14">
      <c r="A20" s="200" t="s">
        <v>30</v>
      </c>
      <c r="B20" s="292">
        <f>+'4.1'!E23+'4.1'!F23+'4.1'!G23</f>
        <v>4883.447473418968</v>
      </c>
      <c r="C20" s="219">
        <v>5328.3295788681553</v>
      </c>
      <c r="D20" s="219">
        <f t="shared" si="0"/>
        <v>-444.88210544918729</v>
      </c>
      <c r="E20" s="249">
        <f>+B20/C20-1</f>
        <v>-8.3493728919015076E-2</v>
      </c>
      <c r="G20" s="200" t="s">
        <v>30</v>
      </c>
      <c r="H20" s="219">
        <f>+'5.1'!E23+'5.1'!F23+'5.1'!G23</f>
        <v>3455.3086413427836</v>
      </c>
      <c r="I20" s="219">
        <v>3860.4437494872554</v>
      </c>
      <c r="J20" s="219">
        <f t="shared" si="2"/>
        <v>-405.13510814447181</v>
      </c>
      <c r="K20" s="249">
        <f t="shared" si="3"/>
        <v>-0.1049452172948464</v>
      </c>
    </row>
    <row r="21" spans="1:14" s="77" customFormat="1" ht="10.199999999999999">
      <c r="A21" s="192"/>
      <c r="B21" s="4"/>
      <c r="C21" s="4"/>
      <c r="D21" s="4"/>
      <c r="E21" s="164"/>
      <c r="F21" s="4"/>
      <c r="G21" s="192"/>
      <c r="H21" s="4"/>
      <c r="I21" s="4"/>
      <c r="K21" s="164"/>
    </row>
    <row r="22" spans="1:14" s="77" customFormat="1">
      <c r="A22" s="71"/>
      <c r="B22" s="4"/>
      <c r="C22" s="4"/>
      <c r="D22" s="4"/>
      <c r="E22" s="4"/>
      <c r="F22" s="4"/>
      <c r="G22" s="71"/>
      <c r="H22" s="4"/>
      <c r="I22" s="4"/>
      <c r="J22" s="131"/>
      <c r="K22" s="131"/>
      <c r="L22" s="131"/>
      <c r="M22" s="131"/>
      <c r="N22" s="131"/>
    </row>
    <row r="23" spans="1:14" ht="24">
      <c r="A23" s="247"/>
      <c r="B23" s="210" t="s">
        <v>320</v>
      </c>
      <c r="C23" s="210" t="s">
        <v>327</v>
      </c>
      <c r="D23" s="210" t="s">
        <v>318</v>
      </c>
      <c r="E23" s="210" t="s">
        <v>172</v>
      </c>
      <c r="G23" s="247"/>
      <c r="H23" s="210" t="s">
        <v>320</v>
      </c>
      <c r="I23" s="210" t="s">
        <v>327</v>
      </c>
      <c r="J23" s="210" t="s">
        <v>318</v>
      </c>
      <c r="K23" s="210" t="s">
        <v>172</v>
      </c>
    </row>
    <row r="24" spans="1:14" ht="12">
      <c r="A24" s="248" t="s">
        <v>59</v>
      </c>
      <c r="B24" s="218">
        <f>SUM(B25:B38)</f>
        <v>29392.910226895619</v>
      </c>
      <c r="C24" s="218">
        <f>SUM(C25:C38)</f>
        <v>30879.657070072</v>
      </c>
      <c r="D24" s="218">
        <f t="shared" ref="D24:D38" si="4">+B24-C24</f>
        <v>-1486.7468431763809</v>
      </c>
      <c r="E24" s="206">
        <f t="shared" ref="E24:E38" si="5">+B24/C24-1</f>
        <v>-4.8146481672470043E-2</v>
      </c>
      <c r="F24" s="133"/>
      <c r="G24" s="248" t="s">
        <v>116</v>
      </c>
      <c r="H24" s="218">
        <f>SUM(H25:H38)</f>
        <v>14341.113457146563</v>
      </c>
      <c r="I24" s="218">
        <f>SUM(I25:I38)</f>
        <v>14755.739691572813</v>
      </c>
      <c r="J24" s="218">
        <f t="shared" ref="J24:J38" si="6">+H24-I24</f>
        <v>-414.62623442625045</v>
      </c>
      <c r="K24" s="206">
        <f t="shared" ref="K24:K38" si="7">+H24/I24-1</f>
        <v>-2.8099318847637944E-2</v>
      </c>
    </row>
    <row r="25" spans="1:14">
      <c r="A25" s="200" t="s">
        <v>129</v>
      </c>
      <c r="B25" s="219">
        <f>+'4.2'!E7+'4.2'!F7+'4.2'!G7</f>
        <v>844.17775200000005</v>
      </c>
      <c r="C25" s="219">
        <v>921.43726507200006</v>
      </c>
      <c r="D25" s="219">
        <f t="shared" si="4"/>
        <v>-77.259513072000004</v>
      </c>
      <c r="E25" s="249">
        <f t="shared" si="5"/>
        <v>-8.3846742475694236E-2</v>
      </c>
      <c r="G25" s="200" t="s">
        <v>129</v>
      </c>
      <c r="H25" s="219">
        <f>+'5.2'!E7+'5.2'!F7+'5.2'!G7</f>
        <v>641.55831799999999</v>
      </c>
      <c r="I25" s="219">
        <v>671.64105900000015</v>
      </c>
      <c r="J25" s="219">
        <f t="shared" si="6"/>
        <v>-30.082741000000169</v>
      </c>
      <c r="K25" s="249">
        <f t="shared" si="7"/>
        <v>-4.4789907640235826E-2</v>
      </c>
    </row>
    <row r="26" spans="1:14">
      <c r="A26" s="200" t="s">
        <v>99</v>
      </c>
      <c r="B26" s="292">
        <f>+'4.2'!E8+'4.2'!F8+'4.2'!G8</f>
        <v>1423.8550510000009</v>
      </c>
      <c r="C26" s="219">
        <v>1400.6590059999996</v>
      </c>
      <c r="D26" s="219">
        <f t="shared" si="4"/>
        <v>23.196045000001277</v>
      </c>
      <c r="E26" s="249">
        <f t="shared" si="5"/>
        <v>1.6560808091502954E-2</v>
      </c>
      <c r="G26" s="200" t="s">
        <v>99</v>
      </c>
      <c r="H26" s="219">
        <f>+'5.2'!E8+'5.2'!F8+'5.2'!G8</f>
        <v>857.29184200000009</v>
      </c>
      <c r="I26" s="219">
        <v>822.42366699999991</v>
      </c>
      <c r="J26" s="219">
        <f t="shared" si="6"/>
        <v>34.868175000000178</v>
      </c>
      <c r="K26" s="249">
        <f t="shared" si="7"/>
        <v>4.2396852618785674E-2</v>
      </c>
    </row>
    <row r="27" spans="1:14">
      <c r="A27" s="200" t="s">
        <v>100</v>
      </c>
      <c r="B27" s="292">
        <f>+'4.2'!E9+'4.2'!F9+'4.2'!G9</f>
        <v>1266.829923</v>
      </c>
      <c r="C27" s="219">
        <v>1261.8602370000003</v>
      </c>
      <c r="D27" s="219">
        <f t="shared" si="4"/>
        <v>4.9696859999996832</v>
      </c>
      <c r="E27" s="249">
        <f t="shared" si="5"/>
        <v>3.938380697227517E-3</v>
      </c>
      <c r="G27" s="200" t="s">
        <v>100</v>
      </c>
      <c r="H27" s="219">
        <f>+'5.2'!E9+'5.2'!F9+'5.2'!G9</f>
        <v>899.35731299999998</v>
      </c>
      <c r="I27" s="219">
        <v>874.81366300000002</v>
      </c>
      <c r="J27" s="219">
        <f t="shared" si="6"/>
        <v>24.543649999999957</v>
      </c>
      <c r="K27" s="249">
        <f t="shared" si="7"/>
        <v>2.8055860394123666E-2</v>
      </c>
    </row>
    <row r="28" spans="1:14">
      <c r="A28" s="200" t="s">
        <v>101</v>
      </c>
      <c r="B28" s="292">
        <f>+'4.2'!E10+'4.2'!F10+'4.2'!G10</f>
        <v>2073.9756440000001</v>
      </c>
      <c r="C28" s="219">
        <v>2352.1367300000002</v>
      </c>
      <c r="D28" s="219">
        <f t="shared" si="4"/>
        <v>-278.16108600000007</v>
      </c>
      <c r="E28" s="249">
        <f t="shared" si="5"/>
        <v>-0.11825889305338133</v>
      </c>
      <c r="G28" s="200" t="s">
        <v>101</v>
      </c>
      <c r="H28" s="219">
        <f>+'5.2'!E10+'5.2'!F10+'5.2'!G10</f>
        <v>639.64814500000011</v>
      </c>
      <c r="I28" s="219">
        <v>574.56812200000002</v>
      </c>
      <c r="J28" s="219">
        <f t="shared" si="6"/>
        <v>65.080023000000097</v>
      </c>
      <c r="K28" s="249">
        <f t="shared" si="7"/>
        <v>0.1132677231961019</v>
      </c>
    </row>
    <row r="29" spans="1:14">
      <c r="A29" s="200" t="s">
        <v>128</v>
      </c>
      <c r="B29" s="292">
        <f>+'4.2'!E11+'4.2'!F11+'4.2'!G11</f>
        <v>738.42212999999992</v>
      </c>
      <c r="C29" s="219">
        <v>653.95428700000002</v>
      </c>
      <c r="D29" s="219">
        <f t="shared" si="4"/>
        <v>84.467842999999903</v>
      </c>
      <c r="E29" s="249">
        <f t="shared" si="5"/>
        <v>0.12916475154172335</v>
      </c>
      <c r="G29" s="200" t="s">
        <v>128</v>
      </c>
      <c r="H29" s="219">
        <f>+'5.2'!E11+'5.2'!F11+'5.2'!G11</f>
        <v>268.10443700000002</v>
      </c>
      <c r="I29" s="219">
        <v>252.18162000000007</v>
      </c>
      <c r="J29" s="219">
        <f t="shared" si="6"/>
        <v>15.922816999999952</v>
      </c>
      <c r="K29" s="249">
        <f t="shared" si="7"/>
        <v>6.314027564736846E-2</v>
      </c>
    </row>
    <row r="30" spans="1:14">
      <c r="A30" s="200" t="s">
        <v>102</v>
      </c>
      <c r="B30" s="292">
        <f>+'4.2'!E12+'4.2'!F12+'4.2'!G12</f>
        <v>777.44326099999978</v>
      </c>
      <c r="C30" s="219">
        <v>812.73387500000001</v>
      </c>
      <c r="D30" s="219">
        <f t="shared" si="4"/>
        <v>-35.290614000000232</v>
      </c>
      <c r="E30" s="249">
        <f t="shared" si="5"/>
        <v>-4.3422102960824938E-2</v>
      </c>
      <c r="G30" s="200" t="s">
        <v>102</v>
      </c>
      <c r="H30" s="219">
        <f>+'5.2'!E12+'5.2'!F12+'5.2'!G12</f>
        <v>541.84758199999999</v>
      </c>
      <c r="I30" s="219">
        <v>550.22739000000001</v>
      </c>
      <c r="J30" s="219">
        <f t="shared" si="6"/>
        <v>-8.3798080000000255</v>
      </c>
      <c r="K30" s="249">
        <f t="shared" si="7"/>
        <v>-1.5229718026214645E-2</v>
      </c>
    </row>
    <row r="31" spans="1:14">
      <c r="A31" s="200" t="s">
        <v>103</v>
      </c>
      <c r="B31" s="292">
        <f>+'4.2'!E13+'4.2'!F13+'4.2'!G13</f>
        <v>432.62217689561595</v>
      </c>
      <c r="C31" s="219">
        <v>429.72712399999995</v>
      </c>
      <c r="D31" s="219">
        <f t="shared" si="4"/>
        <v>2.8950528956160042</v>
      </c>
      <c r="E31" s="249">
        <f t="shared" si="5"/>
        <v>6.7369563937882404E-3</v>
      </c>
      <c r="G31" s="200" t="s">
        <v>103</v>
      </c>
      <c r="H31" s="219">
        <f>+'5.2'!E13+'5.2'!F13+'5.2'!G13</f>
        <v>339.6943393772371</v>
      </c>
      <c r="I31" s="219">
        <v>327.51222319124628</v>
      </c>
      <c r="J31" s="219">
        <f t="shared" si="6"/>
        <v>12.182116185990822</v>
      </c>
      <c r="K31" s="249">
        <f t="shared" si="7"/>
        <v>3.7195913078569953E-2</v>
      </c>
    </row>
    <row r="32" spans="1:14">
      <c r="A32" s="200" t="s">
        <v>104</v>
      </c>
      <c r="B32" s="292">
        <f>+'4.2'!E14+'4.2'!F14+'4.2'!G14</f>
        <v>5964.080156</v>
      </c>
      <c r="C32" s="219">
        <v>6468.1366930000004</v>
      </c>
      <c r="D32" s="219">
        <f t="shared" si="4"/>
        <v>-504.05653700000039</v>
      </c>
      <c r="E32" s="249">
        <f t="shared" si="5"/>
        <v>-7.7929172020360093E-2</v>
      </c>
      <c r="G32" s="200" t="s">
        <v>104</v>
      </c>
      <c r="H32" s="219">
        <f>+'5.2'!E14+'5.2'!F14+'5.2'!G14</f>
        <v>2387.279477000001</v>
      </c>
      <c r="I32" s="219">
        <v>2496.7601920000002</v>
      </c>
      <c r="J32" s="219">
        <f t="shared" si="6"/>
        <v>-109.48071499999924</v>
      </c>
      <c r="K32" s="249">
        <f t="shared" si="7"/>
        <v>-4.3849111080348058E-2</v>
      </c>
    </row>
    <row r="33" spans="1:11">
      <c r="A33" s="200" t="s">
        <v>105</v>
      </c>
      <c r="B33" s="292">
        <f>+'4.2'!E15+'4.2'!F15+'4.2'!G15</f>
        <v>1151.1568469999997</v>
      </c>
      <c r="C33" s="219">
        <v>1228.4292769999997</v>
      </c>
      <c r="D33" s="219">
        <f t="shared" si="4"/>
        <v>-77.272429999999986</v>
      </c>
      <c r="E33" s="249">
        <f t="shared" si="5"/>
        <v>-6.2903442181637348E-2</v>
      </c>
      <c r="G33" s="200" t="s">
        <v>105</v>
      </c>
      <c r="H33" s="219">
        <f>+'5.2'!E15+'5.2'!F15+'5.2'!G15</f>
        <v>544.64700999999991</v>
      </c>
      <c r="I33" s="219">
        <v>526.25492099999997</v>
      </c>
      <c r="J33" s="219">
        <f t="shared" si="6"/>
        <v>18.392088999999942</v>
      </c>
      <c r="K33" s="249">
        <f t="shared" si="7"/>
        <v>3.4949010956611959E-2</v>
      </c>
    </row>
    <row r="34" spans="1:11">
      <c r="A34" s="200" t="s">
        <v>106</v>
      </c>
      <c r="B34" s="292">
        <f>+'4.2'!E16+'4.2'!F16+'4.2'!G16</f>
        <v>1160.0842579999999</v>
      </c>
      <c r="C34" s="219">
        <v>1170.728008</v>
      </c>
      <c r="D34" s="219">
        <f t="shared" si="4"/>
        <v>-10.643750000000182</v>
      </c>
      <c r="E34" s="249">
        <f t="shared" si="5"/>
        <v>-9.0915651861641633E-3</v>
      </c>
      <c r="G34" s="200" t="s">
        <v>106</v>
      </c>
      <c r="H34" s="219">
        <f>+'5.2'!E16+'5.2'!F16+'5.2'!G16</f>
        <v>614.06331699999998</v>
      </c>
      <c r="I34" s="219">
        <v>592.02852799999994</v>
      </c>
      <c r="J34" s="219">
        <f t="shared" si="6"/>
        <v>22.034789000000046</v>
      </c>
      <c r="K34" s="249">
        <f t="shared" si="7"/>
        <v>3.7219133804984539E-2</v>
      </c>
    </row>
    <row r="35" spans="1:11">
      <c r="A35" s="200" t="s">
        <v>107</v>
      </c>
      <c r="B35" s="292">
        <f>+'4.2'!E17+'4.2'!F17+'4.2'!G17</f>
        <v>1055.8794450000003</v>
      </c>
      <c r="C35" s="219">
        <v>1042.756617</v>
      </c>
      <c r="D35" s="219">
        <f t="shared" si="4"/>
        <v>13.122828000000254</v>
      </c>
      <c r="E35" s="249">
        <f t="shared" si="5"/>
        <v>1.2584746800988311E-2</v>
      </c>
      <c r="G35" s="200" t="s">
        <v>107</v>
      </c>
      <c r="H35" s="219">
        <f>+'5.2'!E17+'5.2'!F17+'5.2'!G17</f>
        <v>691.0353980000001</v>
      </c>
      <c r="I35" s="219">
        <v>658.58633299999997</v>
      </c>
      <c r="J35" s="219">
        <f t="shared" si="6"/>
        <v>32.449065000000132</v>
      </c>
      <c r="K35" s="249">
        <f t="shared" si="7"/>
        <v>4.9270784062869666E-2</v>
      </c>
    </row>
    <row r="36" spans="1:11">
      <c r="A36" s="200" t="s">
        <v>108</v>
      </c>
      <c r="B36" s="292">
        <f>+'4.2'!E18+'4.2'!F18+'4.2'!G18</f>
        <v>4763.9196549999988</v>
      </c>
      <c r="C36" s="219">
        <v>4882.8253949999998</v>
      </c>
      <c r="D36" s="219">
        <f t="shared" si="4"/>
        <v>-118.90574000000106</v>
      </c>
      <c r="E36" s="249">
        <f t="shared" si="5"/>
        <v>-2.4351831241346544E-2</v>
      </c>
      <c r="G36" s="200" t="s">
        <v>108</v>
      </c>
      <c r="H36" s="219">
        <f>+'5.2'!E18+'5.2'!F18+'5.2'!G18</f>
        <v>3122.1985400000003</v>
      </c>
      <c r="I36" s="219">
        <v>3529.3315780000007</v>
      </c>
      <c r="J36" s="219">
        <f t="shared" si="6"/>
        <v>-407.1330380000004</v>
      </c>
      <c r="K36" s="249">
        <f t="shared" si="7"/>
        <v>-0.11535698162730135</v>
      </c>
    </row>
    <row r="37" spans="1:11">
      <c r="A37" s="200" t="s">
        <v>109</v>
      </c>
      <c r="B37" s="292">
        <f>+'4.2'!E19+'4.2'!F19+'4.2'!G19</f>
        <v>6260.875632000002</v>
      </c>
      <c r="C37" s="219">
        <v>6722.739641000001</v>
      </c>
      <c r="D37" s="219">
        <f t="shared" si="4"/>
        <v>-461.86400899999899</v>
      </c>
      <c r="E37" s="249">
        <f t="shared" si="5"/>
        <v>-6.8701754591718345E-2</v>
      </c>
      <c r="G37" s="200" t="s">
        <v>109</v>
      </c>
      <c r="H37" s="219">
        <f>+'5.2'!E19+'5.2'!F19+'5.2'!G19</f>
        <v>2142.3956360000002</v>
      </c>
      <c r="I37" s="219">
        <v>2192.170396</v>
      </c>
      <c r="J37" s="219">
        <f t="shared" si="6"/>
        <v>-49.774759999999787</v>
      </c>
      <c r="K37" s="249">
        <f t="shared" si="7"/>
        <v>-2.2705698467063828E-2</v>
      </c>
    </row>
    <row r="38" spans="1:11">
      <c r="A38" s="200" t="s">
        <v>110</v>
      </c>
      <c r="B38" s="292">
        <f>+'4.2'!E20+'4.2'!F20+'4.2'!G20</f>
        <v>1479.5882959999999</v>
      </c>
      <c r="C38" s="219">
        <v>1531.5329150000002</v>
      </c>
      <c r="D38" s="219">
        <f t="shared" si="4"/>
        <v>-51.94461900000033</v>
      </c>
      <c r="E38" s="249">
        <f t="shared" si="5"/>
        <v>-3.3916750003378349E-2</v>
      </c>
      <c r="G38" s="200" t="s">
        <v>110</v>
      </c>
      <c r="H38" s="219">
        <f>+'5.2'!E20+'5.2'!F20+'5.2'!G20</f>
        <v>651.99210276932263</v>
      </c>
      <c r="I38" s="219">
        <v>687.23999938156521</v>
      </c>
      <c r="J38" s="219">
        <f t="shared" si="6"/>
        <v>-35.247896612242585</v>
      </c>
      <c r="K38" s="249">
        <f t="shared" si="7"/>
        <v>-5.1289064437403997E-2</v>
      </c>
    </row>
    <row r="39" spans="1:11" s="77" customFormat="1" ht="10.199999999999999">
      <c r="E39" s="164"/>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33"/>
  <sheetViews>
    <sheetView showGridLines="0" view="pageBreakPreview" zoomScale="85" zoomScaleNormal="145" zoomScaleSheetLayoutView="85" workbookViewId="0">
      <selection activeCell="P25" sqref="P25"/>
    </sheetView>
  </sheetViews>
  <sheetFormatPr defaultColWidth="9.109375" defaultRowHeight="11.4"/>
  <cols>
    <col min="1" max="1" width="32.109375" style="160" bestFit="1" customWidth="1"/>
    <col min="2" max="2" width="9" style="160" bestFit="1" customWidth="1"/>
    <col min="3" max="3" width="9.5546875" style="160" bestFit="1" customWidth="1"/>
    <col min="4" max="4" width="10" style="160" bestFit="1" customWidth="1"/>
    <col min="5" max="5" width="10.33203125" style="160" bestFit="1" customWidth="1"/>
    <col min="6" max="6" width="8.6640625" style="160" customWidth="1"/>
    <col min="7" max="9" width="9.109375" style="160"/>
    <col min="10" max="10" width="9.109375" style="160" customWidth="1"/>
    <col min="11" max="11" width="12.6640625" style="160" customWidth="1"/>
    <col min="12" max="12" width="9.6640625" style="160" customWidth="1"/>
    <col min="13" max="16384" width="9.109375" style="160"/>
  </cols>
  <sheetData>
    <row r="1" spans="1:18" ht="17.399999999999999">
      <c r="A1" s="239" t="s">
        <v>300</v>
      </c>
      <c r="B1" s="159"/>
      <c r="C1" s="159"/>
      <c r="D1" s="159"/>
      <c r="E1" s="159"/>
      <c r="K1" s="242" t="str">
        <f>'3'!N1</f>
        <v>II. čtvrtletí 2023</v>
      </c>
    </row>
    <row r="2" spans="1:18" ht="6" customHeight="1">
      <c r="A2" s="159"/>
      <c r="B2" s="159"/>
      <c r="C2" s="159"/>
      <c r="D2" s="159"/>
      <c r="E2" s="159"/>
    </row>
    <row r="3" spans="1:18" s="4" customFormat="1" ht="10.199999999999999">
      <c r="E3" s="164"/>
      <c r="N3" s="3"/>
    </row>
    <row r="4" spans="1:18" ht="12" customHeight="1">
      <c r="A4" s="245" t="s">
        <v>26</v>
      </c>
      <c r="B4" s="321" t="s">
        <v>42</v>
      </c>
      <c r="C4" s="321" t="s">
        <v>43</v>
      </c>
      <c r="D4" s="321" t="s">
        <v>44</v>
      </c>
      <c r="E4" s="321" t="s">
        <v>45</v>
      </c>
      <c r="F4" s="321" t="s">
        <v>7</v>
      </c>
    </row>
    <row r="5" spans="1:18">
      <c r="A5" s="245" t="s">
        <v>295</v>
      </c>
      <c r="B5" s="246">
        <v>7671.9408000000003</v>
      </c>
      <c r="C5" s="246">
        <v>4633.9967153999996</v>
      </c>
      <c r="D5" s="246">
        <v>3745.8223309999994</v>
      </c>
      <c r="E5" s="246">
        <v>6136.9892919999984</v>
      </c>
      <c r="F5" s="198">
        <f t="shared" ref="F5:F6" si="0">SUM(B5:E5)</f>
        <v>22188.749138399999</v>
      </c>
    </row>
    <row r="6" spans="1:18">
      <c r="A6" s="245" t="s">
        <v>296</v>
      </c>
      <c r="B6" s="246">
        <v>7021.2371049999983</v>
      </c>
      <c r="C6" s="246">
        <v>3965.4027319999996</v>
      </c>
      <c r="D6" s="246">
        <v>3547.4660890000009</v>
      </c>
      <c r="E6" s="246">
        <v>6203.9500329999992</v>
      </c>
      <c r="F6" s="198">
        <f t="shared" si="0"/>
        <v>20738.055958999998</v>
      </c>
      <c r="O6" s="161"/>
      <c r="P6" s="161"/>
      <c r="Q6" s="161"/>
      <c r="R6" s="161"/>
    </row>
    <row r="7" spans="1:18">
      <c r="A7" s="245" t="s">
        <v>297</v>
      </c>
      <c r="B7" s="246">
        <v>7667.5807229664297</v>
      </c>
      <c r="C7" s="246">
        <v>4621.9647687183515</v>
      </c>
      <c r="D7" s="246">
        <v>3456.9184949999994</v>
      </c>
      <c r="E7" s="246">
        <v>6278.3488349999998</v>
      </c>
      <c r="F7" s="198">
        <f>SUM(B7:E7)</f>
        <v>22024.81282168478</v>
      </c>
      <c r="P7" s="162"/>
      <c r="Q7" s="162"/>
      <c r="R7" s="162"/>
    </row>
    <row r="8" spans="1:18">
      <c r="A8" s="245" t="s">
        <v>298</v>
      </c>
      <c r="B8" s="246">
        <v>6952.8222269999997</v>
      </c>
      <c r="C8" s="246">
        <v>4444.882713</v>
      </c>
      <c r="D8" s="246">
        <v>3569.6563310000001</v>
      </c>
      <c r="E8" s="246">
        <v>5485.4993239999994</v>
      </c>
      <c r="F8" s="198">
        <f>SUM(B8:E8)</f>
        <v>20452.860594999998</v>
      </c>
      <c r="P8" s="162"/>
      <c r="Q8" s="162"/>
      <c r="R8" s="162"/>
    </row>
    <row r="9" spans="1:18">
      <c r="A9" s="245" t="s">
        <v>319</v>
      </c>
      <c r="B9" s="246">
        <f>+'7.1'!B8+'7.1'!C8+'7.1'!D8</f>
        <v>6353.7723159999996</v>
      </c>
      <c r="C9" s="246">
        <f>+'7.1'!E8+'7.1'!F8+'7.1'!G8</f>
        <v>3699.501432</v>
      </c>
      <c r="D9" s="246"/>
      <c r="E9" s="246"/>
      <c r="F9" s="198"/>
    </row>
    <row r="10" spans="1:18">
      <c r="A10" s="245" t="s">
        <v>299</v>
      </c>
      <c r="B10" s="198">
        <f>+B9-B8</f>
        <v>-599.04991100000007</v>
      </c>
      <c r="C10" s="198">
        <f>+C9-C8</f>
        <v>-745.38128099999994</v>
      </c>
      <c r="D10" s="198"/>
      <c r="E10" s="198"/>
      <c r="F10" s="198"/>
    </row>
    <row r="11" spans="1:18" ht="12">
      <c r="A11" s="247" t="s">
        <v>299</v>
      </c>
      <c r="B11" s="203">
        <f>+(B9-B8)/B8</f>
        <v>-8.6159244612022512E-2</v>
      </c>
      <c r="C11" s="203">
        <f>+(C9-C8)/C8</f>
        <v>-0.1676942518235576</v>
      </c>
      <c r="D11" s="203"/>
      <c r="E11" s="203"/>
      <c r="F11" s="203"/>
    </row>
    <row r="13" spans="1:18">
      <c r="B13" s="331">
        <v>2019</v>
      </c>
      <c r="C13" s="331">
        <v>2020</v>
      </c>
      <c r="D13" s="331">
        <v>2021</v>
      </c>
      <c r="E13" s="331">
        <v>2022</v>
      </c>
    </row>
    <row r="15" spans="1:18" ht="12">
      <c r="A15" s="245" t="s">
        <v>25</v>
      </c>
      <c r="B15" s="321" t="s">
        <v>42</v>
      </c>
      <c r="C15" s="321" t="s">
        <v>43</v>
      </c>
      <c r="D15" s="321" t="s">
        <v>44</v>
      </c>
      <c r="E15" s="321" t="s">
        <v>45</v>
      </c>
      <c r="F15" s="321" t="s">
        <v>7</v>
      </c>
    </row>
    <row r="16" spans="1:18">
      <c r="A16" s="245" t="s">
        <v>295</v>
      </c>
      <c r="B16" s="246">
        <v>14015.397265597716</v>
      </c>
      <c r="C16" s="246">
        <v>5663.1111253245599</v>
      </c>
      <c r="D16" s="246">
        <v>3090.2147482706205</v>
      </c>
      <c r="E16" s="246">
        <v>11080.062526775408</v>
      </c>
      <c r="F16" s="198">
        <f t="shared" ref="F16:F17" si="1">SUM(B16:E16)</f>
        <v>33848.785665968302</v>
      </c>
    </row>
    <row r="17" spans="1:6">
      <c r="A17" s="245" t="s">
        <v>296</v>
      </c>
      <c r="B17" s="246">
        <v>13365.702517027044</v>
      </c>
      <c r="C17" s="246">
        <v>5557.4149748755744</v>
      </c>
      <c r="D17" s="246">
        <v>2881.1293208541133</v>
      </c>
      <c r="E17" s="246">
        <v>11704.285397282179</v>
      </c>
      <c r="F17" s="198">
        <f t="shared" si="1"/>
        <v>33508.532210038917</v>
      </c>
    </row>
    <row r="18" spans="1:6">
      <c r="A18" s="245" t="s">
        <v>297</v>
      </c>
      <c r="B18" s="246">
        <v>14475.47323926062</v>
      </c>
      <c r="C18" s="246">
        <v>6886.6457983141918</v>
      </c>
      <c r="D18" s="246">
        <v>3111.065786985374</v>
      </c>
      <c r="E18" s="246">
        <v>12285.201532999999</v>
      </c>
      <c r="F18" s="198">
        <f>SUM(B18:E18)</f>
        <v>36758.386357560186</v>
      </c>
    </row>
    <row r="19" spans="1:6">
      <c r="A19" s="245" t="s">
        <v>298</v>
      </c>
      <c r="B19" s="246">
        <v>12966.086234000002</v>
      </c>
      <c r="C19" s="246">
        <v>5233.3896450000011</v>
      </c>
      <c r="D19" s="246">
        <v>3145.012549</v>
      </c>
      <c r="E19" s="246">
        <v>10944.489931000007</v>
      </c>
      <c r="F19" s="198">
        <f>SUM(B19:E19)</f>
        <v>32288.978359000012</v>
      </c>
    </row>
    <row r="20" spans="1:6">
      <c r="A20" s="245" t="s">
        <v>319</v>
      </c>
      <c r="B20" s="246">
        <f>+'7.1'!B13+'7.1'!C13+'7.1'!D13</f>
        <v>12297.729324</v>
      </c>
      <c r="C20" s="246">
        <f>+'7.1'!E13+'7.1'!F13+'7.1'!G13</f>
        <v>5338.1146279999975</v>
      </c>
      <c r="D20" s="246"/>
      <c r="E20" s="246"/>
      <c r="F20" s="198"/>
    </row>
    <row r="21" spans="1:6">
      <c r="A21" s="245" t="s">
        <v>299</v>
      </c>
      <c r="B21" s="198">
        <f>+B20-B19</f>
        <v>-668.35691000000224</v>
      </c>
      <c r="C21" s="198">
        <f>+C20-C19</f>
        <v>104.72498299999643</v>
      </c>
      <c r="D21" s="198"/>
      <c r="E21" s="198"/>
      <c r="F21" s="198"/>
    </row>
    <row r="22" spans="1:6" ht="12">
      <c r="A22" s="247" t="s">
        <v>299</v>
      </c>
      <c r="B22" s="203">
        <f>+(B20-B19)/B19</f>
        <v>-5.1546542105158896E-2</v>
      </c>
      <c r="C22" s="203">
        <f>+(C20-C19)/C19</f>
        <v>2.0010927926998719E-2</v>
      </c>
      <c r="D22" s="203"/>
      <c r="E22" s="203"/>
      <c r="F22" s="203"/>
    </row>
    <row r="26" spans="1:6" ht="12">
      <c r="A26" s="245" t="s">
        <v>5</v>
      </c>
      <c r="B26" s="321" t="s">
        <v>42</v>
      </c>
      <c r="C26" s="321" t="s">
        <v>43</v>
      </c>
      <c r="D26" s="321" t="s">
        <v>44</v>
      </c>
      <c r="E26" s="321" t="s">
        <v>45</v>
      </c>
      <c r="F26" s="321" t="s">
        <v>7</v>
      </c>
    </row>
    <row r="27" spans="1:6">
      <c r="A27" s="245" t="s">
        <v>295</v>
      </c>
      <c r="B27" s="246">
        <v>8000.2277954508227</v>
      </c>
      <c r="C27" s="246">
        <v>2947.9774611584162</v>
      </c>
      <c r="D27" s="246">
        <v>1375.0624167794851</v>
      </c>
      <c r="E27" s="246">
        <v>6345.6836996429729</v>
      </c>
      <c r="F27" s="198">
        <f t="shared" ref="F27:F28" si="2">SUM(B27:E27)</f>
        <v>18668.951373031698</v>
      </c>
    </row>
    <row r="28" spans="1:6">
      <c r="A28" s="245" t="s">
        <v>296</v>
      </c>
      <c r="B28" s="246">
        <v>7761.4412209729589</v>
      </c>
      <c r="C28" s="246">
        <v>2666.4454051244275</v>
      </c>
      <c r="D28" s="246">
        <v>1502.5578261458868</v>
      </c>
      <c r="E28" s="246">
        <v>6727.5190452424795</v>
      </c>
      <c r="F28" s="198">
        <f t="shared" si="2"/>
        <v>18657.963497485754</v>
      </c>
    </row>
    <row r="29" spans="1:6">
      <c r="A29" s="245" t="s">
        <v>297</v>
      </c>
      <c r="B29" s="246">
        <v>8891.9809219999988</v>
      </c>
      <c r="C29" s="246">
        <v>3340.5134649999991</v>
      </c>
      <c r="D29" s="246">
        <v>1333.2217679999999</v>
      </c>
      <c r="E29" s="246">
        <v>6446.5769939999973</v>
      </c>
      <c r="F29" s="198">
        <f>SUM(B29:E29)</f>
        <v>20012.293148999997</v>
      </c>
    </row>
    <row r="30" spans="1:6">
      <c r="A30" s="245" t="s">
        <v>298</v>
      </c>
      <c r="B30" s="246">
        <v>7390.9582169999985</v>
      </c>
      <c r="C30" s="246">
        <v>2754.0628879999995</v>
      </c>
      <c r="D30" s="246">
        <v>1384.4316569999996</v>
      </c>
      <c r="E30" s="246">
        <v>5576.0934020000022</v>
      </c>
      <c r="F30" s="198">
        <f>SUM(B30:E30)</f>
        <v>17105.546163999999</v>
      </c>
    </row>
    <row r="31" spans="1:6">
      <c r="A31" s="245" t="s">
        <v>319</v>
      </c>
      <c r="B31" s="246">
        <f>+'7.1'!B14+'7.1'!C14+'7.1'!D14</f>
        <v>6684.3666080000003</v>
      </c>
      <c r="C31" s="246">
        <f>+'7.1'!E14+'7.1'!F14+'7.1'!G14</f>
        <v>2752.6323159999993</v>
      </c>
      <c r="D31" s="246"/>
      <c r="E31" s="246"/>
      <c r="F31" s="198"/>
    </row>
    <row r="32" spans="1:6">
      <c r="A32" s="245" t="s">
        <v>299</v>
      </c>
      <c r="B32" s="198">
        <f>+B31-B30</f>
        <v>-706.59160899999824</v>
      </c>
      <c r="C32" s="198">
        <f>+C31-C30</f>
        <v>-1.4305720000002111</v>
      </c>
      <c r="D32" s="198"/>
      <c r="E32" s="198"/>
      <c r="F32" s="198"/>
    </row>
    <row r="33" spans="1:6" ht="12">
      <c r="A33" s="247" t="s">
        <v>299</v>
      </c>
      <c r="B33" s="203">
        <f>+(B31-B30)/B30</f>
        <v>-9.5602165274694909E-2</v>
      </c>
      <c r="C33" s="203">
        <f>+(C31-C30)/C30</f>
        <v>-5.1944057132228107E-4</v>
      </c>
      <c r="D33" s="203"/>
      <c r="E33" s="203"/>
      <c r="F33" s="203"/>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I23"/>
  <sheetViews>
    <sheetView showGridLines="0" view="pageBreakPreview" zoomScaleNormal="70" zoomScaleSheetLayoutView="100" workbookViewId="0">
      <selection activeCell="J16" sqref="J16"/>
    </sheetView>
  </sheetViews>
  <sheetFormatPr defaultRowHeight="13.2"/>
  <cols>
    <col min="1" max="1" width="31.33203125" customWidth="1"/>
    <col min="2" max="3" width="9.6640625" customWidth="1"/>
    <col min="4" max="4" width="10.5546875" customWidth="1"/>
    <col min="10" max="10" width="20.6640625" customWidth="1"/>
    <col min="11" max="11" width="15.33203125" customWidth="1"/>
  </cols>
  <sheetData>
    <row r="1" spans="1:9" ht="17.399999999999999">
      <c r="A1" s="236" t="s">
        <v>301</v>
      </c>
      <c r="I1" s="241" t="str">
        <f>'3'!N1</f>
        <v>II. čtvrtletí 2023</v>
      </c>
    </row>
    <row r="2" spans="1:9" ht="6" customHeight="1"/>
    <row r="3" spans="1:9" ht="24">
      <c r="A3" s="167"/>
      <c r="B3" s="210" t="s">
        <v>320</v>
      </c>
      <c r="C3" s="210" t="s">
        <v>327</v>
      </c>
      <c r="D3" s="210" t="s">
        <v>318</v>
      </c>
      <c r="E3" s="210" t="s">
        <v>172</v>
      </c>
    </row>
    <row r="4" spans="1:9">
      <c r="A4" s="169" t="s">
        <v>199</v>
      </c>
      <c r="B4" s="218">
        <f>SUM(B5:B20)</f>
        <v>17071.576702999999</v>
      </c>
      <c r="C4" s="218">
        <f>SUM(C5:C20)</f>
        <v>17834.869616000004</v>
      </c>
      <c r="D4" s="218">
        <f t="shared" ref="D4:D20" si="0">+B4-C4</f>
        <v>-763.29291300000477</v>
      </c>
      <c r="E4" s="206">
        <f t="shared" ref="E4:E20" si="1">+B4/C4-1</f>
        <v>-4.2797784869435751E-2</v>
      </c>
    </row>
    <row r="5" spans="1:9">
      <c r="A5" s="168" t="s">
        <v>40</v>
      </c>
      <c r="B5" s="219">
        <f>+'9'!L6</f>
        <v>3557.9307169999993</v>
      </c>
      <c r="C5" s="219">
        <v>3920.3988850000001</v>
      </c>
      <c r="D5" s="219">
        <f t="shared" si="0"/>
        <v>-362.46816800000079</v>
      </c>
      <c r="E5" s="249">
        <f t="shared" si="1"/>
        <v>-9.245696130229375E-2</v>
      </c>
      <c r="I5" s="156"/>
    </row>
    <row r="6" spans="1:9">
      <c r="A6" s="168" t="s">
        <v>39</v>
      </c>
      <c r="B6" s="219">
        <f>+'9'!L7</f>
        <v>443.22353499999991</v>
      </c>
      <c r="C6" s="219">
        <v>449.20024899999987</v>
      </c>
      <c r="D6" s="219">
        <f t="shared" si="0"/>
        <v>-5.9767139999999586</v>
      </c>
      <c r="E6" s="249">
        <f t="shared" si="1"/>
        <v>-1.3305233052085752E-2</v>
      </c>
      <c r="I6" s="156"/>
    </row>
    <row r="7" spans="1:9">
      <c r="A7" s="168" t="s">
        <v>38</v>
      </c>
      <c r="B7" s="219">
        <f>+'9'!L8</f>
        <v>1446.517558</v>
      </c>
      <c r="C7" s="219">
        <v>1499.461211</v>
      </c>
      <c r="D7" s="219">
        <f t="shared" si="0"/>
        <v>-52.94365300000004</v>
      </c>
      <c r="E7" s="249">
        <f t="shared" si="1"/>
        <v>-3.5308451203410307E-2</v>
      </c>
      <c r="I7" s="156"/>
    </row>
    <row r="8" spans="1:9">
      <c r="A8" s="168" t="s">
        <v>60</v>
      </c>
      <c r="B8" s="219">
        <f>+'9'!L9</f>
        <v>0</v>
      </c>
      <c r="C8" s="219">
        <v>0</v>
      </c>
      <c r="D8" s="219">
        <f t="shared" si="0"/>
        <v>0</v>
      </c>
      <c r="E8" s="249">
        <v>0</v>
      </c>
      <c r="I8" s="156"/>
    </row>
    <row r="9" spans="1:9">
      <c r="A9" s="168" t="s">
        <v>61</v>
      </c>
      <c r="B9" s="219">
        <f>+'9'!L10</f>
        <v>0</v>
      </c>
      <c r="C9" s="219">
        <v>0</v>
      </c>
      <c r="D9" s="219">
        <f t="shared" si="0"/>
        <v>0</v>
      </c>
      <c r="E9" s="249">
        <v>0</v>
      </c>
      <c r="I9" s="156"/>
    </row>
    <row r="10" spans="1:9">
      <c r="A10" s="168" t="s">
        <v>62</v>
      </c>
      <c r="B10" s="219">
        <f>+'9'!L11</f>
        <v>0</v>
      </c>
      <c r="C10" s="219">
        <v>0</v>
      </c>
      <c r="D10" s="219">
        <f t="shared" si="0"/>
        <v>0</v>
      </c>
      <c r="E10" s="249">
        <v>0</v>
      </c>
      <c r="I10" s="156"/>
    </row>
    <row r="11" spans="1:9">
      <c r="A11" s="168" t="s">
        <v>37</v>
      </c>
      <c r="B11" s="219">
        <f>+'9'!L12</f>
        <v>8045.8545780000013</v>
      </c>
      <c r="C11" s="219">
        <v>7954.0179010000002</v>
      </c>
      <c r="D11" s="219">
        <f t="shared" si="0"/>
        <v>91.836677000001146</v>
      </c>
      <c r="E11" s="249">
        <f t="shared" si="1"/>
        <v>1.1545947990443395E-2</v>
      </c>
      <c r="I11" s="156"/>
    </row>
    <row r="12" spans="1:9">
      <c r="A12" s="168" t="s">
        <v>72</v>
      </c>
      <c r="B12" s="219">
        <f>+'9'!L13</f>
        <v>0</v>
      </c>
      <c r="C12" s="219">
        <v>0</v>
      </c>
      <c r="D12" s="219">
        <f t="shared" si="0"/>
        <v>0</v>
      </c>
      <c r="E12" s="249">
        <v>0</v>
      </c>
      <c r="I12" s="156"/>
    </row>
    <row r="13" spans="1:9">
      <c r="A13" s="168" t="s">
        <v>36</v>
      </c>
      <c r="B13" s="219">
        <f>+'9'!L14</f>
        <v>0</v>
      </c>
      <c r="C13" s="219">
        <v>0</v>
      </c>
      <c r="D13" s="219">
        <f t="shared" si="0"/>
        <v>0</v>
      </c>
      <c r="E13" s="249">
        <v>0</v>
      </c>
      <c r="I13" s="156"/>
    </row>
    <row r="14" spans="1:9">
      <c r="A14" s="168" t="s">
        <v>35</v>
      </c>
      <c r="B14" s="219">
        <f>+'9'!L15</f>
        <v>189.34539699999999</v>
      </c>
      <c r="C14" s="219">
        <v>210.79212999999999</v>
      </c>
      <c r="D14" s="219">
        <f t="shared" si="0"/>
        <v>-21.446732999999995</v>
      </c>
      <c r="E14" s="249">
        <f t="shared" si="1"/>
        <v>-0.10174351860290043</v>
      </c>
      <c r="I14" s="156"/>
    </row>
    <row r="15" spans="1:9">
      <c r="A15" s="168" t="s">
        <v>34</v>
      </c>
      <c r="B15" s="219">
        <f>+'9'!L16</f>
        <v>50.607293000000006</v>
      </c>
      <c r="C15" s="219">
        <v>2.3171920000000004</v>
      </c>
      <c r="D15" s="219">
        <f t="shared" si="0"/>
        <v>48.290101000000007</v>
      </c>
      <c r="E15" s="249">
        <f t="shared" si="1"/>
        <v>20.839922198937334</v>
      </c>
      <c r="I15" s="156"/>
    </row>
    <row r="16" spans="1:9">
      <c r="A16" s="168" t="s">
        <v>33</v>
      </c>
      <c r="B16" s="219">
        <f>+'9'!L17</f>
        <v>656.9044980000001</v>
      </c>
      <c r="C16" s="219">
        <v>502.06499900000006</v>
      </c>
      <c r="D16" s="219">
        <f t="shared" si="0"/>
        <v>154.83949900000005</v>
      </c>
      <c r="E16" s="249">
        <f t="shared" si="1"/>
        <v>0.30840528479062534</v>
      </c>
    </row>
    <row r="17" spans="1:5">
      <c r="A17" s="168" t="s">
        <v>32</v>
      </c>
      <c r="B17" s="219">
        <f>+'9'!L18</f>
        <v>1042.0375669999999</v>
      </c>
      <c r="C17" s="219">
        <v>1144.1143460000001</v>
      </c>
      <c r="D17" s="219">
        <f t="shared" si="0"/>
        <v>-102.07677900000022</v>
      </c>
      <c r="E17" s="249">
        <f t="shared" si="1"/>
        <v>-8.9219035979118955E-2</v>
      </c>
    </row>
    <row r="18" spans="1:5">
      <c r="A18" s="168" t="s">
        <v>3</v>
      </c>
      <c r="B18" s="219">
        <f>+'9'!L19</f>
        <v>0</v>
      </c>
      <c r="C18" s="219">
        <v>0</v>
      </c>
      <c r="D18" s="219">
        <f t="shared" si="0"/>
        <v>0</v>
      </c>
      <c r="E18" s="249">
        <v>0</v>
      </c>
    </row>
    <row r="19" spans="1:5">
      <c r="A19" s="168" t="s">
        <v>31</v>
      </c>
      <c r="B19" s="219">
        <f>+'9'!L20</f>
        <v>5.4856219999999993</v>
      </c>
      <c r="C19" s="219">
        <v>5.0305879999999998</v>
      </c>
      <c r="D19" s="219">
        <f t="shared" si="0"/>
        <v>0.45503399999999949</v>
      </c>
      <c r="E19" s="249">
        <f t="shared" si="1"/>
        <v>9.0453442023079589E-2</v>
      </c>
    </row>
    <row r="20" spans="1:5">
      <c r="A20" s="168" t="s">
        <v>30</v>
      </c>
      <c r="B20" s="219">
        <f>+'9'!L21</f>
        <v>1633.6699380000005</v>
      </c>
      <c r="C20" s="219">
        <v>2147.4721150000005</v>
      </c>
      <c r="D20" s="219">
        <f t="shared" si="0"/>
        <v>-513.80217700000003</v>
      </c>
      <c r="E20" s="249">
        <f t="shared" si="1"/>
        <v>-0.23925906809737552</v>
      </c>
    </row>
    <row r="21" spans="1:5" s="165" customFormat="1" ht="10.199999999999999">
      <c r="E21" s="164"/>
    </row>
    <row r="23" spans="1:5">
      <c r="B23" s="15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856E-3896-43B4-932C-7BF58042E86D}">
  <sheetPr>
    <tabColor theme="3" tint="0.39997558519241921"/>
  </sheetPr>
  <dimension ref="A1:D49"/>
  <sheetViews>
    <sheetView view="pageBreakPreview" zoomScaleNormal="100" zoomScaleSheetLayoutView="100" workbookViewId="0">
      <selection activeCell="B46" sqref="B46"/>
    </sheetView>
  </sheetViews>
  <sheetFormatPr defaultColWidth="9.109375" defaultRowHeight="13.8"/>
  <cols>
    <col min="1" max="1" width="56.44140625" style="298" customWidth="1"/>
    <col min="2" max="4" width="12.6640625" style="298" customWidth="1"/>
    <col min="5" max="16384" width="9.109375" style="298"/>
  </cols>
  <sheetData>
    <row r="1" spans="1:4" ht="21">
      <c r="A1" s="297" t="s">
        <v>321</v>
      </c>
      <c r="D1" s="299"/>
    </row>
    <row r="2" spans="1:4">
      <c r="C2" s="366" t="s">
        <v>172</v>
      </c>
      <c r="D2" s="366"/>
    </row>
    <row r="3" spans="1:4">
      <c r="A3" s="300" t="s">
        <v>309</v>
      </c>
      <c r="B3" s="301">
        <f>+'10.1'!C11</f>
        <v>29392.910226895623</v>
      </c>
      <c r="C3" s="301">
        <f>+'10.1'!C12</f>
        <v>-1486.7468431763737</v>
      </c>
      <c r="D3" s="302">
        <f>+'10.1'!C13</f>
        <v>-4.8146481672469793E-2</v>
      </c>
    </row>
    <row r="4" spans="1:4">
      <c r="A4" s="303" t="str">
        <f>+'5.4'!B4</f>
        <v>Duben</v>
      </c>
      <c r="B4" s="304">
        <f>INDEX('3'!$B$6:$M$6,,MATCH('2'!A4,'3'!$B$4:$M$4,0))</f>
        <v>12923.087218670851</v>
      </c>
      <c r="C4" s="304">
        <f>+'10.2'!E11</f>
        <v>-600.07759760914814</v>
      </c>
      <c r="D4" s="305">
        <f>+'10.2'!E12</f>
        <v>-4.4374050435792858E-2</v>
      </c>
    </row>
    <row r="5" spans="1:4">
      <c r="A5" s="303" t="str">
        <f>+'5.4'!C4</f>
        <v>Květen</v>
      </c>
      <c r="B5" s="304">
        <f>INDEX('3'!$B$6:$M$6,,MATCH('2'!A5,'3'!$B$4:$M$4,0))</f>
        <v>9370.698598483008</v>
      </c>
      <c r="C5" s="304">
        <f>+'10.2'!F11</f>
        <v>-37.64924525299466</v>
      </c>
      <c r="D5" s="305">
        <f>+'10.2'!F12</f>
        <v>-4.0016850862993128E-3</v>
      </c>
    </row>
    <row r="6" spans="1:4">
      <c r="A6" s="303" t="str">
        <f>+'5.4'!D4</f>
        <v>Červen</v>
      </c>
      <c r="B6" s="304">
        <f>INDEX('3'!$B$6:$M$6,,MATCH('2'!A6,'3'!$B$4:$M$4,0))</f>
        <v>7099.1244097417612</v>
      </c>
      <c r="C6" s="304">
        <f>+'10.2'!G11</f>
        <v>-849.02000031423722</v>
      </c>
      <c r="D6" s="305">
        <f>+'10.2'!G12</f>
        <v>-0.10681990116335285</v>
      </c>
    </row>
    <row r="7" spans="1:4" ht="7.5" customHeight="1">
      <c r="B7" s="304"/>
    </row>
    <row r="8" spans="1:4">
      <c r="A8" s="303" t="s">
        <v>303</v>
      </c>
      <c r="B8" s="304"/>
    </row>
    <row r="9" spans="1:4">
      <c r="A9" s="303" t="s">
        <v>40</v>
      </c>
      <c r="B9" s="304">
        <f>+'4.1'!E8+'4.1'!F8+'4.1'!G8</f>
        <v>5211.6762779999999</v>
      </c>
      <c r="C9" s="304">
        <f>+VLOOKUP(A9,'10.3'!$A$4:$E$20,4,FALSE)</f>
        <v>-221.07790400000067</v>
      </c>
      <c r="D9" s="305">
        <f>+VLOOKUP(A9,'10.3'!$A$4:$E$20,5,FALSE)</f>
        <v>-4.0693522400200632E-2</v>
      </c>
    </row>
    <row r="10" spans="1:4">
      <c r="A10" s="303" t="s">
        <v>38</v>
      </c>
      <c r="B10" s="304">
        <f>+'4.1'!E10+'4.1'!F10+'4.1'!G10</f>
        <v>2004.7995159999996</v>
      </c>
      <c r="C10" s="304">
        <f>+VLOOKUP(A10,'10.3'!$A$4:$E$20,4,FALSE)</f>
        <v>-184.44425000000001</v>
      </c>
      <c r="D10" s="305">
        <f>+VLOOKUP(A10,'10.3'!$A$4:$E$20,5,FALSE)</f>
        <v>-8.4250211358144367E-2</v>
      </c>
    </row>
    <row r="11" spans="1:4">
      <c r="A11" s="303" t="s">
        <v>37</v>
      </c>
      <c r="B11" s="304">
        <f>+'4.1'!E14+'4.1'!F14+'4.1'!G14</f>
        <v>10842.135335000003</v>
      </c>
      <c r="C11" s="304">
        <f>+VLOOKUP(A11,'10.3'!$A$4:$E$20,4,FALSE)</f>
        <v>-774.28090599999632</v>
      </c>
      <c r="D11" s="305">
        <f>+VLOOKUP(A11,'10.3'!$A$4:$E$20,5,FALSE)</f>
        <v>-6.6654025642364778E-2</v>
      </c>
    </row>
    <row r="12" spans="1:4">
      <c r="A12" s="303" t="s">
        <v>30</v>
      </c>
      <c r="B12" s="304">
        <f>+'4.1'!E23+'4.1'!F23+'4.1'!G23</f>
        <v>4883.447473418968</v>
      </c>
      <c r="C12" s="304">
        <f>+VLOOKUP(A12,'10.3'!$A$4:$E$20,4,FALSE)</f>
        <v>-444.88210544918729</v>
      </c>
      <c r="D12" s="305">
        <f>+VLOOKUP(A12,'10.3'!$A$4:$E$20,5,FALSE)</f>
        <v>-8.3493728919015076E-2</v>
      </c>
    </row>
    <row r="13" spans="1:4" ht="7.5" customHeight="1">
      <c r="A13" s="303"/>
      <c r="B13" s="304"/>
      <c r="C13" s="304"/>
      <c r="D13" s="306"/>
    </row>
    <row r="14" spans="1:4">
      <c r="A14" s="303" t="s">
        <v>304</v>
      </c>
      <c r="B14" s="304"/>
      <c r="C14" s="304"/>
      <c r="D14" s="306"/>
    </row>
    <row r="15" spans="1:4">
      <c r="A15" s="303" t="s">
        <v>104</v>
      </c>
      <c r="B15" s="304">
        <f>+'4.2'!E14+'4.2'!F14+'4.2'!G14</f>
        <v>5964.080156</v>
      </c>
      <c r="C15" s="304">
        <f>+VLOOKUP(A15,'10.3'!$A$24:$E$38,4,FALSE)</f>
        <v>-504.05653700000039</v>
      </c>
      <c r="D15" s="305">
        <f>+VLOOKUP(A15,'10.3'!$A$24:$E$38,5,FALSE)</f>
        <v>-7.7929172020360093E-2</v>
      </c>
    </row>
    <row r="16" spans="1:4">
      <c r="A16" s="303" t="s">
        <v>108</v>
      </c>
      <c r="B16" s="304">
        <f>+'4.2'!E18+'4.2'!F18+'4.2'!G18</f>
        <v>4763.9196549999988</v>
      </c>
      <c r="C16" s="304">
        <f>+VLOOKUP(A16,'10.3'!$A$24:$E$38,4,FALSE)</f>
        <v>-118.90574000000106</v>
      </c>
      <c r="D16" s="305">
        <f>+VLOOKUP(A16,'10.3'!$A$24:$E$38,5,FALSE)</f>
        <v>-2.4351831241346544E-2</v>
      </c>
    </row>
    <row r="17" spans="1:4">
      <c r="A17" s="303" t="s">
        <v>109</v>
      </c>
      <c r="B17" s="304">
        <f>+'4.2'!E19+'4.2'!F19+'4.2'!G19</f>
        <v>6260.875632000002</v>
      </c>
      <c r="C17" s="304">
        <f>+VLOOKUP(A17,'10.3'!$A$24:$E$38,4,FALSE)</f>
        <v>-461.86400899999899</v>
      </c>
      <c r="D17" s="305">
        <f>+VLOOKUP(A17,'10.3'!$A$24:$E$38,5,FALSE)</f>
        <v>-6.8701754591718345E-2</v>
      </c>
    </row>
    <row r="18" spans="1:4">
      <c r="A18" s="303"/>
      <c r="B18" s="304"/>
      <c r="C18" s="304"/>
      <c r="D18" s="306"/>
    </row>
    <row r="19" spans="1:4" ht="7.5" customHeight="1">
      <c r="B19" s="304"/>
    </row>
    <row r="20" spans="1:4">
      <c r="A20" s="300" t="s">
        <v>310</v>
      </c>
      <c r="B20" s="307">
        <f>+'10.1'!C20</f>
        <v>14341.113457146559</v>
      </c>
      <c r="C20" s="307">
        <f>+'10.1'!C21</f>
        <v>-414.62623442624863</v>
      </c>
      <c r="D20" s="308">
        <f>+'10.1'!C22</f>
        <v>-2.8099318847637778E-2</v>
      </c>
    </row>
    <row r="21" spans="1:4">
      <c r="A21" s="303" t="str">
        <f>+'5.4'!B4</f>
        <v>Duben</v>
      </c>
      <c r="B21" s="304">
        <f>+'10.2'!E19</f>
        <v>7297.6705401318141</v>
      </c>
      <c r="C21" s="304">
        <f>+'10.2'!E20</f>
        <v>-484.68801230620011</v>
      </c>
      <c r="D21" s="305">
        <f>+'10.2'!E21</f>
        <v>-6.2280349721789641E-2</v>
      </c>
    </row>
    <row r="22" spans="1:4">
      <c r="A22" s="303" t="str">
        <f>+'5.4'!C4</f>
        <v>Květen</v>
      </c>
      <c r="B22" s="304">
        <f>+'10.2'!F19</f>
        <v>4261.2202651853358</v>
      </c>
      <c r="C22" s="304">
        <f>+'10.2'!F20</f>
        <v>289.88539689211939</v>
      </c>
      <c r="D22" s="305">
        <f>+'10.2'!F21</f>
        <v>7.2994448090121677E-2</v>
      </c>
    </row>
    <row r="23" spans="1:4">
      <c r="A23" s="303" t="str">
        <f>+'5.4'!D4</f>
        <v>Červen</v>
      </c>
      <c r="B23" s="304">
        <f>+'10.2'!G19</f>
        <v>2782.2226518294092</v>
      </c>
      <c r="C23" s="304">
        <f>+'10.2'!G20</f>
        <v>-219.82361901216927</v>
      </c>
      <c r="D23" s="305">
        <f>+'10.2'!G21</f>
        <v>-7.3224593886937334E-2</v>
      </c>
    </row>
    <row r="24" spans="1:4" ht="7.5" customHeight="1"/>
    <row r="25" spans="1:4">
      <c r="A25" s="303" t="s">
        <v>305</v>
      </c>
    </row>
    <row r="26" spans="1:4">
      <c r="A26" s="303" t="s">
        <v>40</v>
      </c>
      <c r="B26" s="304">
        <f>+'5.1'!E8+'5.1'!F8+'5.1'!G8</f>
        <v>1695.3786689999995</v>
      </c>
      <c r="C26" s="309">
        <f>+VLOOKUP(A26,'10.3'!$G$4:$K$20,4,FALSE)</f>
        <v>103.56430699999987</v>
      </c>
      <c r="D26" s="305">
        <f>+VLOOKUP(A26,'10.3'!$G$4:$K$20,5,FALSE)</f>
        <v>6.5060543158989237E-2</v>
      </c>
    </row>
    <row r="27" spans="1:4">
      <c r="A27" s="303" t="s">
        <v>38</v>
      </c>
      <c r="B27" s="304">
        <f>+'5.1'!E10+'5.1'!F10+'5.1'!G10</f>
        <v>1230.4109640000001</v>
      </c>
      <c r="C27" s="309">
        <f>+VLOOKUP(A27,'10.3'!$G$4:$K$20,4,FALSE)</f>
        <v>-46.280901999999969</v>
      </c>
      <c r="D27" s="305">
        <f>+VLOOKUP(A27,'10.3'!$G$4:$K$20,5,FALSE)</f>
        <v>-3.6250643739904609E-2</v>
      </c>
    </row>
    <row r="28" spans="1:4">
      <c r="A28" s="303" t="s">
        <v>37</v>
      </c>
      <c r="B28" s="304">
        <f>+'5.1'!E14+'5.1'!F14+'5.1'!G14</f>
        <v>6087.7129709999999</v>
      </c>
      <c r="C28" s="309">
        <f>+VLOOKUP(A28,'10.3'!$G$4:$K$20,4,FALSE)</f>
        <v>-131.23584299999948</v>
      </c>
      <c r="D28" s="305">
        <f>+VLOOKUP(A28,'10.3'!$G$4:$K$20,5,FALSE)</f>
        <v>-2.1102576484399282E-2</v>
      </c>
    </row>
    <row r="29" spans="1:4">
      <c r="A29" s="303" t="s">
        <v>30</v>
      </c>
      <c r="B29" s="304">
        <f>+'5.1'!E23+'5.1'!F23+'5.1'!G23</f>
        <v>3455.3086413427836</v>
      </c>
      <c r="C29" s="309">
        <f>+VLOOKUP(A29,'10.3'!$G$4:$K$20,4,FALSE)</f>
        <v>-405.13510814447181</v>
      </c>
      <c r="D29" s="305">
        <f>+VLOOKUP(A29,'10.3'!$G$4:$K$20,5,FALSE)</f>
        <v>-0.1049452172948464</v>
      </c>
    </row>
    <row r="30" spans="1:4" ht="7.5" customHeight="1"/>
    <row r="31" spans="1:4">
      <c r="A31" s="303" t="s">
        <v>306</v>
      </c>
    </row>
    <row r="32" spans="1:4">
      <c r="A32" s="303" t="s">
        <v>104</v>
      </c>
      <c r="B32" s="304">
        <f>+'5.2'!E14+'5.2'!F14+'5.2'!G14</f>
        <v>2387.279477000001</v>
      </c>
      <c r="C32" s="309">
        <f>+VLOOKUP(A32,'10.3'!$G$24:$K$38,4,FALSE)</f>
        <v>-109.48071499999924</v>
      </c>
      <c r="D32" s="305">
        <f>+VLOOKUP(A32,'10.3'!$G$24:$K$38,5,FALSE)</f>
        <v>-4.3849111080348058E-2</v>
      </c>
    </row>
    <row r="33" spans="1:4">
      <c r="A33" s="303" t="s">
        <v>108</v>
      </c>
      <c r="B33" s="304">
        <f>+'5.2'!E18+'5.2'!F18+'5.2'!G18</f>
        <v>3122.1985400000003</v>
      </c>
      <c r="C33" s="309">
        <f>+VLOOKUP(A33,'10.3'!$G$24:$K$38,4,FALSE)</f>
        <v>-407.1330380000004</v>
      </c>
      <c r="D33" s="305">
        <f>+VLOOKUP(A33,'10.3'!$G$24:$K$38,5,FALSE)</f>
        <v>-0.11535698162730135</v>
      </c>
    </row>
    <row r="34" spans="1:4">
      <c r="A34" s="303" t="s">
        <v>109</v>
      </c>
      <c r="B34" s="304">
        <f>+'5.2'!E19+'5.2'!F19+'5.2'!G19</f>
        <v>2142.3956360000002</v>
      </c>
      <c r="C34" s="309">
        <f>+VLOOKUP(A34,'10.3'!$G$24:$K$38,4,FALSE)</f>
        <v>-49.774759999999787</v>
      </c>
      <c r="D34" s="305">
        <f>+VLOOKUP(A34,'10.3'!$G$24:$K$38,5,FALSE)</f>
        <v>-2.2705698467063828E-2</v>
      </c>
    </row>
    <row r="35" spans="1:4" ht="7.5" customHeight="1"/>
    <row r="36" spans="1:4" ht="16.2">
      <c r="A36" s="310" t="s">
        <v>311</v>
      </c>
      <c r="B36" s="307">
        <f>+'6'!G6</f>
        <v>37462.345499999996</v>
      </c>
    </row>
    <row r="37" spans="1:4" ht="7.5" customHeight="1"/>
    <row r="38" spans="1:4">
      <c r="A38" s="300" t="s">
        <v>312</v>
      </c>
    </row>
    <row r="39" spans="1:4">
      <c r="A39" s="303" t="s">
        <v>26</v>
      </c>
      <c r="B39" s="304">
        <f>+'10.4'!C9</f>
        <v>3699.501432</v>
      </c>
      <c r="C39" s="304">
        <f>+'10.4'!C10</f>
        <v>-745.38128099999994</v>
      </c>
      <c r="D39" s="305">
        <f>+'10.4'!C11</f>
        <v>-0.1676942518235576</v>
      </c>
    </row>
    <row r="40" spans="1:4">
      <c r="A40" s="303" t="s">
        <v>25</v>
      </c>
      <c r="B40" s="304">
        <f>+'10.4'!C20</f>
        <v>5338.1146279999975</v>
      </c>
      <c r="C40" s="304">
        <f>+'10.4'!C21</f>
        <v>104.72498299999643</v>
      </c>
      <c r="D40" s="305">
        <f>+'10.4'!C22</f>
        <v>2.0010927926998719E-2</v>
      </c>
    </row>
    <row r="41" spans="1:4">
      <c r="A41" s="303" t="s">
        <v>5</v>
      </c>
      <c r="B41" s="304">
        <f>+'10.4'!C31</f>
        <v>2752.6323159999993</v>
      </c>
      <c r="C41" s="304">
        <f>+'10.4'!C32</f>
        <v>-1.4305720000002111</v>
      </c>
      <c r="D41" s="305">
        <f>+'10.4'!C33</f>
        <v>-5.1944057132228107E-4</v>
      </c>
    </row>
    <row r="42" spans="1:4" ht="7.5" customHeight="1"/>
    <row r="43" spans="1:4">
      <c r="A43" s="300" t="s">
        <v>313</v>
      </c>
      <c r="B43" s="307">
        <f>+'10.5'!B4</f>
        <v>17071.576702999999</v>
      </c>
      <c r="C43" s="307">
        <f>+'10.5'!D4</f>
        <v>-763.29291300000477</v>
      </c>
      <c r="D43" s="308">
        <f>+'10.5'!E4</f>
        <v>-4.2797784869435751E-2</v>
      </c>
    </row>
    <row r="44" spans="1:4" ht="7.5" customHeight="1"/>
    <row r="45" spans="1:4">
      <c r="A45" s="303" t="s">
        <v>307</v>
      </c>
    </row>
    <row r="46" spans="1:4">
      <c r="A46" s="303" t="s">
        <v>40</v>
      </c>
      <c r="B46" s="304">
        <f>+'9'!L6</f>
        <v>3557.9307169999993</v>
      </c>
      <c r="C46" s="304">
        <f>+VLOOKUP(A46,'10.5'!$A$4:$E$20,4,FALSE)</f>
        <v>-362.46816800000079</v>
      </c>
      <c r="D46" s="305">
        <f>+VLOOKUP(A46,'10.5'!$A$4:$E$20,5,FALSE)</f>
        <v>-9.245696130229375E-2</v>
      </c>
    </row>
    <row r="47" spans="1:4">
      <c r="A47" s="303" t="s">
        <v>38</v>
      </c>
      <c r="B47" s="304">
        <f>+'9'!L8</f>
        <v>1446.517558</v>
      </c>
      <c r="C47" s="304">
        <f>+VLOOKUP(A47,'10.5'!$A$4:$E$20,4,FALSE)</f>
        <v>-52.94365300000004</v>
      </c>
      <c r="D47" s="305">
        <f>+VLOOKUP(A47,'10.5'!$A$4:$E$20,5,FALSE)</f>
        <v>-3.5308451203410307E-2</v>
      </c>
    </row>
    <row r="48" spans="1:4">
      <c r="A48" s="303" t="s">
        <v>37</v>
      </c>
      <c r="B48" s="304">
        <f>+'9'!L12</f>
        <v>8045.8545780000013</v>
      </c>
      <c r="C48" s="304">
        <f>+VLOOKUP(A48,'10.5'!$A$4:$E$20,4,FALSE)</f>
        <v>91.836677000001146</v>
      </c>
      <c r="D48" s="305">
        <f>+VLOOKUP(A48,'10.5'!$A$4:$E$20,5,FALSE)</f>
        <v>1.1545947990443395E-2</v>
      </c>
    </row>
    <row r="49" spans="1:4">
      <c r="A49" s="303" t="s">
        <v>30</v>
      </c>
      <c r="B49" s="304">
        <f>+'9'!L21</f>
        <v>1633.6699380000005</v>
      </c>
      <c r="C49" s="304">
        <f>+VLOOKUP(A49,'10.5'!$A$4:$E$20,4,FALSE)</f>
        <v>-513.80217700000003</v>
      </c>
      <c r="D49" s="305">
        <f>+VLOOKUP(A49,'10.5'!$A$4:$E$20,5,FALSE)</f>
        <v>-0.23925906809737552</v>
      </c>
    </row>
  </sheetData>
  <mergeCells count="1">
    <mergeCell ref="C2:D2"/>
  </mergeCells>
  <pageMargins left="0.31496062992125984" right="0.31496062992125984" top="0.35433070866141736" bottom="0.35433070866141736"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8"/>
  <sheetViews>
    <sheetView zoomScale="70" zoomScaleNormal="70" workbookViewId="0">
      <selection activeCell="F40" sqref="F40"/>
    </sheetView>
  </sheetViews>
  <sheetFormatPr defaultRowHeight="13.2"/>
  <sheetData>
    <row r="25" spans="6:6">
      <c r="F25" s="212"/>
    </row>
    <row r="26" spans="6:6">
      <c r="F26" s="212"/>
    </row>
    <row r="27" spans="6:6">
      <c r="F27" s="212"/>
    </row>
    <row r="28" spans="6:6">
      <c r="F28" s="212"/>
    </row>
    <row r="47" spans="1:6" ht="13.8">
      <c r="A47" s="334" t="s">
        <v>251</v>
      </c>
      <c r="B47" s="335"/>
      <c r="C47" s="335"/>
      <c r="D47" s="335"/>
      <c r="E47" s="335"/>
      <c r="F47" s="335"/>
    </row>
    <row r="48" spans="1:6" ht="13.8">
      <c r="A48" s="338" t="s">
        <v>252</v>
      </c>
      <c r="B48" s="336"/>
      <c r="C48" s="336"/>
      <c r="D48" s="335"/>
      <c r="E48" s="335"/>
      <c r="F48" s="335"/>
    </row>
    <row r="49" spans="1:6">
      <c r="A49" s="335"/>
      <c r="B49" s="335"/>
      <c r="C49" s="335"/>
      <c r="D49" s="335"/>
      <c r="E49" s="335"/>
      <c r="F49" s="335"/>
    </row>
    <row r="50" spans="1:6" ht="13.8">
      <c r="A50" s="337" t="s">
        <v>314</v>
      </c>
      <c r="B50" s="354" t="s">
        <v>328</v>
      </c>
      <c r="C50" s="335"/>
      <c r="D50" s="335"/>
      <c r="E50" s="335"/>
      <c r="F50" s="335"/>
    </row>
    <row r="51" spans="1:6">
      <c r="A51" s="335"/>
      <c r="B51" s="335"/>
      <c r="C51" s="335"/>
      <c r="D51" s="335"/>
      <c r="E51" s="335"/>
      <c r="F51" s="335"/>
    </row>
    <row r="52" spans="1:6">
      <c r="A52" s="335"/>
      <c r="B52" s="335"/>
      <c r="C52" s="335"/>
      <c r="D52" s="335"/>
      <c r="E52" s="335"/>
      <c r="F52" s="335"/>
    </row>
    <row r="53" spans="1:6">
      <c r="A53" s="335"/>
      <c r="B53" s="335"/>
      <c r="C53" s="335"/>
      <c r="D53" s="335"/>
      <c r="E53" s="335"/>
      <c r="F53" s="335"/>
    </row>
    <row r="54" spans="1:6">
      <c r="A54" s="335"/>
      <c r="B54" s="335"/>
      <c r="C54" s="335"/>
      <c r="D54" s="335"/>
      <c r="E54" s="335"/>
      <c r="F54" s="335"/>
    </row>
    <row r="55" spans="1:6">
      <c r="A55" s="335"/>
      <c r="B55" s="335"/>
      <c r="C55" s="335"/>
      <c r="D55" s="335"/>
      <c r="E55" s="335"/>
      <c r="F55" s="335"/>
    </row>
    <row r="56" spans="1:6">
      <c r="A56" s="335"/>
      <c r="B56" s="335"/>
      <c r="C56" s="335"/>
      <c r="D56" s="335"/>
      <c r="E56" s="335"/>
      <c r="F56" s="335"/>
    </row>
    <row r="57" spans="1:6">
      <c r="A57" s="335"/>
      <c r="B57" s="335"/>
      <c r="C57" s="335"/>
      <c r="D57" s="335"/>
      <c r="E57" s="335"/>
      <c r="F57" s="335"/>
    </row>
    <row r="58" spans="1:6">
      <c r="A58" s="335"/>
      <c r="B58" s="335"/>
      <c r="C58" s="335"/>
      <c r="D58" s="335"/>
      <c r="E58" s="335"/>
      <c r="F58" s="335"/>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view="pageBreakPreview" zoomScaleNormal="70" zoomScaleSheetLayoutView="100" workbookViewId="0">
      <selection activeCell="N1" sqref="N1"/>
    </sheetView>
  </sheetViews>
  <sheetFormatPr defaultColWidth="9.109375" defaultRowHeight="11.4"/>
  <cols>
    <col min="1" max="1" width="31.109375" style="66" customWidth="1"/>
    <col min="2" max="13" width="8.5546875" style="66" customWidth="1"/>
    <col min="14" max="14" width="10.109375" style="66" customWidth="1"/>
    <col min="15" max="15" width="8.44140625" style="66" customWidth="1"/>
    <col min="16" max="16" width="11.44140625" style="66" bestFit="1" customWidth="1"/>
    <col min="17" max="17" width="9.5546875" style="66" bestFit="1" customWidth="1"/>
    <col min="18" max="16384" width="9.109375" style="66"/>
  </cols>
  <sheetData>
    <row r="1" spans="1:18" s="76" customFormat="1" ht="21">
      <c r="A1" s="176" t="s">
        <v>244</v>
      </c>
      <c r="B1" s="72"/>
      <c r="C1" s="72"/>
      <c r="D1" s="72"/>
      <c r="E1" s="72"/>
      <c r="F1" s="72"/>
      <c r="G1" s="72"/>
      <c r="H1" s="72"/>
      <c r="I1" s="72"/>
      <c r="J1" s="72"/>
      <c r="K1" s="72"/>
      <c r="L1" s="72"/>
      <c r="M1" s="72"/>
      <c r="N1" s="240" t="s">
        <v>320</v>
      </c>
    </row>
    <row r="2" spans="1:18" ht="6" customHeight="1">
      <c r="A2" s="7"/>
      <c r="B2" s="7"/>
      <c r="C2" s="7"/>
      <c r="D2" s="7"/>
      <c r="E2" s="7"/>
      <c r="F2" s="7"/>
      <c r="G2" s="7"/>
      <c r="H2" s="7"/>
      <c r="I2" s="7"/>
      <c r="J2" s="7"/>
      <c r="K2" s="7"/>
      <c r="L2" s="7"/>
      <c r="M2" s="7"/>
      <c r="N2" s="7"/>
    </row>
    <row r="3" spans="1:18" ht="12">
      <c r="A3" s="375">
        <v>2023</v>
      </c>
      <c r="B3" s="376" t="s">
        <v>42</v>
      </c>
      <c r="C3" s="377"/>
      <c r="D3" s="378"/>
      <c r="E3" s="376" t="s">
        <v>43</v>
      </c>
      <c r="F3" s="377"/>
      <c r="G3" s="378"/>
      <c r="H3" s="377" t="s">
        <v>44</v>
      </c>
      <c r="I3" s="377"/>
      <c r="J3" s="377"/>
      <c r="K3" s="376" t="s">
        <v>45</v>
      </c>
      <c r="L3" s="377"/>
      <c r="M3" s="378"/>
      <c r="N3" s="379" t="s">
        <v>7</v>
      </c>
      <c r="Q3" s="125"/>
      <c r="R3" s="125"/>
    </row>
    <row r="4" spans="1:18" ht="12">
      <c r="A4" s="375"/>
      <c r="B4" s="276" t="s">
        <v>8</v>
      </c>
      <c r="C4" s="266" t="s">
        <v>9</v>
      </c>
      <c r="D4" s="277" t="s">
        <v>10</v>
      </c>
      <c r="E4" s="276" t="s">
        <v>11</v>
      </c>
      <c r="F4" s="266" t="s">
        <v>12</v>
      </c>
      <c r="G4" s="277" t="s">
        <v>13</v>
      </c>
      <c r="H4" s="195" t="s">
        <v>14</v>
      </c>
      <c r="I4" s="195" t="s">
        <v>15</v>
      </c>
      <c r="J4" s="195" t="s">
        <v>16</v>
      </c>
      <c r="K4" s="276" t="s">
        <v>17</v>
      </c>
      <c r="L4" s="266" t="s">
        <v>18</v>
      </c>
      <c r="M4" s="277" t="s">
        <v>19</v>
      </c>
      <c r="N4" s="379"/>
    </row>
    <row r="5" spans="1:18" s="79" customFormat="1">
      <c r="A5" s="368" t="s">
        <v>59</v>
      </c>
      <c r="B5" s="369">
        <f>SUM(B6:D6)</f>
        <v>47724.371054209128</v>
      </c>
      <c r="C5" s="370"/>
      <c r="D5" s="371"/>
      <c r="E5" s="369">
        <f>SUM(E6:G6)</f>
        <v>29392.910226895623</v>
      </c>
      <c r="F5" s="370"/>
      <c r="G5" s="371"/>
      <c r="H5" s="372">
        <f>SUM(H6:J6)</f>
        <v>0</v>
      </c>
      <c r="I5" s="372"/>
      <c r="J5" s="372"/>
      <c r="K5" s="373">
        <f>SUM(K6:M6)</f>
        <v>0</v>
      </c>
      <c r="L5" s="372"/>
      <c r="M5" s="374"/>
      <c r="N5" s="367">
        <f>SUM(B6:M6)</f>
        <v>77117.281281104748</v>
      </c>
      <c r="Q5" s="123"/>
      <c r="R5" s="123"/>
    </row>
    <row r="6" spans="1:18" s="79" customFormat="1">
      <c r="A6" s="368"/>
      <c r="B6" s="278">
        <v>17155.453042492991</v>
      </c>
      <c r="C6" s="265">
        <v>15620.820615129891</v>
      </c>
      <c r="D6" s="279">
        <v>14948.097396586254</v>
      </c>
      <c r="E6" s="294">
        <v>12923.087218670851</v>
      </c>
      <c r="F6" s="292">
        <v>9370.698598483008</v>
      </c>
      <c r="G6" s="279">
        <v>7099.1244097417612</v>
      </c>
      <c r="H6" s="341">
        <v>0</v>
      </c>
      <c r="I6" s="341">
        <v>0</v>
      </c>
      <c r="J6" s="341">
        <v>0</v>
      </c>
      <c r="K6" s="340">
        <v>0</v>
      </c>
      <c r="L6" s="341">
        <v>0</v>
      </c>
      <c r="M6" s="342">
        <v>0</v>
      </c>
      <c r="N6" s="367"/>
    </row>
    <row r="7" spans="1:18" ht="12.75" customHeight="1">
      <c r="A7" s="368" t="s">
        <v>71</v>
      </c>
      <c r="B7" s="369">
        <f>SUM(B8:D8)</f>
        <v>2352.6917960000005</v>
      </c>
      <c r="C7" s="370"/>
      <c r="D7" s="371"/>
      <c r="E7" s="369">
        <f>SUM(E8:G8)</f>
        <v>2069.5121370000002</v>
      </c>
      <c r="F7" s="370"/>
      <c r="G7" s="371"/>
      <c r="H7" s="372">
        <f>SUM(H8:J8)</f>
        <v>0</v>
      </c>
      <c r="I7" s="372"/>
      <c r="J7" s="372"/>
      <c r="K7" s="373">
        <f>SUM(K8:M8)</f>
        <v>0</v>
      </c>
      <c r="L7" s="372"/>
      <c r="M7" s="374"/>
      <c r="N7" s="367">
        <f>SUM(B8:M8)</f>
        <v>4422.2039330000007</v>
      </c>
      <c r="P7" s="157"/>
    </row>
    <row r="8" spans="1:18" s="79" customFormat="1" ht="12.75" customHeight="1">
      <c r="A8" s="368"/>
      <c r="B8" s="278">
        <v>834.34775000000013</v>
      </c>
      <c r="C8" s="265">
        <v>720.97007499999972</v>
      </c>
      <c r="D8" s="279">
        <v>797.37397100000067</v>
      </c>
      <c r="E8" s="294">
        <v>755.6535600000002</v>
      </c>
      <c r="F8" s="292">
        <v>681.26783</v>
      </c>
      <c r="G8" s="279">
        <v>632.59074700000008</v>
      </c>
      <c r="H8" s="341">
        <v>0</v>
      </c>
      <c r="I8" s="341">
        <v>0</v>
      </c>
      <c r="J8" s="341">
        <v>0</v>
      </c>
      <c r="K8" s="340">
        <v>0</v>
      </c>
      <c r="L8" s="341">
        <v>0</v>
      </c>
      <c r="M8" s="342">
        <v>0</v>
      </c>
      <c r="N8" s="367"/>
      <c r="P8" s="158"/>
    </row>
    <row r="9" spans="1:18" s="110" customFormat="1" ht="12" customHeight="1">
      <c r="A9" s="368" t="s">
        <v>91</v>
      </c>
      <c r="B9" s="369">
        <f>SUM(B10:D10)</f>
        <v>3641.6182429640075</v>
      </c>
      <c r="C9" s="370"/>
      <c r="D9" s="371"/>
      <c r="E9" s="369">
        <f>SUM(E10:G10)</f>
        <v>2824.5872407147945</v>
      </c>
      <c r="F9" s="370"/>
      <c r="G9" s="371"/>
      <c r="H9" s="372">
        <f>SUM(H10:J10)</f>
        <v>0</v>
      </c>
      <c r="I9" s="372"/>
      <c r="J9" s="372"/>
      <c r="K9" s="373">
        <f>SUM(K10:M10)</f>
        <v>0</v>
      </c>
      <c r="L9" s="372"/>
      <c r="M9" s="374"/>
      <c r="N9" s="367">
        <f>SUM(B10:M10)</f>
        <v>6466.2054836788011</v>
      </c>
      <c r="P9" s="157"/>
    </row>
    <row r="10" spans="1:18" s="110" customFormat="1" ht="12" customHeight="1">
      <c r="A10" s="368"/>
      <c r="B10" s="278">
        <v>1298.39517561151</v>
      </c>
      <c r="C10" s="265">
        <v>1172.8253145900387</v>
      </c>
      <c r="D10" s="279">
        <v>1170.3977527624586</v>
      </c>
      <c r="E10" s="294">
        <v>1151.1529476566041</v>
      </c>
      <c r="F10" s="292">
        <v>941.21904635178294</v>
      </c>
      <c r="G10" s="279">
        <v>732.21524670640747</v>
      </c>
      <c r="H10" s="341">
        <v>0</v>
      </c>
      <c r="I10" s="341">
        <v>0</v>
      </c>
      <c r="J10" s="341">
        <v>0</v>
      </c>
      <c r="K10" s="340">
        <v>0</v>
      </c>
      <c r="L10" s="341">
        <v>0</v>
      </c>
      <c r="M10" s="342">
        <v>0</v>
      </c>
      <c r="N10" s="367"/>
      <c r="P10" s="158"/>
    </row>
    <row r="11" spans="1:18" s="7" customFormat="1" ht="12" customHeight="1">
      <c r="A11" s="368" t="s">
        <v>183</v>
      </c>
      <c r="B11" s="369">
        <f>SUM(B12:D12)</f>
        <v>12213.570612968846</v>
      </c>
      <c r="C11" s="370"/>
      <c r="D11" s="371"/>
      <c r="E11" s="369">
        <f>SUM(E12:G12)</f>
        <v>10093.105925034257</v>
      </c>
      <c r="F11" s="370"/>
      <c r="G11" s="371"/>
      <c r="H11" s="372">
        <f>SUM(H12:J12)</f>
        <v>0</v>
      </c>
      <c r="I11" s="372"/>
      <c r="J11" s="372"/>
      <c r="K11" s="373">
        <f>SUM(K12:M12)</f>
        <v>0</v>
      </c>
      <c r="L11" s="372"/>
      <c r="M11" s="374"/>
      <c r="N11" s="367">
        <f>SUM(B12:M12)</f>
        <v>22306.676538003103</v>
      </c>
      <c r="P11" s="157"/>
      <c r="Q11" s="124"/>
      <c r="R11" s="124"/>
    </row>
    <row r="12" spans="1:18" s="110" customFormat="1" ht="12" customHeight="1">
      <c r="A12" s="368"/>
      <c r="B12" s="278">
        <v>4526.560505646009</v>
      </c>
      <c r="C12" s="265">
        <v>3723.2768821388058</v>
      </c>
      <c r="D12" s="279">
        <v>3963.7332251840303</v>
      </c>
      <c r="E12" s="294">
        <v>3696.9673378824309</v>
      </c>
      <c r="F12" s="292">
        <v>3465.8655889458873</v>
      </c>
      <c r="G12" s="279">
        <v>2930.2729982059386</v>
      </c>
      <c r="H12" s="341">
        <v>0</v>
      </c>
      <c r="I12" s="341">
        <v>0</v>
      </c>
      <c r="J12" s="341">
        <v>0</v>
      </c>
      <c r="K12" s="340">
        <v>0</v>
      </c>
      <c r="L12" s="341">
        <v>0</v>
      </c>
      <c r="M12" s="342">
        <v>0</v>
      </c>
      <c r="N12" s="367"/>
      <c r="P12" s="158"/>
    </row>
    <row r="13" spans="1:18" s="7" customFormat="1" ht="12" customHeight="1">
      <c r="A13" s="368" t="s">
        <v>116</v>
      </c>
      <c r="B13" s="369">
        <f>SUM(B14:D14)</f>
        <v>29454.378424276285</v>
      </c>
      <c r="C13" s="370"/>
      <c r="D13" s="371"/>
      <c r="E13" s="369">
        <f>SUM(E14:G14)</f>
        <v>14341.113457146559</v>
      </c>
      <c r="F13" s="370"/>
      <c r="G13" s="371"/>
      <c r="H13" s="372">
        <f>SUM(H14:J14)</f>
        <v>0</v>
      </c>
      <c r="I13" s="372"/>
      <c r="J13" s="372"/>
      <c r="K13" s="373">
        <f>SUM(K14:M14)</f>
        <v>0</v>
      </c>
      <c r="L13" s="372"/>
      <c r="M13" s="374"/>
      <c r="N13" s="367">
        <f>SUM(B14:M14)</f>
        <v>43795.491881422844</v>
      </c>
      <c r="P13" s="157"/>
      <c r="Q13" s="124"/>
      <c r="R13" s="124"/>
    </row>
    <row r="14" spans="1:18" s="110" customFormat="1" ht="12" customHeight="1">
      <c r="A14" s="368"/>
      <c r="B14" s="278">
        <v>10472.543678235475</v>
      </c>
      <c r="C14" s="265">
        <v>9982.0599604010458</v>
      </c>
      <c r="D14" s="279">
        <v>8999.7747856397636</v>
      </c>
      <c r="E14" s="294">
        <v>7297.6705401318141</v>
      </c>
      <c r="F14" s="292">
        <v>4261.2202651853358</v>
      </c>
      <c r="G14" s="279">
        <v>2782.2226518294092</v>
      </c>
      <c r="H14" s="341">
        <v>0</v>
      </c>
      <c r="I14" s="341">
        <v>0</v>
      </c>
      <c r="J14" s="341">
        <v>0</v>
      </c>
      <c r="K14" s="340">
        <v>0</v>
      </c>
      <c r="L14" s="341">
        <v>0</v>
      </c>
      <c r="M14" s="342">
        <v>0</v>
      </c>
      <c r="N14" s="367"/>
      <c r="P14" s="129"/>
    </row>
    <row r="15" spans="1:18" s="110" customFormat="1" ht="12" customHeight="1">
      <c r="A15" s="368" t="s">
        <v>90</v>
      </c>
      <c r="B15" s="369">
        <f>SUM(B16:D16)</f>
        <v>62.111977999998999</v>
      </c>
      <c r="C15" s="370"/>
      <c r="D15" s="371"/>
      <c r="E15" s="369">
        <f>SUM(E16:G16)</f>
        <v>64.591467000008834</v>
      </c>
      <c r="F15" s="370"/>
      <c r="G15" s="371"/>
      <c r="H15" s="372">
        <f>SUM(H16:J16)</f>
        <v>0</v>
      </c>
      <c r="I15" s="372"/>
      <c r="J15" s="372"/>
      <c r="K15" s="373">
        <f>SUM(K16:M16)</f>
        <v>0</v>
      </c>
      <c r="L15" s="372"/>
      <c r="M15" s="374"/>
      <c r="N15" s="367">
        <f>SUM(B16:M16)</f>
        <v>126.70344500000783</v>
      </c>
      <c r="P15" s="121"/>
    </row>
    <row r="16" spans="1:18" s="110" customFormat="1" ht="12" customHeight="1">
      <c r="A16" s="368"/>
      <c r="B16" s="278">
        <v>23.605932999997094</v>
      </c>
      <c r="C16" s="265">
        <v>21.688383000002432</v>
      </c>
      <c r="D16" s="279">
        <v>16.817661999999473</v>
      </c>
      <c r="E16" s="294">
        <v>21.642833000000792</v>
      </c>
      <c r="F16" s="292">
        <v>21.125868000001901</v>
      </c>
      <c r="G16" s="279">
        <v>21.822766000006141</v>
      </c>
      <c r="H16" s="341">
        <v>0</v>
      </c>
      <c r="I16" s="341">
        <v>0</v>
      </c>
      <c r="J16" s="341">
        <v>0</v>
      </c>
      <c r="K16" s="340">
        <v>0</v>
      </c>
      <c r="L16" s="341">
        <v>0</v>
      </c>
      <c r="M16" s="342">
        <v>0</v>
      </c>
      <c r="N16" s="367"/>
      <c r="P16" s="129"/>
    </row>
    <row r="17" spans="1:14" s="77" customFormat="1" ht="10.199999999999999">
      <c r="A17" s="192"/>
      <c r="B17" s="4"/>
      <c r="C17" s="4"/>
      <c r="D17" s="4"/>
      <c r="E17" s="4"/>
      <c r="F17" s="4"/>
      <c r="G17" s="4"/>
      <c r="H17" s="4"/>
      <c r="I17" s="4"/>
      <c r="J17" s="4"/>
      <c r="K17" s="4"/>
      <c r="L17" s="4"/>
      <c r="M17" s="4"/>
      <c r="N17" s="3"/>
    </row>
    <row r="18" spans="1:14">
      <c r="A18" s="112" t="str">
        <f>A5</f>
        <v>Výroba tepla brutto</v>
      </c>
      <c r="B18" s="113">
        <f t="shared" ref="B18:M18" si="0">B6</f>
        <v>17155.453042492991</v>
      </c>
      <c r="C18" s="113">
        <f t="shared" si="0"/>
        <v>15620.820615129891</v>
      </c>
      <c r="D18" s="113">
        <f t="shared" si="0"/>
        <v>14948.097396586254</v>
      </c>
      <c r="E18" s="113">
        <f t="shared" si="0"/>
        <v>12923.087218670851</v>
      </c>
      <c r="F18" s="113">
        <f t="shared" si="0"/>
        <v>9370.698598483008</v>
      </c>
      <c r="G18" s="113">
        <f t="shared" si="0"/>
        <v>7099.1244097417612</v>
      </c>
      <c r="H18" s="113">
        <f t="shared" si="0"/>
        <v>0</v>
      </c>
      <c r="I18" s="113">
        <f t="shared" si="0"/>
        <v>0</v>
      </c>
      <c r="J18" s="113">
        <f t="shared" si="0"/>
        <v>0</v>
      </c>
      <c r="K18" s="113">
        <f t="shared" si="0"/>
        <v>0</v>
      </c>
      <c r="L18" s="113">
        <f t="shared" si="0"/>
        <v>0</v>
      </c>
      <c r="M18" s="113">
        <f t="shared" si="0"/>
        <v>0</v>
      </c>
    </row>
    <row r="19" spans="1:14">
      <c r="A19" s="10" t="str">
        <f>A7</f>
        <v xml:space="preserve">Technologická vlastní spotřeba tepla </v>
      </c>
      <c r="B19" s="25">
        <f t="shared" ref="B19:M19" si="1">-B8</f>
        <v>-834.34775000000013</v>
      </c>
      <c r="C19" s="25">
        <f t="shared" si="1"/>
        <v>-720.97007499999972</v>
      </c>
      <c r="D19" s="25">
        <f t="shared" si="1"/>
        <v>-797.37397100000067</v>
      </c>
      <c r="E19" s="25">
        <f t="shared" si="1"/>
        <v>-755.6535600000002</v>
      </c>
      <c r="F19" s="25">
        <f t="shared" si="1"/>
        <v>-681.26783</v>
      </c>
      <c r="G19" s="25">
        <f t="shared" si="1"/>
        <v>-632.59074700000008</v>
      </c>
      <c r="H19" s="25">
        <f t="shared" si="1"/>
        <v>0</v>
      </c>
      <c r="I19" s="25">
        <f t="shared" si="1"/>
        <v>0</v>
      </c>
      <c r="J19" s="25">
        <f t="shared" si="1"/>
        <v>0</v>
      </c>
      <c r="K19" s="25">
        <f t="shared" si="1"/>
        <v>0</v>
      </c>
      <c r="L19" s="25">
        <f t="shared" si="1"/>
        <v>0</v>
      </c>
      <c r="M19" s="25">
        <f t="shared" si="1"/>
        <v>0</v>
      </c>
    </row>
    <row r="20" spans="1:14">
      <c r="A20" s="10" t="str">
        <f>A9</f>
        <v>Ztráty</v>
      </c>
      <c r="B20" s="113">
        <f t="shared" ref="B20:M20" si="2">-B10</f>
        <v>-1298.39517561151</v>
      </c>
      <c r="C20" s="113">
        <f t="shared" si="2"/>
        <v>-1172.8253145900387</v>
      </c>
      <c r="D20" s="113">
        <f t="shared" si="2"/>
        <v>-1170.3977527624586</v>
      </c>
      <c r="E20" s="113">
        <f t="shared" si="2"/>
        <v>-1151.1529476566041</v>
      </c>
      <c r="F20" s="113">
        <f t="shared" si="2"/>
        <v>-941.21904635178294</v>
      </c>
      <c r="G20" s="113">
        <f t="shared" si="2"/>
        <v>-732.21524670640747</v>
      </c>
      <c r="H20" s="113">
        <f t="shared" si="2"/>
        <v>0</v>
      </c>
      <c r="I20" s="113">
        <f t="shared" si="2"/>
        <v>0</v>
      </c>
      <c r="J20" s="113">
        <f t="shared" si="2"/>
        <v>0</v>
      </c>
      <c r="K20" s="113">
        <f t="shared" si="2"/>
        <v>0</v>
      </c>
      <c r="L20" s="113">
        <f t="shared" si="2"/>
        <v>0</v>
      </c>
      <c r="M20" s="113">
        <f t="shared" si="2"/>
        <v>0</v>
      </c>
      <c r="N20" s="78"/>
    </row>
    <row r="21" spans="1:14">
      <c r="A21" s="103" t="str">
        <f>A11</f>
        <v>Vlastní spotřeba tepla</v>
      </c>
      <c r="B21" s="93">
        <f>-B12</f>
        <v>-4526.560505646009</v>
      </c>
      <c r="C21" s="93">
        <f t="shared" ref="C21:M21" si="3">-C12</f>
        <v>-3723.2768821388058</v>
      </c>
      <c r="D21" s="93">
        <f t="shared" si="3"/>
        <v>-3963.7332251840303</v>
      </c>
      <c r="E21" s="93">
        <f t="shared" si="3"/>
        <v>-3696.9673378824309</v>
      </c>
      <c r="F21" s="93">
        <f t="shared" si="3"/>
        <v>-3465.8655889458873</v>
      </c>
      <c r="G21" s="93">
        <f t="shared" si="3"/>
        <v>-2930.2729982059386</v>
      </c>
      <c r="H21" s="93">
        <f t="shared" si="3"/>
        <v>0</v>
      </c>
      <c r="I21" s="93">
        <f t="shared" si="3"/>
        <v>0</v>
      </c>
      <c r="J21" s="93">
        <f t="shared" si="3"/>
        <v>0</v>
      </c>
      <c r="K21" s="93">
        <f t="shared" si="3"/>
        <v>0</v>
      </c>
      <c r="L21" s="93">
        <f t="shared" si="3"/>
        <v>0</v>
      </c>
      <c r="M21" s="93">
        <f t="shared" si="3"/>
        <v>0</v>
      </c>
      <c r="N21" s="78"/>
    </row>
    <row r="22" spans="1:14">
      <c r="A22" s="103" t="str">
        <f>A13</f>
        <v>Dodávky tepla</v>
      </c>
      <c r="B22" s="93">
        <f t="shared" ref="B22:M22" si="4">-B14</f>
        <v>-10472.543678235475</v>
      </c>
      <c r="C22" s="93">
        <f t="shared" si="4"/>
        <v>-9982.0599604010458</v>
      </c>
      <c r="D22" s="93">
        <f t="shared" si="4"/>
        <v>-8999.7747856397636</v>
      </c>
      <c r="E22" s="93">
        <f t="shared" si="4"/>
        <v>-7297.6705401318141</v>
      </c>
      <c r="F22" s="93">
        <f t="shared" si="4"/>
        <v>-4261.2202651853358</v>
      </c>
      <c r="G22" s="93">
        <f t="shared" si="4"/>
        <v>-2782.2226518294092</v>
      </c>
      <c r="H22" s="93">
        <f t="shared" si="4"/>
        <v>0</v>
      </c>
      <c r="I22" s="93">
        <f t="shared" si="4"/>
        <v>0</v>
      </c>
      <c r="J22" s="93">
        <f t="shared" si="4"/>
        <v>0</v>
      </c>
      <c r="K22" s="93">
        <f t="shared" si="4"/>
        <v>0</v>
      </c>
      <c r="L22" s="93">
        <f t="shared" si="4"/>
        <v>0</v>
      </c>
      <c r="M22" s="93">
        <f t="shared" si="4"/>
        <v>0</v>
      </c>
    </row>
    <row r="23" spans="1:14">
      <c r="A23" s="103" t="str">
        <f>A15</f>
        <v>Bilanční rozdíl</v>
      </c>
      <c r="B23" s="93">
        <f t="shared" ref="B23:M23" si="5">-B16</f>
        <v>-23.605932999997094</v>
      </c>
      <c r="C23" s="93">
        <f t="shared" si="5"/>
        <v>-21.688383000002432</v>
      </c>
      <c r="D23" s="93">
        <f t="shared" si="5"/>
        <v>-16.817661999999473</v>
      </c>
      <c r="E23" s="93">
        <f t="shared" si="5"/>
        <v>-21.642833000000792</v>
      </c>
      <c r="F23" s="93">
        <f t="shared" si="5"/>
        <v>-21.125868000001901</v>
      </c>
      <c r="G23" s="93">
        <f t="shared" si="5"/>
        <v>-21.822766000006141</v>
      </c>
      <c r="H23" s="93">
        <f t="shared" si="5"/>
        <v>0</v>
      </c>
      <c r="I23" s="93">
        <f t="shared" si="5"/>
        <v>0</v>
      </c>
      <c r="J23" s="93">
        <f t="shared" si="5"/>
        <v>0</v>
      </c>
      <c r="K23" s="93">
        <f t="shared" si="5"/>
        <v>0</v>
      </c>
      <c r="L23" s="93">
        <f t="shared" si="5"/>
        <v>0</v>
      </c>
      <c r="M23" s="93">
        <f t="shared" si="5"/>
        <v>0</v>
      </c>
    </row>
    <row r="42" spans="1:4" ht="12">
      <c r="A42" s="117"/>
      <c r="B42" s="121"/>
      <c r="C42" s="118"/>
      <c r="D42" s="118"/>
    </row>
    <row r="43" spans="1:4">
      <c r="B43" s="118"/>
      <c r="C43" s="118"/>
      <c r="D43" s="118"/>
    </row>
    <row r="44" spans="1:4">
      <c r="B44" s="118"/>
      <c r="C44" s="118"/>
      <c r="D44" s="118"/>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9"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6"/>
  <sheetViews>
    <sheetView showGridLines="0" view="pageBreakPreview" zoomScaleNormal="70" zoomScaleSheetLayoutView="100" workbookViewId="0">
      <selection activeCell="Q29" sqref="Q29"/>
    </sheetView>
  </sheetViews>
  <sheetFormatPr defaultColWidth="9.109375" defaultRowHeight="11.4"/>
  <cols>
    <col min="1" max="1" width="30.88671875" style="66" customWidth="1"/>
    <col min="2" max="13" width="8.5546875" style="66" customWidth="1"/>
    <col min="14" max="14" width="10.44140625" style="66" customWidth="1"/>
    <col min="15" max="15" width="8.44140625" style="66" customWidth="1"/>
    <col min="16" max="16" width="11.44140625" style="66" bestFit="1" customWidth="1"/>
    <col min="17" max="16384" width="9.109375" style="66"/>
  </cols>
  <sheetData>
    <row r="1" spans="1:21" s="131" customFormat="1" ht="21">
      <c r="A1" s="177" t="s">
        <v>245</v>
      </c>
      <c r="N1" s="240" t="str">
        <f>'3'!N1</f>
        <v>II. čtvrtletí 2023</v>
      </c>
    </row>
    <row r="2" spans="1:21" s="76" customFormat="1" ht="17.399999999999999">
      <c r="A2" s="236" t="s">
        <v>246</v>
      </c>
      <c r="B2" s="72"/>
      <c r="C2" s="72"/>
      <c r="D2" s="72"/>
      <c r="E2" s="72"/>
      <c r="F2" s="72"/>
      <c r="G2" s="72"/>
      <c r="H2" s="72"/>
      <c r="I2" s="72"/>
      <c r="J2" s="72"/>
      <c r="K2" s="72"/>
      <c r="L2" s="72"/>
      <c r="M2" s="72"/>
    </row>
    <row r="3" spans="1:21" ht="6" customHeight="1">
      <c r="A3" s="7"/>
      <c r="B3" s="193"/>
      <c r="C3" s="193"/>
      <c r="D3" s="193"/>
      <c r="E3" s="193"/>
      <c r="F3" s="193"/>
      <c r="G3" s="193"/>
      <c r="H3" s="193"/>
      <c r="I3" s="193"/>
      <c r="J3" s="193"/>
      <c r="K3" s="193"/>
      <c r="L3" s="193"/>
      <c r="M3" s="193"/>
      <c r="N3" s="193"/>
    </row>
    <row r="4" spans="1:21" ht="12">
      <c r="A4" s="375">
        <v>2023</v>
      </c>
      <c r="B4" s="376" t="s">
        <v>42</v>
      </c>
      <c r="C4" s="377"/>
      <c r="D4" s="378"/>
      <c r="E4" s="377" t="s">
        <v>43</v>
      </c>
      <c r="F4" s="377"/>
      <c r="G4" s="377"/>
      <c r="H4" s="376" t="s">
        <v>44</v>
      </c>
      <c r="I4" s="377"/>
      <c r="J4" s="378"/>
      <c r="K4" s="376" t="s">
        <v>45</v>
      </c>
      <c r="L4" s="377"/>
      <c r="M4" s="378"/>
      <c r="N4" s="211" t="s">
        <v>7</v>
      </c>
    </row>
    <row r="5" spans="1:21" ht="12">
      <c r="A5" s="375"/>
      <c r="B5" s="276" t="s">
        <v>8</v>
      </c>
      <c r="C5" s="266" t="s">
        <v>9</v>
      </c>
      <c r="D5" s="277" t="s">
        <v>10</v>
      </c>
      <c r="E5" s="195" t="s">
        <v>11</v>
      </c>
      <c r="F5" s="195" t="s">
        <v>12</v>
      </c>
      <c r="G5" s="195" t="s">
        <v>13</v>
      </c>
      <c r="H5" s="276" t="s">
        <v>14</v>
      </c>
      <c r="I5" s="266" t="s">
        <v>15</v>
      </c>
      <c r="J5" s="277" t="s">
        <v>16</v>
      </c>
      <c r="K5" s="276" t="s">
        <v>17</v>
      </c>
      <c r="L5" s="266" t="s">
        <v>18</v>
      </c>
      <c r="M5" s="277" t="s">
        <v>19</v>
      </c>
      <c r="N5" s="196"/>
    </row>
    <row r="6" spans="1:21" s="79" customFormat="1" ht="12">
      <c r="A6" s="380" t="s">
        <v>59</v>
      </c>
      <c r="B6" s="381">
        <f>SUM(B7:D7)</f>
        <v>47724.371054209128</v>
      </c>
      <c r="C6" s="382"/>
      <c r="D6" s="383"/>
      <c r="E6" s="382">
        <f>SUM(E7:G7)</f>
        <v>29392.910226895623</v>
      </c>
      <c r="F6" s="382"/>
      <c r="G6" s="382"/>
      <c r="H6" s="384">
        <f>SUM(H7:J7)</f>
        <v>0</v>
      </c>
      <c r="I6" s="385"/>
      <c r="J6" s="386"/>
      <c r="K6" s="384">
        <f>SUM(K7:M7)</f>
        <v>0</v>
      </c>
      <c r="L6" s="385"/>
      <c r="M6" s="386"/>
      <c r="N6" s="367">
        <f>SUM(N8:N23)</f>
        <v>77117.281281104748</v>
      </c>
    </row>
    <row r="7" spans="1:21" s="79" customFormat="1" ht="12">
      <c r="A7" s="380"/>
      <c r="B7" s="280">
        <f t="shared" ref="B7:M7" si="0">SUM(B8:B23)</f>
        <v>17155.453042492991</v>
      </c>
      <c r="C7" s="264">
        <f t="shared" si="0"/>
        <v>15620.820615129891</v>
      </c>
      <c r="D7" s="281">
        <f t="shared" si="0"/>
        <v>14948.097396586254</v>
      </c>
      <c r="E7" s="352">
        <f t="shared" si="0"/>
        <v>12923.087218670851</v>
      </c>
      <c r="F7" s="352">
        <f t="shared" si="0"/>
        <v>9370.698598483008</v>
      </c>
      <c r="G7" s="352">
        <f t="shared" si="0"/>
        <v>7099.1244097417612</v>
      </c>
      <c r="H7" s="344">
        <f t="shared" si="0"/>
        <v>0</v>
      </c>
      <c r="I7" s="343">
        <f t="shared" si="0"/>
        <v>0</v>
      </c>
      <c r="J7" s="345">
        <f t="shared" si="0"/>
        <v>0</v>
      </c>
      <c r="K7" s="344">
        <f t="shared" si="0"/>
        <v>0</v>
      </c>
      <c r="L7" s="343">
        <f t="shared" si="0"/>
        <v>0</v>
      </c>
      <c r="M7" s="345">
        <f t="shared" si="0"/>
        <v>0</v>
      </c>
      <c r="N7" s="367"/>
      <c r="Q7" s="133"/>
    </row>
    <row r="8" spans="1:21">
      <c r="A8" s="168" t="s">
        <v>40</v>
      </c>
      <c r="B8" s="278">
        <v>2159.297861</v>
      </c>
      <c r="C8" s="265">
        <v>1925.7546219999997</v>
      </c>
      <c r="D8" s="279">
        <v>2301.2807390000003</v>
      </c>
      <c r="E8" s="292">
        <v>2128.9968679999993</v>
      </c>
      <c r="F8" s="292">
        <v>1690.971738</v>
      </c>
      <c r="G8" s="292">
        <v>1391.7076720000002</v>
      </c>
      <c r="H8" s="340">
        <v>0</v>
      </c>
      <c r="I8" s="341">
        <v>0</v>
      </c>
      <c r="J8" s="342">
        <v>0</v>
      </c>
      <c r="K8" s="340">
        <v>0</v>
      </c>
      <c r="L8" s="341">
        <v>0</v>
      </c>
      <c r="M8" s="342">
        <v>0</v>
      </c>
      <c r="N8" s="191">
        <f t="shared" ref="N8:N23" si="1">SUM(B8:M8)</f>
        <v>11598.0095</v>
      </c>
      <c r="P8" s="163"/>
      <c r="Q8" s="128"/>
      <c r="R8" s="128"/>
      <c r="S8" s="128"/>
      <c r="T8" s="128"/>
      <c r="U8" s="121"/>
    </row>
    <row r="9" spans="1:21">
      <c r="A9" s="168" t="s">
        <v>39</v>
      </c>
      <c r="B9" s="278">
        <v>409.57335599999982</v>
      </c>
      <c r="C9" s="265">
        <v>376.74537100000032</v>
      </c>
      <c r="D9" s="279">
        <v>392.1801309999999</v>
      </c>
      <c r="E9" s="292">
        <v>363.03044699999998</v>
      </c>
      <c r="F9" s="292">
        <v>330.75707299999993</v>
      </c>
      <c r="G9" s="292">
        <v>295.7408920000002</v>
      </c>
      <c r="H9" s="340">
        <v>0</v>
      </c>
      <c r="I9" s="341">
        <v>0</v>
      </c>
      <c r="J9" s="342">
        <v>0</v>
      </c>
      <c r="K9" s="340">
        <v>0</v>
      </c>
      <c r="L9" s="341">
        <v>0</v>
      </c>
      <c r="M9" s="342">
        <v>0</v>
      </c>
      <c r="N9" s="191">
        <f t="shared" si="1"/>
        <v>2168.02727</v>
      </c>
      <c r="P9" s="163"/>
      <c r="Q9" s="128"/>
      <c r="R9" s="128"/>
      <c r="S9" s="128"/>
      <c r="T9" s="128"/>
      <c r="U9" s="121"/>
    </row>
    <row r="10" spans="1:21">
      <c r="A10" s="168" t="s">
        <v>38</v>
      </c>
      <c r="B10" s="278">
        <v>1565.3079129999999</v>
      </c>
      <c r="C10" s="265">
        <v>1391.2060910000002</v>
      </c>
      <c r="D10" s="279">
        <v>1234.2759160000003</v>
      </c>
      <c r="E10" s="292">
        <v>995.3799469999999</v>
      </c>
      <c r="F10" s="292">
        <v>583.50088999999991</v>
      </c>
      <c r="G10" s="292">
        <v>425.918679</v>
      </c>
      <c r="H10" s="340">
        <v>0</v>
      </c>
      <c r="I10" s="341">
        <v>0</v>
      </c>
      <c r="J10" s="342">
        <v>0</v>
      </c>
      <c r="K10" s="340">
        <v>0</v>
      </c>
      <c r="L10" s="341">
        <v>0</v>
      </c>
      <c r="M10" s="342">
        <v>0</v>
      </c>
      <c r="N10" s="191">
        <f t="shared" si="1"/>
        <v>6195.5894360000011</v>
      </c>
      <c r="P10" s="163"/>
      <c r="Q10" s="128"/>
      <c r="R10" s="128"/>
      <c r="S10" s="128"/>
      <c r="T10" s="128"/>
      <c r="U10" s="121"/>
    </row>
    <row r="11" spans="1:21">
      <c r="A11" s="168" t="s">
        <v>60</v>
      </c>
      <c r="B11" s="278">
        <v>9.4939850000000003</v>
      </c>
      <c r="C11" s="265">
        <v>11.748927999999999</v>
      </c>
      <c r="D11" s="279">
        <v>15.689292000000002</v>
      </c>
      <c r="E11" s="292">
        <v>13.138714</v>
      </c>
      <c r="F11" s="292">
        <v>8.1699929999999998</v>
      </c>
      <c r="G11" s="292">
        <v>7.9648560000000002</v>
      </c>
      <c r="H11" s="340">
        <v>0</v>
      </c>
      <c r="I11" s="341">
        <v>0</v>
      </c>
      <c r="J11" s="342">
        <v>0</v>
      </c>
      <c r="K11" s="340">
        <v>0</v>
      </c>
      <c r="L11" s="341">
        <v>0</v>
      </c>
      <c r="M11" s="342">
        <v>0</v>
      </c>
      <c r="N11" s="191">
        <f t="shared" si="1"/>
        <v>66.205768000000006</v>
      </c>
      <c r="P11" s="163"/>
      <c r="Q11" s="128"/>
      <c r="R11" s="128"/>
      <c r="S11" s="128"/>
      <c r="T11" s="128"/>
      <c r="U11" s="121"/>
    </row>
    <row r="12" spans="1:21">
      <c r="A12" s="168" t="s">
        <v>61</v>
      </c>
      <c r="B12" s="278">
        <v>1.2985100000000001</v>
      </c>
      <c r="C12" s="265">
        <v>1.1374900000000001</v>
      </c>
      <c r="D12" s="279">
        <v>1.3111799999999998</v>
      </c>
      <c r="E12" s="292">
        <v>1.7490399999999999</v>
      </c>
      <c r="F12" s="292">
        <v>1.856819</v>
      </c>
      <c r="G12" s="292">
        <v>1.32169</v>
      </c>
      <c r="H12" s="340">
        <v>0</v>
      </c>
      <c r="I12" s="341">
        <v>0</v>
      </c>
      <c r="J12" s="342">
        <v>0</v>
      </c>
      <c r="K12" s="340">
        <v>0</v>
      </c>
      <c r="L12" s="341">
        <v>0</v>
      </c>
      <c r="M12" s="342">
        <v>0</v>
      </c>
      <c r="N12" s="191">
        <f t="shared" si="1"/>
        <v>8.6747289999999992</v>
      </c>
      <c r="P12" s="163"/>
      <c r="Q12" s="128"/>
      <c r="R12" s="128"/>
      <c r="S12" s="128"/>
      <c r="T12" s="128"/>
      <c r="U12" s="121"/>
    </row>
    <row r="13" spans="1:21">
      <c r="A13" s="168" t="s">
        <v>62</v>
      </c>
      <c r="B13" s="278">
        <v>7.8099999999999992E-3</v>
      </c>
      <c r="C13" s="265">
        <v>1.6640000000000002E-2</v>
      </c>
      <c r="D13" s="279">
        <v>3.1890000000000002E-2</v>
      </c>
      <c r="E13" s="292">
        <v>3.5709999999999999E-2</v>
      </c>
      <c r="F13" s="292">
        <v>6.1449999999999998E-2</v>
      </c>
      <c r="G13" s="292">
        <v>6.2570000000000001E-2</v>
      </c>
      <c r="H13" s="340">
        <v>0</v>
      </c>
      <c r="I13" s="341">
        <v>0</v>
      </c>
      <c r="J13" s="342">
        <v>0</v>
      </c>
      <c r="K13" s="340">
        <v>0</v>
      </c>
      <c r="L13" s="341">
        <v>0</v>
      </c>
      <c r="M13" s="342">
        <v>0</v>
      </c>
      <c r="N13" s="191">
        <f t="shared" si="1"/>
        <v>0.21606999999999998</v>
      </c>
      <c r="P13" s="163"/>
      <c r="Q13" s="128"/>
      <c r="R13" s="128"/>
      <c r="S13" s="128"/>
      <c r="T13" s="128"/>
      <c r="U13" s="121"/>
    </row>
    <row r="14" spans="1:21">
      <c r="A14" s="168" t="s">
        <v>37</v>
      </c>
      <c r="B14" s="278">
        <v>7216.812675000001</v>
      </c>
      <c r="C14" s="265">
        <v>6700.5752459999994</v>
      </c>
      <c r="D14" s="279">
        <v>6156.1688380000005</v>
      </c>
      <c r="E14" s="292">
        <v>5112.1709070000015</v>
      </c>
      <c r="F14" s="292">
        <v>3547.6606870000005</v>
      </c>
      <c r="G14" s="292">
        <v>2182.3037409999993</v>
      </c>
      <c r="H14" s="340">
        <v>0</v>
      </c>
      <c r="I14" s="341">
        <v>0</v>
      </c>
      <c r="J14" s="342">
        <v>0</v>
      </c>
      <c r="K14" s="340">
        <v>0</v>
      </c>
      <c r="L14" s="341">
        <v>0</v>
      </c>
      <c r="M14" s="342">
        <v>0</v>
      </c>
      <c r="N14" s="191">
        <f t="shared" si="1"/>
        <v>30915.692094000005</v>
      </c>
      <c r="P14" s="163"/>
      <c r="Q14" s="128"/>
      <c r="R14" s="128"/>
      <c r="S14" s="128"/>
      <c r="T14" s="128"/>
      <c r="U14" s="121"/>
    </row>
    <row r="15" spans="1:21">
      <c r="A15" s="168" t="s">
        <v>72</v>
      </c>
      <c r="B15" s="278">
        <v>122.35899999999999</v>
      </c>
      <c r="C15" s="265">
        <v>115.55500000000001</v>
      </c>
      <c r="D15" s="279">
        <v>104.73</v>
      </c>
      <c r="E15" s="292">
        <v>86.588999999999999</v>
      </c>
      <c r="F15" s="292">
        <v>56.808999999999997</v>
      </c>
      <c r="G15" s="292">
        <v>21.175000000000001</v>
      </c>
      <c r="H15" s="340">
        <v>0</v>
      </c>
      <c r="I15" s="341">
        <v>0</v>
      </c>
      <c r="J15" s="342">
        <v>0</v>
      </c>
      <c r="K15" s="340">
        <v>0</v>
      </c>
      <c r="L15" s="341">
        <v>0</v>
      </c>
      <c r="M15" s="342">
        <v>0</v>
      </c>
      <c r="N15" s="191">
        <f t="shared" ref="N15" si="2">SUM(B15:M15)</f>
        <v>507.21700000000004</v>
      </c>
      <c r="P15" s="163"/>
      <c r="Q15" s="128"/>
      <c r="R15" s="128"/>
      <c r="S15" s="128"/>
      <c r="T15" s="128"/>
      <c r="U15" s="121"/>
    </row>
    <row r="16" spans="1:21">
      <c r="A16" s="168" t="s">
        <v>36</v>
      </c>
      <c r="B16" s="278">
        <v>0</v>
      </c>
      <c r="C16" s="265">
        <v>0</v>
      </c>
      <c r="D16" s="279">
        <v>0</v>
      </c>
      <c r="E16" s="292">
        <v>0</v>
      </c>
      <c r="F16" s="292">
        <v>0</v>
      </c>
      <c r="G16" s="292">
        <v>0</v>
      </c>
      <c r="H16" s="340">
        <v>0</v>
      </c>
      <c r="I16" s="341">
        <v>0</v>
      </c>
      <c r="J16" s="342">
        <v>0</v>
      </c>
      <c r="K16" s="340">
        <v>0</v>
      </c>
      <c r="L16" s="341">
        <v>0</v>
      </c>
      <c r="M16" s="342">
        <v>0</v>
      </c>
      <c r="N16" s="191">
        <f t="shared" si="1"/>
        <v>0</v>
      </c>
      <c r="P16" s="163"/>
      <c r="Q16" s="128"/>
      <c r="R16" s="128"/>
      <c r="S16" s="128"/>
      <c r="T16" s="128"/>
      <c r="U16" s="121"/>
    </row>
    <row r="17" spans="1:21">
      <c r="A17" s="168" t="s">
        <v>35</v>
      </c>
      <c r="B17" s="278">
        <v>681.33984099999998</v>
      </c>
      <c r="C17" s="265">
        <v>624.15015399999993</v>
      </c>
      <c r="D17" s="279">
        <v>587.65480700000001</v>
      </c>
      <c r="E17" s="292">
        <v>685.01181000000008</v>
      </c>
      <c r="F17" s="292">
        <v>715.76662499999998</v>
      </c>
      <c r="G17" s="292">
        <v>700.67021299999988</v>
      </c>
      <c r="H17" s="340">
        <v>0</v>
      </c>
      <c r="I17" s="341">
        <v>0</v>
      </c>
      <c r="J17" s="342">
        <v>0</v>
      </c>
      <c r="K17" s="340">
        <v>0</v>
      </c>
      <c r="L17" s="341">
        <v>0</v>
      </c>
      <c r="M17" s="342">
        <v>0</v>
      </c>
      <c r="N17" s="191">
        <f t="shared" si="1"/>
        <v>3994.5934499999998</v>
      </c>
      <c r="P17" s="163"/>
      <c r="Q17" s="128"/>
      <c r="R17" s="128"/>
      <c r="S17" s="128"/>
      <c r="T17" s="128"/>
      <c r="U17" s="121"/>
    </row>
    <row r="18" spans="1:21">
      <c r="A18" s="168" t="s">
        <v>34</v>
      </c>
      <c r="B18" s="278">
        <v>76.553153999999992</v>
      </c>
      <c r="C18" s="265">
        <v>70.964450999999997</v>
      </c>
      <c r="D18" s="279">
        <v>52.370024999999998</v>
      </c>
      <c r="E18" s="292">
        <v>42.179070000000003</v>
      </c>
      <c r="F18" s="292">
        <v>40.706875999999994</v>
      </c>
      <c r="G18" s="292">
        <v>0.95279500000000006</v>
      </c>
      <c r="H18" s="340">
        <v>0</v>
      </c>
      <c r="I18" s="341">
        <v>0</v>
      </c>
      <c r="J18" s="342">
        <v>0</v>
      </c>
      <c r="K18" s="340">
        <v>0</v>
      </c>
      <c r="L18" s="341">
        <v>0</v>
      </c>
      <c r="M18" s="342">
        <v>0</v>
      </c>
      <c r="N18" s="191">
        <f t="shared" si="1"/>
        <v>283.72637099999997</v>
      </c>
      <c r="P18" s="163"/>
      <c r="Q18" s="128"/>
      <c r="R18" s="128"/>
      <c r="S18" s="128"/>
      <c r="T18" s="128"/>
      <c r="U18" s="121"/>
    </row>
    <row r="19" spans="1:21">
      <c r="A19" s="168" t="s">
        <v>33</v>
      </c>
      <c r="B19" s="278">
        <v>409.06136700000002</v>
      </c>
      <c r="C19" s="265">
        <v>388.68445599999995</v>
      </c>
      <c r="D19" s="279">
        <v>374.59180900000007</v>
      </c>
      <c r="E19" s="292">
        <v>401.98245800000001</v>
      </c>
      <c r="F19" s="292">
        <v>337.62388606891102</v>
      </c>
      <c r="G19" s="292">
        <v>324.49639640773819</v>
      </c>
      <c r="H19" s="340">
        <v>0</v>
      </c>
      <c r="I19" s="341">
        <v>0</v>
      </c>
      <c r="J19" s="342">
        <v>0</v>
      </c>
      <c r="K19" s="340">
        <v>0</v>
      </c>
      <c r="L19" s="341">
        <v>0</v>
      </c>
      <c r="M19" s="342">
        <v>0</v>
      </c>
      <c r="N19" s="191">
        <f t="shared" si="1"/>
        <v>2236.4403724766494</v>
      </c>
      <c r="P19" s="163"/>
      <c r="Q19" s="128"/>
      <c r="R19" s="128"/>
      <c r="S19" s="128"/>
      <c r="T19" s="128"/>
      <c r="U19" s="121"/>
    </row>
    <row r="20" spans="1:21">
      <c r="A20" s="168" t="s">
        <v>32</v>
      </c>
      <c r="B20" s="278">
        <v>675.45770700000003</v>
      </c>
      <c r="C20" s="265">
        <v>606.47558100000003</v>
      </c>
      <c r="D20" s="279">
        <v>624.74609399999997</v>
      </c>
      <c r="E20" s="292">
        <v>670.84531399999992</v>
      </c>
      <c r="F20" s="292">
        <v>644.71156399999973</v>
      </c>
      <c r="G20" s="292">
        <v>566.74090300000012</v>
      </c>
      <c r="H20" s="340">
        <v>0</v>
      </c>
      <c r="I20" s="341">
        <v>0</v>
      </c>
      <c r="J20" s="342">
        <v>0</v>
      </c>
      <c r="K20" s="340">
        <v>0</v>
      </c>
      <c r="L20" s="341">
        <v>0</v>
      </c>
      <c r="M20" s="342">
        <v>0</v>
      </c>
      <c r="N20" s="191">
        <f t="shared" si="1"/>
        <v>3788.9771630000005</v>
      </c>
      <c r="P20" s="163"/>
      <c r="Q20" s="128"/>
      <c r="R20" s="128"/>
      <c r="S20" s="128"/>
      <c r="T20" s="128"/>
      <c r="U20" s="121"/>
    </row>
    <row r="21" spans="1:21">
      <c r="A21" s="168" t="s">
        <v>3</v>
      </c>
      <c r="B21" s="278">
        <v>0</v>
      </c>
      <c r="C21" s="265">
        <v>0</v>
      </c>
      <c r="D21" s="279">
        <v>0</v>
      </c>
      <c r="E21" s="292">
        <v>0</v>
      </c>
      <c r="F21" s="292">
        <v>0</v>
      </c>
      <c r="G21" s="292">
        <v>0</v>
      </c>
      <c r="H21" s="340">
        <v>0</v>
      </c>
      <c r="I21" s="341">
        <v>0</v>
      </c>
      <c r="J21" s="342">
        <v>0</v>
      </c>
      <c r="K21" s="340">
        <v>0</v>
      </c>
      <c r="L21" s="341">
        <v>0</v>
      </c>
      <c r="M21" s="342">
        <v>0</v>
      </c>
      <c r="N21" s="191">
        <f t="shared" si="1"/>
        <v>0</v>
      </c>
      <c r="P21" s="163"/>
      <c r="Q21" s="128"/>
      <c r="R21" s="128"/>
      <c r="S21" s="128"/>
      <c r="T21" s="128"/>
      <c r="U21" s="121"/>
    </row>
    <row r="22" spans="1:21">
      <c r="A22" s="168" t="s">
        <v>31</v>
      </c>
      <c r="B22" s="278">
        <v>143.06273100000007</v>
      </c>
      <c r="C22" s="265">
        <v>102.03283599999997</v>
      </c>
      <c r="D22" s="279">
        <v>76.520469999999975</v>
      </c>
      <c r="E22" s="292">
        <v>36.942911999999993</v>
      </c>
      <c r="F22" s="292">
        <v>19.147141999999995</v>
      </c>
      <c r="G22" s="292">
        <v>74.611406000000002</v>
      </c>
      <c r="H22" s="340">
        <v>0</v>
      </c>
      <c r="I22" s="341">
        <v>0</v>
      </c>
      <c r="J22" s="342">
        <v>0</v>
      </c>
      <c r="K22" s="340">
        <v>0</v>
      </c>
      <c r="L22" s="341">
        <v>0</v>
      </c>
      <c r="M22" s="342">
        <v>0</v>
      </c>
      <c r="N22" s="191">
        <f t="shared" si="1"/>
        <v>452.31749699999995</v>
      </c>
      <c r="P22" s="163"/>
      <c r="Q22" s="128"/>
      <c r="R22" s="128"/>
      <c r="S22" s="128"/>
      <c r="T22" s="128"/>
      <c r="U22" s="121"/>
    </row>
    <row r="23" spans="1:21">
      <c r="A23" s="168" t="s">
        <v>30</v>
      </c>
      <c r="B23" s="278">
        <v>3685.8271324929938</v>
      </c>
      <c r="C23" s="265">
        <v>3305.7737491298903</v>
      </c>
      <c r="D23" s="279">
        <v>3026.5462055862531</v>
      </c>
      <c r="E23" s="292">
        <v>2385.0350216708475</v>
      </c>
      <c r="F23" s="292">
        <v>1392.954855414097</v>
      </c>
      <c r="G23" s="292">
        <v>1105.457596334023</v>
      </c>
      <c r="H23" s="340">
        <v>0</v>
      </c>
      <c r="I23" s="341">
        <v>0</v>
      </c>
      <c r="J23" s="342">
        <v>0</v>
      </c>
      <c r="K23" s="340">
        <v>0</v>
      </c>
      <c r="L23" s="341">
        <v>0</v>
      </c>
      <c r="M23" s="342">
        <v>0</v>
      </c>
      <c r="N23" s="191">
        <f t="shared" si="1"/>
        <v>14901.594560628104</v>
      </c>
      <c r="P23" s="166"/>
      <c r="Q23" s="128"/>
      <c r="R23" s="128"/>
      <c r="S23" s="128"/>
      <c r="T23" s="128"/>
      <c r="U23" s="121"/>
    </row>
    <row r="24" spans="1:21" s="77" customFormat="1" ht="10.199999999999999">
      <c r="A24" s="192"/>
      <c r="B24" s="4"/>
      <c r="C24" s="4"/>
      <c r="D24" s="4"/>
      <c r="E24" s="4"/>
      <c r="F24" s="4"/>
      <c r="G24" s="4"/>
      <c r="H24" s="4"/>
      <c r="I24" s="4"/>
      <c r="J24" s="4"/>
      <c r="K24" s="4"/>
      <c r="L24" s="4"/>
      <c r="M24" s="4"/>
      <c r="N24" s="3"/>
      <c r="P24" s="137"/>
      <c r="Q24" s="137"/>
      <c r="R24" s="137"/>
      <c r="S24" s="137"/>
      <c r="T24" s="137"/>
      <c r="U24" s="140"/>
    </row>
    <row r="25" spans="1:21">
      <c r="A25" s="119" t="s">
        <v>40</v>
      </c>
      <c r="B25" s="25">
        <v>5211.6762779999999</v>
      </c>
      <c r="C25" s="130"/>
      <c r="D25" s="7"/>
      <c r="E25" s="7"/>
      <c r="F25" s="7"/>
      <c r="G25" s="7"/>
      <c r="H25" s="7"/>
      <c r="I25" s="7"/>
      <c r="J25" s="7"/>
      <c r="K25" s="7"/>
      <c r="L25" s="7"/>
      <c r="M25" s="7"/>
    </row>
    <row r="26" spans="1:21">
      <c r="A26" s="119" t="s">
        <v>39</v>
      </c>
      <c r="B26" s="25">
        <v>989.52841200000012</v>
      </c>
      <c r="C26" s="131"/>
    </row>
    <row r="27" spans="1:21">
      <c r="A27" s="119" t="s">
        <v>38</v>
      </c>
      <c r="B27" s="25">
        <v>2004.7995159999996</v>
      </c>
      <c r="C27" s="78"/>
      <c r="D27" s="78"/>
      <c r="E27" s="78"/>
      <c r="F27" s="78"/>
      <c r="G27" s="78"/>
      <c r="H27" s="78"/>
      <c r="I27" s="78"/>
      <c r="J27" s="78"/>
      <c r="K27" s="78"/>
      <c r="L27" s="78"/>
      <c r="M27" s="78"/>
      <c r="N27" s="78"/>
    </row>
    <row r="28" spans="1:21">
      <c r="A28" s="119" t="s">
        <v>60</v>
      </c>
      <c r="B28" s="25">
        <v>29.273562999999999</v>
      </c>
      <c r="C28" s="78"/>
      <c r="D28" s="78"/>
      <c r="E28" s="78"/>
      <c r="F28" s="78"/>
      <c r="G28" s="78"/>
      <c r="H28" s="78"/>
      <c r="I28" s="78"/>
      <c r="J28" s="78"/>
      <c r="K28" s="78"/>
      <c r="L28" s="78"/>
      <c r="M28" s="78"/>
      <c r="N28" s="78"/>
    </row>
    <row r="29" spans="1:21">
      <c r="A29" s="119" t="s">
        <v>61</v>
      </c>
      <c r="B29" s="25">
        <v>4.927549</v>
      </c>
      <c r="C29" s="131"/>
    </row>
    <row r="30" spans="1:21">
      <c r="A30" s="119" t="s">
        <v>62</v>
      </c>
      <c r="B30" s="25">
        <v>0.15972999999999998</v>
      </c>
      <c r="C30" s="131"/>
    </row>
    <row r="31" spans="1:21">
      <c r="A31" s="119" t="s">
        <v>37</v>
      </c>
      <c r="B31" s="25">
        <v>10842.135335000003</v>
      </c>
      <c r="C31" s="131"/>
    </row>
    <row r="32" spans="1:21">
      <c r="A32" s="119" t="s">
        <v>72</v>
      </c>
      <c r="B32" s="25">
        <v>164.57300000000001</v>
      </c>
      <c r="C32" s="131"/>
    </row>
    <row r="33" spans="1:3">
      <c r="A33" s="119" t="s">
        <v>36</v>
      </c>
      <c r="B33" s="25">
        <v>0</v>
      </c>
      <c r="C33" s="131"/>
    </row>
    <row r="34" spans="1:3">
      <c r="A34" s="119" t="s">
        <v>35</v>
      </c>
      <c r="B34" s="25">
        <v>2101.448648</v>
      </c>
      <c r="C34" s="131"/>
    </row>
    <row r="35" spans="1:3">
      <c r="A35" s="119" t="s">
        <v>34</v>
      </c>
      <c r="B35" s="25">
        <v>83.838740999999985</v>
      </c>
      <c r="C35" s="131"/>
    </row>
    <row r="36" spans="1:3">
      <c r="A36" s="119" t="s">
        <v>33</v>
      </c>
      <c r="B36" s="25">
        <v>1064.1027404766492</v>
      </c>
      <c r="C36" s="131"/>
    </row>
    <row r="37" spans="1:3">
      <c r="A37" s="119" t="s">
        <v>32</v>
      </c>
      <c r="B37" s="25">
        <v>1882.2977809999998</v>
      </c>
      <c r="C37" s="131"/>
    </row>
    <row r="38" spans="1:3">
      <c r="A38" s="119" t="s">
        <v>3</v>
      </c>
      <c r="B38" s="25">
        <v>0</v>
      </c>
      <c r="C38" s="131"/>
    </row>
    <row r="39" spans="1:3">
      <c r="A39" s="119" t="s">
        <v>31</v>
      </c>
      <c r="B39" s="25">
        <v>130.70146</v>
      </c>
      <c r="C39" s="131"/>
    </row>
    <row r="40" spans="1:3">
      <c r="A40" s="119" t="s">
        <v>30</v>
      </c>
      <c r="B40" s="25">
        <v>4883.447473418968</v>
      </c>
      <c r="C40" s="131"/>
    </row>
    <row r="41" spans="1:3">
      <c r="A41" s="131"/>
      <c r="B41" s="131"/>
      <c r="C41" s="131"/>
    </row>
    <row r="42" spans="1:3">
      <c r="A42" s="131"/>
      <c r="B42" s="131"/>
      <c r="C42" s="131"/>
    </row>
    <row r="43" spans="1:3">
      <c r="A43" s="131"/>
      <c r="B43" s="131"/>
      <c r="C43" s="131"/>
    </row>
    <row r="44" spans="1:3">
      <c r="A44" s="131"/>
      <c r="B44" s="131"/>
      <c r="C44" s="131"/>
    </row>
    <row r="45" spans="1:3">
      <c r="A45" s="131"/>
      <c r="B45" s="131"/>
      <c r="C45" s="131"/>
    </row>
    <row r="46" spans="1:3">
      <c r="A46" s="131"/>
      <c r="B46" s="131"/>
      <c r="C46" s="131"/>
    </row>
  </sheetData>
  <mergeCells count="11">
    <mergeCell ref="A4:A5"/>
    <mergeCell ref="B4:D4"/>
    <mergeCell ref="E4:G4"/>
    <mergeCell ref="H4:J4"/>
    <mergeCell ref="K4:M4"/>
    <mergeCell ref="N6:N7"/>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45"/>
  <sheetViews>
    <sheetView showGridLines="0" view="pageBreakPreview" zoomScaleNormal="70" zoomScaleSheetLayoutView="100" workbookViewId="0">
      <selection activeCell="Q28" sqref="Q28"/>
    </sheetView>
  </sheetViews>
  <sheetFormatPr defaultColWidth="9.109375" defaultRowHeight="11.4"/>
  <cols>
    <col min="1" max="1" width="18.88671875" style="7" customWidth="1"/>
    <col min="2" max="13" width="9.5546875" style="7" customWidth="1"/>
    <col min="14" max="14" width="10.44140625" style="7" customWidth="1"/>
    <col min="15" max="16384" width="9.109375" style="7"/>
  </cols>
  <sheetData>
    <row r="1" spans="1:21" ht="17.399999999999999">
      <c r="A1" s="236" t="s">
        <v>247</v>
      </c>
      <c r="N1" s="240" t="str">
        <f>'3'!N1</f>
        <v>II. čtvrtletí 2023</v>
      </c>
    </row>
    <row r="2" spans="1:21" ht="6" customHeight="1"/>
    <row r="3" spans="1:21" ht="12">
      <c r="A3" s="375">
        <v>2023</v>
      </c>
      <c r="B3" s="376" t="s">
        <v>42</v>
      </c>
      <c r="C3" s="377"/>
      <c r="D3" s="378"/>
      <c r="E3" s="376" t="s">
        <v>43</v>
      </c>
      <c r="F3" s="377"/>
      <c r="G3" s="378"/>
      <c r="H3" s="376" t="s">
        <v>44</v>
      </c>
      <c r="I3" s="377"/>
      <c r="J3" s="378"/>
      <c r="K3" s="376" t="s">
        <v>45</v>
      </c>
      <c r="L3" s="377"/>
      <c r="M3" s="378"/>
      <c r="N3" s="211" t="s">
        <v>7</v>
      </c>
    </row>
    <row r="4" spans="1:21" ht="12">
      <c r="A4" s="375"/>
      <c r="B4" s="276" t="s">
        <v>8</v>
      </c>
      <c r="C4" s="266" t="s">
        <v>9</v>
      </c>
      <c r="D4" s="277" t="s">
        <v>10</v>
      </c>
      <c r="E4" s="276" t="s">
        <v>11</v>
      </c>
      <c r="F4" s="266" t="s">
        <v>12</v>
      </c>
      <c r="G4" s="277" t="s">
        <v>13</v>
      </c>
      <c r="H4" s="276" t="s">
        <v>14</v>
      </c>
      <c r="I4" s="266" t="s">
        <v>15</v>
      </c>
      <c r="J4" s="277" t="s">
        <v>16</v>
      </c>
      <c r="K4" s="276" t="s">
        <v>17</v>
      </c>
      <c r="L4" s="266" t="s">
        <v>18</v>
      </c>
      <c r="M4" s="277" t="s">
        <v>19</v>
      </c>
      <c r="N4" s="196"/>
    </row>
    <row r="5" spans="1:21" ht="12">
      <c r="A5" s="380" t="s">
        <v>59</v>
      </c>
      <c r="B5" s="381">
        <f>SUM(B6:D6)</f>
        <v>47724.371054209143</v>
      </c>
      <c r="C5" s="382"/>
      <c r="D5" s="383"/>
      <c r="E5" s="381">
        <f t="shared" ref="E5" si="0">SUM(E6:G6)</f>
        <v>29392.910226895612</v>
      </c>
      <c r="F5" s="382"/>
      <c r="G5" s="383"/>
      <c r="H5" s="384">
        <f t="shared" ref="H5" si="1">SUM(H6:J6)</f>
        <v>0</v>
      </c>
      <c r="I5" s="385"/>
      <c r="J5" s="386"/>
      <c r="K5" s="384">
        <f t="shared" ref="K5" si="2">SUM(K6:M6)</f>
        <v>0</v>
      </c>
      <c r="L5" s="385"/>
      <c r="M5" s="386"/>
      <c r="N5" s="367">
        <f>SUM(N7:N20)</f>
        <v>77117.281281104762</v>
      </c>
    </row>
    <row r="6" spans="1:21" ht="12">
      <c r="A6" s="380"/>
      <c r="B6" s="280">
        <f>SUM(B7:B20)</f>
        <v>17155.453042492994</v>
      </c>
      <c r="C6" s="264">
        <f t="shared" ref="C6:M6" si="3">SUM(C7:C20)</f>
        <v>15620.820615129889</v>
      </c>
      <c r="D6" s="281">
        <f t="shared" si="3"/>
        <v>14948.097396586254</v>
      </c>
      <c r="E6" s="296">
        <f t="shared" si="3"/>
        <v>12923.087218670848</v>
      </c>
      <c r="F6" s="352">
        <f t="shared" si="3"/>
        <v>9370.698598483008</v>
      </c>
      <c r="G6" s="281">
        <f t="shared" si="3"/>
        <v>7099.1244097417602</v>
      </c>
      <c r="H6" s="344">
        <f t="shared" si="3"/>
        <v>0</v>
      </c>
      <c r="I6" s="343">
        <f t="shared" si="3"/>
        <v>0</v>
      </c>
      <c r="J6" s="345">
        <f t="shared" si="3"/>
        <v>0</v>
      </c>
      <c r="K6" s="344">
        <f t="shared" si="3"/>
        <v>0</v>
      </c>
      <c r="L6" s="343">
        <f t="shared" si="3"/>
        <v>0</v>
      </c>
      <c r="M6" s="345">
        <f t="shared" si="3"/>
        <v>0</v>
      </c>
      <c r="N6" s="367"/>
      <c r="P6" s="133"/>
      <c r="Q6" s="133"/>
      <c r="R6" s="133"/>
      <c r="S6" s="133"/>
      <c r="T6" s="133"/>
    </row>
    <row r="7" spans="1:21">
      <c r="A7" s="168" t="s">
        <v>129</v>
      </c>
      <c r="B7" s="278">
        <v>570.37676400000009</v>
      </c>
      <c r="C7" s="265">
        <v>537.96841400000005</v>
      </c>
      <c r="D7" s="279">
        <v>484.76743799999991</v>
      </c>
      <c r="E7" s="294">
        <v>398.06800599999991</v>
      </c>
      <c r="F7" s="292">
        <v>258.30060600000002</v>
      </c>
      <c r="G7" s="279">
        <v>187.80914000000001</v>
      </c>
      <c r="H7" s="340">
        <v>0</v>
      </c>
      <c r="I7" s="341">
        <v>0</v>
      </c>
      <c r="J7" s="342">
        <v>0</v>
      </c>
      <c r="K7" s="340">
        <v>0</v>
      </c>
      <c r="L7" s="341">
        <v>0</v>
      </c>
      <c r="M7" s="342">
        <v>0</v>
      </c>
      <c r="N7" s="191">
        <f>SUM(B7:M7)</f>
        <v>2437.2903679999995</v>
      </c>
      <c r="P7" s="41"/>
      <c r="Q7" s="128"/>
      <c r="R7" s="128"/>
      <c r="S7" s="128"/>
      <c r="T7" s="128"/>
      <c r="U7" s="121"/>
    </row>
    <row r="8" spans="1:21">
      <c r="A8" s="168" t="s">
        <v>99</v>
      </c>
      <c r="B8" s="278">
        <v>868.50078099999985</v>
      </c>
      <c r="C8" s="265">
        <v>809.00811399999986</v>
      </c>
      <c r="D8" s="279">
        <v>751.52605299999993</v>
      </c>
      <c r="E8" s="294">
        <v>653.76867500000094</v>
      </c>
      <c r="F8" s="292">
        <v>451.63367200000027</v>
      </c>
      <c r="G8" s="279">
        <v>318.45270399999987</v>
      </c>
      <c r="H8" s="340">
        <v>0</v>
      </c>
      <c r="I8" s="341">
        <v>0</v>
      </c>
      <c r="J8" s="342">
        <v>0</v>
      </c>
      <c r="K8" s="340">
        <v>0</v>
      </c>
      <c r="L8" s="341">
        <v>0</v>
      </c>
      <c r="M8" s="342">
        <v>0</v>
      </c>
      <c r="N8" s="191">
        <f t="shared" ref="N8:N20" si="4">SUM(B8:M8)</f>
        <v>3852.8899990000009</v>
      </c>
      <c r="P8" s="41"/>
      <c r="Q8" s="128"/>
      <c r="R8" s="128"/>
      <c r="S8" s="128"/>
      <c r="T8" s="128"/>
      <c r="U8" s="121"/>
    </row>
    <row r="9" spans="1:21">
      <c r="A9" s="168" t="s">
        <v>100</v>
      </c>
      <c r="B9" s="278">
        <v>898.42679699999974</v>
      </c>
      <c r="C9" s="265">
        <v>832.3978970000004</v>
      </c>
      <c r="D9" s="279">
        <v>705.56440500000019</v>
      </c>
      <c r="E9" s="294">
        <v>598.55492000000015</v>
      </c>
      <c r="F9" s="292">
        <v>388.67165599999976</v>
      </c>
      <c r="G9" s="279">
        <v>279.60334700000004</v>
      </c>
      <c r="H9" s="340">
        <v>0</v>
      </c>
      <c r="I9" s="341">
        <v>0</v>
      </c>
      <c r="J9" s="342">
        <v>0</v>
      </c>
      <c r="K9" s="340">
        <v>0</v>
      </c>
      <c r="L9" s="341">
        <v>0</v>
      </c>
      <c r="M9" s="342">
        <v>0</v>
      </c>
      <c r="N9" s="191">
        <f t="shared" si="4"/>
        <v>3703.2190220000002</v>
      </c>
      <c r="P9" s="41"/>
      <c r="Q9" s="128"/>
      <c r="R9" s="128"/>
      <c r="S9" s="128"/>
      <c r="T9" s="128"/>
      <c r="U9" s="121"/>
    </row>
    <row r="10" spans="1:21">
      <c r="A10" s="168" t="s">
        <v>101</v>
      </c>
      <c r="B10" s="278">
        <v>1049.364626</v>
      </c>
      <c r="C10" s="265">
        <v>1005.5888710000002</v>
      </c>
      <c r="D10" s="279">
        <v>1007.1115199999999</v>
      </c>
      <c r="E10" s="294">
        <v>896.778412</v>
      </c>
      <c r="F10" s="292">
        <v>763.91252400000008</v>
      </c>
      <c r="G10" s="279">
        <v>413.28470799999997</v>
      </c>
      <c r="H10" s="340">
        <v>0</v>
      </c>
      <c r="I10" s="341">
        <v>0</v>
      </c>
      <c r="J10" s="342">
        <v>0</v>
      </c>
      <c r="K10" s="340">
        <v>0</v>
      </c>
      <c r="L10" s="341">
        <v>0</v>
      </c>
      <c r="M10" s="342">
        <v>0</v>
      </c>
      <c r="N10" s="191">
        <f t="shared" si="4"/>
        <v>5136.0406610000009</v>
      </c>
      <c r="P10" s="41"/>
      <c r="Q10" s="128"/>
      <c r="R10" s="128"/>
      <c r="S10" s="128"/>
      <c r="T10" s="128"/>
      <c r="U10" s="121"/>
    </row>
    <row r="11" spans="1:21">
      <c r="A11" s="168" t="s">
        <v>128</v>
      </c>
      <c r="B11" s="278">
        <v>436.84331000000003</v>
      </c>
      <c r="C11" s="265">
        <v>405.16888400000011</v>
      </c>
      <c r="D11" s="279">
        <v>381.97293399999973</v>
      </c>
      <c r="E11" s="294">
        <v>324.07213999999993</v>
      </c>
      <c r="F11" s="292">
        <v>236.55050900000003</v>
      </c>
      <c r="G11" s="279">
        <v>177.79948100000004</v>
      </c>
      <c r="H11" s="340">
        <v>0</v>
      </c>
      <c r="I11" s="341">
        <v>0</v>
      </c>
      <c r="J11" s="342">
        <v>0</v>
      </c>
      <c r="K11" s="340">
        <v>0</v>
      </c>
      <c r="L11" s="341">
        <v>0</v>
      </c>
      <c r="M11" s="342">
        <v>0</v>
      </c>
      <c r="N11" s="191">
        <f t="shared" si="4"/>
        <v>1962.4072579999997</v>
      </c>
      <c r="P11" s="41"/>
      <c r="Q11" s="128"/>
      <c r="R11" s="128"/>
      <c r="S11" s="128"/>
      <c r="T11" s="128"/>
      <c r="U11" s="121"/>
    </row>
    <row r="12" spans="1:21">
      <c r="A12" s="168" t="s">
        <v>102</v>
      </c>
      <c r="B12" s="278">
        <v>565.03492700000004</v>
      </c>
      <c r="C12" s="265">
        <v>476.80048000000011</v>
      </c>
      <c r="D12" s="279">
        <v>405.16534300000001</v>
      </c>
      <c r="E12" s="294">
        <v>343.43174599999986</v>
      </c>
      <c r="F12" s="292">
        <v>248.98623499999999</v>
      </c>
      <c r="G12" s="279">
        <v>185.02527999999998</v>
      </c>
      <c r="H12" s="340">
        <v>0</v>
      </c>
      <c r="I12" s="341">
        <v>0</v>
      </c>
      <c r="J12" s="342">
        <v>0</v>
      </c>
      <c r="K12" s="340">
        <v>0</v>
      </c>
      <c r="L12" s="341">
        <v>0</v>
      </c>
      <c r="M12" s="342">
        <v>0</v>
      </c>
      <c r="N12" s="191">
        <f t="shared" si="4"/>
        <v>2224.444011</v>
      </c>
      <c r="P12" s="41"/>
      <c r="Q12" s="128"/>
      <c r="R12" s="128"/>
      <c r="S12" s="128"/>
      <c r="T12" s="128"/>
      <c r="U12" s="121"/>
    </row>
    <row r="13" spans="1:21">
      <c r="A13" s="168" t="s">
        <v>103</v>
      </c>
      <c r="B13" s="278">
        <v>293.718302492992</v>
      </c>
      <c r="C13" s="265">
        <v>280.08961430348802</v>
      </c>
      <c r="D13" s="279">
        <v>259.51639592243197</v>
      </c>
      <c r="E13" s="294">
        <v>211.17548767084793</v>
      </c>
      <c r="F13" s="292">
        <v>125.89826648300802</v>
      </c>
      <c r="G13" s="279">
        <v>95.548422741760021</v>
      </c>
      <c r="H13" s="340">
        <v>0</v>
      </c>
      <c r="I13" s="341">
        <v>0</v>
      </c>
      <c r="J13" s="342">
        <v>0</v>
      </c>
      <c r="K13" s="340">
        <v>0</v>
      </c>
      <c r="L13" s="341">
        <v>0</v>
      </c>
      <c r="M13" s="342">
        <v>0</v>
      </c>
      <c r="N13" s="191">
        <f t="shared" si="4"/>
        <v>1265.946489614528</v>
      </c>
      <c r="P13" s="41"/>
      <c r="Q13" s="128"/>
      <c r="R13" s="128"/>
      <c r="S13" s="128"/>
      <c r="T13" s="128"/>
      <c r="U13" s="121"/>
    </row>
    <row r="14" spans="1:21">
      <c r="A14" s="168" t="s">
        <v>104</v>
      </c>
      <c r="B14" s="278">
        <v>3167.5536190000021</v>
      </c>
      <c r="C14" s="265">
        <v>2913.3922059999995</v>
      </c>
      <c r="D14" s="279">
        <v>2828.7859560000015</v>
      </c>
      <c r="E14" s="294">
        <v>2470.3135359999997</v>
      </c>
      <c r="F14" s="292">
        <v>1935.0031060000006</v>
      </c>
      <c r="G14" s="279">
        <v>1558.7635139999998</v>
      </c>
      <c r="H14" s="340">
        <v>0</v>
      </c>
      <c r="I14" s="341">
        <v>0</v>
      </c>
      <c r="J14" s="342">
        <v>0</v>
      </c>
      <c r="K14" s="340">
        <v>0</v>
      </c>
      <c r="L14" s="341">
        <v>0</v>
      </c>
      <c r="M14" s="342">
        <v>0</v>
      </c>
      <c r="N14" s="191">
        <f t="shared" si="4"/>
        <v>14873.811937000002</v>
      </c>
      <c r="P14" s="41"/>
      <c r="Q14" s="128"/>
      <c r="R14" s="128"/>
      <c r="S14" s="128"/>
      <c r="T14" s="128"/>
      <c r="U14" s="142"/>
    </row>
    <row r="15" spans="1:21">
      <c r="A15" s="168" t="s">
        <v>105</v>
      </c>
      <c r="B15" s="278">
        <v>765.55819400000007</v>
      </c>
      <c r="C15" s="265">
        <v>632.4857810000002</v>
      </c>
      <c r="D15" s="279">
        <v>590.5188159999999</v>
      </c>
      <c r="E15" s="294">
        <v>486.63889399999994</v>
      </c>
      <c r="F15" s="292">
        <v>357.71337199999988</v>
      </c>
      <c r="G15" s="279">
        <v>306.80458099999993</v>
      </c>
      <c r="H15" s="340">
        <v>0</v>
      </c>
      <c r="I15" s="341">
        <v>0</v>
      </c>
      <c r="J15" s="342">
        <v>0</v>
      </c>
      <c r="K15" s="340">
        <v>0</v>
      </c>
      <c r="L15" s="341">
        <v>0</v>
      </c>
      <c r="M15" s="342">
        <v>0</v>
      </c>
      <c r="N15" s="191">
        <f t="shared" si="4"/>
        <v>3139.7196379999996</v>
      </c>
      <c r="P15" s="41"/>
      <c r="Q15" s="128"/>
      <c r="R15" s="128"/>
      <c r="S15" s="128"/>
      <c r="T15" s="128"/>
      <c r="U15" s="121"/>
    </row>
    <row r="16" spans="1:21">
      <c r="A16" s="168" t="s">
        <v>106</v>
      </c>
      <c r="B16" s="278">
        <v>802.78956900000003</v>
      </c>
      <c r="C16" s="265">
        <v>777.16399800000011</v>
      </c>
      <c r="D16" s="279">
        <v>707.84643600000004</v>
      </c>
      <c r="E16" s="294">
        <v>571.53644299999996</v>
      </c>
      <c r="F16" s="292">
        <v>348.79274599999997</v>
      </c>
      <c r="G16" s="279">
        <v>239.75506900000005</v>
      </c>
      <c r="H16" s="340">
        <v>0</v>
      </c>
      <c r="I16" s="341">
        <v>0</v>
      </c>
      <c r="J16" s="342">
        <v>0</v>
      </c>
      <c r="K16" s="340">
        <v>0</v>
      </c>
      <c r="L16" s="341">
        <v>0</v>
      </c>
      <c r="M16" s="342">
        <v>0</v>
      </c>
      <c r="N16" s="191">
        <f t="shared" si="4"/>
        <v>3447.8842610000002</v>
      </c>
      <c r="P16" s="41"/>
      <c r="Q16" s="128"/>
      <c r="R16" s="128"/>
      <c r="S16" s="128"/>
      <c r="T16" s="128"/>
      <c r="U16" s="121"/>
    </row>
    <row r="17" spans="1:21">
      <c r="A17" s="168" t="s">
        <v>107</v>
      </c>
      <c r="B17" s="278">
        <v>699.2664610000005</v>
      </c>
      <c r="C17" s="265">
        <v>662.57965699999988</v>
      </c>
      <c r="D17" s="279">
        <v>613.58374900000035</v>
      </c>
      <c r="E17" s="294">
        <v>505.70254599999998</v>
      </c>
      <c r="F17" s="292">
        <v>316.45747700000027</v>
      </c>
      <c r="G17" s="279">
        <v>233.71942199999998</v>
      </c>
      <c r="H17" s="340">
        <v>0</v>
      </c>
      <c r="I17" s="341">
        <v>0</v>
      </c>
      <c r="J17" s="342">
        <v>0</v>
      </c>
      <c r="K17" s="340">
        <v>0</v>
      </c>
      <c r="L17" s="341">
        <v>0</v>
      </c>
      <c r="M17" s="342">
        <v>0</v>
      </c>
      <c r="N17" s="191">
        <f t="shared" si="4"/>
        <v>3031.3093120000012</v>
      </c>
      <c r="P17" s="41"/>
      <c r="Q17" s="128"/>
      <c r="R17" s="128"/>
      <c r="S17" s="128"/>
      <c r="T17" s="128"/>
      <c r="U17" s="121"/>
    </row>
    <row r="18" spans="1:21">
      <c r="A18" s="168" t="s">
        <v>108</v>
      </c>
      <c r="B18" s="278">
        <v>3137.4342509999979</v>
      </c>
      <c r="C18" s="265">
        <v>2799.8990698263997</v>
      </c>
      <c r="D18" s="279">
        <v>2550.8600716638202</v>
      </c>
      <c r="E18" s="294">
        <v>2275.894867999999</v>
      </c>
      <c r="F18" s="292">
        <v>1392.5799519999994</v>
      </c>
      <c r="G18" s="279">
        <v>1095.4448350000005</v>
      </c>
      <c r="H18" s="340">
        <v>0</v>
      </c>
      <c r="I18" s="341">
        <v>0</v>
      </c>
      <c r="J18" s="342">
        <v>0</v>
      </c>
      <c r="K18" s="340">
        <v>0</v>
      </c>
      <c r="L18" s="341">
        <v>0</v>
      </c>
      <c r="M18" s="342">
        <v>0</v>
      </c>
      <c r="N18" s="191">
        <f t="shared" si="4"/>
        <v>13252.113047490218</v>
      </c>
      <c r="P18" s="41"/>
      <c r="Q18" s="128"/>
      <c r="R18" s="128"/>
      <c r="S18" s="128"/>
      <c r="T18" s="128"/>
      <c r="U18" s="121"/>
    </row>
    <row r="19" spans="1:21">
      <c r="A19" s="168" t="s">
        <v>109</v>
      </c>
      <c r="B19" s="278">
        <v>3132.0151920000012</v>
      </c>
      <c r="C19" s="265">
        <v>2766.2162669999984</v>
      </c>
      <c r="D19" s="279">
        <v>2956.152783</v>
      </c>
      <c r="E19" s="294">
        <v>2586.0236270000009</v>
      </c>
      <c r="F19" s="292">
        <v>2043.5958909999999</v>
      </c>
      <c r="G19" s="279">
        <v>1631.2561140000005</v>
      </c>
      <c r="H19" s="340">
        <v>0</v>
      </c>
      <c r="I19" s="341">
        <v>0</v>
      </c>
      <c r="J19" s="342">
        <v>0</v>
      </c>
      <c r="K19" s="340">
        <v>0</v>
      </c>
      <c r="L19" s="341">
        <v>0</v>
      </c>
      <c r="M19" s="342">
        <v>0</v>
      </c>
      <c r="N19" s="191">
        <f t="shared" si="4"/>
        <v>15115.259873999999</v>
      </c>
      <c r="P19" s="41"/>
      <c r="Q19" s="128"/>
      <c r="R19" s="128"/>
      <c r="S19" s="128"/>
      <c r="T19" s="128"/>
      <c r="U19" s="142"/>
    </row>
    <row r="20" spans="1:21">
      <c r="A20" s="168" t="s">
        <v>110</v>
      </c>
      <c r="B20" s="278">
        <v>768.57024899999999</v>
      </c>
      <c r="C20" s="265">
        <v>722.06136199999992</v>
      </c>
      <c r="D20" s="279">
        <v>704.72549600000002</v>
      </c>
      <c r="E20" s="294">
        <v>601.12791800000002</v>
      </c>
      <c r="F20" s="292">
        <v>502.60258599999992</v>
      </c>
      <c r="G20" s="279">
        <v>375.85779200000007</v>
      </c>
      <c r="H20" s="340">
        <v>0</v>
      </c>
      <c r="I20" s="341">
        <v>0</v>
      </c>
      <c r="J20" s="342">
        <v>0</v>
      </c>
      <c r="K20" s="340">
        <v>0</v>
      </c>
      <c r="L20" s="341">
        <v>0</v>
      </c>
      <c r="M20" s="342">
        <v>0</v>
      </c>
      <c r="N20" s="191">
        <f t="shared" si="4"/>
        <v>3674.9454030000002</v>
      </c>
      <c r="P20" s="41"/>
      <c r="Q20" s="128"/>
      <c r="R20" s="128"/>
      <c r="S20" s="128"/>
      <c r="T20" s="128"/>
      <c r="U20" s="121"/>
    </row>
    <row r="21" spans="1:21" ht="12">
      <c r="A21" s="4"/>
      <c r="N21" s="3"/>
      <c r="P21" s="136"/>
      <c r="Q21" s="136"/>
      <c r="R21" s="136"/>
      <c r="S21" s="136"/>
      <c r="T21" s="136"/>
      <c r="U21" s="141"/>
    </row>
    <row r="22" spans="1:21">
      <c r="A22" s="10" t="s">
        <v>129</v>
      </c>
      <c r="B22" s="25">
        <v>844.17775200000005</v>
      </c>
      <c r="C22" s="130"/>
      <c r="D22" s="130"/>
      <c r="Q22" s="128"/>
      <c r="R22" s="128"/>
      <c r="S22" s="128"/>
      <c r="U22" s="121"/>
    </row>
    <row r="23" spans="1:21">
      <c r="A23" s="10" t="s">
        <v>99</v>
      </c>
      <c r="B23" s="25">
        <v>1423.8550510000009</v>
      </c>
      <c r="C23" s="130"/>
      <c r="D23" s="130"/>
      <c r="U23" s="140"/>
    </row>
    <row r="24" spans="1:21">
      <c r="A24" s="10" t="s">
        <v>100</v>
      </c>
      <c r="B24" s="25">
        <v>1266.829923</v>
      </c>
      <c r="C24" s="130"/>
      <c r="D24" s="130"/>
    </row>
    <row r="25" spans="1:21">
      <c r="A25" s="10" t="s">
        <v>101</v>
      </c>
      <c r="B25" s="25">
        <v>2073.9756440000001</v>
      </c>
      <c r="C25" s="130"/>
      <c r="D25" s="130"/>
    </row>
    <row r="26" spans="1:21">
      <c r="A26" s="10" t="s">
        <v>128</v>
      </c>
      <c r="B26" s="25">
        <v>738.42212999999992</v>
      </c>
      <c r="C26" s="130"/>
      <c r="D26" s="130"/>
    </row>
    <row r="27" spans="1:21">
      <c r="A27" s="10" t="s">
        <v>102</v>
      </c>
      <c r="B27" s="25">
        <v>777.44326099999978</v>
      </c>
      <c r="C27" s="130"/>
      <c r="D27" s="130"/>
    </row>
    <row r="28" spans="1:21">
      <c r="A28" s="10" t="s">
        <v>103</v>
      </c>
      <c r="B28" s="25">
        <v>432.62217689561595</v>
      </c>
      <c r="C28" s="130"/>
      <c r="D28" s="130"/>
    </row>
    <row r="29" spans="1:21">
      <c r="A29" s="10" t="s">
        <v>104</v>
      </c>
      <c r="B29" s="25">
        <v>5964.080156</v>
      </c>
      <c r="C29" s="130"/>
      <c r="D29" s="130"/>
    </row>
    <row r="30" spans="1:21">
      <c r="A30" s="10" t="s">
        <v>105</v>
      </c>
      <c r="B30" s="25">
        <v>1151.1568469999997</v>
      </c>
      <c r="C30" s="130"/>
      <c r="D30" s="130"/>
    </row>
    <row r="31" spans="1:21">
      <c r="A31" s="10" t="s">
        <v>106</v>
      </c>
      <c r="B31" s="25">
        <v>1160.0842579999999</v>
      </c>
      <c r="C31" s="130"/>
      <c r="D31" s="130"/>
    </row>
    <row r="32" spans="1:21">
      <c r="A32" s="10" t="s">
        <v>107</v>
      </c>
      <c r="B32" s="25">
        <v>1055.8794450000003</v>
      </c>
      <c r="C32" s="130"/>
      <c r="D32" s="130"/>
    </row>
    <row r="33" spans="1:4">
      <c r="A33" s="10" t="s">
        <v>108</v>
      </c>
      <c r="B33" s="25">
        <v>4763.9196549999988</v>
      </c>
      <c r="C33" s="130"/>
      <c r="D33" s="130"/>
    </row>
    <row r="34" spans="1:4">
      <c r="A34" s="10" t="s">
        <v>109</v>
      </c>
      <c r="B34" s="25">
        <v>6260.875632000002</v>
      </c>
      <c r="C34" s="130"/>
      <c r="D34" s="130"/>
    </row>
    <row r="35" spans="1:4">
      <c r="A35" s="10" t="s">
        <v>110</v>
      </c>
      <c r="B35" s="25">
        <v>1479.5882959999999</v>
      </c>
      <c r="C35" s="130"/>
      <c r="D35" s="130"/>
    </row>
    <row r="36" spans="1:4">
      <c r="A36" s="130"/>
      <c r="B36" s="130"/>
      <c r="C36" s="130"/>
      <c r="D36" s="130"/>
    </row>
    <row r="37" spans="1:4">
      <c r="A37" s="130"/>
      <c r="B37" s="130"/>
      <c r="C37" s="130"/>
      <c r="D37" s="130"/>
    </row>
    <row r="38" spans="1:4">
      <c r="A38" s="130"/>
      <c r="B38" s="130"/>
      <c r="C38" s="130"/>
      <c r="D38" s="130"/>
    </row>
    <row r="39" spans="1:4">
      <c r="A39" s="130"/>
      <c r="B39" s="130"/>
      <c r="C39" s="130"/>
      <c r="D39" s="130"/>
    </row>
    <row r="40" spans="1:4">
      <c r="A40" s="130"/>
      <c r="B40" s="130"/>
      <c r="C40" s="130"/>
      <c r="D40" s="130"/>
    </row>
    <row r="41" spans="1:4">
      <c r="A41" s="130"/>
      <c r="B41" s="130"/>
      <c r="C41" s="130"/>
      <c r="D41" s="130"/>
    </row>
    <row r="42" spans="1:4">
      <c r="A42" s="130"/>
      <c r="B42" s="130"/>
      <c r="C42" s="130"/>
      <c r="D42" s="130"/>
    </row>
    <row r="43" spans="1:4">
      <c r="A43" s="130"/>
      <c r="B43" s="130"/>
      <c r="C43" s="130"/>
      <c r="D43" s="130"/>
    </row>
    <row r="44" spans="1:4">
      <c r="A44" s="130"/>
      <c r="B44" s="130"/>
      <c r="C44" s="130"/>
      <c r="D44" s="130"/>
    </row>
    <row r="45" spans="1:4">
      <c r="A45" s="130"/>
      <c r="B45" s="130"/>
      <c r="C45" s="130"/>
      <c r="D45" s="130"/>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view="pageBreakPreview" zoomScale="85" zoomScaleNormal="70" zoomScaleSheetLayoutView="85" workbookViewId="0">
      <selection activeCell="Y41" sqref="Y41"/>
    </sheetView>
  </sheetViews>
  <sheetFormatPr defaultColWidth="9.109375" defaultRowHeight="13.2"/>
  <cols>
    <col min="1" max="1" width="30.88671875" style="2" customWidth="1"/>
    <col min="2" max="15" width="7.44140625" style="2" customWidth="1"/>
    <col min="16" max="16" width="9.109375" style="2" customWidth="1"/>
    <col min="17" max="16384" width="9.109375" style="2"/>
  </cols>
  <sheetData>
    <row r="1" spans="1:21" s="66" customFormat="1" ht="17.399999999999999">
      <c r="A1" s="236" t="s">
        <v>322</v>
      </c>
      <c r="B1" s="23"/>
      <c r="C1" s="23"/>
      <c r="D1" s="23"/>
      <c r="E1" s="23"/>
      <c r="G1" s="23"/>
      <c r="H1" s="23"/>
      <c r="I1" s="23"/>
      <c r="J1" s="23"/>
      <c r="K1" s="23"/>
      <c r="L1" s="23"/>
      <c r="M1" s="23"/>
      <c r="N1" s="23"/>
      <c r="P1" s="240" t="str">
        <f>'3'!N1</f>
        <v>II. čtvrtletí 2023</v>
      </c>
    </row>
    <row r="2" spans="1:21" s="7" customFormat="1" ht="6" customHeight="1">
      <c r="B2" s="115"/>
      <c r="C2" s="115"/>
      <c r="D2" s="115"/>
      <c r="E2" s="115"/>
      <c r="F2" s="115"/>
      <c r="G2" s="115"/>
      <c r="H2" s="115"/>
      <c r="I2" s="115"/>
      <c r="J2" s="115"/>
      <c r="K2" s="115"/>
      <c r="L2" s="115"/>
      <c r="M2" s="115"/>
      <c r="N2" s="115"/>
      <c r="O2" s="115"/>
    </row>
    <row r="3" spans="1:21" s="7" customFormat="1" ht="12" customHeight="1">
      <c r="A3" s="333">
        <v>2023</v>
      </c>
      <c r="B3" s="199" t="s">
        <v>85</v>
      </c>
      <c r="C3" s="199" t="s">
        <v>76</v>
      </c>
      <c r="D3" s="199" t="s">
        <v>77</v>
      </c>
      <c r="E3" s="199" t="s">
        <v>78</v>
      </c>
      <c r="F3" s="199" t="s">
        <v>88</v>
      </c>
      <c r="G3" s="199" t="s">
        <v>79</v>
      </c>
      <c r="H3" s="199" t="s">
        <v>80</v>
      </c>
      <c r="I3" s="199" t="s">
        <v>81</v>
      </c>
      <c r="J3" s="199" t="s">
        <v>82</v>
      </c>
      <c r="K3" s="199" t="s">
        <v>83</v>
      </c>
      <c r="L3" s="199" t="s">
        <v>84</v>
      </c>
      <c r="M3" s="199" t="s">
        <v>86</v>
      </c>
      <c r="N3" s="199" t="s">
        <v>87</v>
      </c>
      <c r="O3" s="199" t="s">
        <v>89</v>
      </c>
      <c r="P3" s="199" t="s">
        <v>7</v>
      </c>
    </row>
    <row r="4" spans="1:21" s="110" customFormat="1" ht="12" customHeight="1">
      <c r="A4" s="169" t="s">
        <v>59</v>
      </c>
      <c r="B4" s="197">
        <f>SUM(B5:B20)</f>
        <v>844.17775200000005</v>
      </c>
      <c r="C4" s="197">
        <f>SUM(C5:C20)</f>
        <v>1423.8550510000005</v>
      </c>
      <c r="D4" s="197">
        <f t="shared" ref="D4:P4" si="0">SUM(D5:D20)</f>
        <v>1266.8299230000005</v>
      </c>
      <c r="E4" s="197">
        <f t="shared" si="0"/>
        <v>2073.9756440000001</v>
      </c>
      <c r="F4" s="197">
        <f>SUM(F5:F20)</f>
        <v>738.42213000000004</v>
      </c>
      <c r="G4" s="197">
        <f t="shared" si="0"/>
        <v>777.44326100000001</v>
      </c>
      <c r="H4" s="197">
        <f t="shared" si="0"/>
        <v>432.62217689561601</v>
      </c>
      <c r="I4" s="197">
        <f t="shared" si="0"/>
        <v>5964.080156</v>
      </c>
      <c r="J4" s="197">
        <f t="shared" si="0"/>
        <v>1151.1568469999997</v>
      </c>
      <c r="K4" s="197">
        <f t="shared" si="0"/>
        <v>1160.0842580000001</v>
      </c>
      <c r="L4" s="197">
        <f t="shared" si="0"/>
        <v>1055.879445</v>
      </c>
      <c r="M4" s="197">
        <f t="shared" si="0"/>
        <v>4763.9196549999997</v>
      </c>
      <c r="N4" s="197">
        <f t="shared" si="0"/>
        <v>6260.8756320000002</v>
      </c>
      <c r="O4" s="197">
        <f t="shared" si="0"/>
        <v>1479.5882960000001</v>
      </c>
      <c r="P4" s="197">
        <f t="shared" si="0"/>
        <v>29392.910226895619</v>
      </c>
    </row>
    <row r="5" spans="1:21" s="7" customFormat="1" ht="12" customHeight="1">
      <c r="A5" s="168" t="s">
        <v>40</v>
      </c>
      <c r="B5" s="198">
        <v>0</v>
      </c>
      <c r="C5" s="198">
        <v>400.72515700000008</v>
      </c>
      <c r="D5" s="198">
        <v>96.940780000000004</v>
      </c>
      <c r="E5" s="198">
        <v>83.283388000000002</v>
      </c>
      <c r="F5" s="198">
        <v>309.84559999999999</v>
      </c>
      <c r="G5" s="198">
        <v>188.66707</v>
      </c>
      <c r="H5" s="198">
        <v>0.30672000000000005</v>
      </c>
      <c r="I5" s="198">
        <v>1509.6401789999998</v>
      </c>
      <c r="J5" s="198">
        <v>36.044153999999999</v>
      </c>
      <c r="K5" s="198">
        <v>23.768608</v>
      </c>
      <c r="L5" s="198">
        <v>323.23277099999996</v>
      </c>
      <c r="M5" s="198">
        <v>283.84155899999996</v>
      </c>
      <c r="N5" s="198">
        <v>1856.0488339999999</v>
      </c>
      <c r="O5" s="198">
        <v>99.331458000000012</v>
      </c>
      <c r="P5" s="198">
        <f>SUM(B5:O5)</f>
        <v>5211.6762779999999</v>
      </c>
      <c r="R5" s="8"/>
      <c r="S5" s="124"/>
      <c r="T5" s="124"/>
    </row>
    <row r="6" spans="1:21" s="7" customFormat="1" ht="12" customHeight="1">
      <c r="A6" s="168" t="s">
        <v>39</v>
      </c>
      <c r="B6" s="198">
        <v>49.317</v>
      </c>
      <c r="C6" s="198">
        <v>100.72692199999997</v>
      </c>
      <c r="D6" s="198">
        <v>62.532081999999974</v>
      </c>
      <c r="E6" s="198">
        <v>18.473744</v>
      </c>
      <c r="F6" s="198">
        <v>149.90451700000006</v>
      </c>
      <c r="G6" s="198">
        <v>93.668944999999994</v>
      </c>
      <c r="H6" s="198">
        <v>9.5832669999999993</v>
      </c>
      <c r="I6" s="198">
        <v>83.993553999999989</v>
      </c>
      <c r="J6" s="198">
        <v>79.460951999999949</v>
      </c>
      <c r="K6" s="198">
        <v>96.273557000000011</v>
      </c>
      <c r="L6" s="198">
        <v>89.794164000000009</v>
      </c>
      <c r="M6" s="198">
        <v>99.74122899999999</v>
      </c>
      <c r="N6" s="198">
        <v>23.645797000000005</v>
      </c>
      <c r="O6" s="198">
        <v>32.412682000000004</v>
      </c>
      <c r="P6" s="198">
        <f t="shared" ref="P6:P20" si="1">SUM(B6:O6)</f>
        <v>989.52841199999989</v>
      </c>
      <c r="R6" s="8"/>
      <c r="S6" s="124"/>
      <c r="T6" s="124"/>
    </row>
    <row r="7" spans="1:21" s="7" customFormat="1" ht="12" customHeight="1">
      <c r="A7" s="168" t="s">
        <v>38</v>
      </c>
      <c r="B7" s="198">
        <v>0</v>
      </c>
      <c r="C7" s="198">
        <v>0</v>
      </c>
      <c r="D7" s="198">
        <v>0</v>
      </c>
      <c r="E7" s="198">
        <v>0</v>
      </c>
      <c r="F7" s="198">
        <v>0</v>
      </c>
      <c r="G7" s="198">
        <v>1.5696300000000001</v>
      </c>
      <c r="H7" s="198">
        <v>0</v>
      </c>
      <c r="I7" s="198">
        <v>1999.9577359999998</v>
      </c>
      <c r="J7" s="198">
        <v>0</v>
      </c>
      <c r="K7" s="198">
        <v>0</v>
      </c>
      <c r="L7" s="198">
        <v>0</v>
      </c>
      <c r="M7" s="198">
        <v>0</v>
      </c>
      <c r="N7" s="198">
        <v>1.3081500000000001</v>
      </c>
      <c r="O7" s="198">
        <v>1.964</v>
      </c>
      <c r="P7" s="198">
        <f t="shared" si="1"/>
        <v>2004.7995159999998</v>
      </c>
      <c r="R7" s="8"/>
      <c r="S7" s="124"/>
      <c r="T7" s="124"/>
    </row>
    <row r="8" spans="1:21" s="7" customFormat="1" ht="12" customHeight="1">
      <c r="A8" s="168" t="s">
        <v>60</v>
      </c>
      <c r="B8" s="198">
        <v>0.66300000000000003</v>
      </c>
      <c r="C8" s="198">
        <v>0</v>
      </c>
      <c r="D8" s="198">
        <v>0.90900000000000003</v>
      </c>
      <c r="E8" s="198">
        <v>0</v>
      </c>
      <c r="F8" s="198">
        <v>1.7999999999999999E-2</v>
      </c>
      <c r="G8" s="198">
        <v>0</v>
      </c>
      <c r="H8" s="198">
        <v>0</v>
      </c>
      <c r="I8" s="198">
        <v>2.3368000000000003E-2</v>
      </c>
      <c r="J8" s="198">
        <v>3.4298000000000002E-2</v>
      </c>
      <c r="K8" s="198">
        <v>11.935439999999998</v>
      </c>
      <c r="L8" s="198">
        <v>1.2359</v>
      </c>
      <c r="M8" s="198">
        <v>14.249687000000002</v>
      </c>
      <c r="N8" s="198">
        <v>0.13327</v>
      </c>
      <c r="O8" s="198">
        <v>7.1599999999999997E-2</v>
      </c>
      <c r="P8" s="198">
        <f t="shared" si="1"/>
        <v>29.273562999999999</v>
      </c>
      <c r="T8" s="8"/>
    </row>
    <row r="9" spans="1:21" s="7" customFormat="1" ht="12" customHeight="1">
      <c r="A9" s="168" t="s">
        <v>61</v>
      </c>
      <c r="B9" s="198">
        <v>3.2389999999999999</v>
      </c>
      <c r="C9" s="198">
        <v>0</v>
      </c>
      <c r="D9" s="198">
        <v>6.6000000000000003E-2</v>
      </c>
      <c r="E9" s="198">
        <v>1.264159</v>
      </c>
      <c r="F9" s="198">
        <v>0</v>
      </c>
      <c r="G9" s="198">
        <v>0</v>
      </c>
      <c r="H9" s="198">
        <v>0</v>
      </c>
      <c r="I9" s="198">
        <v>0</v>
      </c>
      <c r="J9" s="198">
        <v>0</v>
      </c>
      <c r="K9" s="198">
        <v>0</v>
      </c>
      <c r="L9" s="198">
        <v>0</v>
      </c>
      <c r="M9" s="198">
        <v>0</v>
      </c>
      <c r="N9" s="198">
        <v>0.35199999999999998</v>
      </c>
      <c r="O9" s="198">
        <v>6.3900000000000007E-3</v>
      </c>
      <c r="P9" s="198">
        <f t="shared" si="1"/>
        <v>4.927549</v>
      </c>
      <c r="T9" s="8"/>
    </row>
    <row r="10" spans="1:21" s="7" customFormat="1" ht="12" customHeight="1">
      <c r="A10" s="168" t="s">
        <v>62</v>
      </c>
      <c r="B10" s="198">
        <v>0</v>
      </c>
      <c r="C10" s="198">
        <v>0</v>
      </c>
      <c r="D10" s="198">
        <v>3.0000000000000001E-3</v>
      </c>
      <c r="E10" s="198">
        <v>6.3750000000000001E-2</v>
      </c>
      <c r="F10" s="198">
        <v>5.3800000000000001E-2</v>
      </c>
      <c r="G10" s="198">
        <v>6.1800000000000006E-3</v>
      </c>
      <c r="H10" s="198">
        <v>0</v>
      </c>
      <c r="I10" s="198">
        <v>0</v>
      </c>
      <c r="J10" s="198">
        <v>0</v>
      </c>
      <c r="K10" s="198">
        <v>0</v>
      </c>
      <c r="L10" s="198">
        <v>0</v>
      </c>
      <c r="M10" s="198">
        <v>0</v>
      </c>
      <c r="N10" s="198">
        <v>3.3000000000000002E-2</v>
      </c>
      <c r="O10" s="198">
        <v>0</v>
      </c>
      <c r="P10" s="198">
        <f t="shared" si="1"/>
        <v>0.15973000000000001</v>
      </c>
      <c r="T10" s="8"/>
      <c r="U10" s="8"/>
    </row>
    <row r="11" spans="1:21" s="7" customFormat="1" ht="12" customHeight="1">
      <c r="A11" s="168" t="s">
        <v>37</v>
      </c>
      <c r="B11" s="198">
        <v>0</v>
      </c>
      <c r="C11" s="198">
        <v>572.72389800000008</v>
      </c>
      <c r="D11" s="198">
        <v>0.57199999999999995</v>
      </c>
      <c r="E11" s="198">
        <v>1731.8234870000001</v>
      </c>
      <c r="F11" s="198">
        <v>50.450008000000004</v>
      </c>
      <c r="G11" s="198">
        <v>216.52194</v>
      </c>
      <c r="H11" s="198">
        <v>16.304410999999998</v>
      </c>
      <c r="I11" s="198">
        <v>182.71448400000003</v>
      </c>
      <c r="J11" s="198">
        <v>383.89894600000008</v>
      </c>
      <c r="K11" s="198">
        <v>905.76171999999997</v>
      </c>
      <c r="L11" s="198">
        <v>384.53119300000003</v>
      </c>
      <c r="M11" s="198">
        <v>2199.3126400000001</v>
      </c>
      <c r="N11" s="198">
        <v>3646.3978680000005</v>
      </c>
      <c r="O11" s="198">
        <v>551.12274000000002</v>
      </c>
      <c r="P11" s="198">
        <f t="shared" si="1"/>
        <v>10842.135335000001</v>
      </c>
      <c r="R11" s="8"/>
      <c r="S11" s="124"/>
      <c r="T11" s="124"/>
    </row>
    <row r="12" spans="1:21" s="7" customFormat="1" ht="12" customHeight="1">
      <c r="A12" s="168" t="s">
        <v>72</v>
      </c>
      <c r="B12" s="198">
        <v>0</v>
      </c>
      <c r="C12" s="198">
        <v>90.506</v>
      </c>
      <c r="D12" s="198">
        <v>0</v>
      </c>
      <c r="E12" s="198">
        <v>0</v>
      </c>
      <c r="F12" s="198">
        <v>74.066999999999993</v>
      </c>
      <c r="G12" s="198">
        <v>0</v>
      </c>
      <c r="H12" s="198">
        <v>0</v>
      </c>
      <c r="I12" s="198">
        <v>0</v>
      </c>
      <c r="J12" s="198">
        <v>0</v>
      </c>
      <c r="K12" s="198">
        <v>0</v>
      </c>
      <c r="L12" s="198">
        <v>0</v>
      </c>
      <c r="M12" s="198">
        <v>0</v>
      </c>
      <c r="N12" s="198">
        <v>0</v>
      </c>
      <c r="O12" s="198">
        <v>0</v>
      </c>
      <c r="P12" s="198">
        <f t="shared" si="1"/>
        <v>164.57299999999998</v>
      </c>
      <c r="T12" s="8"/>
    </row>
    <row r="13" spans="1:21" s="7" customFormat="1" ht="12" customHeight="1">
      <c r="A13" s="168" t="s">
        <v>36</v>
      </c>
      <c r="B13" s="198">
        <v>0</v>
      </c>
      <c r="C13" s="198">
        <v>0</v>
      </c>
      <c r="D13" s="198">
        <v>0</v>
      </c>
      <c r="E13" s="198">
        <v>0</v>
      </c>
      <c r="F13" s="198">
        <v>0</v>
      </c>
      <c r="G13" s="198">
        <v>0</v>
      </c>
      <c r="H13" s="198">
        <v>0</v>
      </c>
      <c r="I13" s="198">
        <v>0</v>
      </c>
      <c r="J13" s="198">
        <v>0</v>
      </c>
      <c r="K13" s="198">
        <v>0</v>
      </c>
      <c r="L13" s="198">
        <v>0</v>
      </c>
      <c r="M13" s="198">
        <v>0</v>
      </c>
      <c r="N13" s="198">
        <v>0</v>
      </c>
      <c r="O13" s="198">
        <v>0</v>
      </c>
      <c r="P13" s="198">
        <f t="shared" si="1"/>
        <v>0</v>
      </c>
      <c r="T13" s="8"/>
    </row>
    <row r="14" spans="1:21" s="7" customFormat="1" ht="12" customHeight="1">
      <c r="A14" s="168" t="s">
        <v>35</v>
      </c>
      <c r="B14" s="198">
        <v>0</v>
      </c>
      <c r="C14" s="198">
        <v>0</v>
      </c>
      <c r="D14" s="198">
        <v>17.648709999999998</v>
      </c>
      <c r="E14" s="198">
        <v>2.2839999999999998</v>
      </c>
      <c r="F14" s="198">
        <v>7.22</v>
      </c>
      <c r="G14" s="198">
        <v>0</v>
      </c>
      <c r="H14" s="198">
        <v>2.3820000000000001</v>
      </c>
      <c r="I14" s="198">
        <v>460.45140000000004</v>
      </c>
      <c r="J14" s="198">
        <v>168.92989600000001</v>
      </c>
      <c r="K14" s="198">
        <v>23.664000000000001</v>
      </c>
      <c r="L14" s="198">
        <v>0</v>
      </c>
      <c r="M14" s="198">
        <v>980.90564199999994</v>
      </c>
      <c r="N14" s="198">
        <v>358.73899999999998</v>
      </c>
      <c r="O14" s="198">
        <v>79.224000000000004</v>
      </c>
      <c r="P14" s="198">
        <f t="shared" si="1"/>
        <v>2101.448648</v>
      </c>
      <c r="T14" s="8"/>
    </row>
    <row r="15" spans="1:21" s="7" customFormat="1" ht="12" customHeight="1">
      <c r="A15" s="168" t="s">
        <v>34</v>
      </c>
      <c r="B15" s="198">
        <v>0</v>
      </c>
      <c r="C15" s="198">
        <v>0</v>
      </c>
      <c r="D15" s="198">
        <v>0</v>
      </c>
      <c r="E15" s="198">
        <v>0</v>
      </c>
      <c r="F15" s="198">
        <v>0</v>
      </c>
      <c r="G15" s="198">
        <v>0</v>
      </c>
      <c r="H15" s="198">
        <v>0</v>
      </c>
      <c r="I15" s="198">
        <v>0</v>
      </c>
      <c r="J15" s="198">
        <v>0</v>
      </c>
      <c r="K15" s="198">
        <v>0</v>
      </c>
      <c r="L15" s="198">
        <v>0</v>
      </c>
      <c r="M15" s="198">
        <v>4.4047409999999996</v>
      </c>
      <c r="N15" s="198">
        <v>0</v>
      </c>
      <c r="O15" s="198">
        <v>79.433999999999997</v>
      </c>
      <c r="P15" s="198">
        <f t="shared" si="1"/>
        <v>83.838740999999999</v>
      </c>
      <c r="T15" s="8"/>
    </row>
    <row r="16" spans="1:21" s="7" customFormat="1" ht="12" customHeight="1">
      <c r="A16" s="168" t="s">
        <v>33</v>
      </c>
      <c r="B16" s="198">
        <v>198.27597000000003</v>
      </c>
      <c r="C16" s="198">
        <v>2.2093029999999998</v>
      </c>
      <c r="D16" s="198">
        <v>512.08199999999999</v>
      </c>
      <c r="E16" s="198">
        <v>0</v>
      </c>
      <c r="F16" s="198">
        <v>3.4232020000000003</v>
      </c>
      <c r="G16" s="198">
        <v>0</v>
      </c>
      <c r="H16" s="198">
        <v>147.614</v>
      </c>
      <c r="I16" s="198">
        <v>33.776040999999999</v>
      </c>
      <c r="J16" s="198">
        <v>23.119885000000004</v>
      </c>
      <c r="K16" s="198">
        <v>0</v>
      </c>
      <c r="L16" s="198">
        <v>85.746831</v>
      </c>
      <c r="M16" s="198">
        <v>30.146828476649159</v>
      </c>
      <c r="N16" s="198">
        <v>12.49508</v>
      </c>
      <c r="O16" s="198">
        <v>15.2136</v>
      </c>
      <c r="P16" s="198">
        <f t="shared" si="1"/>
        <v>1064.1027404766492</v>
      </c>
      <c r="T16" s="8"/>
    </row>
    <row r="17" spans="1:21" s="7" customFormat="1" ht="12" customHeight="1">
      <c r="A17" s="168" t="s">
        <v>32</v>
      </c>
      <c r="B17" s="198">
        <v>0</v>
      </c>
      <c r="C17" s="198">
        <v>0.17003499999999999</v>
      </c>
      <c r="D17" s="198">
        <v>0</v>
      </c>
      <c r="E17" s="198">
        <v>0.27633000000000002</v>
      </c>
      <c r="F17" s="198">
        <v>0</v>
      </c>
      <c r="G17" s="198">
        <v>0</v>
      </c>
      <c r="H17" s="198">
        <v>0</v>
      </c>
      <c r="I17" s="198">
        <v>1235.465175</v>
      </c>
      <c r="J17" s="198">
        <v>0</v>
      </c>
      <c r="K17" s="198">
        <v>0</v>
      </c>
      <c r="L17" s="198">
        <v>0.32800000000000001</v>
      </c>
      <c r="M17" s="198">
        <v>157.25230999999999</v>
      </c>
      <c r="N17" s="198">
        <v>168.44300000000001</v>
      </c>
      <c r="O17" s="198">
        <v>320.362931</v>
      </c>
      <c r="P17" s="198">
        <f t="shared" si="1"/>
        <v>1882.2977810000002</v>
      </c>
      <c r="T17" s="8"/>
      <c r="U17" s="8"/>
    </row>
    <row r="18" spans="1:21" s="7" customFormat="1" ht="12" customHeight="1">
      <c r="A18" s="168" t="s">
        <v>3</v>
      </c>
      <c r="B18" s="198">
        <v>0</v>
      </c>
      <c r="C18" s="198">
        <v>0</v>
      </c>
      <c r="D18" s="198">
        <v>0</v>
      </c>
      <c r="E18" s="198">
        <v>0</v>
      </c>
      <c r="F18" s="198">
        <v>0</v>
      </c>
      <c r="G18" s="198">
        <v>0</v>
      </c>
      <c r="H18" s="198">
        <v>0</v>
      </c>
      <c r="I18" s="198">
        <v>0</v>
      </c>
      <c r="J18" s="198">
        <v>0</v>
      </c>
      <c r="K18" s="198">
        <v>0</v>
      </c>
      <c r="L18" s="198">
        <v>0</v>
      </c>
      <c r="M18" s="198">
        <v>0</v>
      </c>
      <c r="N18" s="198">
        <v>0</v>
      </c>
      <c r="O18" s="198">
        <v>0</v>
      </c>
      <c r="P18" s="198">
        <f t="shared" si="1"/>
        <v>0</v>
      </c>
      <c r="T18" s="8"/>
    </row>
    <row r="19" spans="1:21" s="7" customFormat="1" ht="12" customHeight="1">
      <c r="A19" s="168" t="s">
        <v>31</v>
      </c>
      <c r="B19" s="198">
        <v>0</v>
      </c>
      <c r="C19" s="198">
        <v>35.81174399999999</v>
      </c>
      <c r="D19" s="198">
        <v>0.17097200000000001</v>
      </c>
      <c r="E19" s="198">
        <v>5.7030500000000002</v>
      </c>
      <c r="F19" s="198">
        <v>1.3976149999999998</v>
      </c>
      <c r="G19" s="198">
        <v>2.5655799999999997</v>
      </c>
      <c r="H19" s="198">
        <v>2.3595960000000002</v>
      </c>
      <c r="I19" s="198">
        <v>18.804766999999998</v>
      </c>
      <c r="J19" s="198">
        <v>54.877876999999998</v>
      </c>
      <c r="K19" s="198">
        <v>0.61636299999999999</v>
      </c>
      <c r="L19" s="198">
        <v>0.16754399999999997</v>
      </c>
      <c r="M19" s="198">
        <v>4.2347460000000012</v>
      </c>
      <c r="N19" s="198">
        <v>3.5512130000000002</v>
      </c>
      <c r="O19" s="198">
        <v>0.44039299999999998</v>
      </c>
      <c r="P19" s="198">
        <f t="shared" si="1"/>
        <v>130.70146</v>
      </c>
      <c r="T19" s="8"/>
    </row>
    <row r="20" spans="1:21" s="7" customFormat="1" ht="12" customHeight="1">
      <c r="A20" s="168" t="s">
        <v>30</v>
      </c>
      <c r="B20" s="198">
        <v>592.68278199999997</v>
      </c>
      <c r="C20" s="198">
        <v>220.98199199999999</v>
      </c>
      <c r="D20" s="198">
        <v>575.90537900000049</v>
      </c>
      <c r="E20" s="198">
        <v>230.80373599999999</v>
      </c>
      <c r="F20" s="198">
        <v>142.04238800000007</v>
      </c>
      <c r="G20" s="198">
        <v>274.443916</v>
      </c>
      <c r="H20" s="198">
        <v>254.07218289561598</v>
      </c>
      <c r="I20" s="198">
        <v>439.25345199999987</v>
      </c>
      <c r="J20" s="198">
        <v>404.79083899999983</v>
      </c>
      <c r="K20" s="198">
        <v>98.064569999999961</v>
      </c>
      <c r="L20" s="198">
        <v>170.84304200000003</v>
      </c>
      <c r="M20" s="198">
        <v>989.8302725233508</v>
      </c>
      <c r="N20" s="198">
        <v>189.72842</v>
      </c>
      <c r="O20" s="198">
        <v>300.004502</v>
      </c>
      <c r="P20" s="198">
        <f t="shared" si="1"/>
        <v>4883.4474734189671</v>
      </c>
      <c r="R20" s="8"/>
      <c r="S20" s="124"/>
      <c r="T20" s="124"/>
    </row>
    <row r="21" spans="1:21" s="4" customFormat="1" ht="11.4">
      <c r="A21" s="201"/>
      <c r="P21" s="3"/>
      <c r="T21" s="124"/>
    </row>
    <row r="22" spans="1:21" s="7" customFormat="1">
      <c r="A22" s="67"/>
      <c r="B22" s="68"/>
      <c r="C22" s="68"/>
      <c r="D22" s="68"/>
      <c r="E22" s="68"/>
      <c r="F22" s="68"/>
      <c r="G22" s="68"/>
      <c r="H22" s="68"/>
      <c r="I22" s="68"/>
      <c r="J22" s="68"/>
      <c r="K22" s="68"/>
      <c r="L22" s="68"/>
      <c r="M22" s="68"/>
      <c r="N22" s="68"/>
      <c r="O22" s="68"/>
      <c r="P22" s="67"/>
    </row>
    <row r="23" spans="1:21" s="7" customFormat="1">
      <c r="A23" s="67"/>
      <c r="B23" s="68"/>
      <c r="C23" s="68"/>
      <c r="D23" s="68"/>
      <c r="E23" s="68"/>
      <c r="F23" s="68"/>
      <c r="G23" s="68"/>
      <c r="H23" s="68"/>
      <c r="I23" s="68"/>
      <c r="J23" s="68"/>
      <c r="K23" s="68"/>
      <c r="L23" s="68"/>
      <c r="M23" s="68"/>
      <c r="N23" s="68"/>
      <c r="O23" s="68"/>
      <c r="P23" s="68"/>
    </row>
    <row r="24" spans="1:21" s="7" customFormat="1">
      <c r="A24" s="67"/>
      <c r="B24" s="68"/>
      <c r="C24" s="68"/>
      <c r="D24" s="68"/>
      <c r="E24" s="68"/>
      <c r="F24" s="68"/>
      <c r="G24" s="68"/>
      <c r="H24" s="68"/>
      <c r="I24" s="68"/>
      <c r="J24" s="68"/>
      <c r="K24" s="68"/>
      <c r="L24" s="68"/>
      <c r="M24" s="68"/>
      <c r="N24" s="68"/>
      <c r="O24" s="68"/>
      <c r="P24" s="68"/>
      <c r="Q24" s="69"/>
    </row>
    <row r="25" spans="1:21" s="7" customFormat="1">
      <c r="A25" s="67"/>
      <c r="B25" s="68"/>
      <c r="C25" s="68"/>
      <c r="D25" s="68"/>
      <c r="E25" s="68"/>
      <c r="F25" s="68"/>
      <c r="G25" s="68"/>
      <c r="H25" s="68"/>
      <c r="I25" s="68"/>
      <c r="J25" s="68"/>
      <c r="K25" s="68"/>
      <c r="L25" s="68"/>
      <c r="M25" s="68"/>
      <c r="N25" s="68"/>
      <c r="O25" s="68"/>
      <c r="P25" s="68"/>
      <c r="Q25" s="69"/>
    </row>
    <row r="26" spans="1:21" s="7" customFormat="1">
      <c r="A26" s="67"/>
      <c r="B26" s="68"/>
      <c r="C26" s="68"/>
      <c r="D26" s="68"/>
      <c r="E26" s="68"/>
      <c r="F26" s="68"/>
      <c r="G26" s="68"/>
      <c r="H26" s="68"/>
      <c r="I26" s="68"/>
      <c r="J26" s="68"/>
      <c r="K26" s="68"/>
      <c r="L26" s="68"/>
      <c r="M26" s="68"/>
      <c r="N26" s="68"/>
      <c r="O26" s="68"/>
      <c r="P26" s="68"/>
      <c r="S26" s="8"/>
    </row>
    <row r="27" spans="1:21" s="7" customFormat="1">
      <c r="A27" s="67"/>
      <c r="B27" s="68"/>
      <c r="C27" s="68"/>
      <c r="D27" s="68"/>
      <c r="E27" s="68"/>
      <c r="F27" s="68"/>
      <c r="G27" s="68"/>
      <c r="H27" s="68"/>
      <c r="I27" s="68"/>
      <c r="J27" s="68"/>
      <c r="K27" s="68"/>
      <c r="L27" s="68"/>
      <c r="M27" s="68"/>
      <c r="N27" s="68"/>
      <c r="O27" s="68"/>
      <c r="P27" s="68"/>
    </row>
    <row r="28" spans="1:21" s="7" customFormat="1">
      <c r="A28" s="67"/>
      <c r="B28" s="68"/>
      <c r="C28" s="68"/>
      <c r="D28" s="68"/>
      <c r="E28" s="68"/>
      <c r="F28" s="68"/>
      <c r="G28" s="68"/>
      <c r="H28" s="68"/>
      <c r="I28" s="68"/>
      <c r="J28" s="68"/>
      <c r="K28" s="68"/>
      <c r="L28" s="68"/>
      <c r="M28" s="68"/>
      <c r="N28" s="68"/>
      <c r="O28" s="68"/>
      <c r="P28" s="68"/>
    </row>
    <row r="29" spans="1:21" s="7" customFormat="1">
      <c r="A29" s="67"/>
      <c r="B29" s="68"/>
      <c r="C29" s="68"/>
      <c r="D29" s="68"/>
      <c r="E29" s="68"/>
      <c r="F29" s="68"/>
      <c r="G29" s="68"/>
      <c r="H29" s="68"/>
      <c r="I29" s="68"/>
      <c r="J29" s="68"/>
      <c r="K29" s="68"/>
      <c r="L29" s="68"/>
      <c r="M29" s="68"/>
      <c r="N29" s="68"/>
      <c r="O29" s="68"/>
      <c r="P29" s="68"/>
    </row>
    <row r="30" spans="1:21" s="7" customFormat="1">
      <c r="A30" s="67"/>
      <c r="B30" s="68"/>
      <c r="C30" s="68"/>
      <c r="D30" s="68"/>
      <c r="E30" s="68"/>
      <c r="F30" s="68"/>
      <c r="G30" s="68"/>
      <c r="H30" s="68"/>
      <c r="I30" s="68"/>
      <c r="J30" s="68"/>
      <c r="K30" s="68"/>
      <c r="L30" s="68"/>
      <c r="M30" s="68"/>
      <c r="N30" s="68"/>
      <c r="O30" s="68"/>
      <c r="P30" s="68"/>
    </row>
    <row r="31" spans="1:21" s="7" customFormat="1">
      <c r="A31" s="67"/>
      <c r="B31" s="68"/>
      <c r="C31" s="68"/>
      <c r="D31" s="68"/>
      <c r="E31" s="68"/>
      <c r="F31" s="68"/>
      <c r="G31" s="68"/>
      <c r="H31" s="68"/>
      <c r="I31" s="68"/>
      <c r="J31" s="68"/>
      <c r="K31" s="68"/>
      <c r="L31" s="68"/>
      <c r="M31" s="68"/>
      <c r="N31" s="68"/>
      <c r="O31" s="68"/>
      <c r="P31" s="68"/>
    </row>
    <row r="32" spans="1:21" s="7" customFormat="1">
      <c r="A32" s="67"/>
      <c r="B32" s="68"/>
      <c r="C32" s="68"/>
      <c r="D32" s="68"/>
      <c r="E32" s="68"/>
      <c r="F32" s="68"/>
      <c r="G32" s="68"/>
      <c r="H32" s="68"/>
      <c r="I32" s="68"/>
      <c r="J32" s="68"/>
      <c r="K32" s="68"/>
      <c r="L32" s="68"/>
      <c r="M32" s="68"/>
      <c r="N32" s="68"/>
      <c r="O32" s="68"/>
      <c r="P32" s="68"/>
    </row>
    <row r="33" spans="1:16" s="7" customFormat="1">
      <c r="A33" s="67"/>
      <c r="B33" s="68"/>
      <c r="C33" s="68"/>
      <c r="D33" s="68"/>
      <c r="E33" s="68"/>
      <c r="F33" s="68"/>
      <c r="G33" s="68"/>
      <c r="H33" s="68"/>
      <c r="I33" s="68"/>
      <c r="J33" s="68"/>
      <c r="K33" s="68"/>
      <c r="L33" s="68"/>
      <c r="M33" s="68"/>
      <c r="N33" s="68"/>
      <c r="O33" s="68"/>
      <c r="P33" s="68"/>
    </row>
    <row r="34" spans="1:16" s="7" customFormat="1">
      <c r="A34" s="67"/>
      <c r="B34" s="68"/>
      <c r="C34" s="68"/>
      <c r="D34" s="68"/>
      <c r="E34" s="68"/>
      <c r="F34" s="68"/>
      <c r="G34" s="68"/>
      <c r="H34" s="68"/>
      <c r="I34" s="68"/>
      <c r="J34" s="68"/>
      <c r="K34" s="68"/>
      <c r="L34" s="68"/>
      <c r="M34" s="68"/>
      <c r="N34" s="68"/>
      <c r="O34" s="68"/>
      <c r="P34" s="68"/>
    </row>
    <row r="35" spans="1:16" s="7" customFormat="1">
      <c r="A35" s="67"/>
      <c r="B35" s="68"/>
      <c r="C35" s="68"/>
      <c r="D35" s="68"/>
      <c r="E35" s="68"/>
      <c r="F35" s="68"/>
      <c r="G35" s="68"/>
      <c r="H35" s="68"/>
      <c r="I35" s="68"/>
      <c r="J35" s="68"/>
      <c r="K35" s="68"/>
      <c r="L35" s="68"/>
      <c r="M35" s="68"/>
      <c r="N35" s="68"/>
      <c r="O35" s="68"/>
      <c r="P35" s="68"/>
    </row>
    <row r="36" spans="1:16" s="7" customFormat="1">
      <c r="A36" s="67"/>
      <c r="B36" s="68"/>
      <c r="C36" s="68"/>
      <c r="D36" s="68"/>
      <c r="E36" s="68"/>
      <c r="F36" s="68"/>
      <c r="G36" s="68"/>
      <c r="H36" s="68"/>
      <c r="I36" s="68"/>
      <c r="J36" s="68"/>
      <c r="K36" s="68"/>
      <c r="L36" s="68"/>
      <c r="M36" s="68"/>
      <c r="N36" s="68"/>
      <c r="O36" s="68"/>
      <c r="P36" s="68"/>
    </row>
    <row r="37" spans="1:16" s="7" customFormat="1">
      <c r="A37" s="67"/>
      <c r="B37" s="68"/>
      <c r="C37" s="68"/>
      <c r="D37" s="68"/>
      <c r="E37" s="68"/>
      <c r="F37" s="68"/>
      <c r="G37" s="68"/>
      <c r="H37" s="68"/>
      <c r="I37" s="68"/>
      <c r="J37" s="68"/>
      <c r="K37" s="68"/>
      <c r="L37" s="68"/>
      <c r="M37" s="68"/>
      <c r="N37" s="68"/>
      <c r="O37" s="68"/>
      <c r="P37" s="68"/>
    </row>
    <row r="38" spans="1:16" s="7" customFormat="1">
      <c r="A38" s="67"/>
      <c r="B38" s="68"/>
      <c r="C38" s="68"/>
      <c r="D38" s="68"/>
      <c r="E38" s="68"/>
      <c r="F38" s="68"/>
      <c r="G38" s="68"/>
      <c r="H38" s="68"/>
      <c r="I38" s="68"/>
      <c r="J38" s="68"/>
      <c r="K38" s="68"/>
      <c r="L38" s="68"/>
      <c r="M38" s="68"/>
      <c r="N38" s="68"/>
      <c r="O38" s="68"/>
      <c r="P38" s="68"/>
    </row>
    <row r="39" spans="1:16" s="7" customFormat="1">
      <c r="A39" s="67"/>
      <c r="B39" s="68"/>
      <c r="C39" s="68"/>
      <c r="D39" s="68"/>
      <c r="E39" s="68"/>
      <c r="F39" s="68"/>
      <c r="G39" s="68"/>
      <c r="H39" s="68"/>
      <c r="I39" s="68"/>
      <c r="J39" s="68"/>
      <c r="K39" s="68"/>
      <c r="L39" s="68"/>
      <c r="M39" s="68"/>
      <c r="N39" s="68"/>
      <c r="O39" s="68"/>
      <c r="P39" s="68"/>
    </row>
    <row r="40" spans="1:16" s="7" customFormat="1">
      <c r="A40" s="67"/>
      <c r="B40" s="68"/>
      <c r="C40" s="68"/>
      <c r="D40" s="68"/>
      <c r="E40" s="68"/>
      <c r="F40" s="68"/>
      <c r="G40" s="68"/>
      <c r="H40" s="68"/>
      <c r="I40" s="68"/>
      <c r="J40" s="68"/>
      <c r="K40" s="68"/>
      <c r="L40" s="68"/>
      <c r="M40" s="68"/>
      <c r="N40" s="68"/>
      <c r="O40" s="68"/>
      <c r="P40" s="68"/>
    </row>
    <row r="41" spans="1:16" s="7" customFormat="1">
      <c r="A41" s="67"/>
      <c r="B41" s="68"/>
      <c r="C41" s="68"/>
      <c r="D41" s="68"/>
      <c r="E41" s="68"/>
      <c r="F41" s="68"/>
      <c r="G41" s="68"/>
      <c r="H41" s="68"/>
      <c r="I41" s="68"/>
      <c r="J41" s="68"/>
      <c r="K41" s="68"/>
      <c r="L41" s="68"/>
      <c r="M41" s="68"/>
      <c r="N41" s="68"/>
      <c r="O41" s="68"/>
      <c r="P41" s="68"/>
    </row>
    <row r="42" spans="1:16" s="7" customFormat="1">
      <c r="A42" s="2"/>
      <c r="B42" s="2"/>
      <c r="C42" s="2"/>
      <c r="D42" s="2"/>
      <c r="E42" s="2"/>
      <c r="F42" s="2"/>
      <c r="G42" s="2"/>
      <c r="H42" s="2"/>
      <c r="I42" s="2"/>
      <c r="J42" s="2"/>
      <c r="K42" s="2"/>
      <c r="L42" s="2"/>
      <c r="M42" s="2"/>
      <c r="N42" s="2"/>
      <c r="O42" s="2"/>
      <c r="P42" s="2"/>
    </row>
    <row r="44" spans="1:16">
      <c r="C44" s="70"/>
    </row>
    <row r="45" spans="1:16">
      <c r="C45" s="70"/>
    </row>
    <row r="46" spans="1:16">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C148F3-6171-44C0-BAD6-807D14DBBAAE}">
  <ds:schemaRefs>
    <ds:schemaRef ds:uri="http://purl.org/dc/dcmitype/"/>
    <ds:schemaRef ds:uri="http://purl.org/dc/elements/1.1/"/>
    <ds:schemaRef ds:uri="5bf3f6dc-e993-4359-8647-cf971b7e723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14dc2d1e-e557-46df-b43d-86cdda3daf61"/>
    <ds:schemaRef ds:uri="http://www.w3.org/XML/1998/namespace"/>
  </ds:schemaRefs>
</ds:datastoreItem>
</file>

<file path=customXml/itemProps3.xml><?xml version="1.0" encoding="utf-8"?>
<ds:datastoreItem xmlns:ds="http://schemas.openxmlformats.org/officeDocument/2006/customXml" ds:itemID="{E82DD05D-22E0-4019-BE77-DF1C16FC9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1</vt:i4>
      </vt:variant>
    </vt:vector>
  </HeadingPairs>
  <TitlesOfParts>
    <vt:vector size="51"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Obálka</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daniel.rosecky@eru.cz</dc:creator>
  <cp:lastModifiedBy>Rosecký Daniel Ing.</cp:lastModifiedBy>
  <cp:lastPrinted>2023-09-18T12:24:19Z</cp:lastPrinted>
  <dcterms:created xsi:type="dcterms:W3CDTF">2006-03-02T11:20:40Z</dcterms:created>
  <dcterms:modified xsi:type="dcterms:W3CDTF">2024-04-04T13:53:52Z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