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2\II._čtvrtletí_2022_teplo\v3\"/>
    </mc:Choice>
  </mc:AlternateContent>
  <xr:revisionPtr revIDLastSave="0" documentId="13_ncr:1_{4A9EEB15-D867-44D3-AF39-8407F6221594}" xr6:coauthVersionLast="36" xr6:coauthVersionMax="47" xr10:uidLastSave="{00000000-0000-0000-0000-000000000000}"/>
  <bookViews>
    <workbookView xWindow="0" yWindow="0" windowWidth="28800" windowHeight="11925" tabRatio="946" xr2:uid="{00000000-000D-0000-FFFF-FFFF00000000}"/>
  </bookViews>
  <sheets>
    <sheet name="Titulní" sheetId="180"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F31" i="171" l="1"/>
  <c r="F30" i="171"/>
  <c r="F29" i="171"/>
  <c r="F6" i="171"/>
  <c r="F5" i="171"/>
  <c r="F18" i="171"/>
  <c r="F17" i="171"/>
  <c r="F19" i="171"/>
  <c r="F7" i="171"/>
  <c r="C35" i="166"/>
  <c r="D35" i="166"/>
  <c r="E35" i="166"/>
  <c r="F35" i="166"/>
  <c r="G35" i="166"/>
  <c r="H35" i="166"/>
  <c r="I35" i="166"/>
  <c r="J35" i="166"/>
  <c r="K35" i="166"/>
  <c r="L35" i="166"/>
  <c r="M35" i="166"/>
  <c r="B35" i="166"/>
  <c r="B34" i="166"/>
  <c r="C33" i="166"/>
  <c r="D33" i="166"/>
  <c r="E33" i="166"/>
  <c r="F33" i="166"/>
  <c r="G33" i="166"/>
  <c r="H33" i="166"/>
  <c r="I33" i="166"/>
  <c r="J33" i="166"/>
  <c r="K33" i="166"/>
  <c r="K34" i="166" s="1"/>
  <c r="L33" i="166"/>
  <c r="M33" i="166"/>
  <c r="B33" i="166"/>
  <c r="C32" i="166"/>
  <c r="D32" i="166"/>
  <c r="E32" i="166"/>
  <c r="F32" i="166"/>
  <c r="F34" i="166" s="1"/>
  <c r="G32" i="166"/>
  <c r="G34" i="166" s="1"/>
  <c r="H32" i="166"/>
  <c r="I32" i="166"/>
  <c r="J32" i="166"/>
  <c r="K32" i="166"/>
  <c r="L32" i="166"/>
  <c r="L34" i="166" s="1"/>
  <c r="M32" i="166"/>
  <c r="M34" i="166" s="1"/>
  <c r="B32" i="166"/>
  <c r="C28" i="166"/>
  <c r="D28" i="166"/>
  <c r="E28" i="166"/>
  <c r="F28" i="166"/>
  <c r="G28" i="166"/>
  <c r="H28" i="166"/>
  <c r="I28" i="166"/>
  <c r="J28" i="166"/>
  <c r="K28" i="166"/>
  <c r="L28" i="166"/>
  <c r="M28" i="166"/>
  <c r="B28" i="166"/>
  <c r="B27" i="166"/>
  <c r="C26" i="166"/>
  <c r="D26" i="166"/>
  <c r="E26" i="166"/>
  <c r="F26" i="166"/>
  <c r="G26" i="166"/>
  <c r="H26" i="166"/>
  <c r="I26" i="166"/>
  <c r="J26" i="166"/>
  <c r="K26" i="166"/>
  <c r="K27" i="166" s="1"/>
  <c r="L26" i="166"/>
  <c r="M26" i="166"/>
  <c r="B26" i="166"/>
  <c r="C25" i="166"/>
  <c r="D25" i="166"/>
  <c r="E25" i="166"/>
  <c r="F25" i="166"/>
  <c r="F27" i="166" s="1"/>
  <c r="G25" i="166"/>
  <c r="G27" i="166" s="1"/>
  <c r="H25" i="166"/>
  <c r="H27" i="166" s="1"/>
  <c r="I25" i="166"/>
  <c r="J25" i="166"/>
  <c r="K25" i="166"/>
  <c r="L25" i="166"/>
  <c r="M25" i="166"/>
  <c r="M27" i="166" s="1"/>
  <c r="B25" i="166"/>
  <c r="J34" i="166"/>
  <c r="I34" i="166"/>
  <c r="H34" i="166"/>
  <c r="E34" i="166"/>
  <c r="D34" i="166"/>
  <c r="C34" i="166"/>
  <c r="J27" i="166"/>
  <c r="I27" i="166"/>
  <c r="E27" i="166"/>
  <c r="D27" i="166"/>
  <c r="C27" i="166"/>
  <c r="I24" i="163" l="1"/>
  <c r="I4" i="163"/>
  <c r="L27" i="166"/>
  <c r="G26" i="161" l="1"/>
  <c r="F26" i="161"/>
  <c r="E26" i="161"/>
  <c r="D26" i="161"/>
  <c r="C26" i="161"/>
  <c r="B26" i="161"/>
  <c r="B19" i="167" l="1"/>
  <c r="B18" i="167"/>
  <c r="D18" i="167" s="1"/>
  <c r="B17" i="167"/>
  <c r="B16" i="167"/>
  <c r="B15" i="167"/>
  <c r="B14" i="167"/>
  <c r="B13" i="167"/>
  <c r="D13" i="167" s="1"/>
  <c r="B12" i="167"/>
  <c r="D12" i="167" s="1"/>
  <c r="B10" i="167"/>
  <c r="D10" i="167" s="1"/>
  <c r="B9" i="167"/>
  <c r="D9" i="167" s="1"/>
  <c r="B8" i="167"/>
  <c r="D8" i="167" s="1"/>
  <c r="B6" i="167"/>
  <c r="B5" i="167" l="1"/>
  <c r="D5" i="167" s="1"/>
  <c r="C46" i="181" s="1"/>
  <c r="B46" i="181"/>
  <c r="B7" i="167"/>
  <c r="B47" i="181"/>
  <c r="B11" i="167"/>
  <c r="D11" i="167" s="1"/>
  <c r="C48" i="181" s="1"/>
  <c r="B48" i="181"/>
  <c r="B20" i="167"/>
  <c r="E20" i="167" s="1"/>
  <c r="D49" i="181" s="1"/>
  <c r="B49" i="181"/>
  <c r="D6" i="167"/>
  <c r="E6" i="167"/>
  <c r="E17" i="167"/>
  <c r="D17" i="167"/>
  <c r="E5" i="167"/>
  <c r="D46" i="181" s="1"/>
  <c r="E16" i="167"/>
  <c r="D16" i="167"/>
  <c r="E19" i="167"/>
  <c r="D19" i="167"/>
  <c r="E15" i="167"/>
  <c r="D15" i="167"/>
  <c r="E7" i="167"/>
  <c r="D47" i="181" s="1"/>
  <c r="D7" i="167"/>
  <c r="C47" i="181" s="1"/>
  <c r="E11" i="167"/>
  <c r="D48" i="181" s="1"/>
  <c r="E14" i="167"/>
  <c r="D14" i="167"/>
  <c r="D20" i="167" l="1"/>
  <c r="C49" i="181" s="1"/>
  <c r="B4" i="167"/>
  <c r="B43" i="181" s="1"/>
  <c r="N8" i="166" l="1"/>
  <c r="F17" i="162"/>
  <c r="F9" i="162"/>
  <c r="N16" i="166"/>
  <c r="K1" i="171" l="1"/>
  <c r="F13" i="162" l="1"/>
  <c r="F5" i="162"/>
  <c r="F15" i="162" l="1"/>
  <c r="C4" i="167" l="1"/>
  <c r="D4" i="167" l="1"/>
  <c r="C43" i="181" s="1"/>
  <c r="E4" i="167"/>
  <c r="D43" i="181" s="1"/>
  <c r="I1" i="167"/>
  <c r="I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4" i="162"/>
  <c r="F6" i="162"/>
  <c r="F7" i="162" l="1"/>
  <c r="N13" i="166" l="1"/>
  <c r="N5" i="166" l="1"/>
  <c r="N12" i="166" l="1"/>
  <c r="N4" i="166"/>
  <c r="A23" i="7" l="1"/>
  <c r="A21" i="7" l="1"/>
  <c r="A20" i="7"/>
  <c r="A18" i="7" l="1"/>
  <c r="A22" i="7" l="1"/>
  <c r="A19" i="7" l="1"/>
  <c r="M1" i="113" l="1"/>
  <c r="M1" i="117"/>
  <c r="M1" i="123"/>
  <c r="M1" i="121"/>
  <c r="M1" i="114"/>
  <c r="M1" i="120"/>
  <c r="M1" i="119"/>
  <c r="M1" i="115"/>
  <c r="M1" i="124"/>
  <c r="M1" i="122"/>
  <c r="M1" i="112"/>
  <c r="M1" i="116"/>
  <c r="M1" i="118"/>
  <c r="N6" i="166" l="1"/>
  <c r="N14" i="166" l="1"/>
  <c r="C4" i="163" l="1"/>
  <c r="C24" i="163" l="1"/>
  <c r="N7" i="166" l="1"/>
  <c r="F8" i="162"/>
  <c r="N15" i="166" l="1"/>
  <c r="F16" i="162"/>
  <c r="C32" i="171" l="1"/>
  <c r="B41" i="181" s="1"/>
  <c r="C20" i="171"/>
  <c r="B40" i="181" s="1"/>
  <c r="C33" i="171"/>
  <c r="C41" i="181" s="1"/>
  <c r="C34" i="171"/>
  <c r="D41" i="181" s="1"/>
  <c r="C8" i="171"/>
  <c r="B39" i="181" s="1"/>
  <c r="B8" i="171"/>
  <c r="B10" i="171" s="1"/>
  <c r="B20" i="171"/>
  <c r="B22" i="171" s="1"/>
  <c r="B32" i="171"/>
  <c r="C7" i="129"/>
  <c r="F7" i="129"/>
  <c r="K7" i="129"/>
  <c r="I7" i="129"/>
  <c r="N10" i="129"/>
  <c r="N14" i="129"/>
  <c r="L7" i="129"/>
  <c r="N11" i="129"/>
  <c r="N15" i="129"/>
  <c r="M7" i="129"/>
  <c r="H7" i="129"/>
  <c r="N12" i="129"/>
  <c r="J7" i="129"/>
  <c r="N8" i="129"/>
  <c r="N9" i="129"/>
  <c r="N13" i="129"/>
  <c r="D7" i="129"/>
  <c r="G7" i="129"/>
  <c r="E7" i="129"/>
  <c r="B7" i="129"/>
  <c r="C10" i="171" l="1"/>
  <c r="D39" i="181" s="1"/>
  <c r="C9" i="171"/>
  <c r="C39" i="181" s="1"/>
  <c r="C22" i="171"/>
  <c r="D40" i="181" s="1"/>
  <c r="C21" i="171"/>
  <c r="C40" i="181" s="1"/>
  <c r="B9" i="171"/>
  <c r="B21" i="171"/>
  <c r="B33" i="171"/>
  <c r="B34" i="171"/>
  <c r="B6" i="129"/>
  <c r="N6" i="129"/>
  <c r="E6" i="129"/>
  <c r="H6" i="129"/>
  <c r="K6" i="129"/>
  <c r="M20" i="7" l="1"/>
  <c r="D21" i="7"/>
  <c r="C20" i="7"/>
  <c r="F19" i="7"/>
  <c r="M19" i="7"/>
  <c r="F20" i="7"/>
  <c r="J20" i="7"/>
  <c r="I19" i="7"/>
  <c r="L21" i="7"/>
  <c r="G20" i="7"/>
  <c r="D19" i="7"/>
  <c r="L20" i="7"/>
  <c r="J21" i="7"/>
  <c r="I20" i="7"/>
  <c r="D20" i="7"/>
  <c r="C21" i="7"/>
  <c r="L19" i="7"/>
  <c r="M21" i="7"/>
  <c r="G19" i="7"/>
  <c r="I21" i="7"/>
  <c r="J19" i="7"/>
  <c r="C19" i="7"/>
  <c r="G21" i="7"/>
  <c r="F21" i="7"/>
  <c r="H12" i="163" l="1"/>
  <c r="H34" i="163"/>
  <c r="B26" i="163"/>
  <c r="B28" i="181"/>
  <c r="B34" i="181"/>
  <c r="B16" i="181"/>
  <c r="B32" i="181"/>
  <c r="H17" i="163"/>
  <c r="H14" i="163"/>
  <c r="B26" i="181"/>
  <c r="B29" i="181"/>
  <c r="B15" i="181"/>
  <c r="B17" i="181"/>
  <c r="B7" i="163"/>
  <c r="B10" i="181"/>
  <c r="B9" i="181"/>
  <c r="B12" i="181"/>
  <c r="B11" i="181"/>
  <c r="B27" i="181"/>
  <c r="B33" i="181"/>
  <c r="B8" i="163"/>
  <c r="B17" i="163"/>
  <c r="B6" i="163"/>
  <c r="H31" i="163"/>
  <c r="H32" i="163"/>
  <c r="H18" i="163"/>
  <c r="J18" i="163" s="1"/>
  <c r="H28" i="163"/>
  <c r="K28" i="163" s="1"/>
  <c r="H37" i="163"/>
  <c r="K37" i="163" s="1"/>
  <c r="D34" i="181" s="1"/>
  <c r="B36" i="163"/>
  <c r="H6" i="163"/>
  <c r="H13" i="163"/>
  <c r="H9" i="163"/>
  <c r="B33" i="163"/>
  <c r="B9" i="163"/>
  <c r="B14" i="163"/>
  <c r="H29" i="163"/>
  <c r="H20" i="163"/>
  <c r="K20" i="163" s="1"/>
  <c r="D29" i="181" s="1"/>
  <c r="H25" i="163"/>
  <c r="K25" i="163" s="1"/>
  <c r="H10" i="163"/>
  <c r="J10" i="163" s="1"/>
  <c r="H33" i="163"/>
  <c r="B25" i="163"/>
  <c r="B37" i="163"/>
  <c r="B38" i="163"/>
  <c r="B32" i="163"/>
  <c r="B12" i="163"/>
  <c r="B5" i="163"/>
  <c r="B10" i="163"/>
  <c r="E10" i="163" s="1"/>
  <c r="B20" i="163"/>
  <c r="B16" i="163"/>
  <c r="H11" i="163"/>
  <c r="H15" i="163"/>
  <c r="H19" i="163"/>
  <c r="K19" i="163" s="1"/>
  <c r="B27" i="163"/>
  <c r="H27" i="163"/>
  <c r="H5" i="163"/>
  <c r="B28" i="163"/>
  <c r="H26" i="163"/>
  <c r="B15" i="163"/>
  <c r="B19" i="163"/>
  <c r="D19" i="163" s="1"/>
  <c r="B31" i="163"/>
  <c r="H8" i="163"/>
  <c r="B13" i="163"/>
  <c r="B18" i="163"/>
  <c r="D18" i="163" s="1"/>
  <c r="B11" i="163"/>
  <c r="H35" i="163"/>
  <c r="B30" i="163"/>
  <c r="H7" i="163"/>
  <c r="H38" i="163"/>
  <c r="B35" i="163"/>
  <c r="H16" i="163"/>
  <c r="K16" i="163" s="1"/>
  <c r="B34" i="163"/>
  <c r="D34" i="163" s="1"/>
  <c r="H30" i="163"/>
  <c r="B29" i="163"/>
  <c r="H36" i="163"/>
  <c r="K36" i="163" s="1"/>
  <c r="D33" i="181" s="1"/>
  <c r="E5" i="163"/>
  <c r="D9" i="181" s="1"/>
  <c r="K17" i="163"/>
  <c r="E16" i="163"/>
  <c r="E9" i="163"/>
  <c r="D9" i="163"/>
  <c r="F7" i="53"/>
  <c r="J36" i="163"/>
  <c r="C33" i="181" s="1"/>
  <c r="J14" i="163"/>
  <c r="K14" i="163"/>
  <c r="D13" i="163"/>
  <c r="E6" i="163"/>
  <c r="D6" i="163"/>
  <c r="D7" i="53"/>
  <c r="E26" i="163"/>
  <c r="D26" i="163"/>
  <c r="K32" i="163"/>
  <c r="D32" i="181" s="1"/>
  <c r="J32" i="163"/>
  <c r="C32" i="181" s="1"/>
  <c r="J17" i="57"/>
  <c r="C6" i="147"/>
  <c r="J14" i="57"/>
  <c r="J13" i="57"/>
  <c r="J9" i="57"/>
  <c r="J6" i="57"/>
  <c r="I4" i="57"/>
  <c r="J12" i="57"/>
  <c r="J7" i="57"/>
  <c r="C4" i="57"/>
  <c r="J8" i="57"/>
  <c r="D4" i="57"/>
  <c r="J10" i="57"/>
  <c r="J18" i="57"/>
  <c r="J15" i="57"/>
  <c r="B4" i="57"/>
  <c r="J5" i="57"/>
  <c r="F4" i="57"/>
  <c r="J16" i="57"/>
  <c r="J11" i="57"/>
  <c r="E4" i="57"/>
  <c r="G4" i="57"/>
  <c r="H4" i="57"/>
  <c r="M6" i="77"/>
  <c r="K5" i="77" s="1"/>
  <c r="B6" i="77"/>
  <c r="F6" i="77"/>
  <c r="I6" i="77"/>
  <c r="K6" i="77"/>
  <c r="L6" i="77"/>
  <c r="C6" i="77"/>
  <c r="G6" i="77"/>
  <c r="E5" i="77" s="1"/>
  <c r="B36" i="181" s="1"/>
  <c r="C21" i="147"/>
  <c r="D6" i="77"/>
  <c r="B5" i="77" s="1"/>
  <c r="E6" i="77"/>
  <c r="J6" i="77"/>
  <c r="H5" i="77" s="1"/>
  <c r="H6" i="77"/>
  <c r="D21" i="147"/>
  <c r="B35" i="147"/>
  <c r="C35" i="147"/>
  <c r="N9" i="128"/>
  <c r="N13" i="128"/>
  <c r="N14" i="128"/>
  <c r="N11" i="128"/>
  <c r="C7" i="128"/>
  <c r="G7" i="128"/>
  <c r="N20" i="128"/>
  <c r="N18" i="128"/>
  <c r="P8" i="130"/>
  <c r="E4" i="132"/>
  <c r="J7" i="53"/>
  <c r="N8" i="53"/>
  <c r="B7" i="53"/>
  <c r="N14" i="53"/>
  <c r="P14" i="130"/>
  <c r="H21" i="7"/>
  <c r="H11" i="7"/>
  <c r="N13" i="53"/>
  <c r="P16" i="130"/>
  <c r="I4" i="132"/>
  <c r="P15" i="132"/>
  <c r="O4" i="132"/>
  <c r="C4" i="132"/>
  <c r="N21" i="53"/>
  <c r="E20" i="7"/>
  <c r="E9" i="7"/>
  <c r="N13" i="127"/>
  <c r="N11" i="53"/>
  <c r="E6" i="127"/>
  <c r="C6" i="127"/>
  <c r="M4" i="130"/>
  <c r="B7" i="7"/>
  <c r="N7" i="7"/>
  <c r="B19" i="7"/>
  <c r="N12" i="127"/>
  <c r="K6" i="131"/>
  <c r="N15" i="131"/>
  <c r="N12" i="131"/>
  <c r="N18" i="127"/>
  <c r="M6" i="127"/>
  <c r="H6" i="127"/>
  <c r="N10" i="127"/>
  <c r="M6" i="131"/>
  <c r="K6" i="127"/>
  <c r="N9" i="131"/>
  <c r="N15" i="127"/>
  <c r="N19" i="127"/>
  <c r="N22" i="128"/>
  <c r="N8" i="128"/>
  <c r="B7" i="128"/>
  <c r="E7" i="128"/>
  <c r="M7" i="128"/>
  <c r="I7" i="128"/>
  <c r="J7" i="128"/>
  <c r="N19" i="128"/>
  <c r="K7" i="128"/>
  <c r="D35" i="147"/>
  <c r="N16" i="128"/>
  <c r="N23" i="128"/>
  <c r="C7" i="53"/>
  <c r="P12" i="130"/>
  <c r="P9" i="130"/>
  <c r="E7" i="53"/>
  <c r="G7" i="53"/>
  <c r="P20" i="130"/>
  <c r="N4" i="130"/>
  <c r="P7" i="130"/>
  <c r="P18" i="132"/>
  <c r="N10" i="53"/>
  <c r="H7" i="53"/>
  <c r="P17" i="132"/>
  <c r="P19" i="130"/>
  <c r="E19" i="7"/>
  <c r="E7" i="7"/>
  <c r="H7" i="7"/>
  <c r="H19" i="7"/>
  <c r="N22" i="53"/>
  <c r="B11" i="7"/>
  <c r="N11" i="7"/>
  <c r="B21" i="7"/>
  <c r="H4" i="132"/>
  <c r="N18" i="53"/>
  <c r="N10" i="131"/>
  <c r="P15" i="130"/>
  <c r="I7" i="53"/>
  <c r="O4" i="130"/>
  <c r="P9" i="132"/>
  <c r="I6" i="131"/>
  <c r="P13" i="132"/>
  <c r="P17" i="130"/>
  <c r="N4" i="132"/>
  <c r="B6" i="131"/>
  <c r="N7" i="131"/>
  <c r="P6" i="130"/>
  <c r="P19" i="132"/>
  <c r="N15" i="53"/>
  <c r="I6" i="127"/>
  <c r="D6" i="131"/>
  <c r="N14" i="127"/>
  <c r="D6" i="127"/>
  <c r="N7" i="127"/>
  <c r="B6" i="127"/>
  <c r="D7" i="128"/>
  <c r="N12" i="128"/>
  <c r="L7" i="128"/>
  <c r="F7" i="128"/>
  <c r="B21" i="147"/>
  <c r="P14" i="132"/>
  <c r="P18" i="130"/>
  <c r="N19" i="53"/>
  <c r="N23" i="53"/>
  <c r="K11" i="7"/>
  <c r="K21" i="7"/>
  <c r="N16" i="127"/>
  <c r="D4" i="132"/>
  <c r="C4" i="130"/>
  <c r="J4" i="130"/>
  <c r="L4" i="130"/>
  <c r="H6" i="131"/>
  <c r="N20" i="53"/>
  <c r="N8" i="127"/>
  <c r="P6" i="132"/>
  <c r="F6" i="127"/>
  <c r="N12" i="53"/>
  <c r="N17" i="127"/>
  <c r="P5" i="130"/>
  <c r="B4" i="130"/>
  <c r="K7" i="53"/>
  <c r="I4" i="130"/>
  <c r="E11" i="7"/>
  <c r="E21" i="7"/>
  <c r="N18" i="131"/>
  <c r="P16" i="132"/>
  <c r="M7" i="53"/>
  <c r="N17" i="53"/>
  <c r="B20" i="7"/>
  <c r="B9" i="7"/>
  <c r="N9" i="7"/>
  <c r="F6" i="131"/>
  <c r="K20" i="7"/>
  <c r="K9" i="7"/>
  <c r="N9" i="53"/>
  <c r="N14" i="131"/>
  <c r="K4" i="132"/>
  <c r="P13" i="130"/>
  <c r="P5" i="132"/>
  <c r="B4" i="132"/>
  <c r="P7" i="132"/>
  <c r="N11" i="131"/>
  <c r="N19" i="131"/>
  <c r="G6" i="131"/>
  <c r="L6" i="127"/>
  <c r="N11" i="127"/>
  <c r="N21" i="128"/>
  <c r="N17" i="128"/>
  <c r="D6" i="147"/>
  <c r="N15" i="128"/>
  <c r="N10" i="128"/>
  <c r="H7" i="128"/>
  <c r="B6" i="147"/>
  <c r="P20" i="132"/>
  <c r="P11" i="132"/>
  <c r="K4" i="130"/>
  <c r="P8" i="132"/>
  <c r="H9" i="7"/>
  <c r="H20" i="7"/>
  <c r="J6" i="127"/>
  <c r="P11" i="130"/>
  <c r="G4" i="130"/>
  <c r="L7" i="53"/>
  <c r="N9" i="127"/>
  <c r="G6" i="127"/>
  <c r="P10" i="130"/>
  <c r="G4" i="132"/>
  <c r="P12" i="132"/>
  <c r="P10" i="132"/>
  <c r="M4" i="132"/>
  <c r="J6" i="131"/>
  <c r="E4" i="130"/>
  <c r="L4" i="132"/>
  <c r="J4" i="132"/>
  <c r="N20" i="127"/>
  <c r="H4" i="130"/>
  <c r="F4" i="130"/>
  <c r="N16" i="53"/>
  <c r="K7" i="7"/>
  <c r="K19" i="7"/>
  <c r="D4" i="130"/>
  <c r="L6" i="131"/>
  <c r="E6" i="131"/>
  <c r="N16" i="131"/>
  <c r="N20" i="131"/>
  <c r="N8" i="131"/>
  <c r="N13" i="131"/>
  <c r="N17" i="131"/>
  <c r="C6" i="131"/>
  <c r="F4" i="132"/>
  <c r="G9" i="166"/>
  <c r="L22" i="7"/>
  <c r="I22" i="7"/>
  <c r="M22" i="7"/>
  <c r="M18" i="7"/>
  <c r="I18" i="7"/>
  <c r="J18" i="7"/>
  <c r="L18" i="7"/>
  <c r="F9" i="166"/>
  <c r="J22" i="7"/>
  <c r="J37" i="163" l="1"/>
  <c r="C34" i="181" s="1"/>
  <c r="J25" i="163"/>
  <c r="J28" i="163"/>
  <c r="A21" i="181"/>
  <c r="A4" i="181"/>
  <c r="F10" i="166"/>
  <c r="C5" i="181" s="1"/>
  <c r="F11" i="166"/>
  <c r="D5" i="181" s="1"/>
  <c r="F29" i="166"/>
  <c r="G22" i="7"/>
  <c r="G17" i="166"/>
  <c r="A22" i="181"/>
  <c r="A5" i="181"/>
  <c r="B5" i="181" s="1"/>
  <c r="G11" i="166"/>
  <c r="D6" i="181" s="1"/>
  <c r="G10" i="166"/>
  <c r="C6" i="181" s="1"/>
  <c r="G29" i="166"/>
  <c r="F22" i="7"/>
  <c r="F17" i="166"/>
  <c r="A23" i="181"/>
  <c r="A6" i="181"/>
  <c r="B6" i="181" s="1"/>
  <c r="D5" i="163"/>
  <c r="C9" i="181" s="1"/>
  <c r="F18" i="7"/>
  <c r="G18" i="7"/>
  <c r="J19" i="163"/>
  <c r="E34" i="163"/>
  <c r="J20" i="163"/>
  <c r="C29" i="181" s="1"/>
  <c r="J16" i="163"/>
  <c r="D10" i="163"/>
  <c r="B5" i="127"/>
  <c r="B20" i="147"/>
  <c r="E28" i="147" s="1"/>
  <c r="E19" i="163"/>
  <c r="D16" i="163"/>
  <c r="K10" i="163"/>
  <c r="J17" i="163"/>
  <c r="H6" i="128"/>
  <c r="H24" i="163"/>
  <c r="K24" i="163" s="1"/>
  <c r="B4" i="163"/>
  <c r="D4" i="163" s="1"/>
  <c r="K29" i="163"/>
  <c r="J29" i="163"/>
  <c r="K38" i="163"/>
  <c r="J38" i="163"/>
  <c r="J6" i="163"/>
  <c r="K6" i="163"/>
  <c r="J7" i="163"/>
  <c r="C27" i="181" s="1"/>
  <c r="K7" i="163"/>
  <c r="D27" i="181" s="1"/>
  <c r="E37" i="163"/>
  <c r="D17" i="181" s="1"/>
  <c r="D37" i="163"/>
  <c r="C17" i="181" s="1"/>
  <c r="J13" i="163"/>
  <c r="K35" i="163"/>
  <c r="J35" i="163"/>
  <c r="D7" i="163"/>
  <c r="C10" i="181" s="1"/>
  <c r="E7" i="163"/>
  <c r="D10" i="181" s="1"/>
  <c r="J12" i="163"/>
  <c r="K12" i="163"/>
  <c r="D29" i="163"/>
  <c r="E29" i="163"/>
  <c r="K34" i="163"/>
  <c r="J34" i="163"/>
  <c r="E31" i="163"/>
  <c r="D31" i="163"/>
  <c r="D20" i="163"/>
  <c r="C12" i="181" s="1"/>
  <c r="E20" i="163"/>
  <c r="D12" i="181" s="1"/>
  <c r="D33" i="163"/>
  <c r="E33" i="163"/>
  <c r="E38" i="163"/>
  <c r="D38" i="163"/>
  <c r="E14" i="163"/>
  <c r="D14" i="163"/>
  <c r="K31" i="163"/>
  <c r="J31" i="163"/>
  <c r="K33" i="163"/>
  <c r="J33" i="163"/>
  <c r="E8" i="163"/>
  <c r="D8" i="163"/>
  <c r="E28" i="163"/>
  <c r="D28" i="163"/>
  <c r="K27" i="163"/>
  <c r="J27" i="163"/>
  <c r="E12" i="163"/>
  <c r="D12" i="163"/>
  <c r="E32" i="163"/>
  <c r="D15" i="181" s="1"/>
  <c r="D32" i="163"/>
  <c r="C15" i="181" s="1"/>
  <c r="D35" i="163"/>
  <c r="E35" i="163"/>
  <c r="J11" i="163"/>
  <c r="C28" i="181" s="1"/>
  <c r="K11" i="163"/>
  <c r="D28" i="181" s="1"/>
  <c r="K30" i="163"/>
  <c r="J30" i="163"/>
  <c r="J15" i="163"/>
  <c r="K15" i="163"/>
  <c r="D36" i="163"/>
  <c r="C16" i="181" s="1"/>
  <c r="E36" i="163"/>
  <c r="D16" i="181" s="1"/>
  <c r="K26" i="163"/>
  <c r="J26" i="163"/>
  <c r="K5" i="163"/>
  <c r="D26" i="181" s="1"/>
  <c r="J5" i="163"/>
  <c r="C26" i="181" s="1"/>
  <c r="H4" i="163"/>
  <c r="D11" i="163"/>
  <c r="C11" i="181" s="1"/>
  <c r="E11" i="163"/>
  <c r="D11" i="181" s="1"/>
  <c r="E25" i="163"/>
  <c r="D25" i="163"/>
  <c r="B24" i="163"/>
  <c r="D30" i="163"/>
  <c r="E30" i="163"/>
  <c r="J8" i="163"/>
  <c r="K8" i="163"/>
  <c r="K9" i="163"/>
  <c r="J9" i="163"/>
  <c r="E17" i="163"/>
  <c r="D17" i="163"/>
  <c r="D27" i="163"/>
  <c r="E27" i="163"/>
  <c r="E15" i="163"/>
  <c r="D15" i="163"/>
  <c r="C22" i="7"/>
  <c r="C17" i="166"/>
  <c r="C36" i="166" s="1"/>
  <c r="C18" i="7"/>
  <c r="C9" i="166"/>
  <c r="C29" i="166" s="1"/>
  <c r="D22" i="7"/>
  <c r="D17" i="166"/>
  <c r="D36" i="166" s="1"/>
  <c r="D18" i="7"/>
  <c r="D9" i="166"/>
  <c r="D29" i="166" s="1"/>
  <c r="B34" i="147"/>
  <c r="E36" i="147" s="1"/>
  <c r="E5" i="131"/>
  <c r="J4" i="57"/>
  <c r="K6" i="53"/>
  <c r="B6" i="128"/>
  <c r="N5" i="127"/>
  <c r="B5" i="131"/>
  <c r="E6" i="128"/>
  <c r="K5" i="127"/>
  <c r="H5" i="127"/>
  <c r="K5" i="131"/>
  <c r="E5" i="127"/>
  <c r="B6" i="53"/>
  <c r="N6" i="53"/>
  <c r="B5" i="147"/>
  <c r="H5" i="131"/>
  <c r="H6" i="53"/>
  <c r="E6" i="53"/>
  <c r="N6" i="128"/>
  <c r="N5" i="131"/>
  <c r="P4" i="132"/>
  <c r="P4" i="130"/>
  <c r="K6" i="128"/>
  <c r="D23" i="7"/>
  <c r="F23" i="7"/>
  <c r="M23" i="7"/>
  <c r="L23" i="7"/>
  <c r="I23" i="7"/>
  <c r="C23" i="7"/>
  <c r="G23" i="7"/>
  <c r="B9" i="166"/>
  <c r="B29" i="166" s="1"/>
  <c r="J23" i="7"/>
  <c r="E17" i="166"/>
  <c r="B17" i="166"/>
  <c r="B36" i="166" s="1"/>
  <c r="E25" i="147" l="1"/>
  <c r="B21" i="181"/>
  <c r="E19" i="166"/>
  <c r="D21" i="181" s="1"/>
  <c r="E36" i="166"/>
  <c r="E18" i="166"/>
  <c r="C21" i="181" s="1"/>
  <c r="E26" i="147"/>
  <c r="G18" i="166"/>
  <c r="C23" i="181" s="1"/>
  <c r="B23" i="181"/>
  <c r="G36" i="166"/>
  <c r="G19" i="166"/>
  <c r="D23" i="181" s="1"/>
  <c r="B4" i="181"/>
  <c r="E9" i="166"/>
  <c r="E23" i="147"/>
  <c r="E24" i="147"/>
  <c r="B22" i="181"/>
  <c r="F18" i="166"/>
  <c r="C22" i="181" s="1"/>
  <c r="F19" i="166"/>
  <c r="D22" i="181" s="1"/>
  <c r="F36" i="166"/>
  <c r="E22" i="147"/>
  <c r="E27" i="147"/>
  <c r="E38" i="147"/>
  <c r="E4" i="163"/>
  <c r="J24" i="163"/>
  <c r="D24" i="163"/>
  <c r="E24" i="163"/>
  <c r="J4" i="163"/>
  <c r="K4" i="163"/>
  <c r="D18" i="166"/>
  <c r="D19" i="166"/>
  <c r="C11" i="166"/>
  <c r="C10" i="166"/>
  <c r="B19" i="166"/>
  <c r="B18" i="166"/>
  <c r="E37" i="147"/>
  <c r="D11" i="166"/>
  <c r="D10" i="166"/>
  <c r="C18" i="166"/>
  <c r="C19" i="166"/>
  <c r="B10" i="166"/>
  <c r="B11" i="166"/>
  <c r="E13" i="7"/>
  <c r="C18" i="162" s="1"/>
  <c r="E22" i="7"/>
  <c r="E5" i="7"/>
  <c r="C10" i="162" s="1"/>
  <c r="E18" i="7"/>
  <c r="N13" i="7"/>
  <c r="B13" i="7"/>
  <c r="B18" i="162" s="1"/>
  <c r="B22" i="7"/>
  <c r="K5" i="7"/>
  <c r="K18" i="7"/>
  <c r="H5" i="7"/>
  <c r="H18" i="7"/>
  <c r="N5" i="7"/>
  <c r="B18" i="7"/>
  <c r="B5" i="7"/>
  <c r="B10" i="162" s="1"/>
  <c r="K13" i="7"/>
  <c r="K22" i="7"/>
  <c r="H13" i="7"/>
  <c r="H22" i="7"/>
  <c r="E8" i="147"/>
  <c r="E11" i="147"/>
  <c r="E10" i="147"/>
  <c r="E9" i="147"/>
  <c r="E12" i="147"/>
  <c r="E7" i="147"/>
  <c r="E13" i="147"/>
  <c r="E14" i="147"/>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B20" i="181" l="1"/>
  <c r="C20" i="162"/>
  <c r="D20" i="181" s="1"/>
  <c r="C19" i="162"/>
  <c r="C20" i="181" s="1"/>
  <c r="E29" i="166"/>
  <c r="E10" i="166"/>
  <c r="C4" i="181" s="1"/>
  <c r="E11" i="166"/>
  <c r="D4" i="181" s="1"/>
  <c r="B3" i="181"/>
  <c r="C11" i="162"/>
  <c r="C3" i="181" s="1"/>
  <c r="C12" i="162"/>
  <c r="D3" i="181" s="1"/>
  <c r="B12" i="162"/>
  <c r="B11" i="162"/>
  <c r="B20" i="162"/>
  <c r="B19" i="162"/>
  <c r="D38" i="160"/>
  <c r="D38" i="159"/>
  <c r="D38" i="158"/>
  <c r="D38" i="157"/>
  <c r="D38" i="155"/>
  <c r="D38" i="154"/>
  <c r="D38" i="156"/>
  <c r="D38" i="153"/>
  <c r="D38" i="152"/>
  <c r="D38" i="151"/>
  <c r="D38" i="146"/>
  <c r="D38" i="148"/>
  <c r="D38" i="150"/>
  <c r="D38" i="149"/>
  <c r="B39" i="146"/>
  <c r="H41" i="146"/>
  <c r="B40" i="149"/>
  <c r="H41" i="149"/>
  <c r="B39" i="160"/>
  <c r="H40" i="160"/>
  <c r="B40" i="146"/>
  <c r="H42" i="146"/>
  <c r="B40" i="160"/>
  <c r="H41" i="160"/>
  <c r="B40" i="153"/>
  <c r="H41" i="153"/>
  <c r="B38" i="158"/>
  <c r="H40" i="158"/>
  <c r="E38" i="160"/>
  <c r="E38" i="158"/>
  <c r="E38" i="156"/>
  <c r="E38" i="159"/>
  <c r="E38" i="157"/>
  <c r="E38" i="154"/>
  <c r="E38" i="155"/>
  <c r="E38" i="146"/>
  <c r="E38" i="153"/>
  <c r="E38" i="152"/>
  <c r="E38" i="151"/>
  <c r="E38" i="150"/>
  <c r="E38" i="149"/>
  <c r="E38" i="148"/>
  <c r="B39" i="158"/>
  <c r="H41" i="158"/>
  <c r="B39" i="149"/>
  <c r="H40" i="149"/>
  <c r="C38" i="159"/>
  <c r="C38" i="158"/>
  <c r="C38" i="160"/>
  <c r="C38" i="157"/>
  <c r="C38" i="155"/>
  <c r="C38" i="154"/>
  <c r="C38" i="156"/>
  <c r="C38" i="150"/>
  <c r="C38" i="149"/>
  <c r="C38" i="148"/>
  <c r="C38" i="152"/>
  <c r="C38" i="146"/>
  <c r="C38" i="153"/>
  <c r="C38" i="151"/>
  <c r="B38" i="160"/>
  <c r="H39" i="160"/>
  <c r="B39" i="153"/>
  <c r="H40" i="153"/>
  <c r="B40" i="158"/>
  <c r="H42" i="158"/>
  <c r="B38" i="153"/>
  <c r="H39" i="153"/>
  <c r="B38" i="149"/>
  <c r="H39" i="149"/>
  <c r="B38" i="146"/>
  <c r="H40" i="146"/>
  <c r="K23" i="7"/>
  <c r="K15" i="7"/>
  <c r="H15" i="7"/>
  <c r="H23" i="7"/>
  <c r="N15" i="7"/>
  <c r="B23" i="7"/>
  <c r="B15" i="7"/>
  <c r="E15" i="7"/>
  <c r="E23" i="7"/>
  <c r="D25" i="161"/>
  <c r="F25" i="161"/>
  <c r="B25" i="161"/>
</calcChain>
</file>

<file path=xl/sharedStrings.xml><?xml version="1.0" encoding="utf-8"?>
<sst xmlns="http://schemas.openxmlformats.org/spreadsheetml/2006/main" count="1494" uniqueCount="335">
  <si>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</si>
  <si>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</si>
  <si>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</si>
  <si>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</si>
  <si>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</si>
  <si>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</si>
  <si>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</si>
  <si>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</si>
  <si>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</si>
  <si>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</si>
  <si>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</si>
  <si>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</si>
  <si>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</si>
  <si>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</si>
  <si>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</si>
  <si>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</si>
  <si>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</si>
  <si>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</si>
  <si>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</si>
  <si>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</si>
  <si>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</si>
  <si>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</si>
  <si>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</si>
  <si>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</si>
  <si>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</si>
  <si>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</si>
  <si>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</si>
  <si>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</si>
  <si>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</si>
  <si>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</si>
  <si>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</si>
  <si>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</si>
  <si>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</si>
  <si>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</si>
  <si>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</si>
  <si>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</si>
  <si>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</si>
  <si>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</si>
  <si>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</si>
  <si>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</si>
  <si>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</si>
  <si>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</si>
  <si>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</si>
  <si>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</si>
  <si>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</si>
  <si>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</si>
  <si>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</si>
  <si>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</si>
  <si>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</si>
  <si>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</si>
  <si>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</si>
  <si>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</si>
  <si>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</si>
  <si>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</si>
  <si>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</si>
  <si>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</si>
  <si>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</si>
  <si>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</si>
  <si>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</si>
  <si>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</si>
  <si>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</si>
  <si>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</si>
  <si>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</si>
  <si>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</si>
  <si>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</si>
  <si>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</si>
  <si>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</si>
  <si>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</si>
  <si>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</si>
  <si>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</si>
  <si>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</si>
  <si>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</si>
  <si>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</si>
  <si>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</si>
  <si>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</si>
  <si>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</si>
  <si>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</si>
  <si>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</si>
  <si>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</si>
  <si>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</si>
  <si>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</si>
  <si>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</si>
  <si>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</si>
  <si>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</si>
  <si>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</si>
  <si>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</si>
  <si>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</si>
  <si>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</si>
  <si>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</si>
  <si>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</si>
  <si>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</si>
  <si>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</si>
  <si>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</si>
  <si>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</si>
  <si>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</si>
  <si>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</si>
  <si>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</si>
  <si>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</si>
  <si>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</si>
  <si>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</si>
  <si>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</si>
  <si>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</si>
  <si>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</si>
  <si>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</si>
  <si>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</si>
  <si>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</si>
  <si>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</si>
  <si>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</si>
  <si>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</si>
  <si>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</si>
  <si>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</si>
  <si>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</si>
  <si>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</si>
  <si>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</si>
  <si>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</si>
  <si>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</si>
  <si>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</si>
  <si>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</si>
  <si>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</si>
  <si>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</si>
  <si>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</si>
  <si>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</si>
  <si>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</si>
  <si>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</si>
  <si>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</si>
  <si>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</si>
  <si>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</si>
  <si>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</si>
  <si>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</si>
  <si>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</si>
  <si>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</si>
  <si>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</si>
  <si>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</si>
  <si>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</si>
  <si>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</si>
  <si>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</si>
  <si>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</si>
  <si>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</si>
  <si>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</si>
  <si>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</si>
  <si>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</si>
  <si>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</si>
  <si>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</si>
  <si>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</si>
  <si>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</si>
  <si>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</si>
  <si>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</si>
  <si>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</si>
  <si>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</si>
  <si>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</si>
  <si>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</si>
  <si>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</si>
  <si>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</si>
  <si>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</si>
  <si>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</si>
  <si>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</si>
  <si>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</si>
  <si>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</si>
  <si>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</si>
  <si>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</si>
  <si>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</si>
  <si>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</si>
  <si>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</si>
  <si>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</si>
  <si>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</si>
  <si>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</si>
  <si>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</si>
  <si>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</si>
  <si>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</si>
  <si>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</si>
  <si>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</si>
  <si>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</si>
  <si>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</si>
  <si>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</si>
  <si>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</si>
  <si>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</si>
  <si>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</si>
  <si>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</si>
  <si>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</si>
  <si>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</si>
  <si>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</si>
  <si>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</si>
  <si>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</si>
  <si>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</si>
  <si>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</si>
  <si>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</si>
  <si>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</si>
  <si>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</si>
  <si>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</si>
  <si>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</si>
  <si>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</si>
  <si>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</si>
  <si>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</si>
  <si>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</si>
  <si>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</si>
  <si>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</si>
  <si>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</si>
  <si>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</si>
  <si>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</si>
  <si>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</si>
  <si>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</si>
  <si>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</si>
  <si>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</si>
  <si>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</si>
  <si>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</si>
  <si>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</si>
  <si>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</si>
  <si>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</si>
  <si>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</si>
  <si>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</si>
  <si>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</si>
  <si>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</si>
  <si>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</si>
  <si>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</si>
  <si>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</si>
  <si>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</si>
  <si>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</si>
  <si>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</si>
  <si>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</si>
  <si>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</si>
  <si>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</si>
  <si>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</si>
  <si>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</si>
  <si>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</si>
  <si>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</si>
  <si>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</si>
  <si>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</si>
  <si>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</si>
  <si>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</si>
  <si>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</si>
  <si>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</si>
  <si>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</si>
  <si>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</si>
  <si>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</si>
  <si>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</si>
  <si>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</si>
  <si>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</si>
  <si>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</si>
  <si>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</si>
  <si>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</si>
  <si>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</si>
  <si>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</si>
  <si>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</si>
  <si>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</si>
  <si>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</si>
  <si>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</si>
  <si>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</si>
  <si>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</si>
  <si>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</si>
  <si>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</si>
  <si>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</si>
  <si>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</si>
  <si>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</si>
  <si>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</si>
  <si>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</si>
  <si>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</si>
  <si>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</si>
  <si>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</si>
  <si>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</si>
  <si>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</si>
  <si>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</si>
  <si>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</si>
  <si>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</si>
  <si>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</si>
  <si>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</si>
  <si>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</si>
  <si>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</si>
  <si>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</si>
  <si>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</si>
  <si>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</si>
  <si>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</si>
  <si>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</si>
  <si>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</si>
  <si>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</si>
  <si>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</si>
  <si>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</si>
  <si>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</si>
  <si>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</si>
  <si>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</si>
  <si>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</si>
  <si>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</si>
  <si>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</si>
  <si>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</si>
  <si>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</si>
  <si>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</si>
  <si>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</si>
  <si>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</si>
  <si>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</si>
  <si>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</si>
  <si>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</si>
  <si>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</si>
  <si>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</si>
  <si>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</si>
  <si>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</si>
  <si>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Rozsah 2017-2021</t>
  </si>
  <si>
    <t>Rozdíl
(2022-2021)</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</si>
  <si>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</si>
  <si>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</si>
  <si>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</si>
  <si>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</si>
  <si>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</si>
  <si>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</si>
  <si>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</si>
  <si>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</si>
  <si>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</si>
  <si>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</si>
  <si>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</si>
  <si>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</si>
  <si>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</si>
  <si>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</si>
  <si>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</si>
  <si>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</si>
  <si>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</si>
  <si>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</si>
  <si>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</si>
  <si>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</si>
  <si>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r>
      <rPr>
        <b/>
        <sz val="24"/>
        <color rgb="FF1A3366"/>
        <rFont val="Arial"/>
        <family val="2"/>
        <charset val="238"/>
      </rPr>
      <t xml:space="preserve">ČTVRTLETNÍ ZPRÁVA O PROVOZU TEPLÁRENSKÝCH SOUSTAV
ČESKÉ REPUBLIKY
</t>
    </r>
    <r>
      <rPr>
        <b/>
        <sz val="24"/>
        <color rgb="FFE53A2E"/>
        <rFont val="Arial"/>
        <family val="2"/>
        <charset val="238"/>
      </rPr>
      <t>ZA II. ČTVRTLETÍ 2022</t>
    </r>
  </si>
  <si>
    <t>2 STRUČNÝ PŘEHLED ZA II. ČTVRTLETÍ 2022</t>
  </si>
  <si>
    <t>II. čtvrtletí 2022</t>
  </si>
  <si>
    <t>Výroba tepla brutto podle paliv v krajích ČR za II. čtvrtletí</t>
  </si>
  <si>
    <t>Dodávky tepla podle paliv v krajích ČR za II. čtvrtletí</t>
  </si>
  <si>
    <t>STRUČNÝ PŘEHLED ZA II. ČTVRTLETÍ 2022</t>
  </si>
  <si>
    <t xml:space="preserve">Energetický regulační úřad (ERÚ) zveřejňuje Čtvrtletní zprávu o provozu teplárenských soustav ČR za II. čtvrtletí roku 2022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2022, kterou ERÚ předpokládá zveřejnit do konce května roku 2023.
</t>
  </si>
  <si>
    <t>4.3 Výroba tepla brutto podle paliv v krajích ČR za II. čtvrtletí [TJ]</t>
  </si>
  <si>
    <t>5.3 Dodávky tepla podle paliv v krajích ČR za II. čtvrtletí [TJ]</t>
  </si>
  <si>
    <t>II. čtvrtletí 2021</t>
  </si>
  <si>
    <t>Vydání 24. 8. 2022</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</si>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</sst>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100"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407">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0" fontId="26" fillId="0" borderId="0" xfId="0" applyFont="1" applyFill="1" applyBorder="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86" fillId="0" borderId="0" xfId="0" applyFont="1"/>
    <xf numFmtId="0" fontId="55" fillId="0" borderId="0" xfId="171" applyFont="1"/>
    <xf numFmtId="0" fontId="55" fillId="0" borderId="0" xfId="0" applyFont="1"/>
    <xf numFmtId="0" fontId="87"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8" fillId="0" borderId="0" xfId="0" applyNumberFormat="1" applyFont="1" applyFill="1" applyBorder="1" applyAlignment="1">
      <alignment horizontal="left" vertical="center"/>
    </xf>
    <xf numFmtId="0" fontId="88" fillId="0" borderId="0" xfId="0" applyFont="1" applyFill="1" applyBorder="1" applyAlignment="1">
      <alignment horizontal="left" vertical="center"/>
    </xf>
    <xf numFmtId="0" fontId="88" fillId="0" borderId="0" xfId="0" applyFont="1" applyFill="1" applyBorder="1" applyAlignment="1"/>
    <xf numFmtId="0" fontId="88" fillId="0" borderId="0" xfId="0" applyFont="1" applyFill="1" applyBorder="1" applyAlignment="1">
      <alignment horizontal="right" vertical="center"/>
    </xf>
    <xf numFmtId="0" fontId="88" fillId="0" borderId="0" xfId="0" applyFont="1" applyFill="1" applyBorder="1"/>
    <xf numFmtId="0" fontId="88" fillId="0" borderId="0" xfId="0" applyFont="1" applyFill="1" applyBorder="1" applyAlignment="1">
      <alignment horizontal="left" vertical="center" indent="1"/>
    </xf>
    <xf numFmtId="49" fontId="88" fillId="0" borderId="0" xfId="43" applyNumberFormat="1" applyFont="1" applyFill="1" applyBorder="1" applyAlignment="1">
      <alignment horizontal="left" vertical="center"/>
    </xf>
    <xf numFmtId="0" fontId="88" fillId="0" borderId="0" xfId="43" applyFont="1" applyFill="1" applyBorder="1" applyAlignment="1">
      <alignment horizontal="left" vertical="center"/>
    </xf>
    <xf numFmtId="0" fontId="88" fillId="0" borderId="0" xfId="43" applyFont="1" applyFill="1" applyBorder="1"/>
    <xf numFmtId="0" fontId="88" fillId="0" borderId="0" xfId="43" applyFont="1" applyFill="1" applyBorder="1" applyAlignment="1">
      <alignment horizontal="left" vertical="center" indent="1"/>
    </xf>
    <xf numFmtId="0" fontId="88" fillId="0" borderId="0" xfId="43" applyFont="1" applyFill="1" applyBorder="1" applyAlignment="1">
      <alignment horizontal="right" vertical="center"/>
    </xf>
    <xf numFmtId="0" fontId="88" fillId="0" borderId="0" xfId="0" applyFont="1" applyFill="1" applyBorder="1" applyAlignment="1">
      <alignment horizontal="right"/>
    </xf>
    <xf numFmtId="0" fontId="89" fillId="0" borderId="0" xfId="0" applyFont="1" applyFill="1" applyBorder="1"/>
    <xf numFmtId="0" fontId="90" fillId="0" borderId="0" xfId="0" applyFont="1" applyFill="1" applyBorder="1"/>
    <xf numFmtId="0" fontId="30" fillId="0" borderId="0" xfId="0" applyFont="1" applyFill="1" applyBorder="1" applyAlignment="1">
      <alignment horizontal="left"/>
    </xf>
    <xf numFmtId="0" fontId="90" fillId="0" borderId="0" xfId="0" applyFont="1" applyFill="1"/>
    <xf numFmtId="0" fontId="90"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49" fontId="77" fillId="0" borderId="0" xfId="172" applyNumberFormat="1" applyFont="1" applyAlignment="1">
      <alignment vertical="top" wrapText="1"/>
    </xf>
    <xf numFmtId="0" fontId="41" fillId="0" borderId="0" xfId="168" applyFont="1" applyAlignment="1">
      <alignment horizontal="center" vertical="center"/>
    </xf>
    <xf numFmtId="0" fontId="91" fillId="0" borderId="0" xfId="172" applyFont="1" applyAlignment="1">
      <alignment horizontal="left" vertical="center" wrapText="1"/>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6" fillId="0" borderId="0" xfId="0" applyFont="1" applyFill="1" applyAlignment="1">
      <alignment horizontal="left" vertical="top"/>
    </xf>
    <xf numFmtId="0" fontId="97" fillId="0" borderId="0" xfId="173" applyFont="1"/>
    <xf numFmtId="49" fontId="8" fillId="0" borderId="0" xfId="0" applyNumberFormat="1" applyFont="1" applyFill="1" applyBorder="1" applyAlignment="1">
      <alignment horizontal="right"/>
    </xf>
    <xf numFmtId="0" fontId="98" fillId="0" borderId="0" xfId="173" applyFont="1"/>
    <xf numFmtId="164" fontId="98" fillId="0" borderId="36" xfId="173" applyNumberFormat="1" applyFont="1" applyBorder="1"/>
    <xf numFmtId="167" fontId="98" fillId="0" borderId="36" xfId="174" applyNumberFormat="1" applyFont="1" applyBorder="1"/>
    <xf numFmtId="0" fontId="97" fillId="0" borderId="0" xfId="173" applyFont="1" applyAlignment="1">
      <alignment horizontal="right"/>
    </xf>
    <xf numFmtId="164" fontId="97" fillId="0" borderId="0" xfId="173" applyNumberFormat="1" applyFont="1"/>
    <xf numFmtId="167" fontId="55" fillId="0" borderId="0" xfId="174" applyNumberFormat="1" applyFont="1"/>
    <xf numFmtId="167" fontId="8" fillId="0" borderId="0" xfId="174" applyNumberFormat="1" applyFont="1"/>
    <xf numFmtId="164" fontId="98" fillId="0" borderId="0" xfId="173" applyNumberFormat="1" applyFont="1"/>
    <xf numFmtId="167" fontId="98" fillId="0" borderId="0" xfId="174" applyNumberFormat="1" applyFont="1"/>
    <xf numFmtId="164" fontId="97" fillId="0" borderId="0" xfId="173" applyNumberFormat="1" applyFont="1" applyFill="1"/>
    <xf numFmtId="0" fontId="98" fillId="0" borderId="0" xfId="173" applyFont="1" applyAlignment="1">
      <alignment horizontal="left"/>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164" fontId="31" fillId="33" borderId="31" xfId="0" applyNumberFormat="1" applyFont="1" applyFill="1" applyBorder="1" applyAlignment="1">
      <alignment horizontal="right" vertical="top"/>
    </xf>
    <xf numFmtId="0" fontId="82" fillId="0" borderId="0" xfId="0" applyFont="1" applyFill="1" applyBorder="1"/>
    <xf numFmtId="164" fontId="27" fillId="0" borderId="0" xfId="0" applyNumberFormat="1" applyFont="1" applyFill="1" applyBorder="1"/>
    <xf numFmtId="0" fontId="93" fillId="0" borderId="0" xfId="168" applyFont="1" applyAlignment="1">
      <alignment horizontal="left" vertical="center" wrapText="1"/>
    </xf>
    <xf numFmtId="0" fontId="92"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8"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164" fontId="33" fillId="33" borderId="31" xfId="0" applyNumberFormat="1" applyFont="1" applyFill="1" applyBorder="1" applyAlignment="1">
      <alignment horizontal="right" vertical="top"/>
    </xf>
    <xf numFmtId="164" fontId="33" fillId="33" borderId="34"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4"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0" fontId="31" fillId="19" borderId="18" xfId="0" applyFont="1" applyFill="1" applyBorder="1" applyAlignment="1">
      <alignment horizontal="center"/>
    </xf>
    <xf numFmtId="0" fontId="31" fillId="19" borderId="13" xfId="0"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xf numFmtId="0" fontId="31" fillId="19" borderId="19" xfId="0" applyFont="1" applyFill="1" applyBorder="1" applyAlignment="1">
      <alignment horizontal="center"/>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cellXfs>
  <cellStyles count="175">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596387"/>
      <color rgb="FF233060"/>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949.17674099999999</c:v>
                </c:pt>
                <c:pt idx="1">
                  <c:v>871.10242000000028</c:v>
                </c:pt>
                <c:pt idx="2">
                  <c:v>879.82284399999992</c:v>
                </c:pt>
                <c:pt idx="3">
                  <c:v>757.61013499999956</c:v>
                </c:pt>
                <c:pt idx="4">
                  <c:v>478.22865800000005</c:v>
                </c:pt>
                <c:pt idx="5">
                  <c:v>337.19264699999997</c:v>
                </c:pt>
                <c:pt idx="6">
                  <c:v>0</c:v>
                </c:pt>
                <c:pt idx="7">
                  <c:v>0</c:v>
                </c:pt>
                <c:pt idx="8">
                  <c:v>0</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66.054242000000002</c:v>
                </c:pt>
                <c:pt idx="1">
                  <c:v>55.840565000000012</c:v>
                </c:pt>
                <c:pt idx="2">
                  <c:v>60.116489000000023</c:v>
                </c:pt>
                <c:pt idx="3">
                  <c:v>53.725656999999998</c:v>
                </c:pt>
                <c:pt idx="4">
                  <c:v>38.976360000000007</c:v>
                </c:pt>
                <c:pt idx="5">
                  <c:v>31.356351999999998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774.86625400000014</c:v>
                </c:pt>
                <c:pt idx="4">
                  <c:v>296.40556900000001</c:v>
                </c:pt>
                <c:pt idx="5">
                  <c:v>205.42004300000002</c:v>
                </c:pt>
                <c:pt idx="6">
                  <c:v>0</c:v>
                </c:pt>
                <c:pt idx="7">
                  <c:v>0</c:v>
                </c:pt>
                <c:pt idx="8">
                  <c:v>0</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4.3280000000000003</c:v>
                </c:pt>
                <c:pt idx="4">
                  <c:v>2.7314259999999999</c:v>
                </c:pt>
                <c:pt idx="5">
                  <c:v>2.5063519999999997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1.25284</c:v>
                </c:pt>
                <c:pt idx="1">
                  <c:v>1.0353299999999999</c:v>
                </c:pt>
                <c:pt idx="2">
                  <c:v>0.94023800000000002</c:v>
                </c:pt>
                <c:pt idx="3">
                  <c:v>1.1333739999999999</c:v>
                </c:pt>
                <c:pt idx="4">
                  <c:v>1.2271700000000001</c:v>
                </c:pt>
                <c:pt idx="5">
                  <c:v>1.1207199999999999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0</c:v>
                </c:pt>
                <c:pt idx="7">
                  <c:v>0</c:v>
                </c:pt>
                <c:pt idx="8">
                  <c:v>0</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5465.3145810000005</c:v>
                </c:pt>
                <c:pt idx="1">
                  <c:v>4432.1945669999996</c:v>
                </c:pt>
                <c:pt idx="2">
                  <c:v>4545.8975560000017</c:v>
                </c:pt>
                <c:pt idx="3">
                  <c:v>3447.6626399999996</c:v>
                </c:pt>
                <c:pt idx="4">
                  <c:v>1572.2970600000001</c:v>
                </c:pt>
                <c:pt idx="5">
                  <c:v>1196.3400580000002</c:v>
                </c:pt>
                <c:pt idx="6">
                  <c:v>0</c:v>
                </c:pt>
                <c:pt idx="7">
                  <c:v>0</c:v>
                </c:pt>
                <c:pt idx="8">
                  <c:v>0</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23.030720000000002</c:v>
                </c:pt>
                <c:pt idx="4">
                  <c:v>10.26187</c:v>
                </c:pt>
                <c:pt idx="5">
                  <c:v>7.2140999999999993</c:v>
                </c:pt>
                <c:pt idx="6">
                  <c:v>0</c:v>
                </c:pt>
                <c:pt idx="7">
                  <c:v>0</c:v>
                </c:pt>
                <c:pt idx="8">
                  <c:v>0</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88.372906</c:v>
                </c:pt>
                <c:pt idx="1">
                  <c:v>74.129374999999996</c:v>
                </c:pt>
                <c:pt idx="2">
                  <c:v>75.107746000000006</c:v>
                </c:pt>
                <c:pt idx="3">
                  <c:v>71.183259000000007</c:v>
                </c:pt>
                <c:pt idx="4">
                  <c:v>73.453815000000006</c:v>
                </c:pt>
                <c:pt idx="5">
                  <c:v>78.674445000000006</c:v>
                </c:pt>
                <c:pt idx="6">
                  <c:v>0</c:v>
                </c:pt>
                <c:pt idx="7">
                  <c:v>0</c:v>
                </c:pt>
                <c:pt idx="8">
                  <c:v>0</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9.4794429999999998</c:v>
                </c:pt>
                <c:pt idx="1">
                  <c:v>7.7133140000000004</c:v>
                </c:pt>
                <c:pt idx="2">
                  <c:v>7.00929</c:v>
                </c:pt>
                <c:pt idx="3">
                  <c:v>2.2263660000000001</c:v>
                </c:pt>
                <c:pt idx="4">
                  <c:v>1.492721</c:v>
                </c:pt>
                <c:pt idx="5">
                  <c:v>3.8055190000000003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251.64431497379283</c:v>
                </c:pt>
                <c:pt idx="1">
                  <c:v>204.60690208053475</c:v>
                </c:pt>
                <c:pt idx="2">
                  <c:v>193.5333572446674</c:v>
                </c:pt>
                <c:pt idx="3">
                  <c:v>183.36885601724077</c:v>
                </c:pt>
                <c:pt idx="4">
                  <c:v>215.0695239338873</c:v>
                </c:pt>
                <c:pt idx="5">
                  <c:v>177.94874961084173</c:v>
                </c:pt>
                <c:pt idx="6">
                  <c:v>0</c:v>
                </c:pt>
                <c:pt idx="7">
                  <c:v>0</c:v>
                </c:pt>
                <c:pt idx="8">
                  <c:v>0</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459.81048399999986</c:v>
                </c:pt>
                <c:pt idx="1">
                  <c:v>359.75172299999991</c:v>
                </c:pt>
                <c:pt idx="2">
                  <c:v>337.16382199999998</c:v>
                </c:pt>
                <c:pt idx="3">
                  <c:v>323.44603199999995</c:v>
                </c:pt>
                <c:pt idx="4">
                  <c:v>231.990601</c:v>
                </c:pt>
                <c:pt idx="5">
                  <c:v>189.94485500000002</c:v>
                </c:pt>
                <c:pt idx="6">
                  <c:v>0</c:v>
                </c:pt>
                <c:pt idx="7">
                  <c:v>0</c:v>
                </c:pt>
                <c:pt idx="8">
                  <c:v>0</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79.134535</c:v>
                </c:pt>
                <c:pt idx="3">
                  <c:v>48.425565999999996</c:v>
                </c:pt>
                <c:pt idx="4">
                  <c:v>6.3320960000000008</c:v>
                </c:pt>
                <c:pt idx="5">
                  <c:v>2.5125010000000003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3145.1993434367519</c:v>
                </c:pt>
                <c:pt idx="1">
                  <c:v>2588.3689527304555</c:v>
                </c:pt>
                <c:pt idx="2">
                  <c:v>2585.3277674421133</c:v>
                </c:pt>
                <c:pt idx="3">
                  <c:v>2026.8775308260899</c:v>
                </c:pt>
                <c:pt idx="4">
                  <c:v>1015.2177936666826</c:v>
                </c:pt>
                <c:pt idx="5">
                  <c:v>750.41489788018725</c:v>
                </c:pt>
                <c:pt idx="6">
                  <c:v>0</c:v>
                </c:pt>
                <c:pt idx="7">
                  <c:v>0</c:v>
                </c:pt>
                <c:pt idx="8">
                  <c:v>0</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Duben</c:v>
                </c:pt>
                <c:pt idx="1">
                  <c:v>Květen</c:v>
                </c:pt>
                <c:pt idx="2">
                  <c:v>Červen</c:v>
                </c:pt>
              </c:strCache>
            </c:strRef>
          </c:cat>
          <c:val>
            <c:numRef>
              <c:f>('8.3'!$B$27,'8.3'!$D$27,'8.3'!$F$27)</c:f>
              <c:numCache>
                <c:formatCode>#,##0.0</c:formatCode>
                <c:ptCount val="3"/>
                <c:pt idx="0">
                  <c:v>39324.672999999995</c:v>
                </c:pt>
                <c:pt idx="1">
                  <c:v>20617.54</c:v>
                </c:pt>
                <c:pt idx="2">
                  <c:v>17478.502</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Duben</c:v>
                </c:pt>
                <c:pt idx="1">
                  <c:v>Květen</c:v>
                </c:pt>
                <c:pt idx="2">
                  <c:v>Červen</c:v>
                </c:pt>
              </c:strCache>
            </c:strRef>
          </c:cat>
          <c:val>
            <c:numRef>
              <c:f>('8.3'!$B$28,'8.3'!$D$28,'8.3'!$F$28)</c:f>
              <c:numCache>
                <c:formatCode>#,##0.0</c:formatCode>
                <c:ptCount val="3"/>
                <c:pt idx="0">
                  <c:v>524.04</c:v>
                </c:pt>
                <c:pt idx="1">
                  <c:v>253.18</c:v>
                </c:pt>
                <c:pt idx="2">
                  <c:v>210.79</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Duben</c:v>
                </c:pt>
                <c:pt idx="1">
                  <c:v>Květen</c:v>
                </c:pt>
                <c:pt idx="2">
                  <c:v>Červen</c:v>
                </c:pt>
              </c:strCache>
            </c:strRef>
          </c:cat>
          <c:val>
            <c:numRef>
              <c:f>('8.3'!$B$29,'8.3'!$D$29,'8.3'!$F$29)</c:f>
              <c:numCache>
                <c:formatCode>#,##0.0</c:formatCode>
                <c:ptCount val="3"/>
                <c:pt idx="0">
                  <c:v>49</c:v>
                </c:pt>
                <c:pt idx="1">
                  <c:v>7</c:v>
                </c:pt>
                <c:pt idx="2">
                  <c:v>9</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Duben</c:v>
                </c:pt>
                <c:pt idx="1">
                  <c:v>Květen</c:v>
                </c:pt>
                <c:pt idx="2">
                  <c:v>Červen</c:v>
                </c:pt>
              </c:strCache>
            </c:strRef>
          </c:cat>
          <c:val>
            <c:numRef>
              <c:f>('8.3'!$B$30,'8.3'!$D$30,'8.3'!$F$30)</c:f>
              <c:numCache>
                <c:formatCode>#,##0.0</c:formatCode>
                <c:ptCount val="3"/>
                <c:pt idx="0">
                  <c:v>30</c:v>
                </c:pt>
                <c:pt idx="1">
                  <c:v>1</c:v>
                </c:pt>
                <c:pt idx="2">
                  <c:v>0</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Duben</c:v>
                </c:pt>
                <c:pt idx="1">
                  <c:v>Květen</c:v>
                </c:pt>
                <c:pt idx="2">
                  <c:v>Červen</c:v>
                </c:pt>
              </c:strCache>
            </c:strRef>
          </c:cat>
          <c:val>
            <c:numRef>
              <c:f>('8.3'!$B$31,'8.3'!$D$31,'8.3'!$F$31)</c:f>
              <c:numCache>
                <c:formatCode>#,##0.0</c:formatCode>
                <c:ptCount val="3"/>
                <c:pt idx="0">
                  <c:v>5373.2719999999999</c:v>
                </c:pt>
                <c:pt idx="1">
                  <c:v>5156.5109999999995</c:v>
                </c:pt>
                <c:pt idx="2">
                  <c:v>3142.6000000000004</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Duben</c:v>
                </c:pt>
                <c:pt idx="1">
                  <c:v>Květen</c:v>
                </c:pt>
                <c:pt idx="2">
                  <c:v>Červen</c:v>
                </c:pt>
              </c:strCache>
            </c:strRef>
          </c:cat>
          <c:val>
            <c:numRef>
              <c:f>('8.3'!$B$32,'8.3'!$D$32,'8.3'!$F$32)</c:f>
              <c:numCache>
                <c:formatCode>#,##0.0</c:formatCode>
                <c:ptCount val="3"/>
                <c:pt idx="0">
                  <c:v>233684.34899999999</c:v>
                </c:pt>
                <c:pt idx="1">
                  <c:v>99405.831999000016</c:v>
                </c:pt>
                <c:pt idx="2">
                  <c:v>76534.808000000019</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Duben</c:v>
                </c:pt>
                <c:pt idx="1">
                  <c:v>Květen</c:v>
                </c:pt>
                <c:pt idx="2">
                  <c:v>Červen</c:v>
                </c:pt>
              </c:strCache>
            </c:strRef>
          </c:cat>
          <c:val>
            <c:numRef>
              <c:f>('8.3'!$B$33,'8.3'!$D$33,'8.3'!$F$33)</c:f>
              <c:numCache>
                <c:formatCode>#,##0.0</c:formatCode>
                <c:ptCount val="3"/>
                <c:pt idx="0">
                  <c:v>67071.450000000012</c:v>
                </c:pt>
                <c:pt idx="1">
                  <c:v>23245.560000000005</c:v>
                </c:pt>
                <c:pt idx="2">
                  <c:v>15620.487000000001</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Duben</c:v>
                </c:pt>
                <c:pt idx="1">
                  <c:v>Květen</c:v>
                </c:pt>
                <c:pt idx="2">
                  <c:v>Červen</c:v>
                </c:pt>
              </c:strCache>
            </c:strRef>
          </c:cat>
          <c:val>
            <c:numRef>
              <c:f>('8.3'!$B$34,'8.3'!$D$34,'8.3'!$F$34)</c:f>
              <c:numCache>
                <c:formatCode>#,##0.0</c:formatCode>
                <c:ptCount val="3"/>
                <c:pt idx="0">
                  <c:v>62846.320999999996</c:v>
                </c:pt>
                <c:pt idx="1">
                  <c:v>20193.200999999997</c:v>
                </c:pt>
                <c:pt idx="2">
                  <c:v>12516.61</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4.5702085482613015E-2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4.1234968914691979E-2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5.9691912290065784E-2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Duben</c:v>
                </c:pt>
                <c:pt idx="1">
                  <c:v>Květen</c:v>
                </c:pt>
                <c:pt idx="2">
                  <c:v>Červen</c:v>
                </c:pt>
              </c:strCache>
            </c:strRef>
          </c:cat>
          <c:val>
            <c:numRef>
              <c:f>('8.3'!$B$10,'8.3'!$D$10,'8.3'!$F$10)</c:f>
              <c:numCache>
                <c:formatCode>#,##0.0</c:formatCode>
                <c:ptCount val="3"/>
                <c:pt idx="0">
                  <c:v>28535.91</c:v>
                </c:pt>
                <c:pt idx="1">
                  <c:v>21662.26</c:v>
                </c:pt>
                <c:pt idx="2">
                  <c:v>18465.510000000002</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Duben</c:v>
                </c:pt>
                <c:pt idx="1">
                  <c:v>Květen</c:v>
                </c:pt>
                <c:pt idx="2">
                  <c:v>Červen</c:v>
                </c:pt>
              </c:strCache>
            </c:strRef>
          </c:cat>
          <c:val>
            <c:numRef>
              <c:f>('8.3'!$B$11,'8.3'!$D$11,'8.3'!$F$11)</c:f>
              <c:numCache>
                <c:formatCode>#,##0.0</c:formatCode>
                <c:ptCount val="3"/>
                <c:pt idx="0">
                  <c:v>7585.7559999999994</c:v>
                </c:pt>
                <c:pt idx="1">
                  <c:v>6811.0759999999991</c:v>
                </c:pt>
                <c:pt idx="2">
                  <c:v>6413.424</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Duben</c:v>
                </c:pt>
                <c:pt idx="1">
                  <c:v>Květen</c:v>
                </c:pt>
                <c:pt idx="2">
                  <c:v>Červen</c:v>
                </c:pt>
              </c:strCache>
            </c:strRef>
          </c:cat>
          <c:val>
            <c:numRef>
              <c:f>('8.3'!$B$12,'8.3'!$D$12,'8.3'!$F$12)</c:f>
              <c:numCache>
                <c:formatCode>#,##0.0</c:formatCode>
                <c:ptCount val="3"/>
                <c:pt idx="0">
                  <c:v>262.58</c:v>
                </c:pt>
                <c:pt idx="1">
                  <c:v>0</c:v>
                </c:pt>
                <c:pt idx="2">
                  <c:v>0</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Duben</c:v>
                </c:pt>
                <c:pt idx="1">
                  <c:v>Květen</c:v>
                </c:pt>
                <c:pt idx="2">
                  <c:v>Červen</c:v>
                </c:pt>
              </c:strCache>
            </c:strRef>
          </c:cat>
          <c:val>
            <c:numRef>
              <c:f>('8.3'!$B$13,'8.3'!$D$13,'8.3'!$F$13)</c:f>
              <c:numCache>
                <c:formatCode>#,##0.0</c:formatCode>
                <c:ptCount val="3"/>
                <c:pt idx="0">
                  <c:v>358</c:v>
                </c:pt>
                <c:pt idx="1">
                  <c:v>430</c:v>
                </c:pt>
                <c:pt idx="2">
                  <c:v>112</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Duben</c:v>
                </c:pt>
                <c:pt idx="1">
                  <c:v>Květen</c:v>
                </c:pt>
                <c:pt idx="2">
                  <c:v>Červen</c:v>
                </c:pt>
              </c:strCache>
            </c:strRef>
          </c:cat>
          <c:val>
            <c:numRef>
              <c:f>('8.3'!$B$14,'8.3'!$D$14,'8.3'!$F$14)</c:f>
              <c:numCache>
                <c:formatCode>#,##0.0</c:formatCode>
                <c:ptCount val="3"/>
                <c:pt idx="0">
                  <c:v>63</c:v>
                </c:pt>
                <c:pt idx="1">
                  <c:v>29</c:v>
                </c:pt>
                <c:pt idx="2">
                  <c:v>14</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Duben</c:v>
                </c:pt>
                <c:pt idx="1">
                  <c:v>Květen</c:v>
                </c:pt>
                <c:pt idx="2">
                  <c:v>Červen</c:v>
                </c:pt>
              </c:strCache>
            </c:strRef>
          </c:cat>
          <c:val>
            <c:numRef>
              <c:f>('8.3'!$B$15,'8.3'!$D$15,'8.3'!$F$15)</c:f>
              <c:numCache>
                <c:formatCode>#,##0.0</c:formatCode>
                <c:ptCount val="3"/>
                <c:pt idx="0">
                  <c:v>31</c:v>
                </c:pt>
                <c:pt idx="1">
                  <c:v>26</c:v>
                </c:pt>
                <c:pt idx="2">
                  <c:v>37</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Duben</c:v>
                </c:pt>
                <c:pt idx="1">
                  <c:v>Květen</c:v>
                </c:pt>
                <c:pt idx="2">
                  <c:v>Červen</c:v>
                </c:pt>
              </c:strCache>
            </c:strRef>
          </c:cat>
          <c:val>
            <c:numRef>
              <c:f>('8.3'!$B$16,'8.3'!$D$16,'8.3'!$F$16)</c:f>
              <c:numCache>
                <c:formatCode>#,##0.0</c:formatCode>
                <c:ptCount val="3"/>
                <c:pt idx="0">
                  <c:v>14830.27</c:v>
                </c:pt>
                <c:pt idx="1">
                  <c:v>173</c:v>
                </c:pt>
                <c:pt idx="2">
                  <c:v>148</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Duben</c:v>
                </c:pt>
                <c:pt idx="1">
                  <c:v>Květen</c:v>
                </c:pt>
                <c:pt idx="2">
                  <c:v>Červen</c:v>
                </c:pt>
              </c:strCache>
            </c:strRef>
          </c:cat>
          <c:val>
            <c:numRef>
              <c:f>('8.3'!$B$17,'8.3'!$D$17,'8.3'!$F$17)</c:f>
              <c:numCache>
                <c:formatCode>#,##0.0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Duben</c:v>
                </c:pt>
                <c:pt idx="1">
                  <c:v>Květen</c:v>
                </c:pt>
                <c:pt idx="2">
                  <c:v>Červen</c:v>
                </c:pt>
              </c:strCache>
            </c:strRef>
          </c:cat>
          <c:val>
            <c:numRef>
              <c:f>('8.3'!$B$18,'8.3'!$D$18,'8.3'!$F$18)</c:f>
              <c:numCache>
                <c:formatCode>#,##0.0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Duben</c:v>
                </c:pt>
                <c:pt idx="1">
                  <c:v>Květen</c:v>
                </c:pt>
                <c:pt idx="2">
                  <c:v>Červen</c:v>
                </c:pt>
              </c:strCache>
            </c:strRef>
          </c:cat>
          <c:val>
            <c:numRef>
              <c:f>('8.3'!$B$19,'8.3'!$D$19,'8.3'!$F$19)</c:f>
              <c:numCache>
                <c:formatCode>#,##0.0</c:formatCode>
                <c:ptCount val="3"/>
                <c:pt idx="0">
                  <c:v>7318.2400000000016</c:v>
                </c:pt>
                <c:pt idx="1">
                  <c:v>3039.93</c:v>
                </c:pt>
                <c:pt idx="2">
                  <c:v>1444.7</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Duben</c:v>
                </c:pt>
                <c:pt idx="1">
                  <c:v>Květen</c:v>
                </c:pt>
                <c:pt idx="2">
                  <c:v>Červen</c:v>
                </c:pt>
              </c:strCache>
            </c:strRef>
          </c:cat>
          <c:val>
            <c:numRef>
              <c:f>('8.3'!$B$20,'8.3'!$D$20,'8.3'!$F$20)</c:f>
              <c:numCache>
                <c:formatCode>#,##0.0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Duben</c:v>
                </c:pt>
                <c:pt idx="1">
                  <c:v>Květen</c:v>
                </c:pt>
                <c:pt idx="2">
                  <c:v>Červen</c:v>
                </c:pt>
              </c:strCache>
            </c:strRef>
          </c:cat>
          <c:val>
            <c:numRef>
              <c:f>('8.3'!$B$21,'8.3'!$D$21,'8.3'!$F$21)</c:f>
              <c:numCache>
                <c:formatCode>#,##0.0</c:formatCode>
                <c:ptCount val="3"/>
                <c:pt idx="0">
                  <c:v>55925</c:v>
                </c:pt>
                <c:pt idx="1">
                  <c:v>106208</c:v>
                </c:pt>
                <c:pt idx="2">
                  <c:v>104235</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Duben</c:v>
                </c:pt>
                <c:pt idx="1">
                  <c:v>Květen</c:v>
                </c:pt>
                <c:pt idx="2">
                  <c:v>Červen</c:v>
                </c:pt>
              </c:strCache>
            </c:strRef>
          </c:cat>
          <c:val>
            <c:numRef>
              <c:f>('8.3'!$B$22,'8.3'!$D$22,'8.3'!$F$22)</c:f>
              <c:numCache>
                <c:formatCode>#,##0.0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Duben</c:v>
                </c:pt>
                <c:pt idx="1">
                  <c:v>Květen</c:v>
                </c:pt>
                <c:pt idx="2">
                  <c:v>Červen</c:v>
                </c:pt>
              </c:strCache>
            </c:strRef>
          </c:cat>
          <c:val>
            <c:numRef>
              <c:f>('8.3'!$B$23,'8.3'!$D$23,'8.3'!$F$23)</c:f>
              <c:numCache>
                <c:formatCode>#,##0.0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Duben</c:v>
                </c:pt>
                <c:pt idx="1">
                  <c:v>Květen</c:v>
                </c:pt>
                <c:pt idx="2">
                  <c:v>Červen</c:v>
                </c:pt>
              </c:strCache>
            </c:strRef>
          </c:cat>
          <c:val>
            <c:numRef>
              <c:f>('8.3'!$B$24,'8.3'!$D$24,'8.3'!$F$24)</c:f>
              <c:numCache>
                <c:formatCode>#,##0.0</c:formatCode>
                <c:ptCount val="3"/>
                <c:pt idx="0">
                  <c:v>11.534000000000001</c:v>
                </c:pt>
                <c:pt idx="1">
                  <c:v>2.63</c:v>
                </c:pt>
                <c:pt idx="2">
                  <c:v>2.63</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Duben</c:v>
                </c:pt>
                <c:pt idx="1">
                  <c:v>Květen</c:v>
                </c:pt>
                <c:pt idx="2">
                  <c:v>Červen</c:v>
                </c:pt>
              </c:strCache>
            </c:strRef>
          </c:cat>
          <c:val>
            <c:numRef>
              <c:f>('8.3'!$B$25,'8.3'!$D$25,'8.3'!$F$25)</c:f>
              <c:numCache>
                <c:formatCode>#,##0.0</c:formatCode>
                <c:ptCount val="3"/>
                <c:pt idx="0">
                  <c:v>339698.24099999998</c:v>
                </c:pt>
                <c:pt idx="1">
                  <c:v>91685.82799900003</c:v>
                </c:pt>
                <c:pt idx="2">
                  <c:v>58704.65399999998</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Duben</c:v>
                </c:pt>
                <c:pt idx="1">
                  <c:v>Květen</c:v>
                </c:pt>
                <c:pt idx="2">
                  <c:v>Červen</c:v>
                </c:pt>
              </c:strCache>
            </c:strRef>
          </c:cat>
          <c:val>
            <c:numRef>
              <c:f>('8.4'!$B$27,'8.4'!$D$27,'8.4'!$F$27)</c:f>
              <c:numCache>
                <c:formatCode>#,##0.0</c:formatCode>
                <c:ptCount val="3"/>
                <c:pt idx="0">
                  <c:v>15724.886999999999</c:v>
                </c:pt>
                <c:pt idx="1">
                  <c:v>9134.6239999999998</c:v>
                </c:pt>
                <c:pt idx="2">
                  <c:v>5377.4859999999999</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Duben</c:v>
                </c:pt>
                <c:pt idx="1">
                  <c:v>Květen</c:v>
                </c:pt>
                <c:pt idx="2">
                  <c:v>Červen</c:v>
                </c:pt>
              </c:strCache>
            </c:strRef>
          </c:cat>
          <c:val>
            <c:numRef>
              <c:f>('8.4'!$B$28,'8.4'!$D$28,'8.4'!$F$28)</c:f>
              <c:numCache>
                <c:formatCode>#,##0.0</c:formatCode>
                <c:ptCount val="3"/>
                <c:pt idx="0">
                  <c:v>9109.25</c:v>
                </c:pt>
                <c:pt idx="1">
                  <c:v>5122.09</c:v>
                </c:pt>
                <c:pt idx="2">
                  <c:v>3520.02</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Duben</c:v>
                </c:pt>
                <c:pt idx="1">
                  <c:v>Květen</c:v>
                </c:pt>
                <c:pt idx="2">
                  <c:v>Červen</c:v>
                </c:pt>
              </c:strCache>
            </c:strRef>
          </c:cat>
          <c:val>
            <c:numRef>
              <c:f>('8.4'!$B$29,'8.4'!$D$29,'8.4'!$F$29)</c:f>
              <c:numCache>
                <c:formatCode>#,##0.0</c:formatCode>
                <c:ptCount val="3"/>
                <c:pt idx="0">
                  <c:v>1471.7329999999999</c:v>
                </c:pt>
                <c:pt idx="1">
                  <c:v>574.74400000000003</c:v>
                </c:pt>
                <c:pt idx="2">
                  <c:v>365.21699999999998</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Duben</c:v>
                </c:pt>
                <c:pt idx="1">
                  <c:v>Květen</c:v>
                </c:pt>
                <c:pt idx="2">
                  <c:v>Červen</c:v>
                </c:pt>
              </c:strCache>
            </c:strRef>
          </c:cat>
          <c:val>
            <c:numRef>
              <c:f>('8.4'!$B$30,'8.4'!$D$30,'8.4'!$F$30)</c:f>
              <c:numCache>
                <c:formatCode>#,##0.0</c:formatCode>
                <c:ptCount val="3"/>
                <c:pt idx="0">
                  <c:v>1490.5119999999999</c:v>
                </c:pt>
                <c:pt idx="1">
                  <c:v>560.89300000000003</c:v>
                </c:pt>
                <c:pt idx="2">
                  <c:v>291.30500000000001</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Duben</c:v>
                </c:pt>
                <c:pt idx="1">
                  <c:v>Květen</c:v>
                </c:pt>
                <c:pt idx="2">
                  <c:v>Červen</c:v>
                </c:pt>
              </c:strCache>
            </c:strRef>
          </c:cat>
          <c:val>
            <c:numRef>
              <c:f>('8.4'!$B$31,'8.4'!$D$31,'8.4'!$F$31)</c:f>
              <c:numCache>
                <c:formatCode>#,##0.0</c:formatCode>
                <c:ptCount val="3"/>
                <c:pt idx="0">
                  <c:v>789.47</c:v>
                </c:pt>
                <c:pt idx="1">
                  <c:v>199.66</c:v>
                </c:pt>
                <c:pt idx="2">
                  <c:v>252.36</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Duben</c:v>
                </c:pt>
                <c:pt idx="1">
                  <c:v>Květen</c:v>
                </c:pt>
                <c:pt idx="2">
                  <c:v>Červen</c:v>
                </c:pt>
              </c:strCache>
            </c:strRef>
          </c:cat>
          <c:val>
            <c:numRef>
              <c:f>('8.4'!$B$32,'8.4'!$D$32,'8.4'!$F$32)</c:f>
              <c:numCache>
                <c:formatCode>#,##0.0</c:formatCode>
                <c:ptCount val="3"/>
                <c:pt idx="0">
                  <c:v>148323.10099999997</c:v>
                </c:pt>
                <c:pt idx="1">
                  <c:v>67581.513999999996</c:v>
                </c:pt>
                <c:pt idx="2">
                  <c:v>43316.894999999997</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Duben</c:v>
                </c:pt>
                <c:pt idx="1">
                  <c:v>Květen</c:v>
                </c:pt>
                <c:pt idx="2">
                  <c:v>Červen</c:v>
                </c:pt>
              </c:strCache>
            </c:strRef>
          </c:cat>
          <c:val>
            <c:numRef>
              <c:f>('8.4'!$B$33,'8.4'!$D$33,'8.4'!$F$33)</c:f>
              <c:numCache>
                <c:formatCode>#,##0.0</c:formatCode>
                <c:ptCount val="3"/>
                <c:pt idx="0">
                  <c:v>67722.73</c:v>
                </c:pt>
                <c:pt idx="1">
                  <c:v>29628.097999999994</c:v>
                </c:pt>
                <c:pt idx="2">
                  <c:v>17156.313999999998</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Duben</c:v>
                </c:pt>
                <c:pt idx="1">
                  <c:v>Květen</c:v>
                </c:pt>
                <c:pt idx="2">
                  <c:v>Červen</c:v>
                </c:pt>
              </c:strCache>
            </c:strRef>
          </c:cat>
          <c:val>
            <c:numRef>
              <c:f>('8.4'!$B$34,'8.4'!$D$34,'8.4'!$F$34)</c:f>
              <c:numCache>
                <c:formatCode>#,##0.0</c:formatCode>
                <c:ptCount val="3"/>
                <c:pt idx="0">
                  <c:v>13598.134</c:v>
                </c:pt>
                <c:pt idx="1">
                  <c:v>6927.7809999999999</c:v>
                </c:pt>
                <c:pt idx="2">
                  <c:v>3900.6880000000001</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4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7.3281690314670675E-2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7.6862515367084147E-2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3.8967543096190028E-2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Duben</c:v>
                </c:pt>
                <c:pt idx="1">
                  <c:v>Květen</c:v>
                </c:pt>
                <c:pt idx="2">
                  <c:v>Červen</c:v>
                </c:pt>
              </c:strCache>
            </c:strRef>
          </c:cat>
          <c:val>
            <c:numRef>
              <c:f>('8.4'!$B$10,'8.4'!$D$10,'8.4'!$F$10)</c:f>
              <c:numCache>
                <c:formatCode>#,##0.0</c:formatCode>
                <c:ptCount val="3"/>
                <c:pt idx="0">
                  <c:v>46204.987999999998</c:v>
                </c:pt>
                <c:pt idx="1">
                  <c:v>20884.196</c:v>
                </c:pt>
                <c:pt idx="2">
                  <c:v>14049.620999999999</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Duben</c:v>
                </c:pt>
                <c:pt idx="1">
                  <c:v>Květen</c:v>
                </c:pt>
                <c:pt idx="2">
                  <c:v>Červen</c:v>
                </c:pt>
              </c:strCache>
            </c:strRef>
          </c:cat>
          <c:val>
            <c:numRef>
              <c:f>('8.4'!$B$11,'8.4'!$D$11,'8.4'!$F$11)</c:f>
              <c:numCache>
                <c:formatCode>#,##0.0</c:formatCode>
                <c:ptCount val="3"/>
                <c:pt idx="0">
                  <c:v>739</c:v>
                </c:pt>
                <c:pt idx="1">
                  <c:v>190</c:v>
                </c:pt>
                <c:pt idx="2">
                  <c:v>246</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Duben</c:v>
                </c:pt>
                <c:pt idx="1">
                  <c:v>Květen</c:v>
                </c:pt>
                <c:pt idx="2">
                  <c:v>Červen</c:v>
                </c:pt>
              </c:strCache>
            </c:strRef>
          </c:cat>
          <c:val>
            <c:numRef>
              <c:f>('8.4'!$B$12,'8.4'!$D$12,'8.4'!$F$12)</c:f>
              <c:numCache>
                <c:formatCode>#,##0.0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Duben</c:v>
                </c:pt>
                <c:pt idx="1">
                  <c:v>Květen</c:v>
                </c:pt>
                <c:pt idx="2">
                  <c:v>Červen</c:v>
                </c:pt>
              </c:strCache>
            </c:strRef>
          </c:cat>
          <c:val>
            <c:numRef>
              <c:f>('8.4'!$B$13,'8.4'!$D$13,'8.4'!$F$13)</c:f>
              <c:numCache>
                <c:formatCode>#,##0.0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Duben</c:v>
                </c:pt>
                <c:pt idx="1">
                  <c:v>Květen</c:v>
                </c:pt>
                <c:pt idx="2">
                  <c:v>Červen</c:v>
                </c:pt>
              </c:strCache>
            </c:strRef>
          </c:cat>
          <c:val>
            <c:numRef>
              <c:f>('8.4'!$B$14,'8.4'!$D$14,'8.4'!$F$14)</c:f>
              <c:numCache>
                <c:formatCode>#,##0.0</c:formatCode>
                <c:ptCount val="3"/>
                <c:pt idx="0">
                  <c:v>482.15</c:v>
                </c:pt>
                <c:pt idx="1">
                  <c:v>371.54</c:v>
                </c:pt>
                <c:pt idx="2">
                  <c:v>336.72</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Duben</c:v>
                </c:pt>
                <c:pt idx="1">
                  <c:v>Květen</c:v>
                </c:pt>
                <c:pt idx="2">
                  <c:v>Červen</c:v>
                </c:pt>
              </c:strCache>
            </c:strRef>
          </c:cat>
          <c:val>
            <c:numRef>
              <c:f>('8.4'!$B$15,'8.4'!$D$15,'8.4'!$F$15)</c:f>
              <c:numCache>
                <c:formatCode>#,##0.0</c:formatCode>
                <c:ptCount val="3"/>
                <c:pt idx="0">
                  <c:v>16.18</c:v>
                </c:pt>
                <c:pt idx="1">
                  <c:v>25.48</c:v>
                </c:pt>
                <c:pt idx="2">
                  <c:v>25.689999999999998</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Duben</c:v>
                </c:pt>
                <c:pt idx="1">
                  <c:v>Květen</c:v>
                </c:pt>
                <c:pt idx="2">
                  <c:v>Červen</c:v>
                </c:pt>
              </c:strCache>
            </c:strRef>
          </c:cat>
          <c:val>
            <c:numRef>
              <c:f>('8.4'!$B$16,'8.4'!$D$16,'8.4'!$F$16)</c:f>
              <c:numCache>
                <c:formatCode>#,##0.0</c:formatCode>
                <c:ptCount val="3"/>
                <c:pt idx="0">
                  <c:v>203501.38399999999</c:v>
                </c:pt>
                <c:pt idx="1">
                  <c:v>109436.83100000001</c:v>
                </c:pt>
                <c:pt idx="2">
                  <c:v>72180.606</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Duben</c:v>
                </c:pt>
                <c:pt idx="1">
                  <c:v>Květen</c:v>
                </c:pt>
                <c:pt idx="2">
                  <c:v>Červen</c:v>
                </c:pt>
              </c:strCache>
            </c:strRef>
          </c:cat>
          <c:val>
            <c:numRef>
              <c:f>('8.4'!$B$17,'8.4'!$D$17,'8.4'!$F$17)</c:f>
              <c:numCache>
                <c:formatCode>#,##0.0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Duben</c:v>
                </c:pt>
                <c:pt idx="1">
                  <c:v>Květen</c:v>
                </c:pt>
                <c:pt idx="2">
                  <c:v>Červen</c:v>
                </c:pt>
              </c:strCache>
            </c:strRef>
          </c:cat>
          <c:val>
            <c:numRef>
              <c:f>('8.4'!$B$18,'8.4'!$D$18,'8.4'!$F$18)</c:f>
              <c:numCache>
                <c:formatCode>#,##0.0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Duben</c:v>
                </c:pt>
                <c:pt idx="1">
                  <c:v>Květen</c:v>
                </c:pt>
                <c:pt idx="2">
                  <c:v>Červen</c:v>
                </c:pt>
              </c:strCache>
            </c:strRef>
          </c:cat>
          <c:val>
            <c:numRef>
              <c:f>('8.4'!$B$19,'8.4'!$D$19,'8.4'!$F$19)</c:f>
              <c:numCache>
                <c:formatCode>#,##0.0</c:formatCode>
                <c:ptCount val="3"/>
                <c:pt idx="0">
                  <c:v>0</c:v>
                </c:pt>
                <c:pt idx="1">
                  <c:v>29.9</c:v>
                </c:pt>
                <c:pt idx="2">
                  <c:v>39.9</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Duben</c:v>
                </c:pt>
                <c:pt idx="1">
                  <c:v>Květen</c:v>
                </c:pt>
                <c:pt idx="2">
                  <c:v>Červen</c:v>
                </c:pt>
              </c:strCache>
            </c:strRef>
          </c:cat>
          <c:val>
            <c:numRef>
              <c:f>('8.4'!$B$20,'8.4'!$D$20,'8.4'!$F$20)</c:f>
              <c:numCache>
                <c:formatCode>#,##0.0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Duben</c:v>
                </c:pt>
                <c:pt idx="1">
                  <c:v>Květen</c:v>
                </c:pt>
                <c:pt idx="2">
                  <c:v>Červen</c:v>
                </c:pt>
              </c:strCache>
            </c:strRef>
          </c:cat>
          <c:val>
            <c:numRef>
              <c:f>('8.4'!$B$21,'8.4'!$D$21,'8.4'!$F$21)</c:f>
              <c:numCache>
                <c:formatCode>#,##0.0</c:formatCode>
                <c:ptCount val="3"/>
                <c:pt idx="0">
                  <c:v>171.15299999999999</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Duben</c:v>
                </c:pt>
                <c:pt idx="1">
                  <c:v>Květen</c:v>
                </c:pt>
                <c:pt idx="2">
                  <c:v>Červen</c:v>
                </c:pt>
              </c:strCache>
            </c:strRef>
          </c:cat>
          <c:val>
            <c:numRef>
              <c:f>('8.4'!$B$22,'8.4'!$D$22,'8.4'!$F$22)</c:f>
              <c:numCache>
                <c:formatCode>#,##0.0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Duben</c:v>
                </c:pt>
                <c:pt idx="1">
                  <c:v>Květen</c:v>
                </c:pt>
                <c:pt idx="2">
                  <c:v>Červen</c:v>
                </c:pt>
              </c:strCache>
            </c:strRef>
          </c:cat>
          <c:val>
            <c:numRef>
              <c:f>('8.4'!$B$23,'8.4'!$D$23,'8.4'!$F$23)</c:f>
              <c:numCache>
                <c:formatCode>#,##0.0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Duben</c:v>
                </c:pt>
                <c:pt idx="1">
                  <c:v>Květen</c:v>
                </c:pt>
                <c:pt idx="2">
                  <c:v>Červen</c:v>
                </c:pt>
              </c:strCache>
            </c:strRef>
          </c:cat>
          <c:val>
            <c:numRef>
              <c:f>('8.4'!$B$24,'8.4'!$D$24,'8.4'!$F$24)</c:f>
              <c:numCache>
                <c:formatCode>#,##0.0</c:formatCode>
                <c:ptCount val="3"/>
                <c:pt idx="0">
                  <c:v>9122.6999999999989</c:v>
                </c:pt>
                <c:pt idx="1">
                  <c:v>1734.56</c:v>
                </c:pt>
                <c:pt idx="2">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Duben</c:v>
                </c:pt>
                <c:pt idx="1">
                  <c:v>Květen</c:v>
                </c:pt>
                <c:pt idx="2">
                  <c:v>Červen</c:v>
                </c:pt>
              </c:strCache>
            </c:strRef>
          </c:cat>
          <c:val>
            <c:numRef>
              <c:f>('8.4'!$B$25,'8.4'!$D$25,'8.4'!$F$25)</c:f>
              <c:numCache>
                <c:formatCode>#,##0.0</c:formatCode>
                <c:ptCount val="3"/>
                <c:pt idx="0">
                  <c:v>50535.385000000002</c:v>
                </c:pt>
                <c:pt idx="1">
                  <c:v>23921.446999999993</c:v>
                </c:pt>
                <c:pt idx="2">
                  <c:v>16483.928</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7106853854261728"/>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1573.0314399999997</c:v>
                </c:pt>
                <c:pt idx="1">
                  <c:v>124.05836900000001</c:v>
                </c:pt>
                <c:pt idx="2">
                  <c:v>1276.6918660000001</c:v>
                </c:pt>
                <c:pt idx="3">
                  <c:v>9.5657779999999999</c:v>
                </c:pt>
                <c:pt idx="4">
                  <c:v>3.4812639999999999</c:v>
                </c:pt>
                <c:pt idx="5">
                  <c:v>0.25488</c:v>
                </c:pt>
                <c:pt idx="6">
                  <c:v>6216.2997579999992</c:v>
                </c:pt>
                <c:pt idx="7">
                  <c:v>40.506690000000006</c:v>
                </c:pt>
                <c:pt idx="8">
                  <c:v>0</c:v>
                </c:pt>
                <c:pt idx="9">
                  <c:v>223.31151900000003</c:v>
                </c:pt>
                <c:pt idx="10">
                  <c:v>7.5246060000000003</c:v>
                </c:pt>
                <c:pt idx="11">
                  <c:v>576.3871295619698</c:v>
                </c:pt>
                <c:pt idx="12">
                  <c:v>745.38148799999999</c:v>
                </c:pt>
                <c:pt idx="13">
                  <c:v>0</c:v>
                </c:pt>
                <c:pt idx="14">
                  <c:v>57.270162999999997</c:v>
                </c:pt>
                <c:pt idx="15">
                  <c:v>3792.5102223729596</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Duben</c:v>
                </c:pt>
                <c:pt idx="1">
                  <c:v>Květen</c:v>
                </c:pt>
                <c:pt idx="2">
                  <c:v>Červen</c:v>
                </c:pt>
              </c:strCache>
            </c:strRef>
          </c:cat>
          <c:val>
            <c:numRef>
              <c:f>('8.5'!$B$27,'8.5'!$D$27,'8.5'!$F$27)</c:f>
              <c:numCache>
                <c:formatCode>#,##0.0</c:formatCode>
                <c:ptCount val="3"/>
                <c:pt idx="0">
                  <c:v>14058.616</c:v>
                </c:pt>
                <c:pt idx="1">
                  <c:v>10743.887999999999</c:v>
                </c:pt>
                <c:pt idx="2">
                  <c:v>9663.0450000000001</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Duben</c:v>
                </c:pt>
                <c:pt idx="1">
                  <c:v>Květen</c:v>
                </c:pt>
                <c:pt idx="2">
                  <c:v>Červen</c:v>
                </c:pt>
              </c:strCache>
            </c:strRef>
          </c:cat>
          <c:val>
            <c:numRef>
              <c:f>('8.5'!$B$28,'8.5'!$D$28,'8.5'!$F$28)</c:f>
              <c:numCache>
                <c:formatCode>#,##0.0</c:formatCode>
                <c:ptCount val="3"/>
                <c:pt idx="0">
                  <c:v>3635.18</c:v>
                </c:pt>
                <c:pt idx="1">
                  <c:v>1861.93</c:v>
                </c:pt>
                <c:pt idx="2">
                  <c:v>1375.24</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Duben</c:v>
                </c:pt>
                <c:pt idx="1">
                  <c:v>Květen</c:v>
                </c:pt>
                <c:pt idx="2">
                  <c:v>Červen</c:v>
                </c:pt>
              </c:strCache>
            </c:strRef>
          </c:cat>
          <c:val>
            <c:numRef>
              <c:f>('8.5'!$B$29,'8.5'!$D$29,'8.5'!$F$29)</c:f>
              <c:numCache>
                <c:formatCode>#,##0.0</c:formatCode>
                <c:ptCount val="3"/>
                <c:pt idx="0">
                  <c:v>283.45000000000005</c:v>
                </c:pt>
                <c:pt idx="1">
                  <c:v>55.61</c:v>
                </c:pt>
                <c:pt idx="2">
                  <c:v>24.56</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Duben</c:v>
                </c:pt>
                <c:pt idx="1">
                  <c:v>Květen</c:v>
                </c:pt>
                <c:pt idx="2">
                  <c:v>Červen</c:v>
                </c:pt>
              </c:strCache>
            </c:strRef>
          </c:cat>
          <c:val>
            <c:numRef>
              <c:f>('8.5'!$B$30,'8.5'!$D$30,'8.5'!$F$30)</c:f>
              <c:numCache>
                <c:formatCode>#,##0.0</c:formatCode>
                <c:ptCount val="3"/>
                <c:pt idx="0">
                  <c:v>439.51</c:v>
                </c:pt>
                <c:pt idx="1">
                  <c:v>79.59</c:v>
                </c:pt>
                <c:pt idx="2">
                  <c:v>29.3</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Duben</c:v>
                </c:pt>
                <c:pt idx="1">
                  <c:v>Květen</c:v>
                </c:pt>
                <c:pt idx="2">
                  <c:v>Červen</c:v>
                </c:pt>
              </c:strCache>
            </c:strRef>
          </c:cat>
          <c:val>
            <c:numRef>
              <c:f>('8.5'!$B$31,'8.5'!$D$31,'8.5'!$F$31)</c:f>
              <c:numCache>
                <c:formatCode>#,##0.0</c:formatCode>
                <c:ptCount val="3"/>
                <c:pt idx="0">
                  <c:v>4990.0050000000001</c:v>
                </c:pt>
                <c:pt idx="1">
                  <c:v>1871.77</c:v>
                </c:pt>
                <c:pt idx="2">
                  <c:v>1282.57</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Duben</c:v>
                </c:pt>
                <c:pt idx="1">
                  <c:v>Květen</c:v>
                </c:pt>
                <c:pt idx="2">
                  <c:v>Červen</c:v>
                </c:pt>
              </c:strCache>
            </c:strRef>
          </c:cat>
          <c:val>
            <c:numRef>
              <c:f>('8.5'!$B$32,'8.5'!$D$32,'8.5'!$F$32)</c:f>
              <c:numCache>
                <c:formatCode>#,##0.0</c:formatCode>
                <c:ptCount val="3"/>
                <c:pt idx="0">
                  <c:v>81425.185000000027</c:v>
                </c:pt>
                <c:pt idx="1">
                  <c:v>32776.567000000003</c:v>
                </c:pt>
                <c:pt idx="2">
                  <c:v>21338.544000000002</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Duben</c:v>
                </c:pt>
                <c:pt idx="1">
                  <c:v>Květen</c:v>
                </c:pt>
                <c:pt idx="2">
                  <c:v>Červen</c:v>
                </c:pt>
              </c:strCache>
            </c:strRef>
          </c:cat>
          <c:val>
            <c:numRef>
              <c:f>('8.5'!$B$33,'8.5'!$D$33,'8.5'!$F$33)</c:f>
              <c:numCache>
                <c:formatCode>#,##0.0</c:formatCode>
                <c:ptCount val="3"/>
                <c:pt idx="0">
                  <c:v>31338.546999999999</c:v>
                </c:pt>
                <c:pt idx="1">
                  <c:v>10638.558999999999</c:v>
                </c:pt>
                <c:pt idx="2">
                  <c:v>6161.2750000000005</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Duben</c:v>
                </c:pt>
                <c:pt idx="1">
                  <c:v>Květen</c:v>
                </c:pt>
                <c:pt idx="2">
                  <c:v>Červen</c:v>
                </c:pt>
              </c:strCache>
            </c:strRef>
          </c:cat>
          <c:val>
            <c:numRef>
              <c:f>('8.5'!$B$34,'8.5'!$D$34,'8.5'!$F$34)</c:f>
              <c:numCache>
                <c:formatCode>#,##0.0</c:formatCode>
                <c:ptCount val="3"/>
                <c:pt idx="0">
                  <c:v>136.42000000000002</c:v>
                </c:pt>
                <c:pt idx="1">
                  <c:v>924.81</c:v>
                </c:pt>
                <c:pt idx="2">
                  <c:v>1052</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1.5278090820525357E-2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2.1767155627235187E-2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1.8103266726134312E-2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Duben</c:v>
                </c:pt>
                <c:pt idx="1">
                  <c:v>Květen</c:v>
                </c:pt>
                <c:pt idx="2">
                  <c:v>Červen</c:v>
                </c:pt>
              </c:strCache>
            </c:strRef>
          </c:cat>
          <c:val>
            <c:numRef>
              <c:f>('8.5'!$B$10,'8.5'!$D$10,'8.5'!$F$10)</c:f>
              <c:numCache>
                <c:formatCode>#,##0.0</c:formatCode>
                <c:ptCount val="3"/>
                <c:pt idx="0">
                  <c:v>53559.329999999994</c:v>
                </c:pt>
                <c:pt idx="1">
                  <c:v>24422.44</c:v>
                </c:pt>
                <c:pt idx="2">
                  <c:v>15945.91</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Duben</c:v>
                </c:pt>
                <c:pt idx="1">
                  <c:v>Květen</c:v>
                </c:pt>
                <c:pt idx="2">
                  <c:v>Červen</c:v>
                </c:pt>
              </c:strCache>
            </c:strRef>
          </c:cat>
          <c:val>
            <c:numRef>
              <c:f>('8.5'!$B$11,'8.5'!$D$11,'8.5'!$F$11)</c:f>
              <c:numCache>
                <c:formatCode>#,##0.0</c:formatCode>
                <c:ptCount val="3"/>
                <c:pt idx="0">
                  <c:v>3905.2150000000001</c:v>
                </c:pt>
                <c:pt idx="1">
                  <c:v>2136.8090000000002</c:v>
                </c:pt>
                <c:pt idx="2">
                  <c:v>1799.7930000000001</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Duben</c:v>
                </c:pt>
                <c:pt idx="1">
                  <c:v>Květen</c:v>
                </c:pt>
                <c:pt idx="2">
                  <c:v>Červen</c:v>
                </c:pt>
              </c:strCache>
            </c:strRef>
          </c:cat>
          <c:val>
            <c:numRef>
              <c:f>('8.5'!$B$12,'8.5'!$D$12,'8.5'!$F$12)</c:f>
              <c:numCache>
                <c:formatCode>#,##0.0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Duben</c:v>
                </c:pt>
                <c:pt idx="1">
                  <c:v>Květen</c:v>
                </c:pt>
                <c:pt idx="2">
                  <c:v>Červen</c:v>
                </c:pt>
              </c:strCache>
            </c:strRef>
          </c:cat>
          <c:val>
            <c:numRef>
              <c:f>('8.5'!$B$13,'8.5'!$D$13,'8.5'!$F$13)</c:f>
              <c:numCache>
                <c:formatCode>#,##0.0</c:formatCode>
                <c:ptCount val="3"/>
                <c:pt idx="0">
                  <c:v>1</c:v>
                </c:pt>
                <c:pt idx="1">
                  <c:v>11</c:v>
                </c:pt>
                <c:pt idx="2">
                  <c:v>7</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Duben</c:v>
                </c:pt>
                <c:pt idx="1">
                  <c:v>Květen</c:v>
                </c:pt>
                <c:pt idx="2">
                  <c:v>Červen</c:v>
                </c:pt>
              </c:strCache>
            </c:strRef>
          </c:cat>
          <c:val>
            <c:numRef>
              <c:f>('8.5'!$B$14,'8.5'!$D$14,'8.5'!$F$14)</c:f>
              <c:numCache>
                <c:formatCode>#,##0.0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Duben</c:v>
                </c:pt>
                <c:pt idx="1">
                  <c:v>Květen</c:v>
                </c:pt>
                <c:pt idx="2">
                  <c:v>Červen</c:v>
                </c:pt>
              </c:strCache>
            </c:strRef>
          </c:cat>
          <c:val>
            <c:numRef>
              <c:f>('8.5'!$B$15,'8.5'!$D$15,'8.5'!$F$15)</c:f>
              <c:numCache>
                <c:formatCode>#,##0.0</c:formatCode>
                <c:ptCount val="3"/>
                <c:pt idx="0">
                  <c:v>13.33</c:v>
                </c:pt>
                <c:pt idx="1">
                  <c:v>20.8</c:v>
                </c:pt>
                <c:pt idx="2">
                  <c:v>24.5</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Duben</c:v>
                </c:pt>
                <c:pt idx="1">
                  <c:v>Květen</c:v>
                </c:pt>
                <c:pt idx="2">
                  <c:v>Červen</c:v>
                </c:pt>
              </c:strCache>
            </c:strRef>
          </c:cat>
          <c:val>
            <c:numRef>
              <c:f>('8.5'!$B$16,'8.5'!$D$16,'8.5'!$F$16)</c:f>
              <c:numCache>
                <c:formatCode>#,##0.0</c:formatCode>
                <c:ptCount val="3"/>
                <c:pt idx="0">
                  <c:v>26130.932000000001</c:v>
                </c:pt>
                <c:pt idx="1">
                  <c:v>9503.6509999999998</c:v>
                </c:pt>
                <c:pt idx="2">
                  <c:v>493</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Duben</c:v>
                </c:pt>
                <c:pt idx="1">
                  <c:v>Květen</c:v>
                </c:pt>
                <c:pt idx="2">
                  <c:v>Červen</c:v>
                </c:pt>
              </c:strCache>
            </c:strRef>
          </c:cat>
          <c:val>
            <c:numRef>
              <c:f>('8.5'!$B$17,'8.5'!$D$17,'8.5'!$F$17)</c:f>
              <c:numCache>
                <c:formatCode>#,##0.0</c:formatCode>
                <c:ptCount val="3"/>
                <c:pt idx="0">
                  <c:v>3635.18</c:v>
                </c:pt>
                <c:pt idx="1">
                  <c:v>1861.93</c:v>
                </c:pt>
                <c:pt idx="2">
                  <c:v>1375.24</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Duben</c:v>
                </c:pt>
                <c:pt idx="1">
                  <c:v>Květen</c:v>
                </c:pt>
                <c:pt idx="2">
                  <c:v>Červen</c:v>
                </c:pt>
              </c:strCache>
            </c:strRef>
          </c:cat>
          <c:val>
            <c:numRef>
              <c:f>('8.5'!$B$18,'8.5'!$D$18,'8.5'!$F$18)</c:f>
              <c:numCache>
                <c:formatCode>#,##0.0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Duben</c:v>
                </c:pt>
                <c:pt idx="1">
                  <c:v>Květen</c:v>
                </c:pt>
                <c:pt idx="2">
                  <c:v>Červen</c:v>
                </c:pt>
              </c:strCache>
            </c:strRef>
          </c:cat>
          <c:val>
            <c:numRef>
              <c:f>('8.5'!$B$19,'8.5'!$D$19,'8.5'!$F$19)</c:f>
              <c:numCache>
                <c:formatCode>#,##0.0</c:formatCode>
                <c:ptCount val="3"/>
                <c:pt idx="0">
                  <c:v>1497.683</c:v>
                </c:pt>
                <c:pt idx="1">
                  <c:v>1620.085</c:v>
                </c:pt>
                <c:pt idx="2">
                  <c:v>2023.181</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Duben</c:v>
                </c:pt>
                <c:pt idx="1">
                  <c:v>Květen</c:v>
                </c:pt>
                <c:pt idx="2">
                  <c:v>Červen</c:v>
                </c:pt>
              </c:strCache>
            </c:strRef>
          </c:cat>
          <c:val>
            <c:numRef>
              <c:f>('8.5'!$B$20,'8.5'!$D$20,'8.5'!$F$20)</c:f>
              <c:numCache>
                <c:formatCode>#,##0.0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Duben</c:v>
                </c:pt>
                <c:pt idx="1">
                  <c:v>Květen</c:v>
                </c:pt>
                <c:pt idx="2">
                  <c:v>Červen</c:v>
                </c:pt>
              </c:strCache>
            </c:strRef>
          </c:cat>
          <c:val>
            <c:numRef>
              <c:f>('8.5'!$B$21,'8.5'!$D$21,'8.5'!$F$21)</c:f>
              <c:numCache>
                <c:formatCode>#,##0.0</c:formatCode>
                <c:ptCount val="3"/>
                <c:pt idx="0">
                  <c:v>0</c:v>
                </c:pt>
                <c:pt idx="1">
                  <c:v>0</c:v>
                </c:pt>
                <c:pt idx="2">
                  <c:v>0</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Duben</c:v>
                </c:pt>
                <c:pt idx="1">
                  <c:v>Květen</c:v>
                </c:pt>
                <c:pt idx="2">
                  <c:v>Červen</c:v>
                </c:pt>
              </c:strCache>
            </c:strRef>
          </c:cat>
          <c:val>
            <c:numRef>
              <c:f>('8.5'!$B$22,'8.5'!$D$22,'8.5'!$F$22)</c:f>
              <c:numCache>
                <c:formatCode>#,##0.0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Duben</c:v>
                </c:pt>
                <c:pt idx="1">
                  <c:v>Květen</c:v>
                </c:pt>
                <c:pt idx="2">
                  <c:v>Červen</c:v>
                </c:pt>
              </c:strCache>
            </c:strRef>
          </c:cat>
          <c:val>
            <c:numRef>
              <c:f>('8.5'!$B$23,'8.5'!$D$23,'8.5'!$F$23)</c:f>
              <c:numCache>
                <c:formatCode>#,##0.0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Duben</c:v>
                </c:pt>
                <c:pt idx="1">
                  <c:v>Květen</c:v>
                </c:pt>
                <c:pt idx="2">
                  <c:v>Červen</c:v>
                </c:pt>
              </c:strCache>
            </c:strRef>
          </c:cat>
          <c:val>
            <c:numRef>
              <c:f>('8.5'!$B$24,'8.5'!$D$24,'8.5'!$F$24)</c:f>
              <c:numCache>
                <c:formatCode>#,##0.0</c:formatCode>
                <c:ptCount val="3"/>
                <c:pt idx="0">
                  <c:v>85.906999999999996</c:v>
                </c:pt>
                <c:pt idx="1">
                  <c:v>17.027000000000001</c:v>
                </c:pt>
                <c:pt idx="2">
                  <c:v>3</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Duben</c:v>
                </c:pt>
                <c:pt idx="1">
                  <c:v>Květen</c:v>
                </c:pt>
                <c:pt idx="2">
                  <c:v>Červen</c:v>
                </c:pt>
              </c:strCache>
            </c:strRef>
          </c:cat>
          <c:val>
            <c:numRef>
              <c:f>('8.5'!$B$25,'8.5'!$D$25,'8.5'!$F$25)</c:f>
              <c:numCache>
                <c:formatCode>#,##0.0</c:formatCode>
                <c:ptCount val="3"/>
                <c:pt idx="0">
                  <c:v>60964.284999999989</c:v>
                </c:pt>
                <c:pt idx="1">
                  <c:v>28021.198999999997</c:v>
                </c:pt>
                <c:pt idx="2">
                  <c:v>26065.999</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1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Duben</c:v>
                </c:pt>
                <c:pt idx="1">
                  <c:v>Květen</c:v>
                </c:pt>
                <c:pt idx="2">
                  <c:v>Červen</c:v>
                </c:pt>
              </c:strCache>
            </c:strRef>
          </c:cat>
          <c:val>
            <c:numRef>
              <c:f>('8.6'!$B$28,'8.6'!$D$28,'8.6'!$F$28)</c:f>
              <c:numCache>
                <c:formatCode>#,##0.0</c:formatCode>
                <c:ptCount val="3"/>
                <c:pt idx="0">
                  <c:v>67277.342999999993</c:v>
                </c:pt>
                <c:pt idx="1">
                  <c:v>51158.273000000001</c:v>
                </c:pt>
                <c:pt idx="2">
                  <c:v>45990.819000000003</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Duben</c:v>
                </c:pt>
                <c:pt idx="1">
                  <c:v>Květen</c:v>
                </c:pt>
                <c:pt idx="2">
                  <c:v>Červen</c:v>
                </c:pt>
              </c:strCache>
            </c:strRef>
          </c:cat>
          <c:val>
            <c:numRef>
              <c:f>('8.6'!$B$29,'8.6'!$D$29,'8.6'!$F$29)</c:f>
              <c:numCache>
                <c:formatCode>#,##0.0</c:formatCode>
                <c:ptCount val="3"/>
                <c:pt idx="0">
                  <c:v>574.63999999999987</c:v>
                </c:pt>
                <c:pt idx="1">
                  <c:v>310.88</c:v>
                </c:pt>
                <c:pt idx="2">
                  <c:v>223.95</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Duben</c:v>
                </c:pt>
                <c:pt idx="1">
                  <c:v>Květen</c:v>
                </c:pt>
                <c:pt idx="2">
                  <c:v>Červen</c:v>
                </c:pt>
              </c:strCache>
            </c:strRef>
          </c:cat>
          <c:val>
            <c:numRef>
              <c:f>('8.6'!$B$30,'8.6'!$D$30,'8.6'!$F$30)</c:f>
              <c:numCache>
                <c:formatCode>#,##0.0</c:formatCode>
                <c:ptCount val="3"/>
                <c:pt idx="0">
                  <c:v>1723.9</c:v>
                </c:pt>
                <c:pt idx="1">
                  <c:v>451.5</c:v>
                </c:pt>
                <c:pt idx="2">
                  <c:v>164.4</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Duben</c:v>
                </c:pt>
                <c:pt idx="1">
                  <c:v>Květen</c:v>
                </c:pt>
                <c:pt idx="2">
                  <c:v>Červen</c:v>
                </c:pt>
              </c:strCache>
            </c:strRef>
          </c:cat>
          <c:val>
            <c:numRef>
              <c:f>('8.6'!$B$31,'8.6'!$D$31,'8.6'!$F$31)</c:f>
              <c:numCache>
                <c:formatCode>#,##0.0</c:formatCode>
                <c:ptCount val="3"/>
                <c:pt idx="0">
                  <c:v>772</c:v>
                </c:pt>
                <c:pt idx="1">
                  <c:v>159</c:v>
                </c:pt>
                <c:pt idx="2">
                  <c:v>192</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Duben</c:v>
                </c:pt>
                <c:pt idx="1">
                  <c:v>Květen</c:v>
                </c:pt>
                <c:pt idx="2">
                  <c:v>Červen</c:v>
                </c:pt>
              </c:strCache>
            </c:strRef>
          </c:cat>
          <c:val>
            <c:numRef>
              <c:f>('8.6'!$B$32,'8.6'!$D$32,'8.6'!$F$32)</c:f>
              <c:numCache>
                <c:formatCode>#,##0.0</c:formatCode>
                <c:ptCount val="3"/>
                <c:pt idx="0">
                  <c:v>87</c:v>
                </c:pt>
                <c:pt idx="1">
                  <c:v>29</c:v>
                </c:pt>
                <c:pt idx="2">
                  <c:v>13</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Duben</c:v>
                </c:pt>
                <c:pt idx="1">
                  <c:v>Květen</c:v>
                </c:pt>
                <c:pt idx="2">
                  <c:v>Červen</c:v>
                </c:pt>
              </c:strCache>
            </c:strRef>
          </c:cat>
          <c:val>
            <c:numRef>
              <c:f>('8.6'!$B$33,'8.6'!$D$33,'8.6'!$F$33)</c:f>
              <c:numCache>
                <c:formatCode>#,##0.0</c:formatCode>
                <c:ptCount val="3"/>
                <c:pt idx="0">
                  <c:v>142293.15999999997</c:v>
                </c:pt>
                <c:pt idx="1">
                  <c:v>54899.330000000009</c:v>
                </c:pt>
                <c:pt idx="2">
                  <c:v>36523.18</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Duben</c:v>
                </c:pt>
                <c:pt idx="1">
                  <c:v>Květen</c:v>
                </c:pt>
                <c:pt idx="2">
                  <c:v>Červen</c:v>
                </c:pt>
              </c:strCache>
            </c:strRef>
          </c:cat>
          <c:val>
            <c:numRef>
              <c:f>('8.6'!$B$34,'8.6'!$D$34,'8.6'!$F$34)</c:f>
              <c:numCache>
                <c:formatCode>#,##0.0</c:formatCode>
                <c:ptCount val="3"/>
                <c:pt idx="0">
                  <c:v>85346.409999999974</c:v>
                </c:pt>
                <c:pt idx="1">
                  <c:v>27636.987999999998</c:v>
                </c:pt>
                <c:pt idx="2">
                  <c:v>16374.158999999998</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Duben</c:v>
                </c:pt>
                <c:pt idx="1">
                  <c:v>Květen</c:v>
                </c:pt>
                <c:pt idx="2">
                  <c:v>Červen</c:v>
                </c:pt>
              </c:strCache>
            </c:strRef>
          </c:cat>
          <c:val>
            <c:numRef>
              <c:f>('8.6'!$B$35,'8.6'!$D$35,'8.6'!$F$35)</c:f>
              <c:numCache>
                <c:formatCode>#,##0.0</c:formatCode>
                <c:ptCount val="3"/>
                <c:pt idx="0">
                  <c:v>5118.6090000000004</c:v>
                </c:pt>
                <c:pt idx="1">
                  <c:v>2563.0749999999998</c:v>
                </c:pt>
                <c:pt idx="2">
                  <c:v>2823.5729999999999</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2.7191181883924741E-2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2.6453373669025341E-2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3.7331554784002768E-2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Duben</c:v>
                </c:pt>
                <c:pt idx="1">
                  <c:v>Květen</c:v>
                </c:pt>
                <c:pt idx="2">
                  <c:v>Červen</c:v>
                </c:pt>
              </c:strCache>
            </c:strRef>
          </c:cat>
          <c:val>
            <c:numRef>
              <c:f>('8.6'!$B$10,'8.6'!$D$10,'8.6'!$F$10)</c:f>
              <c:numCache>
                <c:formatCode>#,##0.0</c:formatCode>
                <c:ptCount val="3"/>
                <c:pt idx="0">
                  <c:v>41769.99</c:v>
                </c:pt>
                <c:pt idx="1">
                  <c:v>36838.189999999995</c:v>
                </c:pt>
                <c:pt idx="2">
                  <c:v>29910.11</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Duben</c:v>
                </c:pt>
                <c:pt idx="1">
                  <c:v>Květen</c:v>
                </c:pt>
                <c:pt idx="2">
                  <c:v>Červen</c:v>
                </c:pt>
              </c:strCache>
            </c:strRef>
          </c:cat>
          <c:val>
            <c:numRef>
              <c:f>('8.6'!$B$11,'8.6'!$D$11,'8.6'!$F$11)</c:f>
              <c:numCache>
                <c:formatCode>#,##0.0</c:formatCode>
                <c:ptCount val="3"/>
                <c:pt idx="0">
                  <c:v>4348.3850000000002</c:v>
                </c:pt>
                <c:pt idx="1">
                  <c:v>2696.6689999999999</c:v>
                </c:pt>
                <c:pt idx="2">
                  <c:v>1839.6419999999998</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Duben</c:v>
                </c:pt>
                <c:pt idx="1">
                  <c:v>Květen</c:v>
                </c:pt>
                <c:pt idx="2">
                  <c:v>Červen</c:v>
                </c:pt>
              </c:strCache>
            </c:strRef>
          </c:cat>
          <c:val>
            <c:numRef>
              <c:f>('8.6'!$B$12,'8.6'!$D$12,'8.6'!$F$12)</c:f>
              <c:numCache>
                <c:formatCode>#,##0.0</c:formatCode>
                <c:ptCount val="3"/>
                <c:pt idx="0">
                  <c:v>6686.37</c:v>
                </c:pt>
                <c:pt idx="1">
                  <c:v>2643.53</c:v>
                </c:pt>
                <c:pt idx="2">
                  <c:v>1571.46</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Duben</c:v>
                </c:pt>
                <c:pt idx="1">
                  <c:v>Květen</c:v>
                </c:pt>
                <c:pt idx="2">
                  <c:v>Červen</c:v>
                </c:pt>
              </c:strCache>
            </c:strRef>
          </c:cat>
          <c:val>
            <c:numRef>
              <c:f>('8.6'!$B$13,'8.6'!$D$13,'8.6'!$F$13)</c:f>
              <c:numCache>
                <c:formatCode>#,##0.0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Duben</c:v>
                </c:pt>
                <c:pt idx="1">
                  <c:v>Květen</c:v>
                </c:pt>
                <c:pt idx="2">
                  <c:v>Červen</c:v>
                </c:pt>
              </c:strCache>
            </c:strRef>
          </c:cat>
          <c:val>
            <c:numRef>
              <c:f>('8.6'!$B$14,'8.6'!$D$14,'8.6'!$F$14)</c:f>
              <c:numCache>
                <c:formatCode>#,##0.0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Duben</c:v>
                </c:pt>
                <c:pt idx="1">
                  <c:v>Květen</c:v>
                </c:pt>
                <c:pt idx="2">
                  <c:v>Červen</c:v>
                </c:pt>
              </c:strCache>
            </c:strRef>
          </c:cat>
          <c:val>
            <c:numRef>
              <c:f>('8.6'!$B$15,'8.6'!$D$15,'8.6'!$F$15)</c:f>
              <c:numCache>
                <c:formatCode>#,##0.0</c:formatCode>
                <c:ptCount val="3"/>
                <c:pt idx="0">
                  <c:v>0.3</c:v>
                </c:pt>
                <c:pt idx="1">
                  <c:v>0</c:v>
                </c:pt>
                <c:pt idx="2">
                  <c:v>0.6</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Duben</c:v>
                </c:pt>
                <c:pt idx="1">
                  <c:v>Květen</c:v>
                </c:pt>
                <c:pt idx="2">
                  <c:v>Červen</c:v>
                </c:pt>
              </c:strCache>
            </c:strRef>
          </c:cat>
          <c:val>
            <c:numRef>
              <c:f>('8.6'!$B$16,'8.6'!$D$16,'8.6'!$F$16)</c:f>
              <c:numCache>
                <c:formatCode>#,##0.0</c:formatCode>
                <c:ptCount val="3"/>
                <c:pt idx="0">
                  <c:v>129997.04</c:v>
                </c:pt>
                <c:pt idx="1">
                  <c:v>63945.93</c:v>
                </c:pt>
                <c:pt idx="2">
                  <c:v>46234.16</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Duben</c:v>
                </c:pt>
                <c:pt idx="1">
                  <c:v>Květen</c:v>
                </c:pt>
                <c:pt idx="2">
                  <c:v>Červen</c:v>
                </c:pt>
              </c:strCache>
            </c:strRef>
          </c:cat>
          <c:val>
            <c:numRef>
              <c:f>('8.6'!$B$17,'8.6'!$D$17,'8.6'!$F$17)</c:f>
              <c:numCache>
                <c:formatCode>#,##0.0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Duben</c:v>
                </c:pt>
                <c:pt idx="1">
                  <c:v>Květen</c:v>
                </c:pt>
                <c:pt idx="2">
                  <c:v>Červen</c:v>
                </c:pt>
              </c:strCache>
            </c:strRef>
          </c:cat>
          <c:val>
            <c:numRef>
              <c:f>('8.6'!$B$18,'8.6'!$D$18,'8.6'!$F$18)</c:f>
              <c:numCache>
                <c:formatCode>#,##0.0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Duben</c:v>
                </c:pt>
                <c:pt idx="1">
                  <c:v>Květen</c:v>
                </c:pt>
                <c:pt idx="2">
                  <c:v>Červen</c:v>
                </c:pt>
              </c:strCache>
            </c:strRef>
          </c:cat>
          <c:val>
            <c:numRef>
              <c:f>('8.6'!$B$19,'8.6'!$D$19,'8.6'!$F$19)</c:f>
              <c:numCache>
                <c:formatCode>#,##0.0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Duben</c:v>
                </c:pt>
                <c:pt idx="1">
                  <c:v>Květen</c:v>
                </c:pt>
                <c:pt idx="2">
                  <c:v>Červen</c:v>
                </c:pt>
              </c:strCache>
            </c:strRef>
          </c:cat>
          <c:val>
            <c:numRef>
              <c:f>('8.6'!$B$20,'8.6'!$D$20,'8.6'!$F$20)</c:f>
              <c:numCache>
                <c:formatCode>#,##0.0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Duben</c:v>
                </c:pt>
                <c:pt idx="1">
                  <c:v>Květen</c:v>
                </c:pt>
                <c:pt idx="2">
                  <c:v>Červen</c:v>
                </c:pt>
              </c:strCache>
            </c:strRef>
          </c:cat>
          <c:val>
            <c:numRef>
              <c:f>('8.6'!$B$21,'8.6'!$D$21,'8.6'!$F$21)</c:f>
              <c:numCache>
                <c:formatCode>#,##0.0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Duben</c:v>
                </c:pt>
                <c:pt idx="1">
                  <c:v>Květen</c:v>
                </c:pt>
                <c:pt idx="2">
                  <c:v>Červen</c:v>
                </c:pt>
              </c:strCache>
            </c:strRef>
          </c:cat>
          <c:val>
            <c:numRef>
              <c:f>('8.6'!$B$22,'8.6'!$D$22,'8.6'!$F$22)</c:f>
              <c:numCache>
                <c:formatCode>#,##0.0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Duben</c:v>
                </c:pt>
                <c:pt idx="1">
                  <c:v>Květen</c:v>
                </c:pt>
                <c:pt idx="2">
                  <c:v>Červen</c:v>
                </c:pt>
              </c:strCache>
            </c:strRef>
          </c:cat>
          <c:val>
            <c:numRef>
              <c:f>('8.6'!$B$23,'8.6'!$D$23,'8.6'!$F$23)</c:f>
              <c:numCache>
                <c:formatCode>#,##0.0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Duben</c:v>
                </c:pt>
                <c:pt idx="1">
                  <c:v>Květen</c:v>
                </c:pt>
                <c:pt idx="2">
                  <c:v>Červen</c:v>
                </c:pt>
              </c:strCache>
            </c:strRef>
          </c:cat>
          <c:val>
            <c:numRef>
              <c:f>('8.6'!$B$24,'8.6'!$D$24,'8.6'!$F$24)</c:f>
              <c:numCache>
                <c:formatCode>#,##0.0</c:formatCode>
                <c:ptCount val="3"/>
                <c:pt idx="0">
                  <c:v>3015</c:v>
                </c:pt>
                <c:pt idx="1">
                  <c:v>158</c:v>
                </c:pt>
                <c:pt idx="2">
                  <c:v>76</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Duben</c:v>
                </c:pt>
                <c:pt idx="1">
                  <c:v>Květen</c:v>
                </c:pt>
                <c:pt idx="2">
                  <c:v>Červen</c:v>
                </c:pt>
              </c:strCache>
            </c:strRef>
          </c:cat>
          <c:val>
            <c:numRef>
              <c:f>('8.6'!$B$25,'8.6'!$D$25,'8.6'!$F$25)</c:f>
              <c:numCache>
                <c:formatCode>#,##0.0</c:formatCode>
                <c:ptCount val="3"/>
                <c:pt idx="0">
                  <c:v>84558.258000000002</c:v>
                </c:pt>
                <c:pt idx="1">
                  <c:v>47246.233999999997</c:v>
                </c:pt>
                <c:pt idx="2">
                  <c:v>43232.356</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Duben</c:v>
                </c:pt>
                <c:pt idx="1">
                  <c:v>Květen</c:v>
                </c:pt>
                <c:pt idx="2">
                  <c:v>Červen</c:v>
                </c:pt>
              </c:strCache>
            </c:strRef>
          </c:cat>
          <c:val>
            <c:numRef>
              <c:f>('8.7'!$B$27,'8.7'!$D$27,'8.7'!$F$27)</c:f>
              <c:numCache>
                <c:formatCode>#,##0.0</c:formatCode>
                <c:ptCount val="3"/>
                <c:pt idx="0">
                  <c:v>15968.962</c:v>
                </c:pt>
                <c:pt idx="1">
                  <c:v>6870.0690000000004</c:v>
                </c:pt>
                <c:pt idx="2">
                  <c:v>3939.7579999999998</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Duben</c:v>
                </c:pt>
                <c:pt idx="1">
                  <c:v>Květen</c:v>
                </c:pt>
                <c:pt idx="2">
                  <c:v>Červen</c:v>
                </c:pt>
              </c:strCache>
            </c:strRef>
          </c:cat>
          <c:val>
            <c:numRef>
              <c:f>('8.7'!$B$28,'8.7'!$D$28,'8.7'!$F$28)</c:f>
              <c:numCache>
                <c:formatCode>#,##0.0</c:formatCode>
                <c:ptCount val="3"/>
                <c:pt idx="0">
                  <c:v>809</c:v>
                </c:pt>
                <c:pt idx="1">
                  <c:v>19</c:v>
                </c:pt>
                <c:pt idx="2">
                  <c:v>22</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Duben</c:v>
                </c:pt>
                <c:pt idx="1">
                  <c:v>Květen</c:v>
                </c:pt>
                <c:pt idx="2">
                  <c:v>Červen</c:v>
                </c:pt>
              </c:strCache>
            </c:strRef>
          </c:cat>
          <c:val>
            <c:numRef>
              <c:f>('8.7'!$B$29,'8.7'!$D$29,'8.7'!$F$29)</c:f>
              <c:numCache>
                <c:formatCode>#,##0.0</c:formatCode>
                <c:ptCount val="3"/>
                <c:pt idx="0">
                  <c:v>661</c:v>
                </c:pt>
                <c:pt idx="1">
                  <c:v>130</c:v>
                </c:pt>
                <c:pt idx="2">
                  <c:v>0</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Duben</c:v>
                </c:pt>
                <c:pt idx="1">
                  <c:v>Květen</c:v>
                </c:pt>
                <c:pt idx="2">
                  <c:v>Červen</c:v>
                </c:pt>
              </c:strCache>
            </c:strRef>
          </c:cat>
          <c:val>
            <c:numRef>
              <c:f>('8.7'!$B$30,'8.7'!$D$30,'8.7'!$F$30)</c:f>
              <c:numCache>
                <c:formatCode>#,##0.0</c:formatCode>
                <c:ptCount val="3"/>
                <c:pt idx="0">
                  <c:v>177</c:v>
                </c:pt>
                <c:pt idx="1">
                  <c:v>14</c:v>
                </c:pt>
                <c:pt idx="2">
                  <c:v>11.8</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Duben</c:v>
                </c:pt>
                <c:pt idx="1">
                  <c:v>Květen</c:v>
                </c:pt>
                <c:pt idx="2">
                  <c:v>Červen</c:v>
                </c:pt>
              </c:strCache>
            </c:strRef>
          </c:cat>
          <c:val>
            <c:numRef>
              <c:f>('8.7'!$B$31,'8.7'!$D$31,'8.7'!$F$31)</c:f>
              <c:numCache>
                <c:formatCode>#,##0.0</c:formatCode>
                <c:ptCount val="3"/>
                <c:pt idx="0">
                  <c:v>987.58</c:v>
                </c:pt>
                <c:pt idx="1">
                  <c:v>840.93</c:v>
                </c:pt>
                <c:pt idx="2">
                  <c:v>683.7</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Duben</c:v>
                </c:pt>
                <c:pt idx="1">
                  <c:v>Květen</c:v>
                </c:pt>
                <c:pt idx="2">
                  <c:v>Červen</c:v>
                </c:pt>
              </c:strCache>
            </c:strRef>
          </c:cat>
          <c:val>
            <c:numRef>
              <c:f>('8.7'!$B$32,'8.7'!$D$32,'8.7'!$F$32)</c:f>
              <c:numCache>
                <c:formatCode>#,##0.0</c:formatCode>
                <c:ptCount val="3"/>
                <c:pt idx="0">
                  <c:v>94181.841</c:v>
                </c:pt>
                <c:pt idx="1">
                  <c:v>37202.373</c:v>
                </c:pt>
                <c:pt idx="2">
                  <c:v>26220.708000000002</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Duben</c:v>
                </c:pt>
                <c:pt idx="1">
                  <c:v>Květen</c:v>
                </c:pt>
                <c:pt idx="2">
                  <c:v>Červen</c:v>
                </c:pt>
              </c:strCache>
            </c:strRef>
          </c:cat>
          <c:val>
            <c:numRef>
              <c:f>('8.7'!$B$33,'8.7'!$D$33,'8.7'!$F$33)</c:f>
              <c:numCache>
                <c:formatCode>#,##0.0</c:formatCode>
                <c:ptCount val="3"/>
                <c:pt idx="0">
                  <c:v>52588.523999999998</c:v>
                </c:pt>
                <c:pt idx="1">
                  <c:v>20203.318000000003</c:v>
                </c:pt>
                <c:pt idx="2">
                  <c:v>9809.1130000000012</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Duben</c:v>
                </c:pt>
                <c:pt idx="1">
                  <c:v>Květen</c:v>
                </c:pt>
                <c:pt idx="2">
                  <c:v>Červen</c:v>
                </c:pt>
              </c:strCache>
            </c:strRef>
          </c:cat>
          <c:val>
            <c:numRef>
              <c:f>('8.7'!$B$34,'8.7'!$D$34,'8.7'!$F$34)</c:f>
              <c:numCache>
                <c:formatCode>#,##0.0</c:formatCode>
                <c:ptCount val="3"/>
                <c:pt idx="0">
                  <c:v>683.76800000000003</c:v>
                </c:pt>
                <c:pt idx="1">
                  <c:v>286.279</c:v>
                </c:pt>
                <c:pt idx="2">
                  <c:v>41.192</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1.1545423241790051E-2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1.3524977657960454E-2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2.1421791977511269E-2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Duben</c:v>
                </c:pt>
                <c:pt idx="1">
                  <c:v>Květen</c:v>
                </c:pt>
                <c:pt idx="2">
                  <c:v>Červen</c:v>
                </c:pt>
              </c:strCache>
            </c:strRef>
          </c:cat>
          <c:val>
            <c:numRef>
              <c:f>('8.7'!$B$10,'8.7'!$D$10,'8.7'!$F$10)</c:f>
              <c:numCache>
                <c:formatCode>#,##0.0</c:formatCode>
                <c:ptCount val="3"/>
                <c:pt idx="0">
                  <c:v>625.37800000000004</c:v>
                </c:pt>
                <c:pt idx="1">
                  <c:v>33.840000000000003</c:v>
                </c:pt>
                <c:pt idx="2">
                  <c:v>0</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Duben</c:v>
                </c:pt>
                <c:pt idx="1">
                  <c:v>Květen</c:v>
                </c:pt>
                <c:pt idx="2">
                  <c:v>Červen</c:v>
                </c:pt>
              </c:strCache>
            </c:strRef>
          </c:cat>
          <c:val>
            <c:numRef>
              <c:f>('8.7'!$B$11,'8.7'!$D$11,'8.7'!$F$11)</c:f>
              <c:numCache>
                <c:formatCode>#,##0.0</c:formatCode>
                <c:ptCount val="3"/>
                <c:pt idx="0">
                  <c:v>987.58</c:v>
                </c:pt>
                <c:pt idx="1">
                  <c:v>840.93</c:v>
                </c:pt>
                <c:pt idx="2">
                  <c:v>683.7</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Duben</c:v>
                </c:pt>
                <c:pt idx="1">
                  <c:v>Květen</c:v>
                </c:pt>
                <c:pt idx="2">
                  <c:v>Červen</c:v>
                </c:pt>
              </c:strCache>
            </c:strRef>
          </c:cat>
          <c:val>
            <c:numRef>
              <c:f>('8.7'!$B$12,'8.7'!$D$12,'8.7'!$F$12)</c:f>
              <c:numCache>
                <c:formatCode>#,##0.0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Duben</c:v>
                </c:pt>
                <c:pt idx="1">
                  <c:v>Květen</c:v>
                </c:pt>
                <c:pt idx="2">
                  <c:v>Červen</c:v>
                </c:pt>
              </c:strCache>
            </c:strRef>
          </c:cat>
          <c:val>
            <c:numRef>
              <c:f>('8.7'!$B$13,'8.7'!$D$13,'8.7'!$F$13)</c:f>
              <c:numCache>
                <c:formatCode>#,##0.0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Duben</c:v>
                </c:pt>
                <c:pt idx="1">
                  <c:v>Květen</c:v>
                </c:pt>
                <c:pt idx="2">
                  <c:v>Červen</c:v>
                </c:pt>
              </c:strCache>
            </c:strRef>
          </c:cat>
          <c:val>
            <c:numRef>
              <c:f>('8.7'!$B$14,'8.7'!$D$14,'8.7'!$F$14)</c:f>
              <c:numCache>
                <c:formatCode>#,##0.0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Duben</c:v>
                </c:pt>
                <c:pt idx="1">
                  <c:v>Květen</c:v>
                </c:pt>
                <c:pt idx="2">
                  <c:v>Červen</c:v>
                </c:pt>
              </c:strCache>
            </c:strRef>
          </c:cat>
          <c:val>
            <c:numRef>
              <c:f>('8.7'!$B$15,'8.7'!$D$15,'8.7'!$F$15)</c:f>
              <c:numCache>
                <c:formatCode>#,##0.0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Duben</c:v>
                </c:pt>
                <c:pt idx="1">
                  <c:v>Květen</c:v>
                </c:pt>
                <c:pt idx="2">
                  <c:v>Červen</c:v>
                </c:pt>
              </c:strCache>
            </c:strRef>
          </c:cat>
          <c:val>
            <c:numRef>
              <c:f>('8.7'!$B$16,'8.7'!$D$16,'8.7'!$F$16)</c:f>
              <c:numCache>
                <c:formatCode>#,##0.0</c:formatCode>
                <c:ptCount val="3"/>
                <c:pt idx="0">
                  <c:v>8116.5419999999995</c:v>
                </c:pt>
                <c:pt idx="1">
                  <c:v>4011.14</c:v>
                </c:pt>
                <c:pt idx="2">
                  <c:v>2805.8799999999997</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Duben</c:v>
                </c:pt>
                <c:pt idx="1">
                  <c:v>Květen</c:v>
                </c:pt>
                <c:pt idx="2">
                  <c:v>Červen</c:v>
                </c:pt>
              </c:strCache>
            </c:strRef>
          </c:cat>
          <c:val>
            <c:numRef>
              <c:f>('8.7'!$B$17,'8.7'!$D$17,'8.7'!$F$17)</c:f>
              <c:numCache>
                <c:formatCode>#,##0.0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Duben</c:v>
                </c:pt>
                <c:pt idx="1">
                  <c:v>Květen</c:v>
                </c:pt>
                <c:pt idx="2">
                  <c:v>Červen</c:v>
                </c:pt>
              </c:strCache>
            </c:strRef>
          </c:cat>
          <c:val>
            <c:numRef>
              <c:f>('8.7'!$B$18,'8.7'!$D$18,'8.7'!$F$18)</c:f>
              <c:numCache>
                <c:formatCode>#,##0.0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Duben</c:v>
                </c:pt>
                <c:pt idx="1">
                  <c:v>Květen</c:v>
                </c:pt>
                <c:pt idx="2">
                  <c:v>Červen</c:v>
                </c:pt>
              </c:strCache>
            </c:strRef>
          </c:cat>
          <c:val>
            <c:numRef>
              <c:f>('8.7'!$B$19,'8.7'!$D$19,'8.7'!$F$19)</c:f>
              <c:numCache>
                <c:formatCode>#,##0.0</c:formatCode>
                <c:ptCount val="3"/>
                <c:pt idx="0">
                  <c:v>300.5</c:v>
                </c:pt>
                <c:pt idx="1">
                  <c:v>25.5</c:v>
                </c:pt>
                <c:pt idx="2">
                  <c:v>3</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Duben</c:v>
                </c:pt>
                <c:pt idx="1">
                  <c:v>Květen</c:v>
                </c:pt>
                <c:pt idx="2">
                  <c:v>Červen</c:v>
                </c:pt>
              </c:strCache>
            </c:strRef>
          </c:cat>
          <c:val>
            <c:numRef>
              <c:f>('8.7'!$B$20,'8.7'!$D$20,'8.7'!$F$20)</c:f>
              <c:numCache>
                <c:formatCode>#,##0.0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Duben</c:v>
                </c:pt>
                <c:pt idx="1">
                  <c:v>Květen</c:v>
                </c:pt>
                <c:pt idx="2">
                  <c:v>Červen</c:v>
                </c:pt>
              </c:strCache>
            </c:strRef>
          </c:cat>
          <c:val>
            <c:numRef>
              <c:f>('8.7'!$B$21,'8.7'!$D$21,'8.7'!$F$21)</c:f>
              <c:numCache>
                <c:formatCode>#,##0.0</c:formatCode>
                <c:ptCount val="3"/>
                <c:pt idx="0">
                  <c:v>53962</c:v>
                </c:pt>
                <c:pt idx="1">
                  <c:v>39529</c:v>
                </c:pt>
                <c:pt idx="2">
                  <c:v>4135</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Duben</c:v>
                </c:pt>
                <c:pt idx="1">
                  <c:v>Květen</c:v>
                </c:pt>
                <c:pt idx="2">
                  <c:v>Červen</c:v>
                </c:pt>
              </c:strCache>
            </c:strRef>
          </c:cat>
          <c:val>
            <c:numRef>
              <c:f>('8.7'!$B$22,'8.7'!$D$22,'8.7'!$F$22)</c:f>
              <c:numCache>
                <c:formatCode>#,##0.0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Duben</c:v>
                </c:pt>
                <c:pt idx="1">
                  <c:v>Květen</c:v>
                </c:pt>
                <c:pt idx="2">
                  <c:v>Červen</c:v>
                </c:pt>
              </c:strCache>
            </c:strRef>
          </c:cat>
          <c:val>
            <c:numRef>
              <c:f>('8.7'!$B$23,'8.7'!$D$23,'8.7'!$F$23)</c:f>
              <c:numCache>
                <c:formatCode>#,##0.0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Duben</c:v>
                </c:pt>
                <c:pt idx="1">
                  <c:v>Květen</c:v>
                </c:pt>
                <c:pt idx="2">
                  <c:v>Červen</c:v>
                </c:pt>
              </c:strCache>
            </c:strRef>
          </c:cat>
          <c:val>
            <c:numRef>
              <c:f>('8.7'!$B$24,'8.7'!$D$24,'8.7'!$F$24)</c:f>
              <c:numCache>
                <c:formatCode>#,##0.0</c:formatCode>
                <c:ptCount val="3"/>
                <c:pt idx="0">
                  <c:v>17914.036</c:v>
                </c:pt>
                <c:pt idx="1">
                  <c:v>461.04300000000001</c:v>
                </c:pt>
                <c:pt idx="2">
                  <c:v>0</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Duben</c:v>
                </c:pt>
                <c:pt idx="1">
                  <c:v>Květen</c:v>
                </c:pt>
                <c:pt idx="2">
                  <c:v>Červen</c:v>
                </c:pt>
              </c:strCache>
            </c:strRef>
          </c:cat>
          <c:val>
            <c:numRef>
              <c:f>('8.7'!$B$25,'8.7'!$D$25,'8.7'!$F$25)</c:f>
              <c:numCache>
                <c:formatCode>#,##0.0</c:formatCode>
                <c:ptCount val="3"/>
                <c:pt idx="0">
                  <c:v>104211.504</c:v>
                </c:pt>
                <c:pt idx="1">
                  <c:v>37555.716</c:v>
                </c:pt>
                <c:pt idx="2">
                  <c:v>37547.171000000002</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Duben</c:v>
                </c:pt>
                <c:pt idx="1">
                  <c:v>Květen</c:v>
                </c:pt>
                <c:pt idx="2">
                  <c:v>Červen</c:v>
                </c:pt>
              </c:strCache>
            </c:strRef>
          </c:cat>
          <c:val>
            <c:numRef>
              <c:f>('8.8'!$B$27,'8.8'!$D$27,'8.8'!$F$27)</c:f>
              <c:numCache>
                <c:formatCode>#,##0.0</c:formatCode>
                <c:ptCount val="3"/>
                <c:pt idx="0">
                  <c:v>454724.12</c:v>
                </c:pt>
                <c:pt idx="1">
                  <c:v>277080.53099999996</c:v>
                </c:pt>
                <c:pt idx="2">
                  <c:v>232122.80300000001</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Duben</c:v>
                </c:pt>
                <c:pt idx="1">
                  <c:v>Květen</c:v>
                </c:pt>
                <c:pt idx="2">
                  <c:v>Červen</c:v>
                </c:pt>
              </c:strCache>
            </c:strRef>
          </c:cat>
          <c:val>
            <c:numRef>
              <c:f>('8.8'!$B$28,'8.8'!$D$28,'8.8'!$F$28)</c:f>
              <c:numCache>
                <c:formatCode>#,##0.0</c:formatCode>
                <c:ptCount val="3"/>
                <c:pt idx="0">
                  <c:v>59137.717999999993</c:v>
                </c:pt>
                <c:pt idx="1">
                  <c:v>34920.561999999998</c:v>
                </c:pt>
                <c:pt idx="2">
                  <c:v>29459.426000000003</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Duben</c:v>
                </c:pt>
                <c:pt idx="1">
                  <c:v>Květen</c:v>
                </c:pt>
                <c:pt idx="2">
                  <c:v>Červen</c:v>
                </c:pt>
              </c:strCache>
            </c:strRef>
          </c:cat>
          <c:val>
            <c:numRef>
              <c:f>('8.8'!$B$29,'8.8'!$D$29,'8.8'!$F$29)</c:f>
              <c:numCache>
                <c:formatCode>#,##0.0</c:formatCode>
                <c:ptCount val="3"/>
                <c:pt idx="0">
                  <c:v>4616.9449999999997</c:v>
                </c:pt>
                <c:pt idx="1">
                  <c:v>1105.7439999999999</c:v>
                </c:pt>
                <c:pt idx="2">
                  <c:v>442.45500000000004</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Duben</c:v>
                </c:pt>
                <c:pt idx="1">
                  <c:v>Květen</c:v>
                </c:pt>
                <c:pt idx="2">
                  <c:v>Červen</c:v>
                </c:pt>
              </c:strCache>
            </c:strRef>
          </c:cat>
          <c:val>
            <c:numRef>
              <c:f>('8.8'!$B$30,'8.8'!$D$30,'8.8'!$F$30)</c:f>
              <c:numCache>
                <c:formatCode>#,##0.0</c:formatCode>
                <c:ptCount val="3"/>
                <c:pt idx="0">
                  <c:v>7962.817</c:v>
                </c:pt>
                <c:pt idx="1">
                  <c:v>3698.366</c:v>
                </c:pt>
                <c:pt idx="2">
                  <c:v>2314.7959999999998</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Duben</c:v>
                </c:pt>
                <c:pt idx="1">
                  <c:v>Květen</c:v>
                </c:pt>
                <c:pt idx="2">
                  <c:v>Červen</c:v>
                </c:pt>
              </c:strCache>
            </c:strRef>
          </c:cat>
          <c:val>
            <c:numRef>
              <c:f>('8.8'!$B$31,'8.8'!$D$31,'8.8'!$F$31)</c:f>
              <c:numCache>
                <c:formatCode>#,##0.0</c:formatCode>
                <c:ptCount val="3"/>
                <c:pt idx="0">
                  <c:v>44.75</c:v>
                </c:pt>
                <c:pt idx="1">
                  <c:v>0</c:v>
                </c:pt>
                <c:pt idx="2">
                  <c:v>0</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Duben</c:v>
                </c:pt>
                <c:pt idx="1">
                  <c:v>Květen</c:v>
                </c:pt>
                <c:pt idx="2">
                  <c:v>Červen</c:v>
                </c:pt>
              </c:strCache>
            </c:strRef>
          </c:cat>
          <c:val>
            <c:numRef>
              <c:f>('8.8'!$B$32,'8.8'!$D$32,'8.8'!$F$32)</c:f>
              <c:numCache>
                <c:formatCode>#,##0.0</c:formatCode>
                <c:ptCount val="3"/>
                <c:pt idx="0">
                  <c:v>516507.46099999995</c:v>
                </c:pt>
                <c:pt idx="1">
                  <c:v>190584.67699999997</c:v>
                </c:pt>
                <c:pt idx="2">
                  <c:v>127227.11399999999</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Duben</c:v>
                </c:pt>
                <c:pt idx="1">
                  <c:v>Květen</c:v>
                </c:pt>
                <c:pt idx="2">
                  <c:v>Červen</c:v>
                </c:pt>
              </c:strCache>
            </c:strRef>
          </c:cat>
          <c:val>
            <c:numRef>
              <c:f>('8.8'!$B$33,'8.8'!$D$33,'8.8'!$F$33)</c:f>
              <c:numCache>
                <c:formatCode>#,##0.0</c:formatCode>
                <c:ptCount val="3"/>
                <c:pt idx="0">
                  <c:v>262769.272</c:v>
                </c:pt>
                <c:pt idx="1">
                  <c:v>87677.058999999979</c:v>
                </c:pt>
                <c:pt idx="2">
                  <c:v>53925.589000000014</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Duben</c:v>
                </c:pt>
                <c:pt idx="1">
                  <c:v>Květen</c:v>
                </c:pt>
                <c:pt idx="2">
                  <c:v>Červen</c:v>
                </c:pt>
              </c:strCache>
            </c:strRef>
          </c:cat>
          <c:val>
            <c:numRef>
              <c:f>('8.8'!$B$34,'8.8'!$D$34,'8.8'!$F$34)</c:f>
              <c:numCache>
                <c:formatCode>#,##0.0</c:formatCode>
                <c:ptCount val="3"/>
                <c:pt idx="0">
                  <c:v>5165.2239999999993</c:v>
                </c:pt>
                <c:pt idx="1">
                  <c:v>1799.4080000000001</c:v>
                </c:pt>
                <c:pt idx="2">
                  <c:v>1266.3899999999999</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1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0.1596268447625202</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0.21149659652329125</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0.17002616724023936</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Duben</c:v>
                </c:pt>
                <c:pt idx="1">
                  <c:v>Květen</c:v>
                </c:pt>
                <c:pt idx="2">
                  <c:v>Červen</c:v>
                </c:pt>
              </c:strCache>
            </c:strRef>
          </c:cat>
          <c:val>
            <c:numRef>
              <c:f>('8.8'!$B$10,'8.8'!$D$10,'8.8'!$F$10)</c:f>
              <c:numCache>
                <c:formatCode>#,##0.0</c:formatCode>
                <c:ptCount val="3"/>
                <c:pt idx="0">
                  <c:v>84148.202999999994</c:v>
                </c:pt>
                <c:pt idx="1">
                  <c:v>54209.178000000007</c:v>
                </c:pt>
                <c:pt idx="2">
                  <c:v>42405.510999999999</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Duben</c:v>
                </c:pt>
                <c:pt idx="1">
                  <c:v>Květen</c:v>
                </c:pt>
                <c:pt idx="2">
                  <c:v>Červen</c:v>
                </c:pt>
              </c:strCache>
            </c:strRef>
          </c:cat>
          <c:val>
            <c:numRef>
              <c:f>('8.8'!$B$11,'8.8'!$D$11,'8.8'!$F$11)</c:f>
              <c:numCache>
                <c:formatCode>#,##0.0</c:formatCode>
                <c:ptCount val="3"/>
                <c:pt idx="0">
                  <c:v>162.52800000000002</c:v>
                </c:pt>
                <c:pt idx="1">
                  <c:v>62.502000000000002</c:v>
                </c:pt>
                <c:pt idx="2">
                  <c:v>44.965000000000003</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Duben</c:v>
                </c:pt>
                <c:pt idx="1">
                  <c:v>Květen</c:v>
                </c:pt>
                <c:pt idx="2">
                  <c:v>Červen</c:v>
                </c:pt>
              </c:strCache>
            </c:strRef>
          </c:cat>
          <c:val>
            <c:numRef>
              <c:f>('8.8'!$B$12,'8.8'!$D$12,'8.8'!$F$12)</c:f>
              <c:numCache>
                <c:formatCode>#,##0.0</c:formatCode>
                <c:ptCount val="3"/>
                <c:pt idx="0">
                  <c:v>757082.7840000001</c:v>
                </c:pt>
                <c:pt idx="1">
                  <c:v>290372.68900000001</c:v>
                </c:pt>
                <c:pt idx="2">
                  <c:v>201624.61300000001</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Duben</c:v>
                </c:pt>
                <c:pt idx="1">
                  <c:v>Květen</c:v>
                </c:pt>
                <c:pt idx="2">
                  <c:v>Červen</c:v>
                </c:pt>
              </c:strCache>
            </c:strRef>
          </c:cat>
          <c:val>
            <c:numRef>
              <c:f>('8.8'!$B$13,'8.8'!$D$13,'8.8'!$F$13)</c:f>
              <c:numCache>
                <c:formatCode>#,##0.0</c:formatCode>
                <c:ptCount val="3"/>
                <c:pt idx="0">
                  <c:v>64</c:v>
                </c:pt>
                <c:pt idx="1">
                  <c:v>30.326000000000001</c:v>
                </c:pt>
                <c:pt idx="2">
                  <c:v>17.751999999999999</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Duben</c:v>
                </c:pt>
                <c:pt idx="1">
                  <c:v>Květen</c:v>
                </c:pt>
                <c:pt idx="2">
                  <c:v>Červen</c:v>
                </c:pt>
              </c:strCache>
            </c:strRef>
          </c:cat>
          <c:val>
            <c:numRef>
              <c:f>('8.8'!$B$14,'8.8'!$D$14,'8.8'!$F$14)</c:f>
              <c:numCache>
                <c:formatCode>#,##0.0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Duben</c:v>
                </c:pt>
                <c:pt idx="1">
                  <c:v>Květen</c:v>
                </c:pt>
                <c:pt idx="2">
                  <c:v>Červen</c:v>
                </c:pt>
              </c:strCache>
            </c:strRef>
          </c:cat>
          <c:val>
            <c:numRef>
              <c:f>('8.8'!$B$15,'8.8'!$D$15,'8.8'!$F$15)</c:f>
              <c:numCache>
                <c:formatCode>#,##0.0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Duben</c:v>
                </c:pt>
                <c:pt idx="1">
                  <c:v>Květen</c:v>
                </c:pt>
                <c:pt idx="2">
                  <c:v>Červen</c:v>
                </c:pt>
              </c:strCache>
            </c:strRef>
          </c:cat>
          <c:val>
            <c:numRef>
              <c:f>('8.8'!$B$16,'8.8'!$D$16,'8.8'!$F$16)</c:f>
              <c:numCache>
                <c:formatCode>#,##0.0</c:formatCode>
                <c:ptCount val="3"/>
                <c:pt idx="0">
                  <c:v>17677.157999999999</c:v>
                </c:pt>
                <c:pt idx="1">
                  <c:v>10094.321</c:v>
                </c:pt>
                <c:pt idx="2">
                  <c:v>16151.329000000002</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Duben</c:v>
                </c:pt>
                <c:pt idx="1">
                  <c:v>Květen</c:v>
                </c:pt>
                <c:pt idx="2">
                  <c:v>Červen</c:v>
                </c:pt>
              </c:strCache>
            </c:strRef>
          </c:cat>
          <c:val>
            <c:numRef>
              <c:f>('8.8'!$B$17,'8.8'!$D$17,'8.8'!$F$17)</c:f>
              <c:numCache>
                <c:formatCode>#,##0.0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Duben</c:v>
                </c:pt>
                <c:pt idx="1">
                  <c:v>Květen</c:v>
                </c:pt>
                <c:pt idx="2">
                  <c:v>Červen</c:v>
                </c:pt>
              </c:strCache>
            </c:strRef>
          </c:cat>
          <c:val>
            <c:numRef>
              <c:f>('8.8'!$B$18,'8.8'!$D$18,'8.8'!$F$18)</c:f>
              <c:numCache>
                <c:formatCode>#,##0.0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Duben</c:v>
                </c:pt>
                <c:pt idx="1">
                  <c:v>Květen</c:v>
                </c:pt>
                <c:pt idx="2">
                  <c:v>Červen</c:v>
                </c:pt>
              </c:strCache>
            </c:strRef>
          </c:cat>
          <c:val>
            <c:numRef>
              <c:f>('8.8'!$B$19,'8.8'!$D$19,'8.8'!$F$19)</c:f>
              <c:numCache>
                <c:formatCode>#,##0.0</c:formatCode>
                <c:ptCount val="3"/>
                <c:pt idx="0">
                  <c:v>51606.01</c:v>
                </c:pt>
                <c:pt idx="1">
                  <c:v>52615.32</c:v>
                </c:pt>
                <c:pt idx="2">
                  <c:v>46832.19</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Duben</c:v>
                </c:pt>
                <c:pt idx="1">
                  <c:v>Květen</c:v>
                </c:pt>
                <c:pt idx="2">
                  <c:v>Červen</c:v>
                </c:pt>
              </c:strCache>
            </c:strRef>
          </c:cat>
          <c:val>
            <c:numRef>
              <c:f>('8.8'!$B$20,'8.8'!$D$20,'8.8'!$F$20)</c:f>
              <c:numCache>
                <c:formatCode>#,##0.0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Duben</c:v>
                </c:pt>
                <c:pt idx="1">
                  <c:v>Květen</c:v>
                </c:pt>
                <c:pt idx="2">
                  <c:v>Červen</c:v>
                </c:pt>
              </c:strCache>
            </c:strRef>
          </c:cat>
          <c:val>
            <c:numRef>
              <c:f>('8.8'!$B$21,'8.8'!$D$21,'8.8'!$F$21)</c:f>
              <c:numCache>
                <c:formatCode>#,##0.0</c:formatCode>
                <c:ptCount val="3"/>
                <c:pt idx="0">
                  <c:v>4363</c:v>
                </c:pt>
                <c:pt idx="1">
                  <c:v>560</c:v>
                </c:pt>
                <c:pt idx="2">
                  <c:v>1156</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Duben</c:v>
                </c:pt>
                <c:pt idx="1">
                  <c:v>Květen</c:v>
                </c:pt>
                <c:pt idx="2">
                  <c:v>Červen</c:v>
                </c:pt>
              </c:strCache>
            </c:strRef>
          </c:cat>
          <c:val>
            <c:numRef>
              <c:f>('8.8'!$B$22,'8.8'!$D$22,'8.8'!$F$22)</c:f>
              <c:numCache>
                <c:formatCode>#,##0.0</c:formatCode>
                <c:ptCount val="3"/>
                <c:pt idx="0">
                  <c:v>283529.11199999996</c:v>
                </c:pt>
                <c:pt idx="1">
                  <c:v>151510.66499999998</c:v>
                </c:pt>
                <c:pt idx="2">
                  <c:v>111475.272</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Duben</c:v>
                </c:pt>
                <c:pt idx="1">
                  <c:v>Květen</c:v>
                </c:pt>
                <c:pt idx="2">
                  <c:v>Červen</c:v>
                </c:pt>
              </c:strCache>
            </c:strRef>
          </c:cat>
          <c:val>
            <c:numRef>
              <c:f>('8.8'!$B$23,'8.8'!$D$23,'8.8'!$F$23)</c:f>
              <c:numCache>
                <c:formatCode>#,##0.0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Duben</c:v>
                </c:pt>
                <c:pt idx="1">
                  <c:v>Květen</c:v>
                </c:pt>
                <c:pt idx="2">
                  <c:v>Červen</c:v>
                </c:pt>
              </c:strCache>
            </c:strRef>
          </c:cat>
          <c:val>
            <c:numRef>
              <c:f>('8.8'!$B$24,'8.8'!$D$24,'8.8'!$F$24)</c:f>
              <c:numCache>
                <c:formatCode>#,##0.0</c:formatCode>
                <c:ptCount val="3"/>
                <c:pt idx="0">
                  <c:v>157.934</c:v>
                </c:pt>
                <c:pt idx="1">
                  <c:v>127.324</c:v>
                </c:pt>
                <c:pt idx="2">
                  <c:v>12.218999999999999</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Duben</c:v>
                </c:pt>
                <c:pt idx="1">
                  <c:v>Květen</c:v>
                </c:pt>
                <c:pt idx="2">
                  <c:v>Červen</c:v>
                </c:pt>
              </c:strCache>
            </c:strRef>
          </c:cat>
          <c:val>
            <c:numRef>
              <c:f>('8.8'!$B$25,'8.8'!$D$25,'8.8'!$F$25)</c:f>
              <c:numCache>
                <c:formatCode>#,##0.0</c:formatCode>
                <c:ptCount val="3"/>
                <c:pt idx="0">
                  <c:v>183832.65300000002</c:v>
                </c:pt>
                <c:pt idx="1">
                  <c:v>75654.56700000001</c:v>
                </c:pt>
                <c:pt idx="2">
                  <c:v>52669.906999999999</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1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654.65715900000009</c:v>
                </c:pt>
                <c:pt idx="1">
                  <c:v>808.24313700000005</c:v>
                </c:pt>
                <c:pt idx="2">
                  <c:v>874.26417299899992</c:v>
                </c:pt>
                <c:pt idx="3">
                  <c:v>570.72935900000004</c:v>
                </c:pt>
                <c:pt idx="4">
                  <c:v>265.14542600000004</c:v>
                </c:pt>
                <c:pt idx="5">
                  <c:v>546.76822399999992</c:v>
                </c:pt>
                <c:pt idx="6">
                  <c:v>313.74946000000006</c:v>
                </c:pt>
                <c:pt idx="7">
                  <c:v>2490.2500320000004</c:v>
                </c:pt>
                <c:pt idx="8">
                  <c:v>508.2868269999999</c:v>
                </c:pt>
                <c:pt idx="9">
                  <c:v>583.79859755436451</c:v>
                </c:pt>
                <c:pt idx="10">
                  <c:v>654.13366099999985</c:v>
                </c:pt>
                <c:pt idx="11">
                  <c:v>3513.3605630000006</c:v>
                </c:pt>
                <c:pt idx="12">
                  <c:v>2179.4315550000006</c:v>
                </c:pt>
                <c:pt idx="13">
                  <c:v>683.4569993815652</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Duben</c:v>
                </c:pt>
                <c:pt idx="1">
                  <c:v>Květen</c:v>
                </c:pt>
                <c:pt idx="2">
                  <c:v>Červen</c:v>
                </c:pt>
              </c:strCache>
            </c:strRef>
          </c:cat>
          <c:val>
            <c:numRef>
              <c:f>('8.9'!$B$27,'8.9'!$D$27,'8.9'!$F$27)</c:f>
              <c:numCache>
                <c:formatCode>#,##0.0</c:formatCode>
                <c:ptCount val="3"/>
                <c:pt idx="0">
                  <c:v>46003.077000000005</c:v>
                </c:pt>
                <c:pt idx="1">
                  <c:v>24918.351999999999</c:v>
                </c:pt>
                <c:pt idx="2">
                  <c:v>21271.705000000002</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Duben</c:v>
                </c:pt>
                <c:pt idx="1">
                  <c:v>Květen</c:v>
                </c:pt>
                <c:pt idx="2">
                  <c:v>Červen</c:v>
                </c:pt>
              </c:strCache>
            </c:strRef>
          </c:cat>
          <c:val>
            <c:numRef>
              <c:f>('8.9'!$B$28,'8.9'!$D$28,'8.9'!$F$28)</c:f>
              <c:numCache>
                <c:formatCode>#,##0.0</c:formatCode>
                <c:ptCount val="3"/>
                <c:pt idx="0">
                  <c:v>3552.145</c:v>
                </c:pt>
                <c:pt idx="1">
                  <c:v>441.45299999999997</c:v>
                </c:pt>
                <c:pt idx="2">
                  <c:v>353.142</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Duben</c:v>
                </c:pt>
                <c:pt idx="1">
                  <c:v>Květen</c:v>
                </c:pt>
                <c:pt idx="2">
                  <c:v>Červen</c:v>
                </c:pt>
              </c:strCache>
            </c:strRef>
          </c:cat>
          <c:val>
            <c:numRef>
              <c:f>('8.9'!$B$29,'8.9'!$D$29,'8.9'!$F$29)</c:f>
              <c:numCache>
                <c:formatCode>#,##0.0</c:formatCode>
                <c:ptCount val="3"/>
                <c:pt idx="0">
                  <c:v>95.91</c:v>
                </c:pt>
                <c:pt idx="1">
                  <c:v>10.199999999999999</c:v>
                </c:pt>
                <c:pt idx="2">
                  <c:v>6.2</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Duben</c:v>
                </c:pt>
                <c:pt idx="1">
                  <c:v>Květen</c:v>
                </c:pt>
                <c:pt idx="2">
                  <c:v>Červen</c:v>
                </c:pt>
              </c:strCache>
            </c:strRef>
          </c:cat>
          <c:val>
            <c:numRef>
              <c:f>('8.9'!$B$30,'8.9'!$D$30,'8.9'!$F$30)</c:f>
              <c:numCache>
                <c:formatCode>#,##0.0</c:formatCode>
                <c:ptCount val="3"/>
                <c:pt idx="0">
                  <c:v>2019.569</c:v>
                </c:pt>
                <c:pt idx="1">
                  <c:v>168.22200000000001</c:v>
                </c:pt>
                <c:pt idx="2">
                  <c:v>37.045000000000002</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Duben</c:v>
                </c:pt>
                <c:pt idx="1">
                  <c:v>Květen</c:v>
                </c:pt>
                <c:pt idx="2">
                  <c:v>Červen</c:v>
                </c:pt>
              </c:strCache>
            </c:strRef>
          </c:cat>
          <c:val>
            <c:numRef>
              <c:f>('8.9'!$B$31,'8.9'!$D$31,'8.9'!$F$31)</c:f>
              <c:numCache>
                <c:formatCode>#,##0.0</c:formatCode>
                <c:ptCount val="3"/>
                <c:pt idx="0">
                  <c:v>1123.8229999999999</c:v>
                </c:pt>
                <c:pt idx="1">
                  <c:v>659.43399999999997</c:v>
                </c:pt>
                <c:pt idx="2">
                  <c:v>463.80399999999997</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Duben</c:v>
                </c:pt>
                <c:pt idx="1">
                  <c:v>Květen</c:v>
                </c:pt>
                <c:pt idx="2">
                  <c:v>Červen</c:v>
                </c:pt>
              </c:strCache>
            </c:strRef>
          </c:cat>
          <c:val>
            <c:numRef>
              <c:f>('8.9'!$B$32,'8.9'!$D$32,'8.9'!$F$32)</c:f>
              <c:numCache>
                <c:formatCode>#,##0.0</c:formatCode>
                <c:ptCount val="3"/>
                <c:pt idx="0">
                  <c:v>128202.95900000002</c:v>
                </c:pt>
                <c:pt idx="1">
                  <c:v>54174.158999999992</c:v>
                </c:pt>
                <c:pt idx="2">
                  <c:v>40246.158999999992</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Duben</c:v>
                </c:pt>
                <c:pt idx="1">
                  <c:v>Květen</c:v>
                </c:pt>
                <c:pt idx="2">
                  <c:v>Červen</c:v>
                </c:pt>
              </c:strCache>
            </c:strRef>
          </c:cat>
          <c:val>
            <c:numRef>
              <c:f>('8.9'!$B$33,'8.9'!$D$33,'8.9'!$F$33)</c:f>
              <c:numCache>
                <c:formatCode>#,##0.0</c:formatCode>
                <c:ptCount val="3"/>
                <c:pt idx="0">
                  <c:v>78384.911999999982</c:v>
                </c:pt>
                <c:pt idx="1">
                  <c:v>39989.820000000007</c:v>
                </c:pt>
                <c:pt idx="2">
                  <c:v>28935.156000000003</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Duben</c:v>
                </c:pt>
                <c:pt idx="1">
                  <c:v>Květen</c:v>
                </c:pt>
                <c:pt idx="2">
                  <c:v>Červen</c:v>
                </c:pt>
              </c:strCache>
            </c:strRef>
          </c:cat>
          <c:val>
            <c:numRef>
              <c:f>('8.9'!$B$34,'8.9'!$D$34,'8.9'!$F$34)</c:f>
              <c:numCache>
                <c:formatCode>#,##0.0</c:formatCode>
                <c:ptCount val="3"/>
                <c:pt idx="0">
                  <c:v>1620.76</c:v>
                </c:pt>
                <c:pt idx="1">
                  <c:v>584.84</c:v>
                </c:pt>
                <c:pt idx="2">
                  <c:v>238.54</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3.039321353341665E-2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3.9355628361497967E-2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3.4704170241132086E-2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Duben</c:v>
                </c:pt>
                <c:pt idx="1">
                  <c:v>Květen</c:v>
                </c:pt>
                <c:pt idx="2">
                  <c:v>Červen</c:v>
                </c:pt>
              </c:strCache>
            </c:strRef>
          </c:cat>
          <c:val>
            <c:numRef>
              <c:f>('8.9'!$B$10,'8.9'!$D$10,'8.9'!$F$10)</c:f>
              <c:numCache>
                <c:formatCode>#,##0.0</c:formatCode>
                <c:ptCount val="3"/>
                <c:pt idx="0">
                  <c:v>12712.97</c:v>
                </c:pt>
                <c:pt idx="1">
                  <c:v>11056.182999999999</c:v>
                </c:pt>
                <c:pt idx="2">
                  <c:v>10503.829000000002</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Duben</c:v>
                </c:pt>
                <c:pt idx="1">
                  <c:v>Květen</c:v>
                </c:pt>
                <c:pt idx="2">
                  <c:v>Červen</c:v>
                </c:pt>
              </c:strCache>
            </c:strRef>
          </c:cat>
          <c:val>
            <c:numRef>
              <c:f>('8.9'!$B$11,'8.9'!$D$11,'8.9'!$F$11)</c:f>
              <c:numCache>
                <c:formatCode>#,##0.0</c:formatCode>
                <c:ptCount val="3"/>
                <c:pt idx="0">
                  <c:v>3417.7780000000002</c:v>
                </c:pt>
                <c:pt idx="1">
                  <c:v>1711.6100000000001</c:v>
                </c:pt>
                <c:pt idx="2">
                  <c:v>1711</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Duben</c:v>
                </c:pt>
                <c:pt idx="1">
                  <c:v>Květen</c:v>
                </c:pt>
                <c:pt idx="2">
                  <c:v>Červen</c:v>
                </c:pt>
              </c:strCache>
            </c:strRef>
          </c:cat>
          <c:val>
            <c:numRef>
              <c:f>('8.9'!$B$12,'8.9'!$D$12,'8.9'!$F$12)</c:f>
              <c:numCache>
                <c:formatCode>#,##0.0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Duben</c:v>
                </c:pt>
                <c:pt idx="1">
                  <c:v>Květen</c:v>
                </c:pt>
                <c:pt idx="2">
                  <c:v>Červen</c:v>
                </c:pt>
              </c:strCache>
            </c:strRef>
          </c:cat>
          <c:val>
            <c:numRef>
              <c:f>('8.9'!$B$13,'8.9'!$D$13,'8.9'!$F$13)</c:f>
              <c:numCache>
                <c:formatCode>#,##0.0</c:formatCode>
                <c:ptCount val="3"/>
                <c:pt idx="0">
                  <c:v>0</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Duben</c:v>
                </c:pt>
                <c:pt idx="1">
                  <c:v>Květen</c:v>
                </c:pt>
                <c:pt idx="2">
                  <c:v>Červen</c:v>
                </c:pt>
              </c:strCache>
            </c:strRef>
          </c:cat>
          <c:val>
            <c:numRef>
              <c:f>('8.9'!$B$14,'8.9'!$D$14,'8.9'!$F$14)</c:f>
              <c:numCache>
                <c:formatCode>#,##0.0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Duben</c:v>
                </c:pt>
                <c:pt idx="1">
                  <c:v>Květen</c:v>
                </c:pt>
                <c:pt idx="2">
                  <c:v>Červen</c:v>
                </c:pt>
              </c:strCache>
            </c:strRef>
          </c:cat>
          <c:val>
            <c:numRef>
              <c:f>('8.9'!$B$15,'8.9'!$D$15,'8.9'!$F$15)</c:f>
              <c:numCache>
                <c:formatCode>#,##0.0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Duben</c:v>
                </c:pt>
                <c:pt idx="1">
                  <c:v>Květen</c:v>
                </c:pt>
                <c:pt idx="2">
                  <c:v>Červen</c:v>
                </c:pt>
              </c:strCache>
            </c:strRef>
          </c:cat>
          <c:val>
            <c:numRef>
              <c:f>('8.9'!$B$16,'8.9'!$D$16,'8.9'!$F$16)</c:f>
              <c:numCache>
                <c:formatCode>#,##0.0</c:formatCode>
                <c:ptCount val="3"/>
                <c:pt idx="0">
                  <c:v>133719.16</c:v>
                </c:pt>
                <c:pt idx="1">
                  <c:v>67839.217000000004</c:v>
                </c:pt>
                <c:pt idx="2">
                  <c:v>51145.141000000003</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Duben</c:v>
                </c:pt>
                <c:pt idx="1">
                  <c:v>Květen</c:v>
                </c:pt>
                <c:pt idx="2">
                  <c:v>Červen</c:v>
                </c:pt>
              </c:strCache>
            </c:strRef>
          </c:cat>
          <c:val>
            <c:numRef>
              <c:f>('8.9'!$B$17,'8.9'!$D$17,'8.9'!$F$17)</c:f>
              <c:numCache>
                <c:formatCode>#,##0.0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Duben</c:v>
                </c:pt>
                <c:pt idx="1">
                  <c:v>Květen</c:v>
                </c:pt>
                <c:pt idx="2">
                  <c:v>Červen</c:v>
                </c:pt>
              </c:strCache>
            </c:strRef>
          </c:cat>
          <c:val>
            <c:numRef>
              <c:f>('8.9'!$B$18,'8.9'!$D$18,'8.9'!$F$18)</c:f>
              <c:numCache>
                <c:formatCode>#,##0.0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Duben</c:v>
                </c:pt>
                <c:pt idx="1">
                  <c:v>Květen</c:v>
                </c:pt>
                <c:pt idx="2">
                  <c:v>Červen</c:v>
                </c:pt>
              </c:strCache>
            </c:strRef>
          </c:cat>
          <c:val>
            <c:numRef>
              <c:f>('8.9'!$B$19,'8.9'!$D$19,'8.9'!$F$19)</c:f>
              <c:numCache>
                <c:formatCode>#,##0.0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Duben</c:v>
                </c:pt>
                <c:pt idx="1">
                  <c:v>Květen</c:v>
                </c:pt>
                <c:pt idx="2">
                  <c:v>Červen</c:v>
                </c:pt>
              </c:strCache>
            </c:strRef>
          </c:cat>
          <c:val>
            <c:numRef>
              <c:f>('8.9'!$B$20,'8.9'!$D$20,'8.9'!$F$20)</c:f>
              <c:numCache>
                <c:formatCode>#,##0.0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Duben</c:v>
                </c:pt>
                <c:pt idx="1">
                  <c:v>Květen</c:v>
                </c:pt>
                <c:pt idx="2">
                  <c:v>Červen</c:v>
                </c:pt>
              </c:strCache>
            </c:strRef>
          </c:cat>
          <c:val>
            <c:numRef>
              <c:f>('8.9'!$B$21,'8.9'!$D$21,'8.9'!$F$21)</c:f>
              <c:numCache>
                <c:formatCode>#,##0.0</c:formatCode>
                <c:ptCount val="3"/>
                <c:pt idx="0">
                  <c:v>0</c:v>
                </c:pt>
                <c:pt idx="1">
                  <c:v>0</c:v>
                </c:pt>
                <c:pt idx="2">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Duben</c:v>
                </c:pt>
                <c:pt idx="1">
                  <c:v>Květen</c:v>
                </c:pt>
                <c:pt idx="2">
                  <c:v>Červen</c:v>
                </c:pt>
              </c:strCache>
            </c:strRef>
          </c:cat>
          <c:val>
            <c:numRef>
              <c:f>('8.9'!$B$22,'8.9'!$D$22,'8.9'!$F$22)</c:f>
              <c:numCache>
                <c:formatCode>#,##0.0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Duben</c:v>
                </c:pt>
                <c:pt idx="1">
                  <c:v>Květen</c:v>
                </c:pt>
                <c:pt idx="2">
                  <c:v>Červen</c:v>
                </c:pt>
              </c:strCache>
            </c:strRef>
          </c:cat>
          <c:val>
            <c:numRef>
              <c:f>('8.9'!$B$23,'8.9'!$D$23,'8.9'!$F$23)</c:f>
              <c:numCache>
                <c:formatCode>#,##0.0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Duben</c:v>
                </c:pt>
                <c:pt idx="1">
                  <c:v>Květen</c:v>
                </c:pt>
                <c:pt idx="2">
                  <c:v>Červen</c:v>
                </c:pt>
              </c:strCache>
            </c:strRef>
          </c:cat>
          <c:val>
            <c:numRef>
              <c:f>('8.9'!$B$24,'8.9'!$D$24,'8.9'!$F$24)</c:f>
              <c:numCache>
                <c:formatCode>#,##0.0</c:formatCode>
                <c:ptCount val="3"/>
                <c:pt idx="0">
                  <c:v>3430.0509999999999</c:v>
                </c:pt>
                <c:pt idx="1">
                  <c:v>371.48099999999999</c:v>
                </c:pt>
                <c:pt idx="2">
                  <c:v>101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Duben</c:v>
                </c:pt>
                <c:pt idx="1">
                  <c:v>Květen</c:v>
                </c:pt>
                <c:pt idx="2">
                  <c:v>Červen</c:v>
                </c:pt>
              </c:strCache>
            </c:strRef>
          </c:cat>
          <c:val>
            <c:numRef>
              <c:f>('8.9'!$B$25,'8.9'!$D$25,'8.9'!$F$25)</c:f>
              <c:numCache>
                <c:formatCode>#,##0.0</c:formatCode>
                <c:ptCount val="3"/>
                <c:pt idx="0">
                  <c:v>124790.08999999998</c:v>
                </c:pt>
                <c:pt idx="1">
                  <c:v>50008.053</c:v>
                </c:pt>
                <c:pt idx="2">
                  <c:v>35769.263999999996</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Duben</c:v>
                </c:pt>
                <c:pt idx="1">
                  <c:v>Květen</c:v>
                </c:pt>
                <c:pt idx="2">
                  <c:v>Červen</c:v>
                </c:pt>
              </c:strCache>
            </c:strRef>
          </c:cat>
          <c:val>
            <c:numRef>
              <c:f>('8.10'!$B$28,'8.10'!$D$28,'8.10'!$F$28)</c:f>
              <c:numCache>
                <c:formatCode>#,##0.0</c:formatCode>
                <c:ptCount val="3"/>
                <c:pt idx="0">
                  <c:v>39096.457999999999</c:v>
                </c:pt>
                <c:pt idx="1">
                  <c:v>14957.566999999999</c:v>
                </c:pt>
                <c:pt idx="2">
                  <c:v>9181.4560000000019</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Duben</c:v>
                </c:pt>
                <c:pt idx="1">
                  <c:v>Květen</c:v>
                </c:pt>
                <c:pt idx="2">
                  <c:v>Červen</c:v>
                </c:pt>
              </c:strCache>
            </c:strRef>
          </c:cat>
          <c:val>
            <c:numRef>
              <c:f>('8.10'!$B$29,'8.10'!$D$29,'8.10'!$F$29)</c:f>
              <c:numCache>
                <c:formatCode>#,##0.0</c:formatCode>
                <c:ptCount val="3"/>
                <c:pt idx="0">
                  <c:v>2743.6</c:v>
                </c:pt>
                <c:pt idx="1">
                  <c:v>1281.4000000000001</c:v>
                </c:pt>
                <c:pt idx="2">
                  <c:v>1081.7</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Duben</c:v>
                </c:pt>
                <c:pt idx="1">
                  <c:v>Květen</c:v>
                </c:pt>
                <c:pt idx="2">
                  <c:v>Červen</c:v>
                </c:pt>
              </c:strCache>
            </c:strRef>
          </c:cat>
          <c:val>
            <c:numRef>
              <c:f>('8.10'!$B$30,'8.10'!$D$30,'8.10'!$F$30)</c:f>
              <c:numCache>
                <c:formatCode>#,##0.0</c:formatCode>
                <c:ptCount val="3"/>
                <c:pt idx="0">
                  <c:v>5514.2</c:v>
                </c:pt>
                <c:pt idx="1">
                  <c:v>1069.2</c:v>
                </c:pt>
                <c:pt idx="2">
                  <c:v>446.7</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Duben</c:v>
                </c:pt>
                <c:pt idx="1">
                  <c:v>Květen</c:v>
                </c:pt>
                <c:pt idx="2">
                  <c:v>Červen</c:v>
                </c:pt>
              </c:strCache>
            </c:strRef>
          </c:cat>
          <c:val>
            <c:numRef>
              <c:f>('8.10'!$B$31,'8.10'!$D$31,'8.10'!$F$31)</c:f>
              <c:numCache>
                <c:formatCode>#,##0.0</c:formatCode>
                <c:ptCount val="3"/>
                <c:pt idx="0">
                  <c:v>2090.5460000000003</c:v>
                </c:pt>
                <c:pt idx="1">
                  <c:v>464.34100000000001</c:v>
                </c:pt>
                <c:pt idx="2">
                  <c:v>265.23699999999997</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Duben</c:v>
                </c:pt>
                <c:pt idx="1">
                  <c:v>Květen</c:v>
                </c:pt>
                <c:pt idx="2">
                  <c:v>Červen</c:v>
                </c:pt>
              </c:strCache>
            </c:strRef>
          </c:cat>
          <c:val>
            <c:numRef>
              <c:f>('8.10'!$B$32,'8.10'!$D$32,'8.10'!$F$32)</c:f>
              <c:numCache>
                <c:formatCode>#,##0.0</c:formatCode>
                <c:ptCount val="3"/>
                <c:pt idx="0">
                  <c:v>4956.76</c:v>
                </c:pt>
                <c:pt idx="1">
                  <c:v>2463.13</c:v>
                </c:pt>
                <c:pt idx="2">
                  <c:v>2617.3399999999997</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Duben</c:v>
                </c:pt>
                <c:pt idx="1">
                  <c:v>Květen</c:v>
                </c:pt>
                <c:pt idx="2">
                  <c:v>Červen</c:v>
                </c:pt>
              </c:strCache>
            </c:strRef>
          </c:cat>
          <c:val>
            <c:numRef>
              <c:f>('8.10'!$B$33,'8.10'!$D$33,'8.10'!$F$33)</c:f>
              <c:numCache>
                <c:formatCode>#,##0.0</c:formatCode>
                <c:ptCount val="3"/>
                <c:pt idx="0">
                  <c:v>112065.48411664946</c:v>
                </c:pt>
                <c:pt idx="1">
                  <c:v>41485.412895717956</c:v>
                </c:pt>
                <c:pt idx="2">
                  <c:v>28684.323541997106</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Duben</c:v>
                </c:pt>
                <c:pt idx="1">
                  <c:v>Květen</c:v>
                </c:pt>
                <c:pt idx="2">
                  <c:v>Červen</c:v>
                </c:pt>
              </c:strCache>
            </c:strRef>
          </c:cat>
          <c:val>
            <c:numRef>
              <c:f>('8.10'!$B$34,'8.10'!$D$34,'8.10'!$F$34)</c:f>
              <c:numCache>
                <c:formatCode>#,##0.0</c:formatCode>
                <c:ptCount val="3"/>
                <c:pt idx="0">
                  <c:v>74336.071000000011</c:v>
                </c:pt>
                <c:pt idx="1">
                  <c:v>21558.506000000005</c:v>
                </c:pt>
                <c:pt idx="2">
                  <c:v>12804.744999999999</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Duben</c:v>
                </c:pt>
                <c:pt idx="1">
                  <c:v>Květen</c:v>
                </c:pt>
                <c:pt idx="2">
                  <c:v>Červen</c:v>
                </c:pt>
              </c:strCache>
            </c:strRef>
          </c:cat>
          <c:val>
            <c:numRef>
              <c:f>('8.10'!$B$35,'8.10'!$D$35,'8.10'!$F$35)</c:f>
              <c:numCache>
                <c:formatCode>#,##0.0</c:formatCode>
                <c:ptCount val="3"/>
                <c:pt idx="0">
                  <c:v>19062.064000000002</c:v>
                </c:pt>
                <c:pt idx="1">
                  <c:v>4398.7430000000004</c:v>
                </c:pt>
                <c:pt idx="2">
                  <c:v>2646.8470000000002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9.6529775761800524E-2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3.796499173461524E-2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3.9859868168609487E-2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Duben</c:v>
                </c:pt>
                <c:pt idx="1">
                  <c:v>Květen</c:v>
                </c:pt>
                <c:pt idx="2">
                  <c:v>Červen</c:v>
                </c:pt>
              </c:strCache>
            </c:strRef>
          </c:cat>
          <c:val>
            <c:numRef>
              <c:f>('8.10'!$B$10,'8.10'!$D$10,'8.10'!$F$10)</c:f>
              <c:numCache>
                <c:formatCode>#,##0.0</c:formatCode>
                <c:ptCount val="3"/>
                <c:pt idx="0">
                  <c:v>3405.3389999999999</c:v>
                </c:pt>
                <c:pt idx="1">
                  <c:v>1062.3240000000001</c:v>
                </c:pt>
                <c:pt idx="2">
                  <c:v>419.09399999999999</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Duben</c:v>
                </c:pt>
                <c:pt idx="1">
                  <c:v>Květen</c:v>
                </c:pt>
                <c:pt idx="2">
                  <c:v>Červen</c:v>
                </c:pt>
              </c:strCache>
            </c:strRef>
          </c:cat>
          <c:val>
            <c:numRef>
              <c:f>('8.10'!$B$11,'8.10'!$D$11,'8.10'!$F$11)</c:f>
              <c:numCache>
                <c:formatCode>#,##0.0</c:formatCode>
                <c:ptCount val="3"/>
                <c:pt idx="0">
                  <c:v>5232.3570000000009</c:v>
                </c:pt>
                <c:pt idx="1">
                  <c:v>2851.5350000000003</c:v>
                </c:pt>
                <c:pt idx="2">
                  <c:v>2918.0940000000001</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Duben</c:v>
                </c:pt>
                <c:pt idx="1">
                  <c:v>Květen</c:v>
                </c:pt>
                <c:pt idx="2">
                  <c:v>Červen</c:v>
                </c:pt>
              </c:strCache>
            </c:strRef>
          </c:cat>
          <c:val>
            <c:numRef>
              <c:f>('8.10'!$B$12,'8.10'!$D$12,'8.10'!$F$12)</c:f>
              <c:numCache>
                <c:formatCode>#,##0.0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Duben</c:v>
                </c:pt>
                <c:pt idx="1">
                  <c:v>Květen</c:v>
                </c:pt>
                <c:pt idx="2">
                  <c:v>Červen</c:v>
                </c:pt>
              </c:strCache>
            </c:strRef>
          </c:cat>
          <c:val>
            <c:numRef>
              <c:f>('8.10'!$B$13,'8.10'!$D$13,'8.10'!$F$13)</c:f>
              <c:numCache>
                <c:formatCode>#,##0.0</c:formatCode>
                <c:ptCount val="3"/>
                <c:pt idx="0">
                  <c:v>3905</c:v>
                </c:pt>
                <c:pt idx="1">
                  <c:v>2208</c:v>
                </c:pt>
                <c:pt idx="2">
                  <c:v>1760</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Duben</c:v>
                </c:pt>
                <c:pt idx="1">
                  <c:v>Květen</c:v>
                </c:pt>
                <c:pt idx="2">
                  <c:v>Červen</c:v>
                </c:pt>
              </c:strCache>
            </c:strRef>
          </c:cat>
          <c:val>
            <c:numRef>
              <c:f>('8.10'!$B$14,'8.10'!$D$14,'8.10'!$F$14)</c:f>
              <c:numCache>
                <c:formatCode>#,##0.0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Duben</c:v>
                </c:pt>
                <c:pt idx="1">
                  <c:v>Květen</c:v>
                </c:pt>
                <c:pt idx="2">
                  <c:v>Červen</c:v>
                </c:pt>
              </c:strCache>
            </c:strRef>
          </c:cat>
          <c:val>
            <c:numRef>
              <c:f>('8.10'!$B$15,'8.10'!$D$15,'8.10'!$F$15)</c:f>
              <c:numCache>
                <c:formatCode>#,##0.0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Duben</c:v>
                </c:pt>
                <c:pt idx="1">
                  <c:v>Květen</c:v>
                </c:pt>
                <c:pt idx="2">
                  <c:v>Červen</c:v>
                </c:pt>
              </c:strCache>
            </c:strRef>
          </c:cat>
          <c:val>
            <c:numRef>
              <c:f>('8.10'!$B$16,'8.10'!$D$16,'8.10'!$F$16)</c:f>
              <c:numCache>
                <c:formatCode>#,##0.0</c:formatCode>
                <c:ptCount val="3"/>
                <c:pt idx="0">
                  <c:v>322078.217</c:v>
                </c:pt>
                <c:pt idx="1">
                  <c:v>103574.717</c:v>
                </c:pt>
                <c:pt idx="2">
                  <c:v>66037.84599999999</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Duben</c:v>
                </c:pt>
                <c:pt idx="1">
                  <c:v>Květen</c:v>
                </c:pt>
                <c:pt idx="2">
                  <c:v>Červen</c:v>
                </c:pt>
              </c:strCache>
            </c:strRef>
          </c:cat>
          <c:val>
            <c:numRef>
              <c:f>('8.10'!$B$17,'8.10'!$D$17,'8.10'!$F$17)</c:f>
              <c:numCache>
                <c:formatCode>#,##0.0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Duben</c:v>
                </c:pt>
                <c:pt idx="1">
                  <c:v>Květen</c:v>
                </c:pt>
                <c:pt idx="2">
                  <c:v>Červen</c:v>
                </c:pt>
              </c:strCache>
            </c:strRef>
          </c:cat>
          <c:val>
            <c:numRef>
              <c:f>('8.10'!$B$18,'8.10'!$D$18,'8.10'!$F$18)</c:f>
              <c:numCache>
                <c:formatCode>#,##0.0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Duben</c:v>
                </c:pt>
                <c:pt idx="1">
                  <c:v>Květen</c:v>
                </c:pt>
                <c:pt idx="2">
                  <c:v>Červen</c:v>
                </c:pt>
              </c:strCache>
            </c:strRef>
          </c:cat>
          <c:val>
            <c:numRef>
              <c:f>('8.10'!$B$19,'8.10'!$D$19,'8.10'!$F$19)</c:f>
              <c:numCache>
                <c:formatCode>#,##0.0</c:formatCode>
                <c:ptCount val="3"/>
                <c:pt idx="0">
                  <c:v>3268</c:v>
                </c:pt>
                <c:pt idx="1">
                  <c:v>1274</c:v>
                </c:pt>
                <c:pt idx="2">
                  <c:v>1198</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Duben</c:v>
                </c:pt>
                <c:pt idx="1">
                  <c:v>Květen</c:v>
                </c:pt>
                <c:pt idx="2">
                  <c:v>Červen</c:v>
                </c:pt>
              </c:strCache>
            </c:strRef>
          </c:cat>
          <c:val>
            <c:numRef>
              <c:f>('8.10'!$B$20,'8.10'!$D$20,'8.10'!$F$20)</c:f>
              <c:numCache>
                <c:formatCode>#,##0.0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Duben</c:v>
                </c:pt>
                <c:pt idx="1">
                  <c:v>Květen</c:v>
                </c:pt>
                <c:pt idx="2">
                  <c:v>Červen</c:v>
                </c:pt>
              </c:strCache>
            </c:strRef>
          </c:cat>
          <c:val>
            <c:numRef>
              <c:f>('8.10'!$B$21,'8.10'!$D$21,'8.10'!$F$21)</c:f>
              <c:numCache>
                <c:formatCode>#,##0.0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Duben</c:v>
                </c:pt>
                <c:pt idx="1">
                  <c:v>Květen</c:v>
                </c:pt>
                <c:pt idx="2">
                  <c:v>Červen</c:v>
                </c:pt>
              </c:strCache>
            </c:strRef>
          </c:cat>
          <c:val>
            <c:numRef>
              <c:f>('8.10'!$B$22,'8.10'!$D$22,'8.10'!$F$22)</c:f>
              <c:numCache>
                <c:formatCode>#,##0.0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Duben</c:v>
                </c:pt>
                <c:pt idx="1">
                  <c:v>Květen</c:v>
                </c:pt>
                <c:pt idx="2">
                  <c:v>Červen</c:v>
                </c:pt>
              </c:strCache>
            </c:strRef>
          </c:cat>
          <c:val>
            <c:numRef>
              <c:f>('8.10'!$B$23,'8.10'!$D$23,'8.10'!$F$23)</c:f>
              <c:numCache>
                <c:formatCode>#,##0.0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Duben</c:v>
                </c:pt>
                <c:pt idx="1">
                  <c:v>Květen</c:v>
                </c:pt>
                <c:pt idx="2">
                  <c:v>Červen</c:v>
                </c:pt>
              </c:strCache>
            </c:strRef>
          </c:cat>
          <c:val>
            <c:numRef>
              <c:f>('8.10'!$B$24,'8.10'!$D$24,'8.10'!$F$24)</c:f>
              <c:numCache>
                <c:formatCode>#,##0.0</c:formatCode>
                <c:ptCount val="3"/>
                <c:pt idx="0">
                  <c:v>29.806999999999999</c:v>
                </c:pt>
                <c:pt idx="1">
                  <c:v>20.715</c:v>
                </c:pt>
                <c:pt idx="2">
                  <c:v>21.143999999999998</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Duben</c:v>
                </c:pt>
                <c:pt idx="1">
                  <c:v>Květen</c:v>
                </c:pt>
                <c:pt idx="2">
                  <c:v>Červen</c:v>
                </c:pt>
              </c:strCache>
            </c:strRef>
          </c:cat>
          <c:val>
            <c:numRef>
              <c:f>('8.10'!$B$25,'8.10'!$D$25,'8.10'!$F$25)</c:f>
              <c:numCache>
                <c:formatCode>#,##0.0</c:formatCode>
                <c:ptCount val="3"/>
                <c:pt idx="0">
                  <c:v>35945.583116649446</c:v>
                </c:pt>
                <c:pt idx="1">
                  <c:v>15412.244895717946</c:v>
                </c:pt>
                <c:pt idx="2">
                  <c:v>11176.580541997104</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537.61529899999994</c:v>
                </c:pt>
                <c:pt idx="1">
                  <c:v>443.28908800000005</c:v>
                </c:pt>
                <c:pt idx="2">
                  <c:v>432.06052199999999</c:v>
                </c:pt>
                <c:pt idx="3">
                  <c:v>354.3427890000001</c:v>
                </c:pt>
                <c:pt idx="4">
                  <c:v>168.14987200000004</c:v>
                </c:pt>
                <c:pt idx="5">
                  <c:v>132.16449800000001</c:v>
                </c:pt>
                <c:pt idx="6">
                  <c:v>0</c:v>
                </c:pt>
                <c:pt idx="7">
                  <c:v>0</c:v>
                </c:pt>
                <c:pt idx="8">
                  <c:v>0</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673.41937399999995</c:v>
                </c:pt>
                <c:pt idx="1">
                  <c:v>547.040888</c:v>
                </c:pt>
                <c:pt idx="2">
                  <c:v>566.53426599999989</c:v>
                </c:pt>
                <c:pt idx="3">
                  <c:v>436.40228399999995</c:v>
                </c:pt>
                <c:pt idx="4">
                  <c:v>218.44820000000004</c:v>
                </c:pt>
                <c:pt idx="5">
                  <c:v>153.392653</c:v>
                </c:pt>
                <c:pt idx="6">
                  <c:v>0</c:v>
                </c:pt>
                <c:pt idx="7">
                  <c:v>0</c:v>
                </c:pt>
                <c:pt idx="8">
                  <c:v>0</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820.83809199999996</c:v>
                </c:pt>
                <c:pt idx="1">
                  <c:v>629.41187000000025</c:v>
                </c:pt>
                <c:pt idx="2">
                  <c:v>628.28666600100019</c:v>
                </c:pt>
                <c:pt idx="3">
                  <c:v>454.61953099999994</c:v>
                </c:pt>
                <c:pt idx="4">
                  <c:v>230.06772399900001</c:v>
                </c:pt>
                <c:pt idx="5">
                  <c:v>189.57691800000001</c:v>
                </c:pt>
                <c:pt idx="6">
                  <c:v>0</c:v>
                </c:pt>
                <c:pt idx="7">
                  <c:v>0</c:v>
                </c:pt>
                <c:pt idx="8">
                  <c:v>0</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457.26958599999995</c:v>
                </c:pt>
                <c:pt idx="1">
                  <c:v>386.79990899999996</c:v>
                </c:pt>
                <c:pt idx="2">
                  <c:v>385.14665300000007</c:v>
                </c:pt>
                <c:pt idx="3">
                  <c:v>310.77293999999995</c:v>
                </c:pt>
                <c:pt idx="4">
                  <c:v>156.59395400000002</c:v>
                </c:pt>
                <c:pt idx="5">
                  <c:v>103.36246500000003</c:v>
                </c:pt>
                <c:pt idx="6">
                  <c:v>0</c:v>
                </c:pt>
                <c:pt idx="7">
                  <c:v>0</c:v>
                </c:pt>
                <c:pt idx="8">
                  <c:v>0</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229.315465867467</c:v>
                </c:pt>
                <c:pt idx="1">
                  <c:v>187.78771599999993</c:v>
                </c:pt>
                <c:pt idx="2">
                  <c:v>188.34595099999999</c:v>
                </c:pt>
                <c:pt idx="3">
                  <c:v>149.79286200000001</c:v>
                </c:pt>
                <c:pt idx="4">
                  <c:v>67.614941000000016</c:v>
                </c:pt>
                <c:pt idx="5">
                  <c:v>47.737623000000006</c:v>
                </c:pt>
                <c:pt idx="6">
                  <c:v>0</c:v>
                </c:pt>
                <c:pt idx="7">
                  <c:v>0</c:v>
                </c:pt>
                <c:pt idx="8">
                  <c:v>0</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403.46081342794264</c:v>
                </c:pt>
                <c:pt idx="1">
                  <c:v>333.897959490652</c:v>
                </c:pt>
                <c:pt idx="2">
                  <c:v>330.57534499999997</c:v>
                </c:pt>
                <c:pt idx="3">
                  <c:v>270.37534299999999</c:v>
                </c:pt>
                <c:pt idx="4">
                  <c:v>153.52855299999999</c:v>
                </c:pt>
                <c:pt idx="5">
                  <c:v>122.864328</c:v>
                </c:pt>
                <c:pt idx="6">
                  <c:v>0</c:v>
                </c:pt>
                <c:pt idx="7">
                  <c:v>0</c:v>
                </c:pt>
                <c:pt idx="8">
                  <c:v>0</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300.16453513259842</c:v>
                </c:pt>
                <c:pt idx="1">
                  <c:v>249.32407036949726</c:v>
                </c:pt>
                <c:pt idx="2">
                  <c:v>238.47249006905028</c:v>
                </c:pt>
                <c:pt idx="3">
                  <c:v>186.11754000000005</c:v>
                </c:pt>
                <c:pt idx="4">
                  <c:v>82.457168999999979</c:v>
                </c:pt>
                <c:pt idx="5">
                  <c:v>45.174751000000008</c:v>
                </c:pt>
                <c:pt idx="6">
                  <c:v>0</c:v>
                </c:pt>
                <c:pt idx="7">
                  <c:v>0</c:v>
                </c:pt>
                <c:pt idx="8">
                  <c:v>0</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2137.4575779999991</c:v>
                </c:pt>
                <c:pt idx="1">
                  <c:v>1676.616642</c:v>
                </c:pt>
                <c:pt idx="2">
                  <c:v>1783.0556200000003</c:v>
                </c:pt>
                <c:pt idx="3">
                  <c:v>1382.6233820000002</c:v>
                </c:pt>
                <c:pt idx="4">
                  <c:v>635.23689200000013</c:v>
                </c:pt>
                <c:pt idx="5">
                  <c:v>472.38975799999997</c:v>
                </c:pt>
                <c:pt idx="6">
                  <c:v>0</c:v>
                </c:pt>
                <c:pt idx="7">
                  <c:v>0</c:v>
                </c:pt>
                <c:pt idx="8">
                  <c:v>0</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504.50709299999988</c:v>
                </c:pt>
                <c:pt idx="1">
                  <c:v>391.55088699999993</c:v>
                </c:pt>
                <c:pt idx="2">
                  <c:v>392.17901800000004</c:v>
                </c:pt>
                <c:pt idx="3">
                  <c:v>278.07004899999993</c:v>
                </c:pt>
                <c:pt idx="4">
                  <c:v>130.98654400000001</c:v>
                </c:pt>
                <c:pt idx="5">
                  <c:v>99.23023400000001</c:v>
                </c:pt>
                <c:pt idx="6">
                  <c:v>0</c:v>
                </c:pt>
                <c:pt idx="7">
                  <c:v>0</c:v>
                </c:pt>
                <c:pt idx="8">
                  <c:v>0</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655.43283444874373</c:v>
                </c:pt>
                <c:pt idx="1">
                  <c:v>512.71761645614458</c:v>
                </c:pt>
                <c:pt idx="2">
                  <c:v>504.55134919419913</c:v>
                </c:pt>
                <c:pt idx="3">
                  <c:v>373.86430311664947</c:v>
                </c:pt>
                <c:pt idx="4">
                  <c:v>126.40353589571794</c:v>
                </c:pt>
                <c:pt idx="5">
                  <c:v>83.530758541997088</c:v>
                </c:pt>
                <c:pt idx="6">
                  <c:v>0</c:v>
                </c:pt>
                <c:pt idx="7">
                  <c:v>0</c:v>
                </c:pt>
                <c:pt idx="8">
                  <c:v>0</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591.763554</c:v>
                </c:pt>
                <c:pt idx="1">
                  <c:v>494.81907399999989</c:v>
                </c:pt>
                <c:pt idx="2">
                  <c:v>506.72026800000003</c:v>
                </c:pt>
                <c:pt idx="3">
                  <c:v>374.00483699999995</c:v>
                </c:pt>
                <c:pt idx="4">
                  <c:v>167.62498099999996</c:v>
                </c:pt>
                <c:pt idx="5">
                  <c:v>112.50384299999999</c:v>
                </c:pt>
                <c:pt idx="6">
                  <c:v>0</c:v>
                </c:pt>
                <c:pt idx="7">
                  <c:v>0</c:v>
                </c:pt>
                <c:pt idx="8">
                  <c:v>0</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2687.2567690000019</c:v>
                </c:pt>
                <c:pt idx="1">
                  <c:v>2220.0285439999998</c:v>
                </c:pt>
                <c:pt idx="2">
                  <c:v>2180.5619920000008</c:v>
                </c:pt>
                <c:pt idx="3">
                  <c:v>1758.1532140000004</c:v>
                </c:pt>
                <c:pt idx="4">
                  <c:v>986.45457000000033</c:v>
                </c:pt>
                <c:pt idx="5">
                  <c:v>768.75277900000003</c:v>
                </c:pt>
                <c:pt idx="6">
                  <c:v>0</c:v>
                </c:pt>
                <c:pt idx="7">
                  <c:v>0</c:v>
                </c:pt>
                <c:pt idx="8">
                  <c:v>0</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1528.8750480000003</c:v>
                </c:pt>
                <c:pt idx="1">
                  <c:v>1284.7001749999995</c:v>
                </c:pt>
                <c:pt idx="2">
                  <c:v>1317.1912330000005</c:v>
                </c:pt>
                <c:pt idx="3">
                  <c:v>1052.3634940000004</c:v>
                </c:pt>
                <c:pt idx="4">
                  <c:v>631.95844</c:v>
                </c:pt>
                <c:pt idx="5">
                  <c:v>495.10962100000012</c:v>
                </c:pt>
                <c:pt idx="6">
                  <c:v>0</c:v>
                </c:pt>
                <c:pt idx="7">
                  <c:v>0</c:v>
                </c:pt>
                <c:pt idx="8">
                  <c:v>0</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535.09064553379642</c:v>
                </c:pt>
                <c:pt idx="1">
                  <c:v>436.07108349469763</c:v>
                </c:pt>
                <c:pt idx="2">
                  <c:v>456.7394834225318</c:v>
                </c:pt>
                <c:pt idx="3">
                  <c:v>336.45163172668089</c:v>
                </c:pt>
                <c:pt idx="4">
                  <c:v>188.24556770585204</c:v>
                </c:pt>
                <c:pt idx="5">
                  <c:v>158.75979994903227</c:v>
                </c:pt>
                <c:pt idx="6">
                  <c:v>0</c:v>
                </c:pt>
                <c:pt idx="7">
                  <c:v>0</c:v>
                </c:pt>
                <c:pt idx="8">
                  <c:v>0</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Duben</c:v>
                </c:pt>
                <c:pt idx="1">
                  <c:v>Květen</c:v>
                </c:pt>
                <c:pt idx="2">
                  <c:v>Červen</c:v>
                </c:pt>
              </c:strCache>
            </c:strRef>
          </c:cat>
          <c:val>
            <c:numRef>
              <c:f>('8.11'!$B$27,'8.11'!$D$27,'8.11'!$F$27)</c:f>
              <c:numCache>
                <c:formatCode>#,##0.0</c:formatCode>
                <c:ptCount val="3"/>
                <c:pt idx="0">
                  <c:v>81268.224000000002</c:v>
                </c:pt>
                <c:pt idx="1">
                  <c:v>55367.256999999998</c:v>
                </c:pt>
                <c:pt idx="2">
                  <c:v>46351.77</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Duben</c:v>
                </c:pt>
                <c:pt idx="1">
                  <c:v>Květen</c:v>
                </c:pt>
                <c:pt idx="2">
                  <c:v>Červen</c:v>
                </c:pt>
              </c:strCache>
            </c:strRef>
          </c:cat>
          <c:val>
            <c:numRef>
              <c:f>('8.11'!$B$28,'8.11'!$D$28,'8.11'!$F$28)</c:f>
              <c:numCache>
                <c:formatCode>#,##0.0</c:formatCode>
                <c:ptCount val="3"/>
                <c:pt idx="0">
                  <c:v>240.25</c:v>
                </c:pt>
                <c:pt idx="1">
                  <c:v>285.33</c:v>
                </c:pt>
                <c:pt idx="2">
                  <c:v>295.68</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Duben</c:v>
                </c:pt>
                <c:pt idx="1">
                  <c:v>Květen</c:v>
                </c:pt>
                <c:pt idx="2">
                  <c:v>Červen</c:v>
                </c:pt>
              </c:strCache>
            </c:strRef>
          </c:cat>
          <c:val>
            <c:numRef>
              <c:f>('8.11'!$B$29,'8.11'!$D$29,'8.11'!$F$29)</c:f>
              <c:numCache>
                <c:formatCode>#,##0.0</c:formatCode>
                <c:ptCount val="3"/>
                <c:pt idx="0">
                  <c:v>3759.8199999999997</c:v>
                </c:pt>
                <c:pt idx="1">
                  <c:v>339.95</c:v>
                </c:pt>
                <c:pt idx="2">
                  <c:v>95.81</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Duben</c:v>
                </c:pt>
                <c:pt idx="1">
                  <c:v>Květen</c:v>
                </c:pt>
                <c:pt idx="2">
                  <c:v>Červen</c:v>
                </c:pt>
              </c:strCache>
            </c:strRef>
          </c:cat>
          <c:val>
            <c:numRef>
              <c:f>('8.11'!$B$30,'8.11'!$D$30,'8.11'!$F$30)</c:f>
              <c:numCache>
                <c:formatCode>#,##0.0</c:formatCode>
                <c:ptCount val="3"/>
                <c:pt idx="0">
                  <c:v>310.64999999999998</c:v>
                </c:pt>
                <c:pt idx="1">
                  <c:v>57.517000000000003</c:v>
                </c:pt>
                <c:pt idx="2">
                  <c:v>17.29</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Duben</c:v>
                </c:pt>
                <c:pt idx="1">
                  <c:v>Květen</c:v>
                </c:pt>
                <c:pt idx="2">
                  <c:v>Červen</c:v>
                </c:pt>
              </c:strCache>
            </c:strRef>
          </c:cat>
          <c:val>
            <c:numRef>
              <c:f>('8.11'!$B$31,'8.11'!$D$31,'8.11'!$F$31)</c:f>
              <c:numCache>
                <c:formatCode>#,##0.0</c:formatCode>
                <c:ptCount val="3"/>
                <c:pt idx="0">
                  <c:v>4475.9979999999996</c:v>
                </c:pt>
                <c:pt idx="1">
                  <c:v>2893.5680000000007</c:v>
                </c:pt>
                <c:pt idx="2">
                  <c:v>861.84800000000007</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Duben</c:v>
                </c:pt>
                <c:pt idx="1">
                  <c:v>Květen</c:v>
                </c:pt>
                <c:pt idx="2">
                  <c:v>Červen</c:v>
                </c:pt>
              </c:strCache>
            </c:strRef>
          </c:cat>
          <c:val>
            <c:numRef>
              <c:f>('8.11'!$B$32,'8.11'!$D$32,'8.11'!$F$32)</c:f>
              <c:numCache>
                <c:formatCode>#,##0.0</c:formatCode>
                <c:ptCount val="3"/>
                <c:pt idx="0">
                  <c:v>151389.63800000001</c:v>
                </c:pt>
                <c:pt idx="1">
                  <c:v>69197.356</c:v>
                </c:pt>
                <c:pt idx="2">
                  <c:v>41867.735000000015</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Duben</c:v>
                </c:pt>
                <c:pt idx="1">
                  <c:v>Květen</c:v>
                </c:pt>
                <c:pt idx="2">
                  <c:v>Červen</c:v>
                </c:pt>
              </c:strCache>
            </c:strRef>
          </c:cat>
          <c:val>
            <c:numRef>
              <c:f>('8.11'!$B$33,'8.11'!$D$33,'8.11'!$F$33)</c:f>
              <c:numCache>
                <c:formatCode>#,##0.0</c:formatCode>
                <c:ptCount val="3"/>
                <c:pt idx="0">
                  <c:v>126969.84599999998</c:v>
                </c:pt>
                <c:pt idx="1">
                  <c:v>36100.941999999995</c:v>
                </c:pt>
                <c:pt idx="2">
                  <c:v>21168.73</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Duben</c:v>
                </c:pt>
                <c:pt idx="1">
                  <c:v>Květen</c:v>
                </c:pt>
                <c:pt idx="2">
                  <c:v>Červen</c:v>
                </c:pt>
              </c:strCache>
            </c:strRef>
          </c:cat>
          <c:val>
            <c:numRef>
              <c:f>('8.11'!$B$34,'8.11'!$D$34,'8.11'!$F$34)</c:f>
              <c:numCache>
                <c:formatCode>#,##0.0</c:formatCode>
                <c:ptCount val="3"/>
                <c:pt idx="0">
                  <c:v>5270.36</c:v>
                </c:pt>
                <c:pt idx="1">
                  <c:v>2381.8000000000002</c:v>
                </c:pt>
                <c:pt idx="2">
                  <c:v>1191.9000000000001</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2.7124893082713111E-2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3.3403060566998134E-2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4.4662117383181731E-2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Duben</c:v>
                </c:pt>
                <c:pt idx="1">
                  <c:v>Květen</c:v>
                </c:pt>
                <c:pt idx="2">
                  <c:v>Červen</c:v>
                </c:pt>
              </c:strCache>
            </c:strRef>
          </c:cat>
          <c:val>
            <c:numRef>
              <c:f>('8.11'!$B$10,'8.11'!$D$10,'8.11'!$F$10)</c:f>
              <c:numCache>
                <c:formatCode>#,##0.0</c:formatCode>
                <c:ptCount val="3"/>
                <c:pt idx="0">
                  <c:v>94854.283999999985</c:v>
                </c:pt>
                <c:pt idx="1">
                  <c:v>65454.332000000002</c:v>
                </c:pt>
                <c:pt idx="2">
                  <c:v>28789.421000000002</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Duben</c:v>
                </c:pt>
                <c:pt idx="1">
                  <c:v>Květen</c:v>
                </c:pt>
                <c:pt idx="2">
                  <c:v>Červen</c:v>
                </c:pt>
              </c:strCache>
            </c:strRef>
          </c:cat>
          <c:val>
            <c:numRef>
              <c:f>('8.11'!$B$11,'8.11'!$D$11,'8.11'!$F$11)</c:f>
              <c:numCache>
                <c:formatCode>#,##0.0</c:formatCode>
                <c:ptCount val="3"/>
                <c:pt idx="0">
                  <c:v>6699.36</c:v>
                </c:pt>
                <c:pt idx="1">
                  <c:v>4554.6499999999996</c:v>
                </c:pt>
                <c:pt idx="2">
                  <c:v>2796.69</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Duben</c:v>
                </c:pt>
                <c:pt idx="1">
                  <c:v>Květen</c:v>
                </c:pt>
                <c:pt idx="2">
                  <c:v>Červen</c:v>
                </c:pt>
              </c:strCache>
            </c:strRef>
          </c:cat>
          <c:val>
            <c:numRef>
              <c:f>('8.11'!$B$12,'8.11'!$D$12,'8.11'!$F$12)</c:f>
              <c:numCache>
                <c:formatCode>#,##0.0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Duben</c:v>
                </c:pt>
                <c:pt idx="1">
                  <c:v>Květen</c:v>
                </c:pt>
                <c:pt idx="2">
                  <c:v>Červen</c:v>
                </c:pt>
              </c:strCache>
            </c:strRef>
          </c:cat>
          <c:val>
            <c:numRef>
              <c:f>('8.11'!$B$13,'8.11'!$D$13,'8.11'!$F$13)</c:f>
              <c:numCache>
                <c:formatCode>#,##0.0</c:formatCode>
                <c:ptCount val="3"/>
                <c:pt idx="0">
                  <c:v>0</c:v>
                </c:pt>
                <c:pt idx="1">
                  <c:v>0</c:v>
                </c:pt>
                <c:pt idx="2">
                  <c:v>0</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Duben</c:v>
                </c:pt>
                <c:pt idx="1">
                  <c:v>Květen</c:v>
                </c:pt>
                <c:pt idx="2">
                  <c:v>Červen</c:v>
                </c:pt>
              </c:strCache>
            </c:strRef>
          </c:cat>
          <c:val>
            <c:numRef>
              <c:f>('8.11'!$B$14,'8.11'!$D$14,'8.11'!$F$14)</c:f>
              <c:numCache>
                <c:formatCode>#,##0.0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Duben</c:v>
                </c:pt>
                <c:pt idx="1">
                  <c:v>Květen</c:v>
                </c:pt>
                <c:pt idx="2">
                  <c:v>Červen</c:v>
                </c:pt>
              </c:strCache>
            </c:strRef>
          </c:cat>
          <c:val>
            <c:numRef>
              <c:f>('8.11'!$B$15,'8.11'!$D$15,'8.11'!$F$15)</c:f>
              <c:numCache>
                <c:formatCode>#,##0.0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Duben</c:v>
                </c:pt>
                <c:pt idx="1">
                  <c:v>Květen</c:v>
                </c:pt>
                <c:pt idx="2">
                  <c:v>Červen</c:v>
                </c:pt>
              </c:strCache>
            </c:strRef>
          </c:cat>
          <c:val>
            <c:numRef>
              <c:f>('8.11'!$B$16,'8.11'!$D$16,'8.11'!$F$16)</c:f>
              <c:numCache>
                <c:formatCode>#,##0.0</c:formatCode>
                <c:ptCount val="3"/>
                <c:pt idx="0">
                  <c:v>212686.53900000002</c:v>
                </c:pt>
                <c:pt idx="1">
                  <c:v>69731.021000000008</c:v>
                </c:pt>
                <c:pt idx="2">
                  <c:v>61043.512999999999</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Duben</c:v>
                </c:pt>
                <c:pt idx="1">
                  <c:v>Květen</c:v>
                </c:pt>
                <c:pt idx="2">
                  <c:v>Červen</c:v>
                </c:pt>
              </c:strCache>
            </c:strRef>
          </c:cat>
          <c:val>
            <c:numRef>
              <c:f>('8.11'!$B$17,'8.11'!$D$17,'8.11'!$F$17)</c:f>
              <c:numCache>
                <c:formatCode>#,##0.0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Duben</c:v>
                </c:pt>
                <c:pt idx="1">
                  <c:v>Květen</c:v>
                </c:pt>
                <c:pt idx="2">
                  <c:v>Červen</c:v>
                </c:pt>
              </c:strCache>
            </c:strRef>
          </c:cat>
          <c:val>
            <c:numRef>
              <c:f>('8.11'!$B$18,'8.11'!$D$18,'8.11'!$F$18)</c:f>
              <c:numCache>
                <c:formatCode>#,##0.0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Duben</c:v>
                </c:pt>
                <c:pt idx="1">
                  <c:v>Květen</c:v>
                </c:pt>
                <c:pt idx="2">
                  <c:v>Červen</c:v>
                </c:pt>
              </c:strCache>
            </c:strRef>
          </c:cat>
          <c:val>
            <c:numRef>
              <c:f>('8.11'!$B$19,'8.11'!$D$19,'8.11'!$F$19)</c:f>
              <c:numCache>
                <c:formatCode>#,##0.0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Duben</c:v>
                </c:pt>
                <c:pt idx="1">
                  <c:v>Květen</c:v>
                </c:pt>
                <c:pt idx="2">
                  <c:v>Červen</c:v>
                </c:pt>
              </c:strCache>
            </c:strRef>
          </c:cat>
          <c:val>
            <c:numRef>
              <c:f>('8.11'!$B$20,'8.11'!$D$20,'8.11'!$F$20)</c:f>
              <c:numCache>
                <c:formatCode>#,##0.0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Duben</c:v>
                </c:pt>
                <c:pt idx="1">
                  <c:v>Květen</c:v>
                </c:pt>
                <c:pt idx="2">
                  <c:v>Červen</c:v>
                </c:pt>
              </c:strCache>
            </c:strRef>
          </c:cat>
          <c:val>
            <c:numRef>
              <c:f>('8.11'!$B$21,'8.11'!$D$21,'8.11'!$F$21)</c:f>
              <c:numCache>
                <c:formatCode>#,##0.0</c:formatCode>
                <c:ptCount val="3"/>
                <c:pt idx="0">
                  <c:v>693</c:v>
                </c:pt>
                <c:pt idx="1">
                  <c:v>1836.731</c:v>
                </c:pt>
                <c:pt idx="2">
                  <c:v>2081</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Duben</c:v>
                </c:pt>
                <c:pt idx="1">
                  <c:v>Květen</c:v>
                </c:pt>
                <c:pt idx="2">
                  <c:v>Červen</c:v>
                </c:pt>
              </c:strCache>
            </c:strRef>
          </c:cat>
          <c:val>
            <c:numRef>
              <c:f>('8.11'!$B$22,'8.11'!$D$22,'8.11'!$F$22)</c:f>
              <c:numCache>
                <c:formatCode>#,##0.0</c:formatCode>
                <c:ptCount val="3"/>
                <c:pt idx="0">
                  <c:v>0</c:v>
                </c:pt>
                <c:pt idx="1">
                  <c:v>0</c:v>
                </c:pt>
                <c:pt idx="2">
                  <c:v>0</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Duben</c:v>
                </c:pt>
                <c:pt idx="1">
                  <c:v>Květen</c:v>
                </c:pt>
                <c:pt idx="2">
                  <c:v>Červen</c:v>
                </c:pt>
              </c:strCache>
            </c:strRef>
          </c:cat>
          <c:val>
            <c:numRef>
              <c:f>('8.11'!$B$23,'8.11'!$D$23,'8.11'!$F$23)</c:f>
              <c:numCache>
                <c:formatCode>#,##0.0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Duben</c:v>
                </c:pt>
                <c:pt idx="1">
                  <c:v>Květen</c:v>
                </c:pt>
                <c:pt idx="2">
                  <c:v>Červen</c:v>
                </c:pt>
              </c:strCache>
            </c:strRef>
          </c:cat>
          <c:val>
            <c:numRef>
              <c:f>('8.11'!$B$24,'8.11'!$D$24,'8.11'!$F$24)</c:f>
              <c:numCache>
                <c:formatCode>#,##0.0</c:formatCode>
                <c:ptCount val="3"/>
                <c:pt idx="0">
                  <c:v>0</c:v>
                </c:pt>
                <c:pt idx="1">
                  <c:v>0.26900000000000002</c:v>
                </c:pt>
                <c:pt idx="2">
                  <c:v>0</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Duben</c:v>
                </c:pt>
                <c:pt idx="1">
                  <c:v>Květen</c:v>
                </c:pt>
                <c:pt idx="2">
                  <c:v>Červen</c:v>
                </c:pt>
              </c:strCache>
            </c:strRef>
          </c:cat>
          <c:val>
            <c:numRef>
              <c:f>('8.11'!$B$25,'8.11'!$D$25,'8.11'!$F$25)</c:f>
              <c:numCache>
                <c:formatCode>#,##0.0</c:formatCode>
                <c:ptCount val="3"/>
                <c:pt idx="0">
                  <c:v>59071.654000000017</c:v>
                </c:pt>
                <c:pt idx="1">
                  <c:v>26047.977999999999</c:v>
                </c:pt>
                <c:pt idx="2">
                  <c:v>17793.219000000005</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Duben</c:v>
                </c:pt>
                <c:pt idx="1">
                  <c:v>Květen</c:v>
                </c:pt>
                <c:pt idx="2">
                  <c:v>Červen</c:v>
                </c:pt>
              </c:strCache>
            </c:strRef>
          </c:cat>
          <c:val>
            <c:numRef>
              <c:f>('8.12'!$B$28,'8.12'!$D$28,'8.12'!$F$28)</c:f>
              <c:numCache>
                <c:formatCode>#,##0.0</c:formatCode>
                <c:ptCount val="3"/>
                <c:pt idx="0">
                  <c:v>512882.31199999998</c:v>
                </c:pt>
                <c:pt idx="1">
                  <c:v>462832.05700000003</c:v>
                </c:pt>
                <c:pt idx="2">
                  <c:v>385725.77799999999</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Duben</c:v>
                </c:pt>
                <c:pt idx="1">
                  <c:v>Květen</c:v>
                </c:pt>
                <c:pt idx="2">
                  <c:v>Červen</c:v>
                </c:pt>
              </c:strCache>
            </c:strRef>
          </c:cat>
          <c:val>
            <c:numRef>
              <c:f>('8.12'!$B$29,'8.12'!$D$29,'8.12'!$F$29)</c:f>
              <c:numCache>
                <c:formatCode>#,##0.0</c:formatCode>
                <c:ptCount val="3"/>
                <c:pt idx="0">
                  <c:v>1195.3800000000001</c:v>
                </c:pt>
                <c:pt idx="1">
                  <c:v>201.108</c:v>
                </c:pt>
                <c:pt idx="2">
                  <c:v>53.51</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Duben</c:v>
                </c:pt>
                <c:pt idx="1">
                  <c:v>Květen</c:v>
                </c:pt>
                <c:pt idx="2">
                  <c:v>Červen</c:v>
                </c:pt>
              </c:strCache>
            </c:strRef>
          </c:cat>
          <c:val>
            <c:numRef>
              <c:f>('8.12'!$B$30,'8.12'!$D$30,'8.12'!$F$30)</c:f>
              <c:numCache>
                <c:formatCode>#,##0.0</c:formatCode>
                <c:ptCount val="3"/>
                <c:pt idx="0">
                  <c:v>2275.4290000000001</c:v>
                </c:pt>
                <c:pt idx="1">
                  <c:v>594.93799999999999</c:v>
                </c:pt>
                <c:pt idx="2">
                  <c:v>351.16899999999998</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Duben</c:v>
                </c:pt>
                <c:pt idx="1">
                  <c:v>Květen</c:v>
                </c:pt>
                <c:pt idx="2">
                  <c:v>Červen</c:v>
                </c:pt>
              </c:strCache>
            </c:strRef>
          </c:cat>
          <c:val>
            <c:numRef>
              <c:f>('8.12'!$B$31,'8.12'!$D$31,'8.12'!$F$31)</c:f>
              <c:numCache>
                <c:formatCode>#,##0.0</c:formatCode>
                <c:ptCount val="3"/>
                <c:pt idx="0">
                  <c:v>96</c:v>
                </c:pt>
                <c:pt idx="1">
                  <c:v>17</c:v>
                </c:pt>
                <c:pt idx="2">
                  <c:v>7</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Duben</c:v>
                </c:pt>
                <c:pt idx="1">
                  <c:v>Květen</c:v>
                </c:pt>
                <c:pt idx="2">
                  <c:v>Červen</c:v>
                </c:pt>
              </c:strCache>
            </c:strRef>
          </c:cat>
          <c:val>
            <c:numRef>
              <c:f>('8.12'!$B$32,'8.12'!$D$32,'8.12'!$F$32)</c:f>
              <c:numCache>
                <c:formatCode>#,##0.0</c:formatCode>
                <c:ptCount val="3"/>
                <c:pt idx="0">
                  <c:v>1528.797</c:v>
                </c:pt>
                <c:pt idx="1">
                  <c:v>1528.203</c:v>
                </c:pt>
                <c:pt idx="2">
                  <c:v>1383.3600000000001</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Duben</c:v>
                </c:pt>
                <c:pt idx="1">
                  <c:v>Květen</c:v>
                </c:pt>
                <c:pt idx="2">
                  <c:v>Červen</c:v>
                </c:pt>
              </c:strCache>
            </c:strRef>
          </c:cat>
          <c:val>
            <c:numRef>
              <c:f>('8.12'!$B$33,'8.12'!$D$33,'8.12'!$F$33)</c:f>
              <c:numCache>
                <c:formatCode>#,##0.0</c:formatCode>
                <c:ptCount val="3"/>
                <c:pt idx="0">
                  <c:v>219308.13199999998</c:v>
                </c:pt>
                <c:pt idx="1">
                  <c:v>85433.08</c:v>
                </c:pt>
                <c:pt idx="2">
                  <c:v>62600.438999999998</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Duben</c:v>
                </c:pt>
                <c:pt idx="1">
                  <c:v>Květen</c:v>
                </c:pt>
                <c:pt idx="2">
                  <c:v>Červen</c:v>
                </c:pt>
              </c:strCache>
            </c:strRef>
          </c:cat>
          <c:val>
            <c:numRef>
              <c:f>('8.12'!$B$34,'8.12'!$D$34,'8.12'!$F$34)</c:f>
              <c:numCache>
                <c:formatCode>#,##0.0</c:formatCode>
                <c:ptCount val="3"/>
                <c:pt idx="0">
                  <c:v>99597.672999999995</c:v>
                </c:pt>
                <c:pt idx="1">
                  <c:v>33360.228000000003</c:v>
                </c:pt>
                <c:pt idx="2">
                  <c:v>22129.319</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Duben</c:v>
                </c:pt>
                <c:pt idx="1">
                  <c:v>Květen</c:v>
                </c:pt>
                <c:pt idx="2">
                  <c:v>Červen</c:v>
                </c:pt>
              </c:strCache>
            </c:strRef>
          </c:cat>
          <c:val>
            <c:numRef>
              <c:f>('8.12'!$B$35,'8.12'!$D$35,'8.12'!$F$35)</c:f>
              <c:numCache>
                <c:formatCode>#,##0.0</c:formatCode>
                <c:ptCount val="3"/>
                <c:pt idx="0">
                  <c:v>2056.3420000000001</c:v>
                </c:pt>
                <c:pt idx="1">
                  <c:v>717.27700000000004</c:v>
                </c:pt>
                <c:pt idx="2">
                  <c:v>242.85300000000001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2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0.11316109041503523</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0.15907700247690232</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0.23988082440867911</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Duben</c:v>
                </c:pt>
                <c:pt idx="1">
                  <c:v>Květen</c:v>
                </c:pt>
                <c:pt idx="2">
                  <c:v>Červen</c:v>
                </c:pt>
              </c:strCache>
            </c:strRef>
          </c:cat>
          <c:val>
            <c:numRef>
              <c:f>('8.12'!$B$10,'8.12'!$D$10,'8.12'!$F$10)</c:f>
              <c:numCache>
                <c:formatCode>#,##0.0</c:formatCode>
                <c:ptCount val="3"/>
                <c:pt idx="0">
                  <c:v>94369.168000000005</c:v>
                </c:pt>
                <c:pt idx="1">
                  <c:v>39953.633999999998</c:v>
                </c:pt>
                <c:pt idx="2">
                  <c:v>28920.059000000001</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Duben</c:v>
                </c:pt>
                <c:pt idx="1">
                  <c:v>Květen</c:v>
                </c:pt>
                <c:pt idx="2">
                  <c:v>Červen</c:v>
                </c:pt>
              </c:strCache>
            </c:strRef>
          </c:cat>
          <c:val>
            <c:numRef>
              <c:f>('8.12'!$B$11,'8.12'!$D$11,'8.12'!$F$11)</c:f>
              <c:numCache>
                <c:formatCode>#,##0.0</c:formatCode>
                <c:ptCount val="3"/>
                <c:pt idx="0">
                  <c:v>4055.9520000000002</c:v>
                </c:pt>
                <c:pt idx="1">
                  <c:v>3510.3609999999999</c:v>
                </c:pt>
                <c:pt idx="2">
                  <c:v>2345.54</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Duben</c:v>
                </c:pt>
                <c:pt idx="1">
                  <c:v>Květen</c:v>
                </c:pt>
                <c:pt idx="2">
                  <c:v>Červen</c:v>
                </c:pt>
              </c:strCache>
            </c:strRef>
          </c:cat>
          <c:val>
            <c:numRef>
              <c:f>('8.12'!$B$12,'8.12'!$D$12,'8.12'!$F$12)</c:f>
              <c:numCache>
                <c:formatCode>#,##0.0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Duben</c:v>
                </c:pt>
                <c:pt idx="1">
                  <c:v>Květen</c:v>
                </c:pt>
                <c:pt idx="2">
                  <c:v>Červen</c:v>
                </c:pt>
              </c:strCache>
            </c:strRef>
          </c:cat>
          <c:val>
            <c:numRef>
              <c:f>('8.12'!$B$13,'8.12'!$D$13,'8.12'!$F$13)</c:f>
              <c:numCache>
                <c:formatCode>#,##0.0</c:formatCode>
                <c:ptCount val="3"/>
                <c:pt idx="0">
                  <c:v>0</c:v>
                </c:pt>
                <c:pt idx="1">
                  <c:v>0</c:v>
                </c:pt>
                <c:pt idx="2">
                  <c:v>0</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Duben</c:v>
                </c:pt>
                <c:pt idx="1">
                  <c:v>Květen</c:v>
                </c:pt>
                <c:pt idx="2">
                  <c:v>Červen</c:v>
                </c:pt>
              </c:strCache>
            </c:strRef>
          </c:cat>
          <c:val>
            <c:numRef>
              <c:f>('8.12'!$B$14,'8.12'!$D$14,'8.12'!$F$14)</c:f>
              <c:numCache>
                <c:formatCode>#,##0.0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Duben</c:v>
                </c:pt>
                <c:pt idx="1">
                  <c:v>Květen</c:v>
                </c:pt>
                <c:pt idx="2">
                  <c:v>Červen</c:v>
                </c:pt>
              </c:strCache>
            </c:strRef>
          </c:cat>
          <c:val>
            <c:numRef>
              <c:f>('8.12'!$B$15,'8.12'!$D$15,'8.12'!$F$15)</c:f>
              <c:numCache>
                <c:formatCode>#,##0.0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Duben</c:v>
                </c:pt>
                <c:pt idx="1">
                  <c:v>Květen</c:v>
                </c:pt>
                <c:pt idx="2">
                  <c:v>Červen</c:v>
                </c:pt>
              </c:strCache>
            </c:strRef>
          </c:cat>
          <c:val>
            <c:numRef>
              <c:f>('8.12'!$B$16,'8.12'!$D$16,'8.12'!$F$16)</c:f>
              <c:numCache>
                <c:formatCode>#,##0.0</c:formatCode>
                <c:ptCount val="3"/>
                <c:pt idx="0">
                  <c:v>1141795.4610000001</c:v>
                </c:pt>
                <c:pt idx="1">
                  <c:v>462427.64800000004</c:v>
                </c:pt>
                <c:pt idx="2">
                  <c:v>324028.90500000003</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Duben</c:v>
                </c:pt>
                <c:pt idx="1">
                  <c:v>Květen</c:v>
                </c:pt>
                <c:pt idx="2">
                  <c:v>Červen</c:v>
                </c:pt>
              </c:strCache>
            </c:strRef>
          </c:cat>
          <c:val>
            <c:numRef>
              <c:f>('8.12'!$B$17,'8.12'!$D$17,'8.12'!$F$17)</c:f>
              <c:numCache>
                <c:formatCode>#,##0.0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Duben</c:v>
                </c:pt>
                <c:pt idx="1">
                  <c:v>Květen</c:v>
                </c:pt>
                <c:pt idx="2">
                  <c:v>Červen</c:v>
                </c:pt>
              </c:strCache>
            </c:strRef>
          </c:cat>
          <c:val>
            <c:numRef>
              <c:f>('8.12'!$B$18,'8.12'!$D$18,'8.12'!$F$18)</c:f>
              <c:numCache>
                <c:formatCode>#,##0.0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Duben</c:v>
                </c:pt>
                <c:pt idx="1">
                  <c:v>Květen</c:v>
                </c:pt>
                <c:pt idx="2">
                  <c:v>Červen</c:v>
                </c:pt>
              </c:strCache>
            </c:strRef>
          </c:cat>
          <c:val>
            <c:numRef>
              <c:f>('8.12'!$B$19,'8.12'!$D$19,'8.12'!$F$19)</c:f>
              <c:numCache>
                <c:formatCode>#,##0.0</c:formatCode>
                <c:ptCount val="3"/>
                <c:pt idx="0">
                  <c:v>3982.826</c:v>
                </c:pt>
                <c:pt idx="1">
                  <c:v>14207.08</c:v>
                </c:pt>
                <c:pt idx="2">
                  <c:v>25870.474000000002</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Duben</c:v>
                </c:pt>
                <c:pt idx="1">
                  <c:v>Květen</c:v>
                </c:pt>
                <c:pt idx="2">
                  <c:v>Červen</c:v>
                </c:pt>
              </c:strCache>
            </c:strRef>
          </c:cat>
          <c:val>
            <c:numRef>
              <c:f>('8.12'!$B$20,'8.12'!$D$20,'8.12'!$F$20)</c:f>
              <c:numCache>
                <c:formatCode>#,##0.0</c:formatCode>
                <c:ptCount val="3"/>
                <c:pt idx="0">
                  <c:v>2226.366</c:v>
                </c:pt>
                <c:pt idx="1">
                  <c:v>1492.367</c:v>
                </c:pt>
                <c:pt idx="2">
                  <c:v>1202.999</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Duben</c:v>
                </c:pt>
                <c:pt idx="1">
                  <c:v>Květen</c:v>
                </c:pt>
                <c:pt idx="2">
                  <c:v>Červen</c:v>
                </c:pt>
              </c:strCache>
            </c:strRef>
          </c:cat>
          <c:val>
            <c:numRef>
              <c:f>('8.12'!$B$21,'8.12'!$D$21,'8.12'!$F$21)</c:f>
              <c:numCache>
                <c:formatCode>#,##0.0</c:formatCode>
                <c:ptCount val="3"/>
                <c:pt idx="0">
                  <c:v>5980.5330172407848</c:v>
                </c:pt>
                <c:pt idx="1">
                  <c:v>6197.5729338872952</c:v>
                </c:pt>
                <c:pt idx="2">
                  <c:v>7005.5196108417367</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Duben</c:v>
                </c:pt>
                <c:pt idx="1">
                  <c:v>Květen</c:v>
                </c:pt>
                <c:pt idx="2">
                  <c:v>Červen</c:v>
                </c:pt>
              </c:strCache>
            </c:strRef>
          </c:cat>
          <c:val>
            <c:numRef>
              <c:f>('8.12'!$B$22,'8.12'!$D$22,'8.12'!$F$22)</c:f>
              <c:numCache>
                <c:formatCode>#,##0.0</c:formatCode>
                <c:ptCount val="3"/>
                <c:pt idx="0">
                  <c:v>19745.900000000001</c:v>
                </c:pt>
                <c:pt idx="1">
                  <c:v>58891.03</c:v>
                </c:pt>
                <c:pt idx="2">
                  <c:v>64147.759999999995</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Duben</c:v>
                </c:pt>
                <c:pt idx="1">
                  <c:v>Květen</c:v>
                </c:pt>
                <c:pt idx="2">
                  <c:v>Červen</c:v>
                </c:pt>
              </c:strCache>
            </c:strRef>
          </c:cat>
          <c:val>
            <c:numRef>
              <c:f>('8.12'!$B$23,'8.12'!$D$23,'8.12'!$F$23)</c:f>
              <c:numCache>
                <c:formatCode>#,##0.0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Duben</c:v>
                </c:pt>
                <c:pt idx="1">
                  <c:v>Květen</c:v>
                </c:pt>
                <c:pt idx="2">
                  <c:v>Červen</c:v>
                </c:pt>
              </c:strCache>
            </c:strRef>
          </c:cat>
          <c:val>
            <c:numRef>
              <c:f>('8.12'!$B$24,'8.12'!$D$24,'8.12'!$F$24)</c:f>
              <c:numCache>
                <c:formatCode>#,##0.0</c:formatCode>
                <c:ptCount val="3"/>
                <c:pt idx="0">
                  <c:v>2500.5119999999997</c:v>
                </c:pt>
                <c:pt idx="1">
                  <c:v>805.64399999999989</c:v>
                </c:pt>
                <c:pt idx="2">
                  <c:v>1143.155</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Duben</c:v>
                </c:pt>
                <c:pt idx="1">
                  <c:v>Květen</c:v>
                </c:pt>
                <c:pt idx="2">
                  <c:v>Červen</c:v>
                </c:pt>
              </c:strCache>
            </c:strRef>
          </c:cat>
          <c:val>
            <c:numRef>
              <c:f>('8.12'!$B$25,'8.12'!$D$25,'8.12'!$F$25)</c:f>
              <c:numCache>
                <c:formatCode>#,##0.0</c:formatCode>
                <c:ptCount val="3"/>
                <c:pt idx="0">
                  <c:v>483496.49598275911</c:v>
                </c:pt>
                <c:pt idx="1">
                  <c:v>398969.23306611268</c:v>
                </c:pt>
                <c:pt idx="2">
                  <c:v>314088.36738915823</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Duben</c:v>
                </c:pt>
                <c:pt idx="1">
                  <c:v>Květen</c:v>
                </c:pt>
                <c:pt idx="2">
                  <c:v>Červen</c:v>
                </c:pt>
              </c:strCache>
            </c:strRef>
          </c:cat>
          <c:val>
            <c:numRef>
              <c:f>('8.13'!$B$27,'8.13'!$D$27,'8.13'!$F$27)</c:f>
              <c:numCache>
                <c:formatCode>#,##0.0</c:formatCode>
                <c:ptCount val="3"/>
                <c:pt idx="0">
                  <c:v>300135.19099999999</c:v>
                </c:pt>
                <c:pt idx="1">
                  <c:v>282552.087</c:v>
                </c:pt>
                <c:pt idx="2">
                  <c:v>237150.50399999999</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Duben</c:v>
                </c:pt>
                <c:pt idx="1">
                  <c:v>Květen</c:v>
                </c:pt>
                <c:pt idx="2">
                  <c:v>Červen</c:v>
                </c:pt>
              </c:strCache>
            </c:strRef>
          </c:cat>
          <c:val>
            <c:numRef>
              <c:f>('8.13'!$B$28,'8.13'!$D$28,'8.13'!$F$28)</c:f>
              <c:numCache>
                <c:formatCode>#,##0.0</c:formatCode>
                <c:ptCount val="3"/>
                <c:pt idx="0">
                  <c:v>42062.162000000004</c:v>
                </c:pt>
                <c:pt idx="1">
                  <c:v>18086.414000000001</c:v>
                </c:pt>
                <c:pt idx="2">
                  <c:v>10073.053</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Duben</c:v>
                </c:pt>
                <c:pt idx="1">
                  <c:v>Květen</c:v>
                </c:pt>
                <c:pt idx="2">
                  <c:v>Červen</c:v>
                </c:pt>
              </c:strCache>
            </c:strRef>
          </c:cat>
          <c:val>
            <c:numRef>
              <c:f>('8.13'!$B$29,'8.13'!$D$29,'8.13'!$F$29)</c:f>
              <c:numCache>
                <c:formatCode>#,##0.0</c:formatCode>
                <c:ptCount val="3"/>
                <c:pt idx="0">
                  <c:v>13872.66</c:v>
                </c:pt>
                <c:pt idx="1">
                  <c:v>4009.74</c:v>
                </c:pt>
                <c:pt idx="2">
                  <c:v>1517.15</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Duben</c:v>
                </c:pt>
                <c:pt idx="1">
                  <c:v>Květen</c:v>
                </c:pt>
                <c:pt idx="2">
                  <c:v>Červen</c:v>
                </c:pt>
              </c:strCache>
            </c:strRef>
          </c:cat>
          <c:val>
            <c:numRef>
              <c:f>('8.13'!$B$30,'8.13'!$D$30,'8.13'!$F$30)</c:f>
              <c:numCache>
                <c:formatCode>#,##0.0</c:formatCode>
                <c:ptCount val="3"/>
                <c:pt idx="0">
                  <c:v>1439.5930000000001</c:v>
                </c:pt>
                <c:pt idx="1">
                  <c:v>430.75200000000001</c:v>
                </c:pt>
                <c:pt idx="2">
                  <c:v>17.798999999999999</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Duben</c:v>
                </c:pt>
                <c:pt idx="1">
                  <c:v>Květen</c:v>
                </c:pt>
                <c:pt idx="2">
                  <c:v>Červen</c:v>
                </c:pt>
              </c:strCache>
            </c:strRef>
          </c:cat>
          <c:val>
            <c:numRef>
              <c:f>('8.13'!$B$31,'8.13'!$D$31,'8.13'!$F$31)</c:f>
              <c:numCache>
                <c:formatCode>#,##0.0</c:formatCode>
                <c:ptCount val="3"/>
                <c:pt idx="0">
                  <c:v>9864.6099999999988</c:v>
                </c:pt>
                <c:pt idx="1">
                  <c:v>2913.91</c:v>
                </c:pt>
                <c:pt idx="2">
                  <c:v>1705.4499999999998</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Duben</c:v>
                </c:pt>
                <c:pt idx="1">
                  <c:v>Květen</c:v>
                </c:pt>
                <c:pt idx="2">
                  <c:v>Červen</c:v>
                </c:pt>
              </c:strCache>
            </c:strRef>
          </c:cat>
          <c:val>
            <c:numRef>
              <c:f>('8.13'!$B$32,'8.13'!$D$32,'8.13'!$F$32)</c:f>
              <c:numCache>
                <c:formatCode>#,##0.0</c:formatCode>
                <c:ptCount val="3"/>
                <c:pt idx="0">
                  <c:v>356113.266</c:v>
                </c:pt>
                <c:pt idx="1">
                  <c:v>145216.783</c:v>
                </c:pt>
                <c:pt idx="2">
                  <c:v>99016.664999999994</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Duben</c:v>
                </c:pt>
                <c:pt idx="1">
                  <c:v>Květen</c:v>
                </c:pt>
                <c:pt idx="2">
                  <c:v>Červen</c:v>
                </c:pt>
              </c:strCache>
            </c:strRef>
          </c:cat>
          <c:val>
            <c:numRef>
              <c:f>('8.13'!$B$33,'8.13'!$D$33,'8.13'!$F$33)</c:f>
              <c:numCache>
                <c:formatCode>#,##0.0</c:formatCode>
                <c:ptCount val="3"/>
                <c:pt idx="0">
                  <c:v>158247.53300000005</c:v>
                </c:pt>
                <c:pt idx="1">
                  <c:v>56672.03100000001</c:v>
                </c:pt>
                <c:pt idx="2">
                  <c:v>33320.043999999994</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Duben</c:v>
                </c:pt>
                <c:pt idx="1">
                  <c:v>Květen</c:v>
                </c:pt>
                <c:pt idx="2">
                  <c:v>Červen</c:v>
                </c:pt>
              </c:strCache>
            </c:strRef>
          </c:cat>
          <c:val>
            <c:numRef>
              <c:f>('8.13'!$B$34,'8.13'!$D$34,'8.13'!$F$34)</c:f>
              <c:numCache>
                <c:formatCode>#,##0.0</c:formatCode>
                <c:ptCount val="3"/>
                <c:pt idx="0">
                  <c:v>16662.620999999999</c:v>
                </c:pt>
                <c:pt idx="1">
                  <c:v>6104.603000000001</c:v>
                </c:pt>
                <c:pt idx="2">
                  <c:v>6173.697000000001</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0.25769653268366693</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0.21963732622084223</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0.14880449324258252</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Duben</c:v>
                </c:pt>
                <c:pt idx="1">
                  <c:v>Květen</c:v>
                </c:pt>
                <c:pt idx="2">
                  <c:v>Červen</c:v>
                </c:pt>
              </c:strCache>
            </c:strRef>
          </c:cat>
          <c:val>
            <c:numRef>
              <c:f>('8.13'!$B$10,'8.13'!$D$10,'8.13'!$F$10)</c:f>
              <c:numCache>
                <c:formatCode>#,##0.0</c:formatCode>
                <c:ptCount val="3"/>
                <c:pt idx="0">
                  <c:v>129571.66899999998</c:v>
                </c:pt>
                <c:pt idx="1">
                  <c:v>103566.59999999999</c:v>
                </c:pt>
                <c:pt idx="2">
                  <c:v>82579.223999999987</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Duben</c:v>
                </c:pt>
                <c:pt idx="1">
                  <c:v>Květen</c:v>
                </c:pt>
                <c:pt idx="2">
                  <c:v>Červen</c:v>
                </c:pt>
              </c:strCache>
            </c:strRef>
          </c:cat>
          <c:val>
            <c:numRef>
              <c:f>('8.13'!$B$11,'8.13'!$D$11,'8.13'!$F$11)</c:f>
              <c:numCache>
                <c:formatCode>#,##0.0</c:formatCode>
                <c:ptCount val="3"/>
                <c:pt idx="0">
                  <c:v>1634.7980000000002</c:v>
                </c:pt>
                <c:pt idx="1">
                  <c:v>1796.433</c:v>
                </c:pt>
                <c:pt idx="2">
                  <c:v>1704.2910000000002</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Duben</c:v>
                </c:pt>
                <c:pt idx="1">
                  <c:v>Květen</c:v>
                </c:pt>
                <c:pt idx="2">
                  <c:v>Červen</c:v>
                </c:pt>
              </c:strCache>
            </c:strRef>
          </c:cat>
          <c:val>
            <c:numRef>
              <c:f>('8.13'!$B$12,'8.13'!$D$12,'8.13'!$F$12)</c:f>
              <c:numCache>
                <c:formatCode>#,##0.0</c:formatCode>
                <c:ptCount val="3"/>
                <c:pt idx="0">
                  <c:v>818.48</c:v>
                </c:pt>
                <c:pt idx="1">
                  <c:v>262.27</c:v>
                </c:pt>
                <c:pt idx="2">
                  <c:v>119.33</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Duben</c:v>
                </c:pt>
                <c:pt idx="1">
                  <c:v>Květen</c:v>
                </c:pt>
                <c:pt idx="2">
                  <c:v>Červen</c:v>
                </c:pt>
              </c:strCache>
            </c:strRef>
          </c:cat>
          <c:val>
            <c:numRef>
              <c:f>('8.13'!$B$13,'8.13'!$D$13,'8.13'!$F$13)</c:f>
              <c:numCache>
                <c:formatCode>#,##0.0</c:formatCode>
                <c:ptCount val="3"/>
                <c:pt idx="0">
                  <c:v>0</c:v>
                </c:pt>
                <c:pt idx="1">
                  <c:v>0</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Duben</c:v>
                </c:pt>
                <c:pt idx="1">
                  <c:v>Květen</c:v>
                </c:pt>
                <c:pt idx="2">
                  <c:v>Červen</c:v>
                </c:pt>
              </c:strCache>
            </c:strRef>
          </c:cat>
          <c:val>
            <c:numRef>
              <c:f>('8.13'!$B$14,'8.13'!$D$14,'8.13'!$F$14)</c:f>
              <c:numCache>
                <c:formatCode>#,##0.0</c:formatCode>
                <c:ptCount val="3"/>
                <c:pt idx="0">
                  <c:v>123</c:v>
                </c:pt>
                <c:pt idx="1">
                  <c:v>118</c:v>
                </c:pt>
                <c:pt idx="2">
                  <c:v>112</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Duben</c:v>
                </c:pt>
                <c:pt idx="1">
                  <c:v>Květen</c:v>
                </c:pt>
                <c:pt idx="2">
                  <c:v>Červen</c:v>
                </c:pt>
              </c:strCache>
            </c:strRef>
          </c:cat>
          <c:val>
            <c:numRef>
              <c:f>('8.13'!$B$15,'8.13'!$D$15,'8.13'!$F$15)</c:f>
              <c:numCache>
                <c:formatCode>#,##0.0</c:formatCode>
                <c:ptCount val="3"/>
                <c:pt idx="0">
                  <c:v>9</c:v>
                </c:pt>
                <c:pt idx="1">
                  <c:v>14</c:v>
                </c:pt>
                <c:pt idx="2">
                  <c:v>11</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Duben</c:v>
                </c:pt>
                <c:pt idx="1">
                  <c:v>Květen</c:v>
                </c:pt>
                <c:pt idx="2">
                  <c:v>Červen</c:v>
                </c:pt>
              </c:strCache>
            </c:strRef>
          </c:cat>
          <c:val>
            <c:numRef>
              <c:f>('8.13'!$B$16,'8.13'!$D$16,'8.13'!$F$16)</c:f>
              <c:numCache>
                <c:formatCode>#,##0.0</c:formatCode>
                <c:ptCount val="3"/>
                <c:pt idx="0">
                  <c:v>822460.04499999993</c:v>
                </c:pt>
                <c:pt idx="1">
                  <c:v>461232.45</c:v>
                </c:pt>
                <c:pt idx="2">
                  <c:v>379950.63099999999</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Duben</c:v>
                </c:pt>
                <c:pt idx="1">
                  <c:v>Květen</c:v>
                </c:pt>
                <c:pt idx="2">
                  <c:v>Červen</c:v>
                </c:pt>
              </c:strCache>
            </c:strRef>
          </c:cat>
          <c:val>
            <c:numRef>
              <c:f>('8.13'!$B$17,'8.13'!$D$17,'8.13'!$F$17)</c:f>
              <c:numCache>
                <c:formatCode>#,##0.0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Duben</c:v>
                </c:pt>
                <c:pt idx="1">
                  <c:v>Květen</c:v>
                </c:pt>
                <c:pt idx="2">
                  <c:v>Červen</c:v>
                </c:pt>
              </c:strCache>
            </c:strRef>
          </c:cat>
          <c:val>
            <c:numRef>
              <c:f>('8.13'!$B$18,'8.13'!$D$18,'8.13'!$F$18)</c:f>
              <c:numCache>
                <c:formatCode>#,##0.0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Duben</c:v>
                </c:pt>
                <c:pt idx="1">
                  <c:v>Květen</c:v>
                </c:pt>
                <c:pt idx="2">
                  <c:v>Červen</c:v>
                </c:pt>
              </c:strCache>
            </c:strRef>
          </c:cat>
          <c:val>
            <c:numRef>
              <c:f>('8.13'!$B$19,'8.13'!$D$19,'8.13'!$F$19)</c:f>
              <c:numCache>
                <c:formatCode>#,##0.0</c:formatCode>
                <c:ptCount val="3"/>
                <c:pt idx="0">
                  <c:v>265</c:v>
                </c:pt>
                <c:pt idx="1">
                  <c:v>18</c:v>
                </c:pt>
                <c:pt idx="2">
                  <c:v>8</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Duben</c:v>
                </c:pt>
                <c:pt idx="1">
                  <c:v>Květen</c:v>
                </c:pt>
                <c:pt idx="2">
                  <c:v>Červen</c:v>
                </c:pt>
              </c:strCache>
            </c:strRef>
          </c:cat>
          <c:val>
            <c:numRef>
              <c:f>('8.13'!$B$20,'8.13'!$D$20,'8.13'!$F$20)</c:f>
              <c:numCache>
                <c:formatCode>#,##0.0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Duben</c:v>
                </c:pt>
                <c:pt idx="1">
                  <c:v>Květen</c:v>
                </c:pt>
                <c:pt idx="2">
                  <c:v>Červen</c:v>
                </c:pt>
              </c:strCache>
            </c:strRef>
          </c:cat>
          <c:val>
            <c:numRef>
              <c:f>('8.13'!$B$21,'8.13'!$D$21,'8.13'!$F$21)</c:f>
              <c:numCache>
                <c:formatCode>#,##0.0</c:formatCode>
                <c:ptCount val="3"/>
                <c:pt idx="0">
                  <c:v>2212.77</c:v>
                </c:pt>
                <c:pt idx="1">
                  <c:v>2349.2199999999998</c:v>
                </c:pt>
                <c:pt idx="2">
                  <c:v>1643.63</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Duben</c:v>
                </c:pt>
                <c:pt idx="1">
                  <c:v>Květen</c:v>
                </c:pt>
                <c:pt idx="2">
                  <c:v>Červen</c:v>
                </c:pt>
              </c:strCache>
            </c:strRef>
          </c:cat>
          <c:val>
            <c:numRef>
              <c:f>('8.13'!$B$22,'8.13'!$D$22,'8.13'!$F$22)</c:f>
              <c:numCache>
                <c:formatCode>#,##0.0</c:formatCode>
                <c:ptCount val="3"/>
                <c:pt idx="0">
                  <c:v>6000</c:v>
                </c:pt>
                <c:pt idx="1">
                  <c:v>13250</c:v>
                </c:pt>
                <c:pt idx="2">
                  <c:v>7344</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Duben</c:v>
                </c:pt>
                <c:pt idx="1">
                  <c:v>Květen</c:v>
                </c:pt>
                <c:pt idx="2">
                  <c:v>Červen</c:v>
                </c:pt>
              </c:strCache>
            </c:strRef>
          </c:cat>
          <c:val>
            <c:numRef>
              <c:f>('8.13'!$B$23,'8.13'!$D$23,'8.13'!$F$23)</c:f>
              <c:numCache>
                <c:formatCode>#,##0.0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Duben</c:v>
                </c:pt>
                <c:pt idx="1">
                  <c:v>Květen</c:v>
                </c:pt>
                <c:pt idx="2">
                  <c:v>Červen</c:v>
                </c:pt>
              </c:strCache>
            </c:strRef>
          </c:cat>
          <c:val>
            <c:numRef>
              <c:f>('8.13'!$B$24,'8.13'!$D$24,'8.13'!$F$24)</c:f>
              <c:numCache>
                <c:formatCode>#,##0.0</c:formatCode>
                <c:ptCount val="3"/>
                <c:pt idx="0">
                  <c:v>334.04699999999997</c:v>
                </c:pt>
                <c:pt idx="1">
                  <c:v>297.44299999999998</c:v>
                </c:pt>
                <c:pt idx="2">
                  <c:v>1130.5989999999997</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Duben</c:v>
                </c:pt>
                <c:pt idx="1">
                  <c:v>Květen</c:v>
                </c:pt>
                <c:pt idx="2">
                  <c:v>Červen</c:v>
                </c:pt>
              </c:strCache>
            </c:strRef>
          </c:cat>
          <c:val>
            <c:numRef>
              <c:f>('8.13'!$B$25,'8.13'!$D$25,'8.13'!$F$25)</c:f>
              <c:numCache>
                <c:formatCode>#,##0.0</c:formatCode>
                <c:ptCount val="3"/>
                <c:pt idx="0">
                  <c:v>88934.685000000012</c:v>
                </c:pt>
                <c:pt idx="1">
                  <c:v>49054.023999999998</c:v>
                </c:pt>
                <c:pt idx="2">
                  <c:v>20506.915999999997</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Duben</c:v>
                </c:pt>
                <c:pt idx="1">
                  <c:v>Květen</c:v>
                </c:pt>
                <c:pt idx="2">
                  <c:v>Červen</c:v>
                </c:pt>
              </c:strCache>
            </c:strRef>
          </c:cat>
          <c:val>
            <c:numRef>
              <c:f>('8.14'!$B$27,'8.14'!$D$27,'8.14'!$F$27)</c:f>
              <c:numCache>
                <c:formatCode>#,##0.0</c:formatCode>
                <c:ptCount val="3"/>
                <c:pt idx="0">
                  <c:v>161452.70600000001</c:v>
                </c:pt>
                <c:pt idx="1">
                  <c:v>118813.425</c:v>
                </c:pt>
                <c:pt idx="2">
                  <c:v>110181.57100000001</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Duben</c:v>
                </c:pt>
                <c:pt idx="1">
                  <c:v>Květen</c:v>
                </c:pt>
                <c:pt idx="2">
                  <c:v>Červen</c:v>
                </c:pt>
              </c:strCache>
            </c:strRef>
          </c:cat>
          <c:val>
            <c:numRef>
              <c:f>('8.14'!$B$28,'8.14'!$D$28,'8.14'!$F$28)</c:f>
              <c:numCache>
                <c:formatCode>#,##0.0</c:formatCode>
                <c:ptCount val="3"/>
                <c:pt idx="0">
                  <c:v>65.460000000000008</c:v>
                </c:pt>
                <c:pt idx="1">
                  <c:v>15.77</c:v>
                </c:pt>
                <c:pt idx="2">
                  <c:v>10.45</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Duben</c:v>
                </c:pt>
                <c:pt idx="1">
                  <c:v>Květen</c:v>
                </c:pt>
                <c:pt idx="2">
                  <c:v>Červen</c:v>
                </c:pt>
              </c:strCache>
            </c:strRef>
          </c:cat>
          <c:val>
            <c:numRef>
              <c:f>('8.14'!$B$29,'8.14'!$D$29,'8.14'!$F$29)</c:f>
              <c:numCache>
                <c:formatCode>#,##0.0</c:formatCode>
                <c:ptCount val="3"/>
                <c:pt idx="0">
                  <c:v>1593.3899999999999</c:v>
                </c:pt>
                <c:pt idx="1">
                  <c:v>389.7</c:v>
                </c:pt>
                <c:pt idx="2">
                  <c:v>246.82</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Duben</c:v>
                </c:pt>
                <c:pt idx="1">
                  <c:v>Květen</c:v>
                </c:pt>
                <c:pt idx="2">
                  <c:v>Červen</c:v>
                </c:pt>
              </c:strCache>
            </c:strRef>
          </c:cat>
          <c:val>
            <c:numRef>
              <c:f>('8.14'!$B$30,'8.14'!$D$30,'8.14'!$F$30)</c:f>
              <c:numCache>
                <c:formatCode>#,##0.0</c:formatCode>
                <c:ptCount val="3"/>
                <c:pt idx="0">
                  <c:v>1258.847</c:v>
                </c:pt>
                <c:pt idx="1">
                  <c:v>295.39100000000002</c:v>
                </c:pt>
                <c:pt idx="2">
                  <c:v>194.23</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Duben</c:v>
                </c:pt>
                <c:pt idx="1">
                  <c:v>Květen</c:v>
                </c:pt>
                <c:pt idx="2">
                  <c:v>Červen</c:v>
                </c:pt>
              </c:strCache>
            </c:strRef>
          </c:cat>
          <c:val>
            <c:numRef>
              <c:f>('8.14'!$B$31,'8.14'!$D$31,'8.14'!$F$31)</c:f>
              <c:numCache>
                <c:formatCode>#,##0.0</c:formatCode>
                <c:ptCount val="3"/>
                <c:pt idx="0">
                  <c:v>1003.05</c:v>
                </c:pt>
                <c:pt idx="1">
                  <c:v>701.56999999999994</c:v>
                </c:pt>
                <c:pt idx="2">
                  <c:v>578.56999999999994</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Duben</c:v>
                </c:pt>
                <c:pt idx="1">
                  <c:v>Květen</c:v>
                </c:pt>
                <c:pt idx="2">
                  <c:v>Červen</c:v>
                </c:pt>
              </c:strCache>
            </c:strRef>
          </c:cat>
          <c:val>
            <c:numRef>
              <c:f>('8.14'!$B$32,'8.14'!$D$32,'8.14'!$F$32)</c:f>
              <c:numCache>
                <c:formatCode>#,##0.0</c:formatCode>
                <c:ptCount val="3"/>
                <c:pt idx="0">
                  <c:v>112351.106</c:v>
                </c:pt>
                <c:pt idx="1">
                  <c:v>43661.35</c:v>
                </c:pt>
                <c:pt idx="2">
                  <c:v>29456.782999999999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Duben</c:v>
                </c:pt>
                <c:pt idx="1">
                  <c:v>Květen</c:v>
                </c:pt>
                <c:pt idx="2">
                  <c:v>Červen</c:v>
                </c:pt>
              </c:strCache>
            </c:strRef>
          </c:cat>
          <c:val>
            <c:numRef>
              <c:f>('8.14'!$B$33,'8.14'!$D$33,'8.14'!$F$33)</c:f>
              <c:numCache>
                <c:formatCode>#,##0.0</c:formatCode>
                <c:ptCount val="3"/>
                <c:pt idx="0">
                  <c:v>51761.536</c:v>
                </c:pt>
                <c:pt idx="1">
                  <c:v>16526.286000000004</c:v>
                </c:pt>
                <c:pt idx="2">
                  <c:v>11138.817000000001</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Duben</c:v>
                </c:pt>
                <c:pt idx="1">
                  <c:v>Květen</c:v>
                </c:pt>
                <c:pt idx="2">
                  <c:v>Červen</c:v>
                </c:pt>
              </c:strCache>
            </c:strRef>
          </c:cat>
          <c:val>
            <c:numRef>
              <c:f>('8.14'!$B$34,'8.14'!$D$34,'8.14'!$F$34)</c:f>
              <c:numCache>
                <c:formatCode>#,##0.0</c:formatCode>
                <c:ptCount val="3"/>
                <c:pt idx="0">
                  <c:v>436.24700000000001</c:v>
                </c:pt>
                <c:pt idx="1">
                  <c:v>20.8</c:v>
                </c:pt>
                <c:pt idx="2">
                  <c:v>0</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3.3038281232441458E-2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4.4670759215469938E-2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4.6664219490054074E-2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Duben</c:v>
                </c:pt>
                <c:pt idx="1">
                  <c:v>Květen</c:v>
                </c:pt>
                <c:pt idx="2">
                  <c:v>Červen</c:v>
                </c:pt>
              </c:strCache>
            </c:strRef>
          </c:cat>
          <c:val>
            <c:numRef>
              <c:f>('8.14'!$B$10,'8.14'!$D$10,'8.14'!$F$10)</c:f>
              <c:numCache>
                <c:formatCode>#,##0.0</c:formatCode>
                <c:ptCount val="3"/>
                <c:pt idx="0">
                  <c:v>37340.175999999999</c:v>
                </c:pt>
                <c:pt idx="1">
                  <c:v>19538.298999999999</c:v>
                </c:pt>
                <c:pt idx="2">
                  <c:v>10403.047</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Duben</c:v>
                </c:pt>
                <c:pt idx="1">
                  <c:v>Květen</c:v>
                </c:pt>
                <c:pt idx="2">
                  <c:v>Červen</c:v>
                </c:pt>
              </c:strCache>
            </c:strRef>
          </c:cat>
          <c:val>
            <c:numRef>
              <c:f>('8.14'!$B$11,'8.14'!$D$11,'8.14'!$F$11)</c:f>
              <c:numCache>
                <c:formatCode>#,##0.0</c:formatCode>
                <c:ptCount val="3"/>
                <c:pt idx="0">
                  <c:v>1345.87</c:v>
                </c:pt>
                <c:pt idx="1">
                  <c:v>798.31</c:v>
                </c:pt>
                <c:pt idx="2">
                  <c:v>400.45</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Duben</c:v>
                </c:pt>
                <c:pt idx="1">
                  <c:v>Květen</c:v>
                </c:pt>
                <c:pt idx="2">
                  <c:v>Červen</c:v>
                </c:pt>
              </c:strCache>
            </c:strRef>
          </c:cat>
          <c:val>
            <c:numRef>
              <c:f>('8.14'!$B$12,'8.14'!$D$12,'8.14'!$F$12)</c:f>
              <c:numCache>
                <c:formatCode>#,##0.0</c:formatCode>
                <c:ptCount val="3"/>
                <c:pt idx="0">
                  <c:v>10016.040000000001</c:v>
                </c:pt>
                <c:pt idx="1">
                  <c:v>3127.08</c:v>
                </c:pt>
                <c:pt idx="2">
                  <c:v>2104.64</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Duben</c:v>
                </c:pt>
                <c:pt idx="1">
                  <c:v>Květen</c:v>
                </c:pt>
                <c:pt idx="2">
                  <c:v>Červen</c:v>
                </c:pt>
              </c:strCache>
            </c:strRef>
          </c:cat>
          <c:val>
            <c:numRef>
              <c:f>('8.14'!$B$13,'8.14'!$D$13,'8.14'!$F$13)</c:f>
              <c:numCache>
                <c:formatCode>#,##0.0</c:formatCode>
                <c:ptCount val="3"/>
                <c:pt idx="0">
                  <c:v>0</c:v>
                </c:pt>
                <c:pt idx="1">
                  <c:v>52.1</c:v>
                </c:pt>
                <c:pt idx="2">
                  <c:v>81.599999999999994</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Duben</c:v>
                </c:pt>
                <c:pt idx="1">
                  <c:v>Květen</c:v>
                </c:pt>
                <c:pt idx="2">
                  <c:v>Červen</c:v>
                </c:pt>
              </c:strCache>
            </c:strRef>
          </c:cat>
          <c:val>
            <c:numRef>
              <c:f>('8.14'!$B$14,'8.14'!$D$14,'8.14'!$F$14)</c:f>
              <c:numCache>
                <c:formatCode>#,##0.0</c:formatCode>
                <c:ptCount val="3"/>
                <c:pt idx="0">
                  <c:v>2.2240000000000002</c:v>
                </c:pt>
                <c:pt idx="1">
                  <c:v>21.63</c:v>
                </c:pt>
                <c:pt idx="2">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Duben</c:v>
                </c:pt>
                <c:pt idx="1">
                  <c:v>Květen</c:v>
                </c:pt>
                <c:pt idx="2">
                  <c:v>Červen</c:v>
                </c:pt>
              </c:strCache>
            </c:strRef>
          </c:cat>
          <c:val>
            <c:numRef>
              <c:f>('8.14'!$B$15,'8.14'!$D$15,'8.14'!$F$15)</c:f>
              <c:numCache>
                <c:formatCode>#,##0.0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Duben</c:v>
                </c:pt>
                <c:pt idx="1">
                  <c:v>Květen</c:v>
                </c:pt>
                <c:pt idx="2">
                  <c:v>Červen</c:v>
                </c:pt>
              </c:strCache>
            </c:strRef>
          </c:cat>
          <c:val>
            <c:numRef>
              <c:f>('8.14'!$B$16,'8.14'!$D$16,'8.14'!$F$16)</c:f>
              <c:numCache>
                <c:formatCode>#,##0.0</c:formatCode>
                <c:ptCount val="3"/>
                <c:pt idx="0">
                  <c:v>193555.144</c:v>
                </c:pt>
                <c:pt idx="1">
                  <c:v>115918.421</c:v>
                </c:pt>
                <c:pt idx="2">
                  <c:v>112360.899</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Duben</c:v>
                </c:pt>
                <c:pt idx="1">
                  <c:v>Květen</c:v>
                </c:pt>
                <c:pt idx="2">
                  <c:v>Červen</c:v>
                </c:pt>
              </c:strCache>
            </c:strRef>
          </c:cat>
          <c:val>
            <c:numRef>
              <c:f>('8.14'!$B$17,'8.14'!$D$17,'8.14'!$F$17)</c:f>
              <c:numCache>
                <c:formatCode>#,##0.0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Duben</c:v>
                </c:pt>
                <c:pt idx="1">
                  <c:v>Květen</c:v>
                </c:pt>
                <c:pt idx="2">
                  <c:v>Červen</c:v>
                </c:pt>
              </c:strCache>
            </c:strRef>
          </c:cat>
          <c:val>
            <c:numRef>
              <c:f>('8.14'!$B$18,'8.14'!$D$18,'8.14'!$F$18)</c:f>
              <c:numCache>
                <c:formatCode>#,##0.0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Duben</c:v>
                </c:pt>
                <c:pt idx="1">
                  <c:v>Květen</c:v>
                </c:pt>
                <c:pt idx="2">
                  <c:v>Červen</c:v>
                </c:pt>
              </c:strCache>
            </c:strRef>
          </c:cat>
          <c:val>
            <c:numRef>
              <c:f>('8.14'!$B$19,'8.14'!$D$19,'8.14'!$F$19)</c:f>
              <c:numCache>
                <c:formatCode>#,##0.0</c:formatCode>
                <c:ptCount val="3"/>
                <c:pt idx="0">
                  <c:v>2945</c:v>
                </c:pt>
                <c:pt idx="1">
                  <c:v>624</c:v>
                </c:pt>
                <c:pt idx="2">
                  <c:v>1255</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Duben</c:v>
                </c:pt>
                <c:pt idx="1">
                  <c:v>Květen</c:v>
                </c:pt>
                <c:pt idx="2">
                  <c:v>Červen</c:v>
                </c:pt>
              </c:strCache>
            </c:strRef>
          </c:cat>
          <c:val>
            <c:numRef>
              <c:f>('8.14'!$B$20,'8.14'!$D$20,'8.14'!$F$20)</c:f>
              <c:numCache>
                <c:formatCode>#,##0.0</c:formatCode>
                <c:ptCount val="3"/>
                <c:pt idx="0">
                  <c:v>0</c:v>
                </c:pt>
                <c:pt idx="1">
                  <c:v>0</c:v>
                </c:pt>
                <c:pt idx="2">
                  <c:v>0</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Duben</c:v>
                </c:pt>
                <c:pt idx="1">
                  <c:v>Květen</c:v>
                </c:pt>
                <c:pt idx="2">
                  <c:v>Červen</c:v>
                </c:pt>
              </c:strCache>
            </c:strRef>
          </c:cat>
          <c:val>
            <c:numRef>
              <c:f>('8.14'!$B$21,'8.14'!$D$21,'8.14'!$F$21)</c:f>
              <c:numCache>
                <c:formatCode>#,##0.0</c:formatCode>
                <c:ptCount val="3"/>
                <c:pt idx="0">
                  <c:v>2531.4</c:v>
                </c:pt>
                <c:pt idx="1">
                  <c:v>2756</c:v>
                </c:pt>
                <c:pt idx="2">
                  <c:v>2546.6</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Duben</c:v>
                </c:pt>
                <c:pt idx="1">
                  <c:v>Květen</c:v>
                </c:pt>
                <c:pt idx="2">
                  <c:v>Červen</c:v>
                </c:pt>
              </c:strCache>
            </c:strRef>
          </c:cat>
          <c:val>
            <c:numRef>
              <c:f>('8.14'!$B$22,'8.14'!$D$22,'8.14'!$F$22)</c:f>
              <c:numCache>
                <c:formatCode>#,##0.0</c:formatCode>
                <c:ptCount val="3"/>
                <c:pt idx="0">
                  <c:v>14109</c:v>
                </c:pt>
                <c:pt idx="1">
                  <c:v>8311</c:v>
                </c:pt>
                <c:pt idx="2">
                  <c:v>6960</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Duben</c:v>
                </c:pt>
                <c:pt idx="1">
                  <c:v>Květen</c:v>
                </c:pt>
                <c:pt idx="2">
                  <c:v>Červen</c:v>
                </c:pt>
              </c:strCache>
            </c:strRef>
          </c:cat>
          <c:val>
            <c:numRef>
              <c:f>('8.14'!$B$23,'8.14'!$D$23,'8.14'!$F$23)</c:f>
              <c:numCache>
                <c:formatCode>#,##0.0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Duben</c:v>
                </c:pt>
                <c:pt idx="1">
                  <c:v>Květen</c:v>
                </c:pt>
                <c:pt idx="2">
                  <c:v>Červen</c:v>
                </c:pt>
              </c:strCache>
            </c:strRef>
          </c:cat>
          <c:val>
            <c:numRef>
              <c:f>('8.14'!$B$24,'8.14'!$D$24,'8.14'!$F$24)</c:f>
              <c:numCache>
                <c:formatCode>#,##0.0</c:formatCode>
                <c:ptCount val="3"/>
                <c:pt idx="0">
                  <c:v>56.13</c:v>
                </c:pt>
                <c:pt idx="1">
                  <c:v>248.75</c:v>
                </c:pt>
                <c:pt idx="2">
                  <c:v>11.7</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Duben</c:v>
                </c:pt>
                <c:pt idx="1">
                  <c:v>Květen</c:v>
                </c:pt>
                <c:pt idx="2">
                  <c:v>Červen</c:v>
                </c:pt>
              </c:strCache>
            </c:strRef>
          </c:cat>
          <c:val>
            <c:numRef>
              <c:f>('8.14'!$B$25,'8.14'!$D$25,'8.14'!$F$25)</c:f>
              <c:numCache>
                <c:formatCode>#,##0.0</c:formatCode>
                <c:ptCount val="3"/>
                <c:pt idx="0">
                  <c:v>74550.64772668088</c:v>
                </c:pt>
                <c:pt idx="1">
                  <c:v>36849.977705852019</c:v>
                </c:pt>
                <c:pt idx="2">
                  <c:v>22635.863949032286</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264.861223</c:v>
                </c:pt>
                <c:pt idx="2">
                  <c:v>68.663679999999999</c:v>
                </c:pt>
                <c:pt idx="3">
                  <c:v>81.138804999999991</c:v>
                </c:pt>
                <c:pt idx="4">
                  <c:v>93.927680000000009</c:v>
                </c:pt>
                <c:pt idx="5">
                  <c:v>108.51828999999999</c:v>
                </c:pt>
                <c:pt idx="6">
                  <c:v>0.65921800000000008</c:v>
                </c:pt>
                <c:pt idx="7">
                  <c:v>180.76289200000002</c:v>
                </c:pt>
                <c:pt idx="8">
                  <c:v>34.272981999999999</c:v>
                </c:pt>
                <c:pt idx="9">
                  <c:v>4.8867569999999994</c:v>
                </c:pt>
                <c:pt idx="10">
                  <c:v>189.09803699999995</c:v>
                </c:pt>
                <c:pt idx="11">
                  <c:v>163.24286099999998</c:v>
                </c:pt>
                <c:pt idx="12">
                  <c:v>315.71749299999999</c:v>
                </c:pt>
                <c:pt idx="13">
                  <c:v>67.281521999999995</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9.94</c:v>
                </c:pt>
                <c:pt idx="1">
                  <c:v>23.139315999999997</c:v>
                </c:pt>
                <c:pt idx="2">
                  <c:v>20.810255999999999</c:v>
                </c:pt>
                <c:pt idx="3">
                  <c:v>1.175</c:v>
                </c:pt>
                <c:pt idx="4">
                  <c:v>7.8418169999999998</c:v>
                </c:pt>
                <c:pt idx="5">
                  <c:v>8.8846959999999982</c:v>
                </c:pt>
                <c:pt idx="6">
                  <c:v>2.5122100000000001</c:v>
                </c:pt>
                <c:pt idx="7">
                  <c:v>0.26999499999999999</c:v>
                </c:pt>
                <c:pt idx="8">
                  <c:v>6.8403879999999999</c:v>
                </c:pt>
                <c:pt idx="9">
                  <c:v>11.001985999999995</c:v>
                </c:pt>
                <c:pt idx="10">
                  <c:v>14.050700000000001</c:v>
                </c:pt>
                <c:pt idx="11">
                  <c:v>9.9118530000000007</c:v>
                </c:pt>
                <c:pt idx="12">
                  <c:v>5.1355219999999999</c:v>
                </c:pt>
                <c:pt idx="13">
                  <c:v>2.5446300000000002</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0.26257999999999998</c:v>
                </c:pt>
                <c:pt idx="3">
                  <c:v>0</c:v>
                </c:pt>
                <c:pt idx="4">
                  <c:v>0</c:v>
                </c:pt>
                <c:pt idx="5">
                  <c:v>10.901359999999999</c:v>
                </c:pt>
                <c:pt idx="6">
                  <c:v>0</c:v>
                </c:pt>
                <c:pt idx="7">
                  <c:v>1249.0800860000002</c:v>
                </c:pt>
                <c:pt idx="8">
                  <c:v>0</c:v>
                </c:pt>
                <c:pt idx="9">
                  <c:v>0</c:v>
                </c:pt>
                <c:pt idx="10">
                  <c:v>0</c:v>
                </c:pt>
                <c:pt idx="11">
                  <c:v>0</c:v>
                </c:pt>
                <c:pt idx="12">
                  <c:v>1.20008</c:v>
                </c:pt>
                <c:pt idx="13">
                  <c:v>15.24776</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0.52800000000000002</c:v>
                </c:pt>
                <c:pt idx="1">
                  <c:v>0</c:v>
                </c:pt>
                <c:pt idx="2">
                  <c:v>0.9</c:v>
                </c:pt>
                <c:pt idx="3">
                  <c:v>0</c:v>
                </c:pt>
                <c:pt idx="4">
                  <c:v>1.9E-2</c:v>
                </c:pt>
                <c:pt idx="5">
                  <c:v>0</c:v>
                </c:pt>
                <c:pt idx="6">
                  <c:v>0</c:v>
                </c:pt>
                <c:pt idx="7">
                  <c:v>0.112078</c:v>
                </c:pt>
                <c:pt idx="8">
                  <c:v>0</c:v>
                </c:pt>
                <c:pt idx="9">
                  <c:v>7.8730000000000002</c:v>
                </c:pt>
                <c:pt idx="10">
                  <c:v>0</c:v>
                </c:pt>
                <c:pt idx="11">
                  <c:v>0</c:v>
                </c:pt>
                <c:pt idx="12">
                  <c:v>0</c:v>
                </c:pt>
                <c:pt idx="13">
                  <c:v>0.13369999999999999</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1.8080000000000001</c:v>
                </c:pt>
                <c:pt idx="1">
                  <c:v>0</c:v>
                </c:pt>
                <c:pt idx="2">
                  <c:v>0.106</c:v>
                </c:pt>
                <c:pt idx="3">
                  <c:v>1.1904100000000002</c:v>
                </c:pt>
                <c:pt idx="4">
                  <c:v>0</c:v>
                </c:pt>
                <c:pt idx="5">
                  <c:v>0</c:v>
                </c:pt>
                <c:pt idx="6">
                  <c:v>0</c:v>
                </c:pt>
                <c:pt idx="7">
                  <c:v>0</c:v>
                </c:pt>
                <c:pt idx="8">
                  <c:v>0</c:v>
                </c:pt>
                <c:pt idx="9">
                  <c:v>0</c:v>
                </c:pt>
                <c:pt idx="10">
                  <c:v>0</c:v>
                </c:pt>
                <c:pt idx="11">
                  <c:v>0</c:v>
                </c:pt>
                <c:pt idx="12">
                  <c:v>0.35299999999999998</c:v>
                </c:pt>
                <c:pt idx="13">
                  <c:v>2.3854E-2</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9.4E-2</c:v>
                </c:pt>
                <c:pt idx="3">
                  <c:v>6.7349999999999993E-2</c:v>
                </c:pt>
                <c:pt idx="4">
                  <c:v>5.8630000000000002E-2</c:v>
                </c:pt>
                <c:pt idx="5">
                  <c:v>8.9999999999999987E-4</c:v>
                </c:pt>
                <c:pt idx="6">
                  <c:v>0</c:v>
                </c:pt>
                <c:pt idx="7">
                  <c:v>0</c:v>
                </c:pt>
                <c:pt idx="8">
                  <c:v>0</c:v>
                </c:pt>
                <c:pt idx="9">
                  <c:v>0</c:v>
                </c:pt>
                <c:pt idx="10">
                  <c:v>0</c:v>
                </c:pt>
                <c:pt idx="11">
                  <c:v>0</c:v>
                </c:pt>
                <c:pt idx="12">
                  <c:v>3.4000000000000002E-2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379.28360900000001</c:v>
                </c:pt>
                <c:pt idx="2">
                  <c:v>15.15127</c:v>
                </c:pt>
                <c:pt idx="3">
                  <c:v>385.11882099999997</c:v>
                </c:pt>
                <c:pt idx="4">
                  <c:v>36.127583000000001</c:v>
                </c:pt>
                <c:pt idx="5">
                  <c:v>240.17713000000001</c:v>
                </c:pt>
                <c:pt idx="6">
                  <c:v>14.933561999999998</c:v>
                </c:pt>
                <c:pt idx="7">
                  <c:v>43.922807999999996</c:v>
                </c:pt>
                <c:pt idx="8">
                  <c:v>252.703518</c:v>
                </c:pt>
                <c:pt idx="9">
                  <c:v>491.69078000000002</c:v>
                </c:pt>
                <c:pt idx="10">
                  <c:v>343.461073</c:v>
                </c:pt>
                <c:pt idx="11">
                  <c:v>1928.2520140000001</c:v>
                </c:pt>
                <c:pt idx="12">
                  <c:v>1663.6431260000004</c:v>
                </c:pt>
                <c:pt idx="13">
                  <c:v>421.83446400000003</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33.634340000000002</c:v>
                </c:pt>
                <c:pt idx="2">
                  <c:v>0</c:v>
                </c:pt>
                <c:pt idx="3">
                  <c:v>0</c:v>
                </c:pt>
                <c:pt idx="4">
                  <c:v>6.8723499999999991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11.802870000000002</c:v>
                </c:pt>
                <c:pt idx="3">
                  <c:v>6.9800000000000001E-2</c:v>
                </c:pt>
                <c:pt idx="4">
                  <c:v>5.1409490000000009</c:v>
                </c:pt>
                <c:pt idx="5">
                  <c:v>0</c:v>
                </c:pt>
                <c:pt idx="6">
                  <c:v>0.32900000000000001</c:v>
                </c:pt>
                <c:pt idx="7">
                  <c:v>151.05352000000002</c:v>
                </c:pt>
                <c:pt idx="8">
                  <c:v>0</c:v>
                </c:pt>
                <c:pt idx="9">
                  <c:v>5.74</c:v>
                </c:pt>
                <c:pt idx="10">
                  <c:v>0</c:v>
                </c:pt>
                <c:pt idx="11">
                  <c:v>44.060379999999995</c:v>
                </c:pt>
                <c:pt idx="12">
                  <c:v>0.29099999999999998</c:v>
                </c:pt>
                <c:pt idx="13">
                  <c:v>4.8239999999999998</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2.6028739999999999</c:v>
                </c:pt>
                <c:pt idx="2">
                  <c:v>0</c:v>
                </c:pt>
                <c:pt idx="3">
                  <c:v>0</c:v>
                </c:pt>
                <c:pt idx="4">
                  <c:v>0</c:v>
                </c:pt>
                <c:pt idx="5">
                  <c:v>0</c:v>
                </c:pt>
                <c:pt idx="6">
                  <c:v>0</c:v>
                </c:pt>
                <c:pt idx="7">
                  <c:v>0</c:v>
                </c:pt>
                <c:pt idx="8">
                  <c:v>0</c:v>
                </c:pt>
                <c:pt idx="9">
                  <c:v>0</c:v>
                </c:pt>
                <c:pt idx="10">
                  <c:v>0</c:v>
                </c:pt>
                <c:pt idx="11">
                  <c:v>4.9217319999999996</c:v>
                </c:pt>
                <c:pt idx="12">
                  <c:v>0</c:v>
                </c:pt>
                <c:pt idx="13">
                  <c:v>0</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168.309</c:v>
                </c:pt>
                <c:pt idx="1">
                  <c:v>0</c:v>
                </c:pt>
                <c:pt idx="2">
                  <c:v>266.36799999999999</c:v>
                </c:pt>
                <c:pt idx="3">
                  <c:v>0.171153</c:v>
                </c:pt>
                <c:pt idx="4">
                  <c:v>0</c:v>
                </c:pt>
                <c:pt idx="5">
                  <c:v>0</c:v>
                </c:pt>
                <c:pt idx="6">
                  <c:v>97.626000000000005</c:v>
                </c:pt>
                <c:pt idx="7">
                  <c:v>6.0789999999999997</c:v>
                </c:pt>
                <c:pt idx="8">
                  <c:v>0</c:v>
                </c:pt>
                <c:pt idx="9">
                  <c:v>0</c:v>
                </c:pt>
                <c:pt idx="10">
                  <c:v>4.6107309999999995</c:v>
                </c:pt>
                <c:pt idx="11">
                  <c:v>19.183625561969816</c:v>
                </c:pt>
                <c:pt idx="12">
                  <c:v>6.2056199999999997</c:v>
                </c:pt>
                <c:pt idx="13">
                  <c:v>7.8339999999999996</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0.107749</c:v>
                </c:pt>
                <c:pt idx="2">
                  <c:v>0</c:v>
                </c:pt>
                <c:pt idx="3">
                  <c:v>0</c:v>
                </c:pt>
                <c:pt idx="4">
                  <c:v>0</c:v>
                </c:pt>
                <c:pt idx="5">
                  <c:v>0</c:v>
                </c:pt>
                <c:pt idx="6">
                  <c:v>0</c:v>
                </c:pt>
                <c:pt idx="7">
                  <c:v>546.51504899999986</c:v>
                </c:pt>
                <c:pt idx="8">
                  <c:v>0</c:v>
                </c:pt>
                <c:pt idx="9">
                  <c:v>0</c:v>
                </c:pt>
                <c:pt idx="10">
                  <c:v>0</c:v>
                </c:pt>
                <c:pt idx="11">
                  <c:v>142.78469000000001</c:v>
                </c:pt>
                <c:pt idx="12">
                  <c:v>26.594000000000001</c:v>
                </c:pt>
                <c:pt idx="13">
                  <c:v>29.38</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0.113</c:v>
                </c:pt>
                <c:pt idx="1">
                  <c:v>13.753171999999999</c:v>
                </c:pt>
                <c:pt idx="2">
                  <c:v>1.6794E-2</c:v>
                </c:pt>
                <c:pt idx="3">
                  <c:v>10.857259999999998</c:v>
                </c:pt>
                <c:pt idx="4">
                  <c:v>0.105934</c:v>
                </c:pt>
                <c:pt idx="5">
                  <c:v>3.2490000000000001</c:v>
                </c:pt>
                <c:pt idx="6">
                  <c:v>18.375079000000003</c:v>
                </c:pt>
                <c:pt idx="7">
                  <c:v>0.29747699999999999</c:v>
                </c:pt>
                <c:pt idx="8">
                  <c:v>3.9025320000000003</c:v>
                </c:pt>
                <c:pt idx="9">
                  <c:v>7.1665999999999994E-2</c:v>
                </c:pt>
                <c:pt idx="10">
                  <c:v>2.6900000000000003E-4</c:v>
                </c:pt>
                <c:pt idx="11">
                  <c:v>4.4493110000000007</c:v>
                </c:pt>
                <c:pt idx="12">
                  <c:v>1.7620889999999996</c:v>
                </c:pt>
                <c:pt idx="13">
                  <c:v>0.31657999999999997</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473.95915900000006</c:v>
                </c:pt>
                <c:pt idx="1">
                  <c:v>90.860853999999961</c:v>
                </c:pt>
                <c:pt idx="2">
                  <c:v>490.08872299900014</c:v>
                </c:pt>
                <c:pt idx="3">
                  <c:v>90.940759999999997</c:v>
                </c:pt>
                <c:pt idx="4">
                  <c:v>115.051483</c:v>
                </c:pt>
                <c:pt idx="5">
                  <c:v>175.03684799999999</c:v>
                </c:pt>
                <c:pt idx="6">
                  <c:v>179.31439099999997</c:v>
                </c:pt>
                <c:pt idx="7">
                  <c:v>312.15712699999983</c:v>
                </c:pt>
                <c:pt idx="8">
                  <c:v>210.567407</c:v>
                </c:pt>
                <c:pt idx="9">
                  <c:v>62.534408554364497</c:v>
                </c:pt>
                <c:pt idx="10">
                  <c:v>102.912851</c:v>
                </c:pt>
                <c:pt idx="11">
                  <c:v>1196.5540964380305</c:v>
                </c:pt>
                <c:pt idx="12">
                  <c:v>158.49562499999999</c:v>
                </c:pt>
                <c:pt idx="13">
                  <c:v>134.03648938156519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4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('9'!$B$6,'9'!$C$6,'9'!$E$6,'9'!$F$6,'9'!$H$6,'9'!$I$6)</c:f>
              <c:numCache>
                <c:formatCode>#,##0.0</c:formatCode>
                <c:ptCount val="6"/>
                <c:pt idx="0">
                  <c:v>1974.3461030000008</c:v>
                </c:pt>
                <c:pt idx="1">
                  <c:v>1462.6574290000003</c:v>
                </c:pt>
                <c:pt idx="2">
                  <c:v>1728.3598850000008</c:v>
                </c:pt>
                <c:pt idx="3">
                  <c:v>1327.7236</c:v>
                </c:pt>
                <c:pt idx="4">
                  <c:v>1484.7941600000004</c:v>
                </c:pt>
                <c:pt idx="5">
                  <c:v>1130.0178559999999</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('9'!$B$7,'9'!$C$7,'9'!$E$7,'9'!$F$7,'9'!$H$7,'9'!$I$7)</c:f>
              <c:numCache>
                <c:formatCode>#,##0.0</c:formatCode>
                <c:ptCount val="6"/>
                <c:pt idx="0">
                  <c:v>192.19725500000001</c:v>
                </c:pt>
                <c:pt idx="1">
                  <c:v>184.24863299999993</c:v>
                </c:pt>
                <c:pt idx="2">
                  <c:v>152.52568000000002</c:v>
                </c:pt>
                <c:pt idx="3">
                  <c:v>145.67752599999997</c:v>
                </c:pt>
                <c:pt idx="4">
                  <c:v>126.59291400000001</c:v>
                </c:pt>
                <c:pt idx="5">
                  <c:v>120.15808999999999</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('9'!$B$8,'9'!$C$8,'9'!$E$8,'9'!$F$8,'9'!$H$8,'9'!$I$8)</c:f>
              <c:numCache>
                <c:formatCode>#,##0.0</c:formatCode>
                <c:ptCount val="6"/>
                <c:pt idx="0">
                  <c:v>1097.1488439999998</c:v>
                </c:pt>
                <c:pt idx="1">
                  <c:v>838.80506700000012</c:v>
                </c:pt>
                <c:pt idx="2">
                  <c:v>555.33613800000012</c:v>
                </c:pt>
                <c:pt idx="3">
                  <c:v>415.17655600000001</c:v>
                </c:pt>
                <c:pt idx="4">
                  <c:v>364.63128899999998</c:v>
                </c:pt>
                <c:pt idx="5">
                  <c:v>245.47958799999998</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('9'!$B$9,'9'!$C$9,'9'!$E$9,'9'!$F$9,'9'!$H$9,'9'!$I$9)</c:f>
              <c:numCache>
                <c:formatCode>#,##0.0</c:formatCode>
                <c:ptCount val="6"/>
                <c:pt idx="0">
                  <c:v>4.3866199999999997</c:v>
                </c:pt>
                <c:pt idx="1">
                  <c:v>0</c:v>
                </c:pt>
                <c:pt idx="2">
                  <c:v>3.3052060000000001</c:v>
                </c:pt>
                <c:pt idx="3">
                  <c:v>0</c:v>
                </c:pt>
                <c:pt idx="4">
                  <c:v>2.9955919999999998</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('9'!$B$10,'9'!$C$10,'9'!$E$10,'9'!$F$10,'9'!$H$10,'9'!$I$10)</c:f>
              <c:numCache>
                <c:formatCode>#,##0.0</c:formatCode>
                <c:ptCount val="6"/>
                <c:pt idx="0">
                  <c:v>1.6977500000000001</c:v>
                </c:pt>
                <c:pt idx="1">
                  <c:v>0</c:v>
                </c:pt>
                <c:pt idx="2">
                  <c:v>1.63364</c:v>
                </c:pt>
                <c:pt idx="3">
                  <c:v>0</c:v>
                </c:pt>
                <c:pt idx="4">
                  <c:v>1.5027200000000001</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('9'!$B$11,'9'!$C$11,'9'!$E$11,'9'!$F$11,'9'!$H$11,'9'!$I$11)</c:f>
              <c:numCache>
                <c:formatCode>#,##0.0</c:formatCode>
                <c:ptCount val="6"/>
                <c:pt idx="0">
                  <c:v>6.9809999999999983E-2</c:v>
                </c:pt>
                <c:pt idx="1">
                  <c:v>0</c:v>
                </c:pt>
                <c:pt idx="2">
                  <c:v>8.6279999999999996E-2</c:v>
                </c:pt>
                <c:pt idx="3">
                  <c:v>0</c:v>
                </c:pt>
                <c:pt idx="4">
                  <c:v>9.8789999999999989E-2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('9'!$B$12,'9'!$C$12,'9'!$E$12,'9'!$F$12,'9'!$H$12,'9'!$I$12)</c:f>
              <c:numCache>
                <c:formatCode>#,##0.0</c:formatCode>
                <c:ptCount val="6"/>
                <c:pt idx="0">
                  <c:v>5275.7826110000005</c:v>
                </c:pt>
                <c:pt idx="1">
                  <c:v>4091.4106629999997</c:v>
                </c:pt>
                <c:pt idx="2">
                  <c:v>3164.6695790000003</c:v>
                </c:pt>
                <c:pt idx="3">
                  <c:v>2185.7747039999999</c:v>
                </c:pt>
                <c:pt idx="4">
                  <c:v>2646.0936930000007</c:v>
                </c:pt>
                <c:pt idx="5">
                  <c:v>1653.33626</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('9'!$B$13,'9'!$C$13,'9'!$E$13,'9'!$F$13,'9'!$H$13,'9'!$I$13)</c:f>
              <c:numCache>
                <c:formatCode>#,##0.0</c:formatCode>
                <c:ptCount val="6"/>
                <c:pt idx="0">
                  <c:v>88.134</c:v>
                </c:pt>
                <c:pt idx="1">
                  <c:v>0</c:v>
                </c:pt>
                <c:pt idx="2">
                  <c:v>36.494999999999997</c:v>
                </c:pt>
                <c:pt idx="3">
                  <c:v>0</c:v>
                </c:pt>
                <c:pt idx="4">
                  <c:v>18.504999999999999</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('9'!$B$14,'9'!$C$14,'9'!$E$14,'9'!$F$14,'9'!$H$14,'9'!$I$14)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('9'!$B$15,'9'!$C$15,'9'!$E$15,'9'!$F$15,'9'!$H$15,'9'!$I$15)</c:f>
              <c:numCache>
                <c:formatCode>#,##0.0</c:formatCode>
                <c:ptCount val="6"/>
                <c:pt idx="0">
                  <c:v>462.26529400000004</c:v>
                </c:pt>
                <c:pt idx="1">
                  <c:v>81.084555999999992</c:v>
                </c:pt>
                <c:pt idx="2">
                  <c:v>665.82965999999999</c:v>
                </c:pt>
                <c:pt idx="3">
                  <c:v>69.109549999999999</c:v>
                </c:pt>
                <c:pt idx="4">
                  <c:v>647.73106500000006</c:v>
                </c:pt>
                <c:pt idx="5">
                  <c:v>64.173023999999998</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('9'!$B$16,'9'!$C$16,'9'!$E$16,'9'!$F$16,'9'!$H$16,'9'!$I$16)</c:f>
              <c:numCache>
                <c:formatCode>#,##0.0</c:formatCode>
                <c:ptCount val="6"/>
                <c:pt idx="0">
                  <c:v>3.8417129999999999</c:v>
                </c:pt>
                <c:pt idx="1">
                  <c:v>1.4196780000000002</c:v>
                </c:pt>
                <c:pt idx="2">
                  <c:v>3.10677</c:v>
                </c:pt>
                <c:pt idx="3">
                  <c:v>0.57631399999999999</c:v>
                </c:pt>
                <c:pt idx="4">
                  <c:v>9.7044720000000009</c:v>
                </c:pt>
                <c:pt idx="5">
                  <c:v>0.32119999999999999</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('9'!$B$17,'9'!$C$17,'9'!$E$17,'9'!$F$17,'9'!$H$17,'9'!$I$17)</c:f>
              <c:numCache>
                <c:formatCode>#,##0.0</c:formatCode>
                <c:ptCount val="6"/>
                <c:pt idx="0">
                  <c:v>216.468808</c:v>
                </c:pt>
                <c:pt idx="1">
                  <c:v>155.31126800000001</c:v>
                </c:pt>
                <c:pt idx="2">
                  <c:v>245.16230508354036</c:v>
                </c:pt>
                <c:pt idx="3">
                  <c:v>191.49273099999999</c:v>
                </c:pt>
                <c:pt idx="4">
                  <c:v>203.06988559672041</c:v>
                </c:pt>
                <c:pt idx="5">
                  <c:v>154.60999999999999</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('9'!$B$18,'9'!$C$18,'9'!$E$18,'9'!$F$18,'9'!$H$18,'9'!$I$18)</c:f>
              <c:numCache>
                <c:formatCode>#,##0.0</c:formatCode>
                <c:ptCount val="6"/>
                <c:pt idx="0">
                  <c:v>709.32975900000008</c:v>
                </c:pt>
                <c:pt idx="1">
                  <c:v>388.91786799999994</c:v>
                </c:pt>
                <c:pt idx="2">
                  <c:v>623.43686000000002</c:v>
                </c:pt>
                <c:pt idx="3">
                  <c:v>348.02489800000001</c:v>
                </c:pt>
                <c:pt idx="4">
                  <c:v>553.61412599999994</c:v>
                </c:pt>
                <c:pt idx="5">
                  <c:v>318.81958000000003</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('9'!$B$19,'9'!$C$19,'9'!$E$19,'9'!$F$19,'9'!$H$19,'9'!$I$19)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('9'!$B$20,'9'!$C$20,'9'!$E$20,'9'!$F$20,'9'!$H$20,'9'!$I$20)</c:f>
              <c:numCache>
                <c:formatCode>#,##0.0</c:formatCode>
                <c:ptCount val="6"/>
                <c:pt idx="0">
                  <c:v>55.763974000000026</c:v>
                </c:pt>
                <c:pt idx="1">
                  <c:v>1.5981239999999999</c:v>
                </c:pt>
                <c:pt idx="2">
                  <c:v>8.5624479999999998</c:v>
                </c:pt>
                <c:pt idx="3">
                  <c:v>1.4653140000000002</c:v>
                </c:pt>
                <c:pt idx="4">
                  <c:v>3.6481619999999997</c:v>
                </c:pt>
                <c:pt idx="5">
                  <c:v>1.9671500000000002</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('9'!$B$21,'9'!$C$21,'9'!$E$21,'9'!$F$21,'9'!$H$21,'9'!$I$21)</c:f>
              <c:numCache>
                <c:formatCode>#,##0.0</c:formatCode>
                <c:ptCount val="6"/>
                <c:pt idx="0">
                  <c:v>2542.7199943399351</c:v>
                </c:pt>
                <c:pt idx="1">
                  <c:v>1000.1180000000001</c:v>
                </c:pt>
                <c:pt idx="2">
                  <c:v>1371.7565060878128</c:v>
                </c:pt>
                <c:pt idx="3">
                  <c:v>614.46167800000001</c:v>
                </c:pt>
                <c:pt idx="4">
                  <c:v>1111.3313758134639</c:v>
                </c:pt>
                <c:pt idx="5">
                  <c:v>478.94570400000015</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475308233529631"/>
                  <c:y val="6.7669253145380887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3920.3988850000001</c:v>
                </c:pt>
                <c:pt idx="1">
                  <c:v>450.08424899999989</c:v>
                </c:pt>
                <c:pt idx="2">
                  <c:v>1499.461211</c:v>
                </c:pt>
                <c:pt idx="3">
                  <c:v>0</c:v>
                </c:pt>
                <c:pt idx="4">
                  <c:v>0</c:v>
                </c:pt>
                <c:pt idx="5">
                  <c:v>0</c:v>
                </c:pt>
                <c:pt idx="6">
                  <c:v>7930.5216270000001</c:v>
                </c:pt>
                <c:pt idx="7">
                  <c:v>0</c:v>
                </c:pt>
                <c:pt idx="8">
                  <c:v>0</c:v>
                </c:pt>
                <c:pt idx="9">
                  <c:v>214.36712999999997</c:v>
                </c:pt>
                <c:pt idx="10">
                  <c:v>2.3171920000000004</c:v>
                </c:pt>
                <c:pt idx="11">
                  <c:v>501.41399899999999</c:v>
                </c:pt>
                <c:pt idx="12">
                  <c:v>1055.762346</c:v>
                </c:pt>
                <c:pt idx="13">
                  <c:v>0</c:v>
                </c:pt>
                <c:pt idx="14">
                  <c:v>5.0305879999999998</c:v>
                </c:pt>
                <c:pt idx="15">
                  <c:v>2093.5253820000003</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51255.612526473982</c:v>
                </c:pt>
                <c:pt idx="1">
                  <c:v>30545.245725921472</c:v>
                </c:pt>
              </c:numCache>
            </c:numRef>
          </c:val>
          <c:extLst>
            <c:ext xmlns:c16="http://schemas.microsoft.com/office/drawing/2014/chart" uri="{C3380CC4-5D6E-409C-BE32-E72D297353CC}">
              <c16:uniqueId val="{00000000-A7FD-4D1F-882B-8BDB606A786C}"/>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5895576123471381"/>
          <c:h val="9.421528503566811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31766.943066908316</c:v>
                </c:pt>
                <c:pt idx="1">
                  <c:v>14646.275172934929</c:v>
                </c:pt>
              </c:numCache>
            </c:numRef>
          </c:val>
          <c:extLst>
            <c:ext xmlns:c16="http://schemas.microsoft.com/office/drawing/2014/chart" uri="{C3380CC4-5D6E-409C-BE32-E72D297353CC}">
              <c16:uniqueId val="{00000000-583B-436D-8C94-E0C09588B35C}"/>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62500185192109481"/>
          <c:h val="9.38975558516136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'10.2'!$A$11</c:f>
              <c:strCache>
                <c:ptCount val="1"/>
                <c:pt idx="0">
                  <c:v>Meziroční změna-výroba tepla brutto</c:v>
                </c:pt>
              </c:strCache>
            </c:strRef>
          </c:tx>
          <c:invertIfNegative val="0"/>
          <c:val>
            <c:numRef>
              <c:f>'10.2'!$B$11:$M$11</c:f>
              <c:numCache>
                <c:formatCode>0.0%</c:formatCode>
                <c:ptCount val="12"/>
                <c:pt idx="0">
                  <c:v>-4.3080515792833035E-2</c:v>
                </c:pt>
                <c:pt idx="1">
                  <c:v>-0.13151909055957176</c:v>
                </c:pt>
                <c:pt idx="2">
                  <c:v>-5.8950147897235121E-2</c:v>
                </c:pt>
                <c:pt idx="3">
                  <c:v>-6.3410180013393963E-2</c:v>
                </c:pt>
                <c:pt idx="4">
                  <c:v>-0.19207688984857291</c:v>
                </c:pt>
                <c:pt idx="5">
                  <c:v>-1.1141702852763695E-2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Meziroční změna-dodávky tepla</c:v>
                </c:pt>
              </c:strCache>
            </c:strRef>
          </c:tx>
          <c:spPr>
            <a:solidFill>
              <a:schemeClr val="accent5"/>
            </a:solidFill>
          </c:spPr>
          <c:invertIfNegative val="0"/>
          <c:val>
            <c:numRef>
              <c:f>'10.2'!$B$19:$M$19</c:f>
              <c:numCache>
                <c:formatCode>0.0%</c:formatCode>
                <c:ptCount val="12"/>
                <c:pt idx="0">
                  <c:v>-7.4342947390080211E-2</c:v>
                </c:pt>
                <c:pt idx="1">
                  <c:v>-0.18350817086597737</c:v>
                </c:pt>
                <c:pt idx="2">
                  <c:v>-8.5615191685409806E-2</c:v>
                </c:pt>
                <c:pt idx="3">
                  <c:v>-0.10214925294049346</c:v>
                </c:pt>
                <c:pt idx="4">
                  <c:v>-0.34145656934881941</c:v>
                </c:pt>
                <c:pt idx="5">
                  <c:v>-5.8969512530160889E-2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1310753727272123"/>
          <c:w val="0.45907580364335637"/>
          <c:h val="0.163068508110932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'10.2'!$B$26:$M$26</c:f>
              <c:numCache>
                <c:formatCode>#,##0.0</c:formatCode>
                <c:ptCount val="12"/>
                <c:pt idx="0">
                  <c:v>20171.284224691452</c:v>
                </c:pt>
                <c:pt idx="1">
                  <c:v>16681.781302230935</c:v>
                </c:pt>
                <c:pt idx="2">
                  <c:v>16115.121097506724</c:v>
                </c:pt>
                <c:pt idx="3">
                  <c:v>11150.511061000005</c:v>
                </c:pt>
                <c:pt idx="4">
                  <c:v>9168.1220959999882</c:v>
                </c:pt>
                <c:pt idx="5">
                  <c:v>7950.3148864610375</c:v>
                </c:pt>
                <c:pt idx="6">
                  <c:v>7516.8225920681252</c:v>
                </c:pt>
                <c:pt idx="7">
                  <c:v>7694.3480824000017</c:v>
                </c:pt>
                <c:pt idx="8">
                  <c:v>8704.8128491411444</c:v>
                </c:pt>
                <c:pt idx="9">
                  <c:v>12884.3395206</c:v>
                </c:pt>
                <c:pt idx="10">
                  <c:v>16126.588141400005</c:v>
                </c:pt>
                <c:pt idx="11">
                  <c:v>18138.5645926</c:v>
                </c:pt>
              </c:numCache>
            </c:numRef>
          </c:val>
          <c:extLst>
            <c:ext xmlns:c16="http://schemas.microsoft.com/office/drawing/2014/chart" uri="{C3380CC4-5D6E-409C-BE32-E72D297353CC}">
              <c16:uniqueId val="{00000000-D2AD-48C2-9AED-44B48B7244AD}"/>
            </c:ext>
          </c:extLst>
        </c:ser>
        <c:ser>
          <c:idx val="1"/>
          <c:order val="1"/>
          <c:tx>
            <c:strRef>
              <c:f>'10.2'!$A$27</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'10.2'!$B$27:$M$27</c:f>
              <c:numCache>
                <c:formatCode>#,##0.0</c:formatCode>
                <c:ptCount val="12"/>
                <c:pt idx="0">
                  <c:v>4618.3301078893164</c:v>
                </c:pt>
                <c:pt idx="1">
                  <c:v>3211.3850846799105</c:v>
                </c:pt>
                <c:pt idx="2">
                  <c:v>3547.2053427988958</c:v>
                </c:pt>
                <c:pt idx="3">
                  <c:v>3132.4393158589264</c:v>
                </c:pt>
                <c:pt idx="4">
                  <c:v>2780.5521761387117</c:v>
                </c:pt>
                <c:pt idx="5">
                  <c:v>632.42467093896448</c:v>
                </c:pt>
                <c:pt idx="6">
                  <c:v>507.28279433187436</c:v>
                </c:pt>
                <c:pt idx="7">
                  <c:v>354.0500367524146</c:v>
                </c:pt>
                <c:pt idx="8">
                  <c:v>1629.9893023544955</c:v>
                </c:pt>
                <c:pt idx="9">
                  <c:v>556.22428506799224</c:v>
                </c:pt>
                <c:pt idx="10">
                  <c:v>1202.177355894406</c:v>
                </c:pt>
                <c:pt idx="11">
                  <c:v>1992.5542287999742</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'10.2'!$A$28</c:f>
              <c:strCache>
                <c:ptCount val="1"/>
                <c:pt idx="0">
                  <c:v>2021</c:v>
                </c:pt>
              </c:strCache>
            </c:strRef>
          </c:tx>
          <c:spPr>
            <a:ln w="28575" cap="rnd">
              <a:solidFill>
                <a:schemeClr val="accent1"/>
              </a:solidFill>
              <a:prstDash val="sysDot"/>
              <a:round/>
            </a:ln>
            <a:effectLst/>
          </c:spPr>
          <c:marker>
            <c:symbol val="none"/>
          </c:marker>
          <c:val>
            <c:numRef>
              <c:f>'10.2'!$B$28:$M$28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2-D2AD-48C2-9AED-44B48B7244AD}"/>
            </c:ext>
          </c:extLst>
        </c:ser>
        <c:ser>
          <c:idx val="3"/>
          <c:order val="3"/>
          <c:tx>
            <c:strRef>
              <c:f>'10.2'!$A$29</c:f>
              <c:strCache>
                <c:ptCount val="1"/>
                <c:pt idx="0">
                  <c:v>2022</c:v>
                </c:pt>
              </c:strCache>
            </c:strRef>
          </c:tx>
          <c:spPr>
            <a:ln w="28575" cap="rnd">
              <a:solidFill>
                <a:schemeClr val="accent5"/>
              </a:solidFill>
              <a:round/>
            </a:ln>
            <a:effectLst/>
          </c:spPr>
          <c:marker>
            <c:symbol val="none"/>
          </c:marker>
          <c:val>
            <c:numRef>
              <c:f>'10.2'!$B$29:$M$29</c:f>
              <c:numCache>
                <c:formatCode>#,##0.0</c:formatCode>
                <c:ptCount val="12"/>
                <c:pt idx="0">
                  <c:v>19302.294896087908</c:v>
                </c:pt>
                <c:pt idx="1">
                  <c:v>15771.237833604513</c:v>
                </c:pt>
                <c:pt idx="2">
                  <c:v>16182.07979678156</c:v>
                </c:pt>
                <c:pt idx="3">
                  <c:v>13377.265922339933</c:v>
                </c:pt>
                <c:pt idx="4">
                  <c:v>9306.2449631713534</c:v>
                </c:pt>
                <c:pt idx="5">
                  <c:v>7861.7348404101849</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'10.2'!$B$33:$M$33</c:f>
              <c:numCache>
                <c:formatCode>#,##0.0</c:formatCode>
                <c:ptCount val="12"/>
                <c:pt idx="0">
                  <c:v>12397.069831099539</c:v>
                </c:pt>
                <c:pt idx="1">
                  <c:v>10230.655329161164</c:v>
                </c:pt>
                <c:pt idx="2">
                  <c:v>9380.6852703481727</c:v>
                </c:pt>
                <c:pt idx="3">
                  <c:v>5467.8344289999941</c:v>
                </c:pt>
                <c:pt idx="4">
                  <c:v>3743.2424710000009</c:v>
                </c:pt>
                <c:pt idx="5">
                  <c:v>3097.6822750865113</c:v>
                </c:pt>
                <c:pt idx="6">
                  <c:v>2784.1930241585501</c:v>
                </c:pt>
                <c:pt idx="7">
                  <c:v>2961.1161144077792</c:v>
                </c:pt>
                <c:pt idx="8">
                  <c:v>3661.2204678348253</c:v>
                </c:pt>
                <c:pt idx="9">
                  <c:v>6796.5151675803781</c:v>
                </c:pt>
                <c:pt idx="10">
                  <c:v>9198.7341189238541</c:v>
                </c:pt>
                <c:pt idx="11">
                  <c:v>11460.965005056431</c:v>
                </c:pt>
              </c:numCache>
            </c:numRef>
          </c:val>
          <c:extLst>
            <c:ext xmlns:c16="http://schemas.microsoft.com/office/drawing/2014/chart" uri="{C3380CC4-5D6E-409C-BE32-E72D297353CC}">
              <c16:uniqueId val="{00000000-337B-4C13-B82D-3DFA15E37B36}"/>
            </c:ext>
          </c:extLst>
        </c:ser>
        <c:ser>
          <c:idx val="1"/>
          <c:order val="1"/>
          <c:tx>
            <c:strRef>
              <c:f>'10.2'!$A$34</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'10.2'!$B$34:$M$34</c:f>
              <c:numCache>
                <c:formatCode>#,##0.0</c:formatCode>
                <c:ptCount val="12"/>
                <c:pt idx="0">
                  <c:v>4079.7523486674363</c:v>
                </c:pt>
                <c:pt idx="1">
                  <c:v>2856.5665431387333</c:v>
                </c:pt>
                <c:pt idx="2">
                  <c:v>3194.7311080587097</c:v>
                </c:pt>
                <c:pt idx="3">
                  <c:v>3128.1980687396435</c:v>
                </c:pt>
                <c:pt idx="4">
                  <c:v>2290.6646217347147</c:v>
                </c:pt>
                <c:pt idx="5">
                  <c:v>137.15420985604624</c:v>
                </c:pt>
                <c:pt idx="6">
                  <c:v>259.43114104455253</c:v>
                </c:pt>
                <c:pt idx="7">
                  <c:v>135.7215720252193</c:v>
                </c:pt>
                <c:pt idx="8">
                  <c:v>1126.9959773183737</c:v>
                </c:pt>
                <c:pt idx="9">
                  <c:v>484.87153042950558</c:v>
                </c:pt>
                <c:pt idx="10">
                  <c:v>1112.8607377907956</c:v>
                </c:pt>
                <c:pt idx="11">
                  <c:v>968.34435761821442</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'10.2'!$A$35</c:f>
              <c:strCache>
                <c:ptCount val="1"/>
                <c:pt idx="0">
                  <c:v>2021</c:v>
                </c:pt>
              </c:strCache>
            </c:strRef>
          </c:tx>
          <c:spPr>
            <a:ln w="28575" cap="rnd">
              <a:solidFill>
                <a:schemeClr val="accent1"/>
              </a:solidFill>
              <a:prstDash val="sysDot"/>
              <a:round/>
            </a:ln>
            <a:effectLst/>
          </c:spPr>
          <c:marker>
            <c:symbol val="none"/>
          </c:marker>
          <c:val>
            <c:numRef>
              <c:f>'10.2'!$B$35:$M$35</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2-337B-4C13-B82D-3DFA15E37B36}"/>
            </c:ext>
          </c:extLst>
        </c:ser>
        <c:ser>
          <c:idx val="3"/>
          <c:order val="3"/>
          <c:tx>
            <c:strRef>
              <c:f>'10.2'!$A$36</c:f>
              <c:strCache>
                <c:ptCount val="1"/>
                <c:pt idx="0">
                  <c:v>2022</c:v>
                </c:pt>
              </c:strCache>
            </c:strRef>
          </c:tx>
          <c:spPr>
            <a:ln w="28575" cap="rnd">
              <a:solidFill>
                <a:schemeClr val="accent5"/>
              </a:solidFill>
              <a:round/>
            </a:ln>
            <a:effectLst/>
          </c:spPr>
          <c:marker>
            <c:symbol val="none"/>
          </c:marker>
          <c:val>
            <c:numRef>
              <c:f>'10.2'!$B$36:$M$36</c:f>
              <c:numCache>
                <c:formatCode>#,##0.0</c:formatCode>
                <c:ptCount val="12"/>
                <c:pt idx="0">
                  <c:v>12062.466687410544</c:v>
                </c:pt>
                <c:pt idx="1">
                  <c:v>9794.0555228109897</c:v>
                </c:pt>
                <c:pt idx="2">
                  <c:v>9910.4208566867819</c:v>
                </c:pt>
                <c:pt idx="3">
                  <c:v>7717.9541998433297</c:v>
                </c:pt>
                <c:pt idx="4">
                  <c:v>3943.7709436005703</c:v>
                </c:pt>
                <c:pt idx="5">
                  <c:v>2984.5500294910294</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'10.4'!$B$8:$E$8</c:f>
              <c:numCache>
                <c:formatCode>#,##0.0</c:formatCode>
                <c:ptCount val="4"/>
                <c:pt idx="0">
                  <c:v>6945.9392039185959</c:v>
                </c:pt>
                <c:pt idx="1">
                  <c:v>4426.8709849999996</c:v>
                </c:pt>
              </c:numCache>
            </c:numRef>
          </c:val>
          <c:extLst>
            <c:ext xmlns:c16="http://schemas.microsoft.com/office/drawing/2014/chart" uri="{C3380CC4-5D6E-409C-BE32-E72D297353CC}">
              <c16:uniqueId val="{00000000-667C-4F18-B016-F894BE7AD923}"/>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'10.4'!$B$20:$E$20</c:f>
              <c:numCache>
                <c:formatCode>#,##0.0</c:formatCode>
                <c:ptCount val="4"/>
                <c:pt idx="0">
                  <c:v>12841.857634967553</c:v>
                </c:pt>
                <c:pt idx="1">
                  <c:v>5119.7680725533655</c:v>
                </c:pt>
              </c:numCache>
            </c:numRef>
          </c:val>
          <c:extLst>
            <c:ext xmlns:c16="http://schemas.microsoft.com/office/drawing/2014/chart" uri="{C3380CC4-5D6E-409C-BE32-E72D297353CC}">
              <c16:uniqueId val="{00000003-70CA-406C-BFD4-0E23DCD5CCA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'10.4'!$B$31:$E$31</c:f>
              <c:numCache>
                <c:formatCode>#,##0.0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'10.4'!$B$32:$E$32</c:f>
              <c:numCache>
                <c:formatCode>#,##0.0</c:formatCode>
                <c:ptCount val="4"/>
                <c:pt idx="0">
                  <c:v>7306.2270420000004</c:v>
                </c:pt>
                <c:pt idx="1">
                  <c:v>2700.00531</c:v>
                </c:pt>
              </c:numCache>
            </c:numRef>
          </c:val>
          <c:extLst>
            <c:ext xmlns:c16="http://schemas.microsoft.com/office/drawing/2014/chart" uri="{C3380CC4-5D6E-409C-BE32-E72D297353CC}">
              <c16:uniqueId val="{00000003-591E-4E45-A454-51DA36F9030F}"/>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7037479319824358"/>
                  <c:y val="-0.15168241233760205"/>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6203703703703703"/>
                  <c:y val="4.353101670631302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8.5423597425337248E-3</c:v>
                </c:pt>
                <c:pt idx="1">
                  <c:v>0.16058624997603496</c:v>
                </c:pt>
                <c:pt idx="2">
                  <c:v>1.2561885121893737E-3</c:v>
                </c:pt>
                <c:pt idx="3">
                  <c:v>6.2273302495820332E-2</c:v>
                </c:pt>
                <c:pt idx="4">
                  <c:v>0.76732348206345735</c:v>
                </c:pt>
                <c:pt idx="5">
                  <c:v>1.8417209964306775E-5</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19302.294896087908</c:v>
                </c:pt>
                <c:pt idx="1">
                  <c:v>15771.237833604513</c:v>
                </c:pt>
                <c:pt idx="2">
                  <c:v>16182.07979678156</c:v>
                </c:pt>
                <c:pt idx="3">
                  <c:v>13377.265922339933</c:v>
                </c:pt>
                <c:pt idx="4">
                  <c:v>9306.2449631713534</c:v>
                </c:pt>
                <c:pt idx="5">
                  <c:v>7861.7348404101849</c:v>
                </c:pt>
                <c:pt idx="6">
                  <c:v>0</c:v>
                </c:pt>
                <c:pt idx="7">
                  <c:v>0</c:v>
                </c:pt>
                <c:pt idx="8">
                  <c:v>0</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-920.80555200000083</c:v>
                </c:pt>
                <c:pt idx="1">
                  <c:v>-800.41994199999954</c:v>
                </c:pt>
                <c:pt idx="2">
                  <c:v>-892.38453799999877</c:v>
                </c:pt>
                <c:pt idx="3">
                  <c:v>-753.11338699999931</c:v>
                </c:pt>
                <c:pt idx="4">
                  <c:v>-745.97900600000025</c:v>
                </c:pt>
                <c:pt idx="5">
                  <c:v>-687.42159600000059</c:v>
                </c:pt>
                <c:pt idx="6">
                  <c:v>0</c:v>
                </c:pt>
                <c:pt idx="7">
                  <c:v>0</c:v>
                </c:pt>
                <c:pt idx="8">
                  <c:v>0</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-1434.1730517074607</c:v>
                </c:pt>
                <c:pt idx="1">
                  <c:v>-1174.8193445584013</c:v>
                </c:pt>
                <c:pt idx="2">
                  <c:v>-1188.3476209198261</c:v>
                </c:pt>
                <c:pt idx="3">
                  <c:v>-1104.456410266708</c:v>
                </c:pt>
                <c:pt idx="4">
                  <c:v>-875.11482424466874</c:v>
                </c:pt>
                <c:pt idx="5">
                  <c:v>-804.13614498491927</c:v>
                </c:pt>
                <c:pt idx="6">
                  <c:v>0</c:v>
                </c:pt>
                <c:pt idx="7">
                  <c:v>0</c:v>
                </c:pt>
                <c:pt idx="8">
                  <c:v>0</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-4857.9495719698944</c:v>
                </c:pt>
                <c:pt idx="1">
                  <c:v>-3989.7326082351192</c:v>
                </c:pt>
                <c:pt idx="2">
                  <c:v>-4166.7607211749491</c:v>
                </c:pt>
                <c:pt idx="3">
                  <c:v>-3779.336172229891</c:v>
                </c:pt>
                <c:pt idx="4">
                  <c:v>-3719.9937653261122</c:v>
                </c:pt>
                <c:pt idx="5">
                  <c:v>-3368.1411479342373</c:v>
                </c:pt>
                <c:pt idx="6">
                  <c:v>0</c:v>
                </c:pt>
                <c:pt idx="7">
                  <c:v>0</c:v>
                </c:pt>
                <c:pt idx="8">
                  <c:v>0</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-12062.466687410544</c:v>
                </c:pt>
                <c:pt idx="1">
                  <c:v>-9794.0555228109897</c:v>
                </c:pt>
                <c:pt idx="2">
                  <c:v>-9910.4208566867819</c:v>
                </c:pt>
                <c:pt idx="3">
                  <c:v>-7717.9541998433297</c:v>
                </c:pt>
                <c:pt idx="4">
                  <c:v>-3943.7709436005703</c:v>
                </c:pt>
                <c:pt idx="5">
                  <c:v>-2984.5500294910294</c:v>
                </c:pt>
                <c:pt idx="6">
                  <c:v>0</c:v>
                </c:pt>
                <c:pt idx="7">
                  <c:v>0</c:v>
                </c:pt>
                <c:pt idx="8">
                  <c:v>0</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-26.90003300000717</c:v>
                </c:pt>
                <c:pt idx="1">
                  <c:v>-12.210416000003534</c:v>
                </c:pt>
                <c:pt idx="2">
                  <c:v>-24.166060000003199</c:v>
                </c:pt>
                <c:pt idx="3">
                  <c:v>-22.405753000005461</c:v>
                </c:pt>
                <c:pt idx="4">
                  <c:v>-21.386424000002535</c:v>
                </c:pt>
                <c:pt idx="5">
                  <c:v>-17.485921999998936</c:v>
                </c:pt>
                <c:pt idx="6">
                  <c:v>0</c:v>
                </c:pt>
                <c:pt idx="7">
                  <c:v>0</c:v>
                </c:pt>
                <c:pt idx="8">
                  <c:v>0</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Duben</c:v>
                </c:pt>
                <c:pt idx="1">
                  <c:v>Květen</c:v>
                </c:pt>
                <c:pt idx="2">
                  <c:v>Červen</c:v>
                </c:pt>
              </c:strCache>
            </c:strRef>
          </c:cat>
          <c:val>
            <c:numRef>
              <c:f>'5.4'!$B$7:$D$7</c:f>
              <c:numCache>
                <c:formatCode>#,##0.0</c:formatCode>
                <c:ptCount val="3"/>
                <c:pt idx="0">
                  <c:v>48946.37</c:v>
                </c:pt>
                <c:pt idx="1">
                  <c:v>11813.61</c:v>
                </c:pt>
                <c:pt idx="2">
                  <c:v>3247.85</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Duben</c:v>
                </c:pt>
                <c:pt idx="1">
                  <c:v>Květen</c:v>
                </c:pt>
                <c:pt idx="2">
                  <c:v>Červen</c:v>
                </c:pt>
              </c:strCache>
            </c:strRef>
          </c:cat>
          <c:val>
            <c:numRef>
              <c:f>'5.4'!$B$8:$D$8</c:f>
              <c:numCache>
                <c:formatCode>#,##0.0</c:formatCode>
                <c:ptCount val="3"/>
                <c:pt idx="0">
                  <c:v>719233.5140000002</c:v>
                </c:pt>
                <c:pt idx="1">
                  <c:v>281948.429</c:v>
                </c:pt>
                <c:pt idx="2">
                  <c:v>202089.48300000004</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Duben</c:v>
                </c:pt>
                <c:pt idx="1">
                  <c:v>Květen</c:v>
                </c:pt>
                <c:pt idx="2">
                  <c:v>Červen</c:v>
                </c:pt>
              </c:strCache>
            </c:strRef>
          </c:cat>
          <c:val>
            <c:numRef>
              <c:f>'5.4'!$B$9:$D$9</c:f>
              <c:numCache>
                <c:formatCode>#,##0.0</c:formatCode>
                <c:ptCount val="3"/>
                <c:pt idx="0">
                  <c:v>6686.37</c:v>
                </c:pt>
                <c:pt idx="1">
                  <c:v>2643.53</c:v>
                </c:pt>
                <c:pt idx="2">
                  <c:v>82.71</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Duben</c:v>
                </c:pt>
                <c:pt idx="1">
                  <c:v>Květen</c:v>
                </c:pt>
                <c:pt idx="2">
                  <c:v>Červen</c:v>
                </c:pt>
              </c:strCache>
            </c:strRef>
          </c:cat>
          <c:val>
            <c:numRef>
              <c:f>'5.4'!$B$10:$D$10</c:f>
              <c:numCache>
                <c:formatCode>#,##0.0</c:formatCode>
                <c:ptCount val="3"/>
                <c:pt idx="0">
                  <c:v>230904.36400000003</c:v>
                </c:pt>
                <c:pt idx="1">
                  <c:v>122157.52200000001</c:v>
                </c:pt>
                <c:pt idx="2">
                  <c:v>113551.44799999999</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Duben</c:v>
                </c:pt>
                <c:pt idx="1">
                  <c:v>Květen</c:v>
                </c:pt>
                <c:pt idx="2">
                  <c:v>Červen</c:v>
                </c:pt>
              </c:strCache>
            </c:strRef>
          </c:cat>
          <c:val>
            <c:numRef>
              <c:f>'5.4'!$B$11:$D$11</c:f>
              <c:numCache>
                <c:formatCode>#,##0.0</c:formatCode>
                <c:ptCount val="3"/>
                <c:pt idx="0">
                  <c:v>3216620.2759999996</c:v>
                </c:pt>
                <c:pt idx="1">
                  <c:v>1450139.5379999999</c:v>
                </c:pt>
                <c:pt idx="2">
                  <c:v>1082788.6100000001</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Duben</c:v>
                </c:pt>
                <c:pt idx="1">
                  <c:v>Květen</c:v>
                </c:pt>
                <c:pt idx="2">
                  <c:v>Červen</c:v>
                </c:pt>
              </c:strCache>
            </c:strRef>
          </c:cat>
          <c:val>
            <c:numRef>
              <c:f>'5.4'!$B$12:$D$12</c:f>
              <c:numCache>
                <c:formatCode>#,##0.0</c:formatCode>
                <c:ptCount val="3"/>
                <c:pt idx="0">
                  <c:v>138</c:v>
                </c:pt>
                <c:pt idx="1">
                  <c:v>0</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Duben</c:v>
                </c:pt>
                <c:pt idx="1">
                  <c:v>Květen</c:v>
                </c:pt>
                <c:pt idx="2">
                  <c:v>Červen</c:v>
                </c:pt>
              </c:strCache>
            </c:strRef>
          </c:cat>
          <c:val>
            <c:numRef>
              <c:f>'5.4'!$B$13:$D$13</c:f>
              <c:numCache>
                <c:formatCode>#,##0.0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Duben</c:v>
                </c:pt>
                <c:pt idx="1">
                  <c:v>Květen</c:v>
                </c:pt>
                <c:pt idx="2">
                  <c:v>Červen</c:v>
                </c:pt>
              </c:strCache>
            </c:strRef>
          </c:cat>
          <c:val>
            <c:numRef>
              <c:f>'5.4'!$B$14:$D$14</c:f>
              <c:numCache>
                <c:formatCode>#,##0.0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max val="500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3.7111846888722945E-3"/>
          <c:y val="0"/>
        </c:manualLayout>
      </c:layout>
      <c:overlay val="0"/>
    </c:title>
    <c:autoTitleDeleted val="0"/>
    <c:plotArea>
      <c:layout>
        <c:manualLayout>
          <c:layoutTarget val="inner"/>
          <c:xMode val="edge"/>
          <c:yMode val="edge"/>
          <c:x val="0.15287983604955879"/>
          <c:y val="0.3196423387697967"/>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0.16179010491826748"/>
                  <c:y val="-0.11441853760495876"/>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20657525394730994"/>
                      <c:h val="0.15495071075452346"/>
                    </c:manualLayout>
                  </c15:layout>
                </c:ext>
                <c:ext xmlns:c16="http://schemas.microsoft.com/office/drawing/2014/chart" uri="{C3380CC4-5D6E-409C-BE32-E72D297353CC}">
                  <c16:uniqueId val="{00000003-BCDB-4504-ADDF-2645B1B6ACA4}"/>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4.1308111894025716E-2"/>
                  <c:y val="-0.13175467966631613"/>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4.2009375323831775E-2</c:v>
                </c:pt>
                <c:pt idx="1">
                  <c:v>0.11829126568506476</c:v>
                </c:pt>
                <c:pt idx="2">
                  <c:v>0</c:v>
                </c:pt>
                <c:pt idx="3">
                  <c:v>0</c:v>
                </c:pt>
                <c:pt idx="4">
                  <c:v>0</c:v>
                </c:pt>
                <c:pt idx="5">
                  <c:v>0.80627833912897018</c:v>
                </c:pt>
                <c:pt idx="6">
                  <c:v>3.3421019862133208E-2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Duben</c:v>
                </c:pt>
                <c:pt idx="1">
                  <c:v>Květen</c:v>
                </c:pt>
                <c:pt idx="2">
                  <c:v>Červen</c:v>
                </c:pt>
              </c:strCache>
            </c:strRef>
          </c:cat>
          <c:val>
            <c:numRef>
              <c:f>'5.4'!$B$22:$D$22</c:f>
              <c:numCache>
                <c:formatCode>#,##0.0</c:formatCode>
                <c:ptCount val="3"/>
                <c:pt idx="0">
                  <c:v>38691.670621039644</c:v>
                </c:pt>
                <c:pt idx="1">
                  <c:v>17173.337538107909</c:v>
                </c:pt>
                <c:pt idx="2">
                  <c:v>10217.060000000001</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Duben</c:v>
                </c:pt>
                <c:pt idx="1">
                  <c:v>Květen</c:v>
                </c:pt>
                <c:pt idx="2">
                  <c:v>Červen</c:v>
                </c:pt>
              </c:strCache>
            </c:strRef>
          </c:cat>
          <c:val>
            <c:numRef>
              <c:f>'5.4'!$B$23:$D$23</c:f>
              <c:numCache>
                <c:formatCode>#,##0.0</c:formatCode>
                <c:ptCount val="3"/>
                <c:pt idx="0">
                  <c:v>67301.149999999994</c:v>
                </c:pt>
                <c:pt idx="1">
                  <c:v>63067.64</c:v>
                </c:pt>
                <c:pt idx="2">
                  <c:v>55707.09</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Duben</c:v>
                </c:pt>
                <c:pt idx="1">
                  <c:v>Květen</c:v>
                </c:pt>
                <c:pt idx="2">
                  <c:v>Červen</c:v>
                </c:pt>
              </c:strCache>
            </c:strRef>
          </c:cat>
          <c:val>
            <c:numRef>
              <c:f>'5.4'!$B$24:$D$24</c:f>
              <c:numCache>
                <c:formatCode>#,##0.0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Duben</c:v>
                </c:pt>
                <c:pt idx="1">
                  <c:v>Květen</c:v>
                </c:pt>
                <c:pt idx="2">
                  <c:v>Červen</c:v>
                </c:pt>
              </c:strCache>
            </c:strRef>
          </c:cat>
          <c:val>
            <c:numRef>
              <c:f>'5.4'!$B$25:$D$25</c:f>
              <c:numCache>
                <c:formatCode>#,##0.0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Duben</c:v>
                </c:pt>
                <c:pt idx="1">
                  <c:v>Květen</c:v>
                </c:pt>
                <c:pt idx="2">
                  <c:v>Červen</c:v>
                </c:pt>
              </c:strCache>
            </c:strRef>
          </c:cat>
          <c:val>
            <c:numRef>
              <c:f>'5.4'!$B$26:$D$26</c:f>
              <c:numCache>
                <c:formatCode>#,##0.0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Duben</c:v>
                </c:pt>
                <c:pt idx="1">
                  <c:v>Květen</c:v>
                </c:pt>
                <c:pt idx="2">
                  <c:v>Červen</c:v>
                </c:pt>
              </c:strCache>
            </c:strRef>
          </c:cat>
          <c:val>
            <c:numRef>
              <c:f>'5.4'!$B$27:$D$27</c:f>
              <c:numCache>
                <c:formatCode>#,##0.0</c:formatCode>
                <c:ptCount val="3"/>
                <c:pt idx="0">
                  <c:v>621835.0333789601</c:v>
                </c:pt>
                <c:pt idx="1">
                  <c:v>385411.62646189221</c:v>
                </c:pt>
                <c:pt idx="2">
                  <c:v>261054.51700000005</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Duben</c:v>
                </c:pt>
                <c:pt idx="1">
                  <c:v>Květen</c:v>
                </c:pt>
                <c:pt idx="2">
                  <c:v>Červen</c:v>
                </c:pt>
              </c:strCache>
            </c:strRef>
          </c:cat>
          <c:val>
            <c:numRef>
              <c:f>'5.4'!$B$28:$D$28</c:f>
              <c:numCache>
                <c:formatCode>#,##0.0</c:formatCode>
                <c:ptCount val="3"/>
                <c:pt idx="0">
                  <c:v>29782.281000000003</c:v>
                </c:pt>
                <c:pt idx="1">
                  <c:v>12576.054</c:v>
                </c:pt>
                <c:pt idx="2">
                  <c:v>10213.98</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8.9659408628852771E-2</c:v>
                </c:pt>
                <c:pt idx="1">
                  <c:v>1.5311510342361508E-2</c:v>
                </c:pt>
                <c:pt idx="2">
                  <c:v>0.89502908102878576</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Duben</c:v>
                </c:pt>
                <c:pt idx="1">
                  <c:v>Květen</c:v>
                </c:pt>
                <c:pt idx="2">
                  <c:v>Červen</c:v>
                </c:pt>
              </c:strCache>
            </c:strRef>
          </c:cat>
          <c:val>
            <c:numRef>
              <c:f>'5.4'!$B$36:$D$36</c:f>
              <c:numCache>
                <c:formatCode>#,##0.0</c:formatCode>
                <c:ptCount val="3"/>
                <c:pt idx="0">
                  <c:v>4554</c:v>
                </c:pt>
                <c:pt idx="1">
                  <c:v>3817</c:v>
                </c:pt>
                <c:pt idx="2">
                  <c:v>2752</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Duben</c:v>
                </c:pt>
                <c:pt idx="1">
                  <c:v>Květen</c:v>
                </c:pt>
                <c:pt idx="2">
                  <c:v>Červen</c:v>
                </c:pt>
              </c:strCache>
            </c:strRef>
          </c:cat>
          <c:val>
            <c:numRef>
              <c:f>'5.4'!$B$37:$D$37</c:f>
              <c:numCache>
                <c:formatCode>#,##0.0</c:formatCode>
                <c:ptCount val="3"/>
                <c:pt idx="0">
                  <c:v>430.178</c:v>
                </c:pt>
                <c:pt idx="1">
                  <c:v>815.56400000000008</c:v>
                </c:pt>
                <c:pt idx="2">
                  <c:v>653.779</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Duben</c:v>
                </c:pt>
                <c:pt idx="1">
                  <c:v>Květen</c:v>
                </c:pt>
                <c:pt idx="2">
                  <c:v>Červen</c:v>
                </c:pt>
              </c:strCache>
            </c:strRef>
          </c:cat>
          <c:val>
            <c:numRef>
              <c:f>'5.4'!$B$38:$D$38</c:f>
              <c:numCache>
                <c:formatCode>#,##0.0</c:formatCode>
                <c:ptCount val="3"/>
                <c:pt idx="0">
                  <c:v>48741.478999999992</c:v>
                </c:pt>
                <c:pt idx="1">
                  <c:v>34343.796000000002</c:v>
                </c:pt>
                <c:pt idx="2">
                  <c:v>27950.573</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2080.8539999999994</c:v>
                </c:pt>
                <c:pt idx="1">
                  <c:v>2121.3090000000011</c:v>
                </c:pt>
                <c:pt idx="2">
                  <c:v>1754.9669999999985</c:v>
                </c:pt>
                <c:pt idx="3">
                  <c:v>2814.0280000000002</c:v>
                </c:pt>
                <c:pt idx="4">
                  <c:v>586.68100000000038</c:v>
                </c:pt>
                <c:pt idx="5">
                  <c:v>1044.1455000000001</c:v>
                </c:pt>
                <c:pt idx="6">
                  <c:v>443.34599999999989</c:v>
                </c:pt>
                <c:pt idx="7">
                  <c:v>6129.6949999999997</c:v>
                </c:pt>
                <c:pt idx="8">
                  <c:v>1167.1039999999998</c:v>
                </c:pt>
                <c:pt idx="9">
                  <c:v>3706.7579999999998</c:v>
                </c:pt>
                <c:pt idx="10">
                  <c:v>1041.6000000000006</c:v>
                </c:pt>
                <c:pt idx="11">
                  <c:v>4345.4029999999984</c:v>
                </c:pt>
                <c:pt idx="12">
                  <c:v>9895.5858599999992</c:v>
                </c:pt>
                <c:pt idx="13">
                  <c:v>1268.6749999999995</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2080.8539999999994</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2121.3090000000011</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1754.9669999999985</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2814.0280000000002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586.68100000000038</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1044.1455000000001</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443.34599999999989</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6129.6949999999997</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1167.1039999999998</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3706.7579999999998</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1041.6000000000006</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4345.4029999999984</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9895.5858599999992</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1268.6749999999995</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2302.9843459999993</c:v>
                </c:pt>
                <c:pt idx="1">
                  <c:v>2147.9087139999997</c:v>
                </c:pt>
                <c:pt idx="2">
                  <c:v>2289.0506080000009</c:v>
                </c:pt>
                <c:pt idx="3">
                  <c:v>2041.347892</c:v>
                </c:pt>
                <c:pt idx="4">
                  <c:v>1795.3168340000004</c:v>
                </c:pt>
                <c:pt idx="5">
                  <c:v>1572.3664120000003</c:v>
                </c:pt>
                <c:pt idx="6">
                  <c:v>0</c:v>
                </c:pt>
                <c:pt idx="7">
                  <c:v>0</c:v>
                </c:pt>
                <c:pt idx="8">
                  <c:v>0</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419.36573799999996</c:v>
                </c:pt>
                <c:pt idx="1">
                  <c:v>366.47020600000002</c:v>
                </c:pt>
                <c:pt idx="2">
                  <c:v>395.99989200000016</c:v>
                </c:pt>
                <c:pt idx="3">
                  <c:v>368.35973899999976</c:v>
                </c:pt>
                <c:pt idx="4">
                  <c:v>324.48944699999993</c:v>
                </c:pt>
                <c:pt idx="5">
                  <c:v>288.52790899999997</c:v>
                </c:pt>
                <c:pt idx="6">
                  <c:v>0</c:v>
                </c:pt>
                <c:pt idx="7">
                  <c:v>0</c:v>
                </c:pt>
                <c:pt idx="8">
                  <c:v>0</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1162.7768349999999</c:v>
                </c:pt>
                <c:pt idx="4">
                  <c:v>611.21719299999995</c:v>
                </c:pt>
                <c:pt idx="5">
                  <c:v>415.24973799999998</c:v>
                </c:pt>
                <c:pt idx="6">
                  <c:v>0</c:v>
                </c:pt>
                <c:pt idx="7">
                  <c:v>0</c:v>
                </c:pt>
                <c:pt idx="8">
                  <c:v>0</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4.3866199999999997</c:v>
                </c:pt>
                <c:pt idx="4">
                  <c:v>3.3052060000000001</c:v>
                </c:pt>
                <c:pt idx="5">
                  <c:v>2.9955919999999998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1.5418399999999999</c:v>
                </c:pt>
                <c:pt idx="1">
                  <c:v>1.35433</c:v>
                </c:pt>
                <c:pt idx="2">
                  <c:v>1.4967699999999999</c:v>
                </c:pt>
                <c:pt idx="3">
                  <c:v>1.6977500000000001</c:v>
                </c:pt>
                <c:pt idx="4">
                  <c:v>1.63364</c:v>
                </c:pt>
                <c:pt idx="5">
                  <c:v>1.5027200000000001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0</c:v>
                </c:pt>
                <c:pt idx="7">
                  <c:v>0</c:v>
                </c:pt>
                <c:pt idx="8">
                  <c:v>0</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8004.0066590000006</c:v>
                </c:pt>
                <c:pt idx="1">
                  <c:v>6501.9569280000005</c:v>
                </c:pt>
                <c:pt idx="2">
                  <c:v>6765.2773319999988</c:v>
                </c:pt>
                <c:pt idx="3">
                  <c:v>5470.483283999999</c:v>
                </c:pt>
                <c:pt idx="4">
                  <c:v>3339.6355659999999</c:v>
                </c:pt>
                <c:pt idx="5">
                  <c:v>2804.0922720000003</c:v>
                </c:pt>
                <c:pt idx="6">
                  <c:v>0</c:v>
                </c:pt>
                <c:pt idx="7">
                  <c:v>0</c:v>
                </c:pt>
                <c:pt idx="8">
                  <c:v>0</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133.71199999999999</c:v>
                </c:pt>
                <c:pt idx="1">
                  <c:v>106.596</c:v>
                </c:pt>
                <c:pt idx="2">
                  <c:v>111.812</c:v>
                </c:pt>
                <c:pt idx="3">
                  <c:v>88.134</c:v>
                </c:pt>
                <c:pt idx="4">
                  <c:v>36.494999999999997</c:v>
                </c:pt>
                <c:pt idx="5">
                  <c:v>18.504999999999999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778.59543200000007</c:v>
                </c:pt>
                <c:pt idx="1">
                  <c:v>684.61303099999998</c:v>
                </c:pt>
                <c:pt idx="2">
                  <c:v>555.77029499999992</c:v>
                </c:pt>
                <c:pt idx="3">
                  <c:v>504.46035899999998</c:v>
                </c:pt>
                <c:pt idx="4">
                  <c:v>704.97971299999995</c:v>
                </c:pt>
                <c:pt idx="5">
                  <c:v>685.98217299999999</c:v>
                </c:pt>
                <c:pt idx="6">
                  <c:v>0</c:v>
                </c:pt>
                <c:pt idx="7">
                  <c:v>0</c:v>
                </c:pt>
                <c:pt idx="8">
                  <c:v>0</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48.16986</c:v>
                </c:pt>
                <c:pt idx="1">
                  <c:v>31.518058</c:v>
                </c:pt>
                <c:pt idx="2">
                  <c:v>36.587154000000005</c:v>
                </c:pt>
                <c:pt idx="3">
                  <c:v>3.8417129999999999</c:v>
                </c:pt>
                <c:pt idx="4">
                  <c:v>3.107726</c:v>
                </c:pt>
                <c:pt idx="5">
                  <c:v>11.140400000000001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382.98554899999999</c:v>
                </c:pt>
                <c:pt idx="1">
                  <c:v>324.60856499999994</c:v>
                </c:pt>
                <c:pt idx="2">
                  <c:v>327.076528</c:v>
                </c:pt>
                <c:pt idx="3">
                  <c:v>295.2614670000001</c:v>
                </c:pt>
                <c:pt idx="4">
                  <c:v>360.4783360835404</c:v>
                </c:pt>
                <c:pt idx="5">
                  <c:v>287.69242559672034</c:v>
                </c:pt>
                <c:pt idx="6">
                  <c:v>0</c:v>
                </c:pt>
                <c:pt idx="7">
                  <c:v>0</c:v>
                </c:pt>
                <c:pt idx="8">
                  <c:v>0</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942.02920399999982</c:v>
                </c:pt>
                <c:pt idx="1">
                  <c:v>784.75839299999984</c:v>
                </c:pt>
                <c:pt idx="2">
                  <c:v>778.51861900000006</c:v>
                </c:pt>
                <c:pt idx="3">
                  <c:v>779.50199899999996</c:v>
                </c:pt>
                <c:pt idx="4">
                  <c:v>697.21147500000006</c:v>
                </c:pt>
                <c:pt idx="5">
                  <c:v>612.75566200000003</c:v>
                </c:pt>
                <c:pt idx="6">
                  <c:v>0</c:v>
                </c:pt>
                <c:pt idx="7">
                  <c:v>0</c:v>
                </c:pt>
                <c:pt idx="8">
                  <c:v>0</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147.87545800000004</c:v>
                </c:pt>
                <c:pt idx="1">
                  <c:v>103.64763599999998</c:v>
                </c:pt>
                <c:pt idx="2">
                  <c:v>94.163931999999974</c:v>
                </c:pt>
                <c:pt idx="3">
                  <c:v>57.573658999999999</c:v>
                </c:pt>
                <c:pt idx="4">
                  <c:v>10.369664</c:v>
                </c:pt>
                <c:pt idx="5">
                  <c:v>4.5854009999999992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4120.0826230879075</c:v>
                </c:pt>
                <c:pt idx="1">
                  <c:v>3262.9988326045136</c:v>
                </c:pt>
                <c:pt idx="2">
                  <c:v>3309.8209927815592</c:v>
                </c:pt>
                <c:pt idx="3">
                  <c:v>2599.3707953399339</c:v>
                </c:pt>
                <c:pt idx="4">
                  <c:v>1417.9188830878131</c:v>
                </c:pt>
                <c:pt idx="5">
                  <c:v>1156.2403458134636</c:v>
                </c:pt>
                <c:pt idx="6">
                  <c:v>0</c:v>
                </c:pt>
                <c:pt idx="7">
                  <c:v>0</c:v>
                </c:pt>
                <c:pt idx="8">
                  <c:v>0</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2080.9429999999993</c:v>
                </c:pt>
                <c:pt idx="1">
                  <c:v>2080.9429999999993</c:v>
                </c:pt>
                <c:pt idx="2">
                  <c:v>2080.9429999999993</c:v>
                </c:pt>
                <c:pt idx="3">
                  <c:v>2079.9359999999992</c:v>
                </c:pt>
                <c:pt idx="4">
                  <c:v>2080.8539999999994</c:v>
                </c:pt>
                <c:pt idx="5">
                  <c:v>2080.8539999999994</c:v>
                </c:pt>
                <c:pt idx="6">
                  <c:v>0</c:v>
                </c:pt>
                <c:pt idx="7">
                  <c:v>0</c:v>
                </c:pt>
                <c:pt idx="8">
                  <c:v>0</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2155.4440000000013</c:v>
                </c:pt>
                <c:pt idx="1">
                  <c:v>2155.7490000000016</c:v>
                </c:pt>
                <c:pt idx="2">
                  <c:v>2155.8130000000015</c:v>
                </c:pt>
                <c:pt idx="3">
                  <c:v>2121.3090000000011</c:v>
                </c:pt>
                <c:pt idx="4">
                  <c:v>2121.3090000000011</c:v>
                </c:pt>
                <c:pt idx="5">
                  <c:v>2121.3090000000011</c:v>
                </c:pt>
                <c:pt idx="6">
                  <c:v>0</c:v>
                </c:pt>
                <c:pt idx="7">
                  <c:v>0</c:v>
                </c:pt>
                <c:pt idx="8">
                  <c:v>0</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1872.8349999999982</c:v>
                </c:pt>
                <c:pt idx="1">
                  <c:v>1872.1969999999983</c:v>
                </c:pt>
                <c:pt idx="2">
                  <c:v>1872.7169999999983</c:v>
                </c:pt>
                <c:pt idx="3">
                  <c:v>1755.5249999999983</c:v>
                </c:pt>
                <c:pt idx="4">
                  <c:v>1754.9669999999985</c:v>
                </c:pt>
                <c:pt idx="5">
                  <c:v>1754.9669999999985</c:v>
                </c:pt>
                <c:pt idx="6">
                  <c:v>0</c:v>
                </c:pt>
                <c:pt idx="7">
                  <c:v>0</c:v>
                </c:pt>
                <c:pt idx="8">
                  <c:v>0</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2825.5030000000002</c:v>
                </c:pt>
                <c:pt idx="1">
                  <c:v>2825.5030000000002</c:v>
                </c:pt>
                <c:pt idx="2">
                  <c:v>2825.5030000000002</c:v>
                </c:pt>
                <c:pt idx="3">
                  <c:v>2814.0280000000002</c:v>
                </c:pt>
                <c:pt idx="4">
                  <c:v>2814.0280000000002</c:v>
                </c:pt>
                <c:pt idx="5">
                  <c:v>2814.0280000000002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580.81900000000041</c:v>
                </c:pt>
                <c:pt idx="1">
                  <c:v>580.82200000000034</c:v>
                </c:pt>
                <c:pt idx="2">
                  <c:v>580.82200000000034</c:v>
                </c:pt>
                <c:pt idx="3">
                  <c:v>581.73900000000037</c:v>
                </c:pt>
                <c:pt idx="4">
                  <c:v>581.73900000000037</c:v>
                </c:pt>
                <c:pt idx="5">
                  <c:v>586.68100000000038</c:v>
                </c:pt>
                <c:pt idx="6">
                  <c:v>0</c:v>
                </c:pt>
                <c:pt idx="7">
                  <c:v>0</c:v>
                </c:pt>
                <c:pt idx="8">
                  <c:v>0</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1055.4714999999999</c:v>
                </c:pt>
                <c:pt idx="1">
                  <c:v>1055.4694999999997</c:v>
                </c:pt>
                <c:pt idx="2">
                  <c:v>1055.4694999999997</c:v>
                </c:pt>
                <c:pt idx="3">
                  <c:v>1044.1455000000001</c:v>
                </c:pt>
                <c:pt idx="4">
                  <c:v>1044.1455000000001</c:v>
                </c:pt>
                <c:pt idx="5">
                  <c:v>1044.1455000000001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474.58100000000002</c:v>
                </c:pt>
                <c:pt idx="1">
                  <c:v>475.745</c:v>
                </c:pt>
                <c:pt idx="2">
                  <c:v>475.745</c:v>
                </c:pt>
                <c:pt idx="3">
                  <c:v>443.34399999999994</c:v>
                </c:pt>
                <c:pt idx="4">
                  <c:v>443.34599999999989</c:v>
                </c:pt>
                <c:pt idx="5">
                  <c:v>443.34599999999989</c:v>
                </c:pt>
                <c:pt idx="6">
                  <c:v>0</c:v>
                </c:pt>
                <c:pt idx="7">
                  <c:v>0</c:v>
                </c:pt>
                <c:pt idx="8">
                  <c:v>0</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6105.7959999999994</c:v>
                </c:pt>
                <c:pt idx="1">
                  <c:v>6122.3709999999992</c:v>
                </c:pt>
                <c:pt idx="2">
                  <c:v>6122.3709999999992</c:v>
                </c:pt>
                <c:pt idx="3">
                  <c:v>6096.9349999999995</c:v>
                </c:pt>
                <c:pt idx="4">
                  <c:v>6097.9349999999995</c:v>
                </c:pt>
                <c:pt idx="5">
                  <c:v>6129.6949999999997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1260.4569999999999</c:v>
                </c:pt>
                <c:pt idx="1">
                  <c:v>1278.9889999999996</c:v>
                </c:pt>
                <c:pt idx="2">
                  <c:v>1278.9889999999996</c:v>
                </c:pt>
                <c:pt idx="3">
                  <c:v>1317.6739999999998</c:v>
                </c:pt>
                <c:pt idx="4">
                  <c:v>1317.1029999999998</c:v>
                </c:pt>
                <c:pt idx="5">
                  <c:v>1167.1039999999998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3717.6599999999989</c:v>
                </c:pt>
                <c:pt idx="1">
                  <c:v>3717.6589999999992</c:v>
                </c:pt>
                <c:pt idx="2">
                  <c:v>3717.6599999999989</c:v>
                </c:pt>
                <c:pt idx="3">
                  <c:v>3706.7679999999991</c:v>
                </c:pt>
                <c:pt idx="4">
                  <c:v>3706.7679999999991</c:v>
                </c:pt>
                <c:pt idx="5">
                  <c:v>3706.7579999999998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1064.3390000000002</c:v>
                </c:pt>
                <c:pt idx="1">
                  <c:v>1064.3390000000002</c:v>
                </c:pt>
                <c:pt idx="2">
                  <c:v>1064.3390000000002</c:v>
                </c:pt>
                <c:pt idx="3">
                  <c:v>1041.6000000000006</c:v>
                </c:pt>
                <c:pt idx="4">
                  <c:v>1041.6000000000006</c:v>
                </c:pt>
                <c:pt idx="5">
                  <c:v>1041.6000000000006</c:v>
                </c:pt>
                <c:pt idx="6">
                  <c:v>0</c:v>
                </c:pt>
                <c:pt idx="7">
                  <c:v>0</c:v>
                </c:pt>
                <c:pt idx="8">
                  <c:v>0</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4351.3989999999985</c:v>
                </c:pt>
                <c:pt idx="1">
                  <c:v>4351.3979999999983</c:v>
                </c:pt>
                <c:pt idx="2">
                  <c:v>4351.3989999999985</c:v>
                </c:pt>
                <c:pt idx="3">
                  <c:v>4345.1669999999986</c:v>
                </c:pt>
                <c:pt idx="4">
                  <c:v>4345.4029999999984</c:v>
                </c:pt>
                <c:pt idx="5">
                  <c:v>4345.4029999999984</c:v>
                </c:pt>
                <c:pt idx="6">
                  <c:v>0</c:v>
                </c:pt>
                <c:pt idx="7">
                  <c:v>0</c:v>
                </c:pt>
                <c:pt idx="8">
                  <c:v>0</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9914.8148599999986</c:v>
                </c:pt>
                <c:pt idx="1">
                  <c:v>9914.8148599999986</c:v>
                </c:pt>
                <c:pt idx="2">
                  <c:v>9914.8148599999986</c:v>
                </c:pt>
                <c:pt idx="3">
                  <c:v>9895.5858599999992</c:v>
                </c:pt>
                <c:pt idx="4">
                  <c:v>9895.5858599999992</c:v>
                </c:pt>
                <c:pt idx="5">
                  <c:v>9895.5858599999992</c:v>
                </c:pt>
                <c:pt idx="6">
                  <c:v>0</c:v>
                </c:pt>
                <c:pt idx="7">
                  <c:v>0</c:v>
                </c:pt>
                <c:pt idx="8">
                  <c:v>0</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1284.4899999999993</c:v>
                </c:pt>
                <c:pt idx="1">
                  <c:v>1284.4409999999996</c:v>
                </c:pt>
                <c:pt idx="2">
                  <c:v>1285.7349999999997</c:v>
                </c:pt>
                <c:pt idx="3">
                  <c:v>1270.9349999999997</c:v>
                </c:pt>
                <c:pt idx="4">
                  <c:v>1269.7879999999996</c:v>
                </c:pt>
                <c:pt idx="5">
                  <c:v>1268.6749999999995</c:v>
                </c:pt>
                <c:pt idx="6">
                  <c:v>0</c:v>
                </c:pt>
                <c:pt idx="7">
                  <c:v>0</c:v>
                </c:pt>
                <c:pt idx="8">
                  <c:v>0</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2531.2044054279431</c:v>
                </c:pt>
                <c:pt idx="1">
                  <c:v>2146.1398684906521</c:v>
                </c:pt>
                <c:pt idx="2">
                  <c:v>2268.5949300000002</c:v>
                </c:pt>
                <c:pt idx="3">
                  <c:v>1855.50146</c:v>
                </c:pt>
                <c:pt idx="4">
                  <c:v>1399.1485110000003</c:v>
                </c:pt>
                <c:pt idx="5">
                  <c:v>1172.2210139999997</c:v>
                </c:pt>
                <c:pt idx="6">
                  <c:v>0</c:v>
                </c:pt>
                <c:pt idx="7">
                  <c:v>0</c:v>
                </c:pt>
                <c:pt idx="8">
                  <c:v>0</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263.93761599999999</c:v>
                </c:pt>
                <c:pt idx="1">
                  <c:v>244.62605400000001</c:v>
                </c:pt>
                <c:pt idx="2">
                  <c:v>241.57758599999997</c:v>
                </c:pt>
                <c:pt idx="3">
                  <c:v>129.274203</c:v>
                </c:pt>
                <c:pt idx="4">
                  <c:v>64.903003000000012</c:v>
                </c:pt>
                <c:pt idx="5">
                  <c:v>47.892001999999991</c:v>
                </c:pt>
                <c:pt idx="6">
                  <c:v>0</c:v>
                </c:pt>
                <c:pt idx="7">
                  <c:v>0</c:v>
                </c:pt>
                <c:pt idx="8">
                  <c:v>0</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65.605285999999992</c:v>
                </c:pt>
                <c:pt idx="4">
                  <c:v>14.506164999999999</c:v>
                </c:pt>
                <c:pt idx="5">
                  <c:v>6.4438019999999989</c:v>
                </c:pt>
                <c:pt idx="6">
                  <c:v>0</c:v>
                </c:pt>
                <c:pt idx="7">
                  <c:v>0</c:v>
                </c:pt>
                <c:pt idx="8">
                  <c:v>0</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23.056121999999998</c:v>
                </c:pt>
                <c:pt idx="4">
                  <c:v>7.7327910000000033</c:v>
                </c:pt>
                <c:pt idx="5">
                  <c:v>4.1465889999999996</c:v>
                </c:pt>
                <c:pt idx="6">
                  <c:v>0</c:v>
                </c:pt>
                <c:pt idx="7">
                  <c:v>0</c:v>
                </c:pt>
                <c:pt idx="8">
                  <c:v>0</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45.817778999999994</c:v>
                </c:pt>
                <c:pt idx="1">
                  <c:v>45.862244000000004</c:v>
                </c:pt>
                <c:pt idx="2">
                  <c:v>49.918587000000002</c:v>
                </c:pt>
                <c:pt idx="3">
                  <c:v>37.876573999999998</c:v>
                </c:pt>
                <c:pt idx="4">
                  <c:v>20.719594000000001</c:v>
                </c:pt>
                <c:pt idx="5">
                  <c:v>13.565954999999999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4988.1175533162113</c:v>
                </c:pt>
                <c:pt idx="1">
                  <c:v>3927.7010574561427</c:v>
                </c:pt>
                <c:pt idx="2">
                  <c:v>3926.0390241951995</c:v>
                </c:pt>
                <c:pt idx="3">
                  <c:v>3043.1791571166523</c:v>
                </c:pt>
                <c:pt idx="4">
                  <c:v>1235.9202848947175</c:v>
                </c:pt>
                <c:pt idx="5">
                  <c:v>840.66863054199632</c:v>
                </c:pt>
                <c:pt idx="6">
                  <c:v>0</c:v>
                </c:pt>
                <c:pt idx="7">
                  <c:v>0</c:v>
                </c:pt>
                <c:pt idx="8">
                  <c:v>0</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2792.5001629999979</c:v>
                </c:pt>
                <c:pt idx="1">
                  <c:v>2265.7320790000017</c:v>
                </c:pt>
                <c:pt idx="2">
                  <c:v>2247.9948000000004</c:v>
                </c:pt>
                <c:pt idx="3">
                  <c:v>1698.2315030000002</c:v>
                </c:pt>
                <c:pt idx="4">
                  <c:v>629.84386799999947</c:v>
                </c:pt>
                <c:pt idx="5">
                  <c:v>371.92993900000016</c:v>
                </c:pt>
                <c:pt idx="6">
                  <c:v>0</c:v>
                </c:pt>
                <c:pt idx="7">
                  <c:v>0</c:v>
                </c:pt>
                <c:pt idx="8">
                  <c:v>0</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414.67887800000017</c:v>
                </c:pt>
                <c:pt idx="1">
                  <c:v>320.39193499999993</c:v>
                </c:pt>
                <c:pt idx="2">
                  <c:v>321.3332400000001</c:v>
                </c:pt>
                <c:pt idx="3">
                  <c:v>159.37444999999997</c:v>
                </c:pt>
                <c:pt idx="4">
                  <c:v>55.143611000000007</c:v>
                </c:pt>
                <c:pt idx="5">
                  <c:v>50.561946999999982</c:v>
                </c:pt>
                <c:pt idx="6">
                  <c:v>0</c:v>
                </c:pt>
                <c:pt idx="7">
                  <c:v>0</c:v>
                </c:pt>
                <c:pt idx="8">
                  <c:v>0</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49.719645</c:v>
                </c:pt>
                <c:pt idx="1">
                  <c:v>169.75390400000003</c:v>
                </c:pt>
                <c:pt idx="2">
                  <c:v>77.420714999999987</c:v>
                </c:pt>
                <c:pt idx="3">
                  <c:v>30.236996999999992</c:v>
                </c:pt>
                <c:pt idx="4">
                  <c:v>34.465548999999996</c:v>
                </c:pt>
                <c:pt idx="5">
                  <c:v>164.42643499999997</c:v>
                </c:pt>
                <c:pt idx="6">
                  <c:v>26.778789</c:v>
                </c:pt>
                <c:pt idx="7">
                  <c:v>963.9274539999999</c:v>
                </c:pt>
                <c:pt idx="8">
                  <c:v>92.193134000000001</c:v>
                </c:pt>
                <c:pt idx="9">
                  <c:v>63.235480999999993</c:v>
                </c:pt>
                <c:pt idx="10">
                  <c:v>182.98725100000001</c:v>
                </c:pt>
                <c:pt idx="11">
                  <c:v>1361.4401469999998</c:v>
                </c:pt>
                <c:pt idx="12">
                  <c:v>819.83778200000017</c:v>
                </c:pt>
                <c:pt idx="13">
                  <c:v>390.44770199999999</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4.2601439999999995</c:v>
                </c:pt>
                <c:pt idx="1">
                  <c:v>4.6821609999999998</c:v>
                </c:pt>
                <c:pt idx="2">
                  <c:v>0.98800999999999994</c:v>
                </c:pt>
                <c:pt idx="3">
                  <c:v>17.751359999999998</c:v>
                </c:pt>
                <c:pt idx="4">
                  <c:v>6.8723499999999991</c:v>
                </c:pt>
                <c:pt idx="5">
                  <c:v>1.10947</c:v>
                </c:pt>
                <c:pt idx="6">
                  <c:v>0.85</c:v>
                </c:pt>
                <c:pt idx="7">
                  <c:v>123.517706</c:v>
                </c:pt>
                <c:pt idx="8">
                  <c:v>4.3467400000000005</c:v>
                </c:pt>
                <c:pt idx="9">
                  <c:v>5.1067</c:v>
                </c:pt>
                <c:pt idx="10">
                  <c:v>0.82125999999999999</c:v>
                </c:pt>
                <c:pt idx="11">
                  <c:v>1.4499980000000001</c:v>
                </c:pt>
                <c:pt idx="12">
                  <c:v>70.221629000000007</c:v>
                </c:pt>
                <c:pt idx="13">
                  <c:v>9.1680000000000011E-2</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32.687016999999997</c:v>
                </c:pt>
                <c:pt idx="1">
                  <c:v>5.5429919999999999</c:v>
                </c:pt>
                <c:pt idx="2">
                  <c:v>6.5000000000000002E-2</c:v>
                </c:pt>
                <c:pt idx="3">
                  <c:v>2.4116939999999998</c:v>
                </c:pt>
                <c:pt idx="4">
                  <c:v>0.36362</c:v>
                </c:pt>
                <c:pt idx="5">
                  <c:v>2.3398000000000003</c:v>
                </c:pt>
                <c:pt idx="6">
                  <c:v>0.79100000000000004</c:v>
                </c:pt>
                <c:pt idx="7">
                  <c:v>6.1651440000000006</c:v>
                </c:pt>
                <c:pt idx="8">
                  <c:v>0.11231000000000001</c:v>
                </c:pt>
                <c:pt idx="9">
                  <c:v>7.0300999999999991</c:v>
                </c:pt>
                <c:pt idx="10">
                  <c:v>4.1955799999999996</c:v>
                </c:pt>
                <c:pt idx="11">
                  <c:v>3.2215359999999995</c:v>
                </c:pt>
                <c:pt idx="12">
                  <c:v>19.399549999999998</c:v>
                </c:pt>
                <c:pt idx="13">
                  <c:v>2.2299099999999998</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6.6031489999999993</c:v>
                </c:pt>
                <c:pt idx="1">
                  <c:v>0.921435</c:v>
                </c:pt>
                <c:pt idx="2">
                  <c:v>3.1E-2</c:v>
                </c:pt>
                <c:pt idx="3">
                  <c:v>2.3427099999999998</c:v>
                </c:pt>
                <c:pt idx="4">
                  <c:v>0.5484</c:v>
                </c:pt>
                <c:pt idx="5">
                  <c:v>1.123</c:v>
                </c:pt>
                <c:pt idx="6">
                  <c:v>0.20280000000000001</c:v>
                </c:pt>
                <c:pt idx="7">
                  <c:v>13.975979000000001</c:v>
                </c:pt>
                <c:pt idx="8">
                  <c:v>2.2248360000000003</c:v>
                </c:pt>
                <c:pt idx="9">
                  <c:v>2.8201240000000003</c:v>
                </c:pt>
                <c:pt idx="10">
                  <c:v>0.38545699999999999</c:v>
                </c:pt>
                <c:pt idx="11">
                  <c:v>0.12</c:v>
                </c:pt>
                <c:pt idx="12">
                  <c:v>1.888144</c:v>
                </c:pt>
                <c:pt idx="13">
                  <c:v>1.7484680000000001</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0.83970499999999992</c:v>
                </c:pt>
                <c:pt idx="1">
                  <c:v>3.8550149999999999</c:v>
                </c:pt>
                <c:pt idx="2">
                  <c:v>13.672383000000002</c:v>
                </c:pt>
                <c:pt idx="3">
                  <c:v>1.24149</c:v>
                </c:pt>
                <c:pt idx="4">
                  <c:v>8.1443449999999995</c:v>
                </c:pt>
                <c:pt idx="5">
                  <c:v>0.129</c:v>
                </c:pt>
                <c:pt idx="6">
                  <c:v>2.5122100000000001</c:v>
                </c:pt>
                <c:pt idx="7">
                  <c:v>4.4749999999999998E-2</c:v>
                </c:pt>
                <c:pt idx="8">
                  <c:v>2.247061</c:v>
                </c:pt>
                <c:pt idx="9">
                  <c:v>10.037229999999997</c:v>
                </c:pt>
                <c:pt idx="10">
                  <c:v>8.2314139999999991</c:v>
                </c:pt>
                <c:pt idx="11">
                  <c:v>4.440360000000001</c:v>
                </c:pt>
                <c:pt idx="12">
                  <c:v>14.483969999999999</c:v>
                </c:pt>
                <c:pt idx="13">
                  <c:v>2.2831900000000003</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973.13907499999993</c:v>
                </c:pt>
                <c:pt idx="1">
                  <c:v>296.131528</c:v>
                </c:pt>
                <c:pt idx="2">
                  <c:v>409.6249889990001</c:v>
                </c:pt>
                <c:pt idx="3">
                  <c:v>259.22150999999997</c:v>
                </c:pt>
                <c:pt idx="4">
                  <c:v>135.54029600000004</c:v>
                </c:pt>
                <c:pt idx="5">
                  <c:v>233.71566999999999</c:v>
                </c:pt>
                <c:pt idx="6">
                  <c:v>157.60492200000002</c:v>
                </c:pt>
                <c:pt idx="7">
                  <c:v>834.31925200000046</c:v>
                </c:pt>
                <c:pt idx="8">
                  <c:v>222.62327699999992</c:v>
                </c:pt>
                <c:pt idx="9">
                  <c:v>182.23522055436445</c:v>
                </c:pt>
                <c:pt idx="10">
                  <c:v>262.45472900000004</c:v>
                </c:pt>
                <c:pt idx="11">
                  <c:v>367.3416509999999</c:v>
                </c:pt>
                <c:pt idx="12">
                  <c:v>600.34671400000002</c:v>
                </c:pt>
                <c:pt idx="13">
                  <c:v>185.46923899999996</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663.11577599999964</c:v>
                </c:pt>
                <c:pt idx="1">
                  <c:v>228.97388699999996</c:v>
                </c:pt>
                <c:pt idx="2">
                  <c:v>105.93749700000002</c:v>
                </c:pt>
                <c:pt idx="3">
                  <c:v>114.50714199999999</c:v>
                </c:pt>
                <c:pt idx="4">
                  <c:v>48.13838100000001</c:v>
                </c:pt>
                <c:pt idx="5">
                  <c:v>129.35755699999999</c:v>
                </c:pt>
                <c:pt idx="6">
                  <c:v>82.600954999999942</c:v>
                </c:pt>
                <c:pt idx="7">
                  <c:v>404.37191999999999</c:v>
                </c:pt>
                <c:pt idx="8">
                  <c:v>147.30988799999997</c:v>
                </c:pt>
                <c:pt idx="9">
                  <c:v>108.699322</c:v>
                </c:pt>
                <c:pt idx="10">
                  <c:v>184.23951799999995</c:v>
                </c:pt>
                <c:pt idx="11">
                  <c:v>155.08721999999995</c:v>
                </c:pt>
                <c:pt idx="12">
                  <c:v>248.239608</c:v>
                </c:pt>
                <c:pt idx="13">
                  <c:v>79.42663899999998</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14.382490000000001</c:v>
                </c:pt>
                <c:pt idx="1">
                  <c:v>39.04374099999999</c:v>
                </c:pt>
                <c:pt idx="2">
                  <c:v>95.556131999999977</c:v>
                </c:pt>
                <c:pt idx="3">
                  <c:v>24.426603000000004</c:v>
                </c:pt>
                <c:pt idx="4">
                  <c:v>2.1132300000000002</c:v>
                </c:pt>
                <c:pt idx="5">
                  <c:v>10.505257000000002</c:v>
                </c:pt>
                <c:pt idx="6">
                  <c:v>1.011239</c:v>
                </c:pt>
                <c:pt idx="7">
                  <c:v>8.2310219999999994</c:v>
                </c:pt>
                <c:pt idx="8">
                  <c:v>2.4441400000000004</c:v>
                </c:pt>
                <c:pt idx="9">
                  <c:v>26.107654000000004</c:v>
                </c:pt>
                <c:pt idx="10">
                  <c:v>8.8440599999999989</c:v>
                </c:pt>
                <c:pt idx="11">
                  <c:v>3.0164720000000003</c:v>
                </c:pt>
                <c:pt idx="12">
                  <c:v>28.940921000000003</c:v>
                </c:pt>
                <c:pt idx="13">
                  <c:v>0.45704700000000004</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8078042506445541"/>
                  <c:y val="4.493884075619376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5300220515694521"/>
                  <c:y val="0.10191250190183189"/>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3.8091630834835282E-3"/>
                  <c:y val="-2.0634434783738328E-2"/>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4426.8709849999996</c:v>
                </c:pt>
                <c:pt idx="1">
                  <c:v>242.069208</c:v>
                </c:pt>
                <c:pt idx="2">
                  <c:v>86.555252999999979</c:v>
                </c:pt>
                <c:pt idx="3">
                  <c:v>34.935502</c:v>
                </c:pt>
                <c:pt idx="4">
                  <c:v>72.162123000000008</c:v>
                </c:pt>
                <c:pt idx="5">
                  <c:v>5119.7680725533655</c:v>
                </c:pt>
                <c:pt idx="6">
                  <c:v>2700.0053099999991</c:v>
                </c:pt>
                <c:pt idx="7">
                  <c:v>265.08000799999991</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Duben</c:v>
                </c:pt>
                <c:pt idx="1">
                  <c:v>Květen</c:v>
                </c:pt>
                <c:pt idx="2">
                  <c:v>Červen</c:v>
                </c:pt>
              </c:strCache>
            </c:strRef>
          </c:cat>
          <c:val>
            <c:numRef>
              <c:f>('8.1'!$B$28,'8.1'!$D$28,'8.1'!$F$28)</c:f>
              <c:numCache>
                <c:formatCode>#,##0.0</c:formatCode>
                <c:ptCount val="3"/>
                <c:pt idx="0">
                  <c:v>31029.642</c:v>
                </c:pt>
                <c:pt idx="1">
                  <c:v>11430.594999999999</c:v>
                </c:pt>
                <c:pt idx="2">
                  <c:v>7259.4080000000004</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Duben</c:v>
                </c:pt>
                <c:pt idx="1">
                  <c:v>Květen</c:v>
                </c:pt>
                <c:pt idx="2">
                  <c:v>Červen</c:v>
                </c:pt>
              </c:strCache>
            </c:strRef>
          </c:cat>
          <c:val>
            <c:numRef>
              <c:f>('8.1'!$B$29,'8.1'!$D$29,'8.1'!$F$29)</c:f>
              <c:numCache>
                <c:formatCode>#,##0.0</c:formatCode>
                <c:ptCount val="3"/>
                <c:pt idx="0">
                  <c:v>2668.7860000000001</c:v>
                </c:pt>
                <c:pt idx="1">
                  <c:v>1053.6769999999999</c:v>
                </c:pt>
                <c:pt idx="2">
                  <c:v>537.68100000000004</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Duben</c:v>
                </c:pt>
                <c:pt idx="1">
                  <c:v>Květen</c:v>
                </c:pt>
                <c:pt idx="2">
                  <c:v>Červen</c:v>
                </c:pt>
              </c:strCache>
            </c:strRef>
          </c:cat>
          <c:val>
            <c:numRef>
              <c:f>('8.1'!$B$30,'8.1'!$D$30,'8.1'!$F$30)</c:f>
              <c:numCache>
                <c:formatCode>#,##0.0</c:formatCode>
                <c:ptCount val="3"/>
                <c:pt idx="0">
                  <c:v>24802.735000000001</c:v>
                </c:pt>
                <c:pt idx="1">
                  <c:v>5290.0830000000005</c:v>
                </c:pt>
                <c:pt idx="2">
                  <c:v>2594.1990000000001</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Duben</c:v>
                </c:pt>
                <c:pt idx="1">
                  <c:v>Květen</c:v>
                </c:pt>
                <c:pt idx="2">
                  <c:v>Červen</c:v>
                </c:pt>
              </c:strCache>
            </c:strRef>
          </c:cat>
          <c:val>
            <c:numRef>
              <c:f>('8.1'!$B$31,'8.1'!$D$31,'8.1'!$F$31)</c:f>
              <c:numCache>
                <c:formatCode>#,##0.0</c:formatCode>
                <c:ptCount val="3"/>
                <c:pt idx="0">
                  <c:v>4445.8879999999999</c:v>
                </c:pt>
                <c:pt idx="1">
                  <c:v>1538.6030000000001</c:v>
                </c:pt>
                <c:pt idx="2">
                  <c:v>618.65800000000002</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Duben</c:v>
                </c:pt>
                <c:pt idx="1">
                  <c:v>Květen</c:v>
                </c:pt>
                <c:pt idx="2">
                  <c:v>Červen</c:v>
                </c:pt>
              </c:strCache>
            </c:strRef>
          </c:cat>
          <c:val>
            <c:numRef>
              <c:f>('8.1'!$B$32,'8.1'!$D$32,'8.1'!$F$32)</c:f>
              <c:numCache>
                <c:formatCode>#,##0.0</c:formatCode>
                <c:ptCount val="3"/>
                <c:pt idx="0">
                  <c:v>449.80600000000004</c:v>
                </c:pt>
                <c:pt idx="1">
                  <c:v>330.68899999999996</c:v>
                </c:pt>
                <c:pt idx="2">
                  <c:v>59.21</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Duben</c:v>
                </c:pt>
                <c:pt idx="1">
                  <c:v>Květen</c:v>
                </c:pt>
                <c:pt idx="2">
                  <c:v>Červen</c:v>
                </c:pt>
              </c:strCache>
            </c:strRef>
          </c:cat>
          <c:val>
            <c:numRef>
              <c:f>('8.1'!$B$33,'8.1'!$D$33,'8.1'!$F$33)</c:f>
              <c:numCache>
                <c:formatCode>#,##0.0</c:formatCode>
                <c:ptCount val="3"/>
                <c:pt idx="0">
                  <c:v>566653.18900000001</c:v>
                </c:pt>
                <c:pt idx="1">
                  <c:v>242578.81700000001</c:v>
                </c:pt>
                <c:pt idx="2">
                  <c:v>163907.06899999999</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Duben</c:v>
                </c:pt>
                <c:pt idx="1">
                  <c:v>Květen</c:v>
                </c:pt>
                <c:pt idx="2">
                  <c:v>Červen</c:v>
                </c:pt>
              </c:strCache>
            </c:strRef>
          </c:cat>
          <c:val>
            <c:numRef>
              <c:f>('8.1'!$B$34,'8.1'!$D$34,'8.1'!$F$34)</c:f>
              <c:numCache>
                <c:formatCode>#,##0.0</c:formatCode>
                <c:ptCount val="3"/>
                <c:pt idx="0">
                  <c:v>417912.42600000004</c:v>
                </c:pt>
                <c:pt idx="1">
                  <c:v>159507.37100000001</c:v>
                </c:pt>
                <c:pt idx="2">
                  <c:v>85695.978999999992</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Duben</c:v>
                </c:pt>
                <c:pt idx="1">
                  <c:v>Květen</c:v>
                </c:pt>
                <c:pt idx="2">
                  <c:v>Červen</c:v>
                </c:pt>
              </c:strCache>
            </c:strRef>
          </c:cat>
          <c:val>
            <c:numRef>
              <c:f>('8.1'!$B$35,'8.1'!$D$35,'8.1'!$F$35)</c:f>
              <c:numCache>
                <c:formatCode>#,##0.0</c:formatCode>
                <c:ptCount val="3"/>
                <c:pt idx="0">
                  <c:v>10423.201999999999</c:v>
                </c:pt>
                <c:pt idx="1">
                  <c:v>3135.933</c:v>
                </c:pt>
                <c:pt idx="2">
                  <c:v>823.35500000000002</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4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5.4188692656236423E-2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2.9566970555865612E-2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4.4697860122807929E-2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Duben</c:v>
                </c:pt>
                <c:pt idx="1">
                  <c:v>Květen</c:v>
                </c:pt>
                <c:pt idx="2">
                  <c:v>Červen</c:v>
                </c:pt>
              </c:strCache>
            </c:strRef>
          </c:cat>
          <c:val>
            <c:numRef>
              <c:f>('8.1'!$B$10,'8.1'!$D$10,'8.1'!$F$10)</c:f>
              <c:numCache>
                <c:formatCode>#,##0.0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Duben</c:v>
                </c:pt>
                <c:pt idx="1">
                  <c:v>Květen</c:v>
                </c:pt>
                <c:pt idx="2">
                  <c:v>Červen</c:v>
                </c:pt>
              </c:strCache>
            </c:strRef>
          </c:cat>
          <c:val>
            <c:numRef>
              <c:f>('8.1'!$B$11,'8.1'!$D$11,'8.1'!$F$11)</c:f>
              <c:numCache>
                <c:formatCode>#,##0.0</c:formatCode>
                <c:ptCount val="3"/>
                <c:pt idx="0">
                  <c:v>3937</c:v>
                </c:pt>
                <c:pt idx="1">
                  <c:v>3401</c:v>
                </c:pt>
                <c:pt idx="2">
                  <c:v>2602</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Duben</c:v>
                </c:pt>
                <c:pt idx="1">
                  <c:v>Květen</c:v>
                </c:pt>
                <c:pt idx="2">
                  <c:v>Červen</c:v>
                </c:pt>
              </c:strCache>
            </c:strRef>
          </c:cat>
          <c:val>
            <c:numRef>
              <c:f>('8.1'!$B$12,'8.1'!$D$12,'8.1'!$F$12)</c:f>
              <c:numCache>
                <c:formatCode>#,##0.0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Duben</c:v>
                </c:pt>
                <c:pt idx="1">
                  <c:v>Květen</c:v>
                </c:pt>
                <c:pt idx="2">
                  <c:v>Červen</c:v>
                </c:pt>
              </c:strCache>
            </c:strRef>
          </c:cat>
          <c:val>
            <c:numRef>
              <c:f>('8.1'!$B$13,'8.1'!$D$13,'8.1'!$F$13)</c:f>
              <c:numCache>
                <c:formatCode>#,##0.0</c:formatCode>
                <c:ptCount val="3"/>
                <c:pt idx="0">
                  <c:v>0</c:v>
                </c:pt>
                <c:pt idx="1">
                  <c:v>0</c:v>
                </c:pt>
                <c:pt idx="2">
                  <c:v>528</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Duben</c:v>
                </c:pt>
                <c:pt idx="1">
                  <c:v>Květen</c:v>
                </c:pt>
                <c:pt idx="2">
                  <c:v>Červen</c:v>
                </c:pt>
              </c:strCache>
            </c:strRef>
          </c:cat>
          <c:val>
            <c:numRef>
              <c:f>('8.1'!$B$14,'8.1'!$D$14,'8.1'!$F$14)</c:f>
              <c:numCache>
                <c:formatCode>#,##0.0</c:formatCode>
                <c:ptCount val="3"/>
                <c:pt idx="0">
                  <c:v>463</c:v>
                </c:pt>
                <c:pt idx="1">
                  <c:v>687</c:v>
                </c:pt>
                <c:pt idx="2">
                  <c:v>658</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Duben</c:v>
                </c:pt>
                <c:pt idx="1">
                  <c:v>Květen</c:v>
                </c:pt>
                <c:pt idx="2">
                  <c:v>Červen</c:v>
                </c:pt>
              </c:strCache>
            </c:strRef>
          </c:cat>
          <c:val>
            <c:numRef>
              <c:f>('8.1'!$B$15,'8.1'!$D$15,'8.1'!$F$15)</c:f>
              <c:numCache>
                <c:formatCode>#,##0.0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Duben</c:v>
                </c:pt>
                <c:pt idx="1">
                  <c:v>Květen</c:v>
                </c:pt>
                <c:pt idx="2">
                  <c:v>Červen</c:v>
                </c:pt>
              </c:strCache>
            </c:strRef>
          </c:cat>
          <c:val>
            <c:numRef>
              <c:f>('8.1'!$B$16,'8.1'!$D$16,'8.1'!$F$16)</c:f>
              <c:numCache>
                <c:formatCode>#,##0.0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Duben</c:v>
                </c:pt>
                <c:pt idx="1">
                  <c:v>Květen</c:v>
                </c:pt>
                <c:pt idx="2">
                  <c:v>Červen</c:v>
                </c:pt>
              </c:strCache>
            </c:strRef>
          </c:cat>
          <c:val>
            <c:numRef>
              <c:f>('8.1'!$B$17,'8.1'!$D$17,'8.1'!$F$17)</c:f>
              <c:numCache>
                <c:formatCode>#,##0.0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Duben</c:v>
                </c:pt>
                <c:pt idx="1">
                  <c:v>Květen</c:v>
                </c:pt>
                <c:pt idx="2">
                  <c:v>Červen</c:v>
                </c:pt>
              </c:strCache>
            </c:strRef>
          </c:cat>
          <c:val>
            <c:numRef>
              <c:f>('8.1'!$B$18,'8.1'!$D$18,'8.1'!$F$18)</c:f>
              <c:numCache>
                <c:formatCode>#,##0.0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Duben</c:v>
                </c:pt>
                <c:pt idx="1">
                  <c:v>Květen</c:v>
                </c:pt>
                <c:pt idx="2">
                  <c:v>Červen</c:v>
                </c:pt>
              </c:strCache>
            </c:strRef>
          </c:cat>
          <c:val>
            <c:numRef>
              <c:f>('8.1'!$B$19,'8.1'!$D$19,'8.1'!$F$19)</c:f>
              <c:numCache>
                <c:formatCode>#,##0.0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Duben</c:v>
                </c:pt>
                <c:pt idx="1">
                  <c:v>Květen</c:v>
                </c:pt>
                <c:pt idx="2">
                  <c:v>Červen</c:v>
                </c:pt>
              </c:strCache>
            </c:strRef>
          </c:cat>
          <c:val>
            <c:numRef>
              <c:f>('8.1'!$B$20,'8.1'!$D$20,'8.1'!$F$20)</c:f>
              <c:numCache>
                <c:formatCode>#,##0.0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Duben</c:v>
                </c:pt>
                <c:pt idx="1">
                  <c:v>Květen</c:v>
                </c:pt>
                <c:pt idx="2">
                  <c:v>Červen</c:v>
                </c:pt>
              </c:strCache>
            </c:strRef>
          </c:cat>
          <c:val>
            <c:numRef>
              <c:f>('8.1'!$B$21,'8.1'!$D$21,'8.1'!$F$21)</c:f>
              <c:numCache>
                <c:formatCode>#,##0.0</c:formatCode>
                <c:ptCount val="3"/>
                <c:pt idx="0">
                  <c:v>57530</c:v>
                </c:pt>
                <c:pt idx="1">
                  <c:v>55633</c:v>
                </c:pt>
                <c:pt idx="2">
                  <c:v>55146</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Duben</c:v>
                </c:pt>
                <c:pt idx="1">
                  <c:v>Květen</c:v>
                </c:pt>
                <c:pt idx="2">
                  <c:v>Červen</c:v>
                </c:pt>
              </c:strCache>
            </c:strRef>
          </c:cat>
          <c:val>
            <c:numRef>
              <c:f>('8.1'!$B$22,'8.1'!$D$22,'8.1'!$F$22)</c:f>
              <c:numCache>
                <c:formatCode>#,##0.0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Duben</c:v>
                </c:pt>
                <c:pt idx="1">
                  <c:v>Květen</c:v>
                </c:pt>
                <c:pt idx="2">
                  <c:v>Červen</c:v>
                </c:pt>
              </c:strCache>
            </c:strRef>
          </c:cat>
          <c:val>
            <c:numRef>
              <c:f>('8.1'!$B$23,'8.1'!$D$23,'8.1'!$F$23)</c:f>
              <c:numCache>
                <c:formatCode>#,##0.0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Duben</c:v>
                </c:pt>
                <c:pt idx="1">
                  <c:v>Květen</c:v>
                </c:pt>
                <c:pt idx="2">
                  <c:v>Červen</c:v>
                </c:pt>
              </c:strCache>
            </c:strRef>
          </c:cat>
          <c:val>
            <c:numRef>
              <c:f>('8.1'!$B$24,'8.1'!$D$24,'8.1'!$F$24)</c:f>
              <c:numCache>
                <c:formatCode>#,##0.0</c:formatCode>
                <c:ptCount val="3"/>
                <c:pt idx="0">
                  <c:v>113</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Duben</c:v>
                </c:pt>
                <c:pt idx="1">
                  <c:v>Květen</c:v>
                </c:pt>
                <c:pt idx="2">
                  <c:v>Červen</c:v>
                </c:pt>
              </c:strCache>
            </c:strRef>
          </c:cat>
          <c:val>
            <c:numRef>
              <c:f>('8.1'!$B$25,'8.1'!$D$25,'8.1'!$F$25)</c:f>
              <c:numCache>
                <c:formatCode>#,##0.0</c:formatCode>
                <c:ptCount val="3"/>
                <c:pt idx="0">
                  <c:v>292299.78899999999</c:v>
                </c:pt>
                <c:pt idx="1">
                  <c:v>108428.87200000002</c:v>
                </c:pt>
                <c:pt idx="2">
                  <c:v>73230.498000000007</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1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Duben</c:v>
                </c:pt>
                <c:pt idx="1">
                  <c:v>Květen</c:v>
                </c:pt>
                <c:pt idx="2">
                  <c:v>Červen</c:v>
                </c:pt>
              </c:strCache>
            </c:strRef>
          </c:cat>
          <c:val>
            <c:numRef>
              <c:f>('8.2'!$B$27,'8.2'!$D$27,'8.2'!$F$27)</c:f>
              <c:numCache>
                <c:formatCode>#,##0.0</c:formatCode>
                <c:ptCount val="3"/>
                <c:pt idx="0">
                  <c:v>76555.248999999982</c:v>
                </c:pt>
                <c:pt idx="1">
                  <c:v>52672.246000000006</c:v>
                </c:pt>
                <c:pt idx="2">
                  <c:v>40526.409</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Duben</c:v>
                </c:pt>
                <c:pt idx="1">
                  <c:v>Květen</c:v>
                </c:pt>
                <c:pt idx="2">
                  <c:v>Červen</c:v>
                </c:pt>
              </c:strCache>
            </c:strRef>
          </c:cat>
          <c:val>
            <c:numRef>
              <c:f>('8.2'!$B$28,'8.2'!$D$28,'8.2'!$F$28)</c:f>
              <c:numCache>
                <c:formatCode>#,##0.0</c:formatCode>
                <c:ptCount val="3"/>
                <c:pt idx="0">
                  <c:v>2956.5920000000001</c:v>
                </c:pt>
                <c:pt idx="1">
                  <c:v>1050.2089999999998</c:v>
                </c:pt>
                <c:pt idx="2">
                  <c:v>675.36</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Duben</c:v>
                </c:pt>
                <c:pt idx="1">
                  <c:v>Květen</c:v>
                </c:pt>
                <c:pt idx="2">
                  <c:v>Červen</c:v>
                </c:pt>
              </c:strCache>
            </c:strRef>
          </c:cat>
          <c:val>
            <c:numRef>
              <c:f>('8.2'!$B$29,'8.2'!$D$29,'8.2'!$F$29)</c:f>
              <c:numCache>
                <c:formatCode>#,##0.0</c:formatCode>
                <c:ptCount val="3"/>
                <c:pt idx="0">
                  <c:v>4885.1140000000005</c:v>
                </c:pt>
                <c:pt idx="1">
                  <c:v>477.75599999999997</c:v>
                </c:pt>
                <c:pt idx="2">
                  <c:v>180.12200000000001</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Duben</c:v>
                </c:pt>
                <c:pt idx="1">
                  <c:v>Květen</c:v>
                </c:pt>
                <c:pt idx="2">
                  <c:v>Červen</c:v>
                </c:pt>
              </c:strCache>
            </c:strRef>
          </c:cat>
          <c:val>
            <c:numRef>
              <c:f>('8.2'!$B$30,'8.2'!$D$30,'8.2'!$F$30)</c:f>
              <c:numCache>
                <c:formatCode>#,##0.0</c:formatCode>
                <c:ptCount val="3"/>
                <c:pt idx="0">
                  <c:v>523.19000000000005</c:v>
                </c:pt>
                <c:pt idx="1">
                  <c:v>248.11600000000001</c:v>
                </c:pt>
                <c:pt idx="2">
                  <c:v>150.12900000000002</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Duben</c:v>
                </c:pt>
                <c:pt idx="1">
                  <c:v>Květen</c:v>
                </c:pt>
                <c:pt idx="2">
                  <c:v>Červen</c:v>
                </c:pt>
              </c:strCache>
            </c:strRef>
          </c:cat>
          <c:val>
            <c:numRef>
              <c:f>('8.2'!$B$31,'8.2'!$D$31,'8.2'!$F$31)</c:f>
              <c:numCache>
                <c:formatCode>#,##0.0</c:formatCode>
                <c:ptCount val="3"/>
                <c:pt idx="0">
                  <c:v>2201.6530000000002</c:v>
                </c:pt>
                <c:pt idx="1">
                  <c:v>1131.2190000000001</c:v>
                </c:pt>
                <c:pt idx="2">
                  <c:v>522.14300000000003</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Duben</c:v>
                </c:pt>
                <c:pt idx="1">
                  <c:v>Květen</c:v>
                </c:pt>
                <c:pt idx="2">
                  <c:v>Červen</c:v>
                </c:pt>
              </c:strCache>
            </c:strRef>
          </c:cat>
          <c:val>
            <c:numRef>
              <c:f>('8.2'!$B$32,'8.2'!$D$32,'8.2'!$F$32)</c:f>
              <c:numCache>
                <c:formatCode>#,##0.0</c:formatCode>
                <c:ptCount val="3"/>
                <c:pt idx="0">
                  <c:v>180680.28600000002</c:v>
                </c:pt>
                <c:pt idx="1">
                  <c:v>71723.034</c:v>
                </c:pt>
                <c:pt idx="2">
                  <c:v>43728.208000000013</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Duben</c:v>
                </c:pt>
                <c:pt idx="1">
                  <c:v>Květen</c:v>
                </c:pt>
                <c:pt idx="2">
                  <c:v>Červen</c:v>
                </c:pt>
              </c:strCache>
            </c:strRef>
          </c:cat>
          <c:val>
            <c:numRef>
              <c:f>('8.2'!$B$33,'8.2'!$D$33,'8.2'!$F$33)</c:f>
              <c:numCache>
                <c:formatCode>#,##0.0</c:formatCode>
                <c:ptCount val="3"/>
                <c:pt idx="0">
                  <c:v>124184.573</c:v>
                </c:pt>
                <c:pt idx="1">
                  <c:v>67099.101999999999</c:v>
                </c:pt>
                <c:pt idx="2">
                  <c:v>37690.212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Duben</c:v>
                </c:pt>
                <c:pt idx="1">
                  <c:v>Květen</c:v>
                </c:pt>
                <c:pt idx="2">
                  <c:v>Červen</c:v>
                </c:pt>
              </c:strCache>
            </c:strRef>
          </c:cat>
          <c:val>
            <c:numRef>
              <c:f>('8.2'!$B$34,'8.2'!$D$34,'8.2'!$F$34)</c:f>
              <c:numCache>
                <c:formatCode>#,##0.0</c:formatCode>
                <c:ptCount val="3"/>
                <c:pt idx="0">
                  <c:v>16294.377999999999</c:v>
                </c:pt>
                <c:pt idx="1">
                  <c:v>5105.0610000000006</c:v>
                </c:pt>
                <c:pt idx="2">
                  <c:v>17644.302</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5.5242204128645417E-2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4.4984673108520154E-2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5.5184210828809532E-2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Duben</c:v>
                </c:pt>
                <c:pt idx="1">
                  <c:v>Květen</c:v>
                </c:pt>
                <c:pt idx="2">
                  <c:v>Červen</c:v>
                </c:pt>
              </c:strCache>
            </c:strRef>
          </c:cat>
          <c:val>
            <c:numRef>
              <c:f>('8.2'!$B$10,'8.2'!$D$10,'8.2'!$F$10)</c:f>
              <c:numCache>
                <c:formatCode>#,##0.0</c:formatCode>
                <c:ptCount val="3"/>
                <c:pt idx="0">
                  <c:v>130512.73</c:v>
                </c:pt>
                <c:pt idx="1">
                  <c:v>79547.182000000001</c:v>
                </c:pt>
                <c:pt idx="2">
                  <c:v>54801.311000000002</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Duben</c:v>
                </c:pt>
                <c:pt idx="1">
                  <c:v>Květen</c:v>
                </c:pt>
                <c:pt idx="2">
                  <c:v>Červen</c:v>
                </c:pt>
              </c:strCache>
            </c:strRef>
          </c:cat>
          <c:val>
            <c:numRef>
              <c:f>('8.2'!$B$11,'8.2'!$D$11,'8.2'!$F$11)</c:f>
              <c:numCache>
                <c:formatCode>#,##0.0</c:formatCode>
                <c:ptCount val="3"/>
                <c:pt idx="0">
                  <c:v>9674.0780000000013</c:v>
                </c:pt>
                <c:pt idx="1">
                  <c:v>7614.4750000000013</c:v>
                </c:pt>
                <c:pt idx="2">
                  <c:v>5850.7630000000008</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Duben</c:v>
                </c:pt>
                <c:pt idx="1">
                  <c:v>Květen</c:v>
                </c:pt>
                <c:pt idx="2">
                  <c:v>Červen</c:v>
                </c:pt>
              </c:strCache>
            </c:strRef>
          </c:cat>
          <c:val>
            <c:numRef>
              <c:f>('8.2'!$B$12,'8.2'!$D$12,'8.2'!$F$12)</c:f>
              <c:numCache>
                <c:formatCode>#,##0.0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Duben</c:v>
                </c:pt>
                <c:pt idx="1">
                  <c:v>Květen</c:v>
                </c:pt>
                <c:pt idx="2">
                  <c:v>Červen</c:v>
                </c:pt>
              </c:strCache>
            </c:strRef>
          </c:cat>
          <c:val>
            <c:numRef>
              <c:f>('8.2'!$B$13,'8.2'!$D$13,'8.2'!$F$13)</c:f>
              <c:numCache>
                <c:formatCode>#,##0.0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Duben</c:v>
                </c:pt>
                <c:pt idx="1">
                  <c:v>Květen</c:v>
                </c:pt>
                <c:pt idx="2">
                  <c:v>Červen</c:v>
                </c:pt>
              </c:strCache>
            </c:strRef>
          </c:cat>
          <c:val>
            <c:numRef>
              <c:f>('8.2'!$B$14,'8.2'!$D$14,'8.2'!$F$14)</c:f>
              <c:numCache>
                <c:formatCode>#,##0.0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Duben</c:v>
                </c:pt>
                <c:pt idx="1">
                  <c:v>Květen</c:v>
                </c:pt>
                <c:pt idx="2">
                  <c:v>Červen</c:v>
                </c:pt>
              </c:strCache>
            </c:strRef>
          </c:cat>
          <c:val>
            <c:numRef>
              <c:f>('8.2'!$B$15,'8.2'!$D$15,'8.2'!$F$15)</c:f>
              <c:numCache>
                <c:formatCode>#,##0.0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Duben</c:v>
                </c:pt>
                <c:pt idx="1">
                  <c:v>Květen</c:v>
                </c:pt>
                <c:pt idx="2">
                  <c:v>Červen</c:v>
                </c:pt>
              </c:strCache>
            </c:strRef>
          </c:cat>
          <c:val>
            <c:numRef>
              <c:f>('8.2'!$B$16,'8.2'!$D$16,'8.2'!$F$16)</c:f>
              <c:numCache>
                <c:formatCode>#,##0.0</c:formatCode>
                <c:ptCount val="3"/>
                <c:pt idx="0">
                  <c:v>221114.74800000002</c:v>
                </c:pt>
                <c:pt idx="1">
                  <c:v>94408.713000000003</c:v>
                </c:pt>
                <c:pt idx="2">
                  <c:v>63760.148000000001</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Duben</c:v>
                </c:pt>
                <c:pt idx="1">
                  <c:v>Květen</c:v>
                </c:pt>
                <c:pt idx="2">
                  <c:v>Červen</c:v>
                </c:pt>
              </c:strCache>
            </c:strRef>
          </c:cat>
          <c:val>
            <c:numRef>
              <c:f>('8.2'!$B$17,'8.2'!$D$17,'8.2'!$F$17)</c:f>
              <c:numCache>
                <c:formatCode>#,##0.0</c:formatCode>
                <c:ptCount val="3"/>
                <c:pt idx="0">
                  <c:v>19395.54</c:v>
                </c:pt>
                <c:pt idx="1">
                  <c:v>8399.94</c:v>
                </c:pt>
                <c:pt idx="2">
                  <c:v>5838.86</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Duben</c:v>
                </c:pt>
                <c:pt idx="1">
                  <c:v>Květen</c:v>
                </c:pt>
                <c:pt idx="2">
                  <c:v>Červen</c:v>
                </c:pt>
              </c:strCache>
            </c:strRef>
          </c:cat>
          <c:val>
            <c:numRef>
              <c:f>('8.2'!$B$18,'8.2'!$D$18,'8.2'!$F$18)</c:f>
              <c:numCache>
                <c:formatCode>#,##0.0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Duben</c:v>
                </c:pt>
                <c:pt idx="1">
                  <c:v>Květen</c:v>
                </c:pt>
                <c:pt idx="2">
                  <c:v>Červen</c:v>
                </c:pt>
              </c:strCache>
            </c:strRef>
          </c:cat>
          <c:val>
            <c:numRef>
              <c:f>('8.2'!$B$19,'8.2'!$D$19,'8.2'!$F$19)</c:f>
              <c:numCache>
                <c:formatCode>#,##0.0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Duben</c:v>
                </c:pt>
                <c:pt idx="1">
                  <c:v>Květen</c:v>
                </c:pt>
                <c:pt idx="2">
                  <c:v>Červen</c:v>
                </c:pt>
              </c:strCache>
            </c:strRef>
          </c:cat>
          <c:val>
            <c:numRef>
              <c:f>('8.2'!$B$20,'8.2'!$D$20,'8.2'!$F$20)</c:f>
              <c:numCache>
                <c:formatCode>#,##0.0</c:formatCode>
                <c:ptCount val="3"/>
                <c:pt idx="0">
                  <c:v>0</c:v>
                </c:pt>
                <c:pt idx="1">
                  <c:v>0.35399999999999998</c:v>
                </c:pt>
                <c:pt idx="2">
                  <c:v>2602.52</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Duben</c:v>
                </c:pt>
                <c:pt idx="1">
                  <c:v>Květen</c:v>
                </c:pt>
                <c:pt idx="2">
                  <c:v>Červen</c:v>
                </c:pt>
              </c:strCache>
            </c:strRef>
          </c:cat>
          <c:val>
            <c:numRef>
              <c:f>('8.2'!$B$21,'8.2'!$D$21,'8.2'!$F$21)</c:f>
              <c:numCache>
                <c:formatCode>#,##0.0</c:formatCode>
                <c:ptCount val="3"/>
                <c:pt idx="0">
                  <c:v>0</c:v>
                </c:pt>
                <c:pt idx="1">
                  <c:v>0</c:v>
                </c:pt>
                <c:pt idx="2">
                  <c:v>0</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Duben</c:v>
                </c:pt>
                <c:pt idx="1">
                  <c:v>Květen</c:v>
                </c:pt>
                <c:pt idx="2">
                  <c:v>Červen</c:v>
                </c:pt>
              </c:strCache>
            </c:strRef>
          </c:cat>
          <c:val>
            <c:numRef>
              <c:f>('8.2'!$B$22,'8.2'!$D$22,'8.2'!$F$22)</c:f>
              <c:numCache>
                <c:formatCode>#,##0.0</c:formatCode>
                <c:ptCount val="3"/>
                <c:pt idx="0">
                  <c:v>62.02</c:v>
                </c:pt>
                <c:pt idx="1">
                  <c:v>27.905999999999999</c:v>
                </c:pt>
                <c:pt idx="2">
                  <c:v>17.823</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Duben</c:v>
                </c:pt>
                <c:pt idx="1">
                  <c:v>Květen</c:v>
                </c:pt>
                <c:pt idx="2">
                  <c:v>Červen</c:v>
                </c:pt>
              </c:strCache>
            </c:strRef>
          </c:cat>
          <c:val>
            <c:numRef>
              <c:f>('8.2'!$B$23,'8.2'!$D$23,'8.2'!$F$23)</c:f>
              <c:numCache>
                <c:formatCode>#,##0.0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Duben</c:v>
                </c:pt>
                <c:pt idx="1">
                  <c:v>Květen</c:v>
                </c:pt>
                <c:pt idx="2">
                  <c:v>Červen</c:v>
                </c:pt>
              </c:strCache>
            </c:strRef>
          </c:cat>
          <c:val>
            <c:numRef>
              <c:f>('8.2'!$B$24,'8.2'!$D$24,'8.2'!$F$24)</c:f>
              <c:numCache>
                <c:formatCode>#,##0.0</c:formatCode>
                <c:ptCount val="3"/>
                <c:pt idx="0">
                  <c:v>11654.907999999999</c:v>
                </c:pt>
                <c:pt idx="1">
                  <c:v>2087.21</c:v>
                </c:pt>
                <c:pt idx="2">
                  <c:v>11.054</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Duben</c:v>
                </c:pt>
                <c:pt idx="1">
                  <c:v>Květen</c:v>
                </c:pt>
                <c:pt idx="2">
                  <c:v>Červen</c:v>
                </c:pt>
              </c:strCache>
            </c:strRef>
          </c:cat>
          <c:val>
            <c:numRef>
              <c:f>('8.2'!$B$25,'8.2'!$D$25,'8.2'!$F$25)</c:f>
              <c:numCache>
                <c:formatCode>#,##0.0</c:formatCode>
                <c:ptCount val="3"/>
                <c:pt idx="0">
                  <c:v>43988.26</c:v>
                </c:pt>
                <c:pt idx="1">
                  <c:v>26362.420000000009</c:v>
                </c:pt>
                <c:pt idx="2">
                  <c:v>20510.173999999995</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4714784887937821"/>
                  <c:y val="0.1526616255121083"/>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491556739446616"/>
                  <c:y val="9.83958125221455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2731732860431177"/>
                  <c:y val="-0.15684117389009095"/>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5409.0311380000003</c:v>
                </c:pt>
                <c:pt idx="1">
                  <c:v>981.3770949999996</c:v>
                </c:pt>
                <c:pt idx="2">
                  <c:v>2189.2437659999996</c:v>
                </c:pt>
                <c:pt idx="3">
                  <c:v>10.687417999999999</c:v>
                </c:pt>
                <c:pt idx="4">
                  <c:v>4.8341099999999999</c:v>
                </c:pt>
                <c:pt idx="5">
                  <c:v>0.25488</c:v>
                </c:pt>
                <c:pt idx="6">
                  <c:v>11614.211121999999</c:v>
                </c:pt>
                <c:pt idx="7">
                  <c:v>143.13399999999999</c:v>
                </c:pt>
                <c:pt idx="8">
                  <c:v>0</c:v>
                </c:pt>
                <c:pt idx="9">
                  <c:v>1895.4222449999997</c:v>
                </c:pt>
                <c:pt idx="10">
                  <c:v>18.089839000000001</c:v>
                </c:pt>
                <c:pt idx="11">
                  <c:v>943.43222868026078</c:v>
                </c:pt>
                <c:pt idx="12">
                  <c:v>2089.4691360000002</c:v>
                </c:pt>
                <c:pt idx="13">
                  <c:v>0</c:v>
                </c:pt>
                <c:pt idx="14">
                  <c:v>72.528723999999997</c:v>
                </c:pt>
                <c:pt idx="15">
                  <c:v>5173.5300242412104</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903.13038100000017</c:v>
                </c:pt>
                <c:pt idx="1">
                  <c:v>1374.0678939999998</c:v>
                </c:pt>
                <c:pt idx="2">
                  <c:v>1259.5322580000002</c:v>
                </c:pt>
                <c:pt idx="3">
                  <c:v>2347.7844190000001</c:v>
                </c:pt>
                <c:pt idx="4">
                  <c:v>664.88311738827315</c:v>
                </c:pt>
                <c:pt idx="5">
                  <c:v>808.02479900000003</c:v>
                </c:pt>
                <c:pt idx="6">
                  <c:v>413.12376600000005</c:v>
                </c:pt>
                <c:pt idx="7">
                  <c:v>6460.2155110000003</c:v>
                </c:pt>
                <c:pt idx="8">
                  <c:v>1202.1273389999999</c:v>
                </c:pt>
                <c:pt idx="9">
                  <c:v>1159.6500015164002</c:v>
                </c:pt>
                <c:pt idx="10">
                  <c:v>1020.3046930167958</c:v>
                </c:pt>
                <c:pt idx="11">
                  <c:v>4859.0461299999997</c:v>
                </c:pt>
                <c:pt idx="12">
                  <c:v>6708.8761000000013</c:v>
                </c:pt>
                <c:pt idx="13">
                  <c:v>1364.4793170000003</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685.68585900000005</c:v>
                </c:pt>
                <c:pt idx="1">
                  <c:v>563.04899799999987</c:v>
                </c:pt>
                <c:pt idx="2">
                  <c:v>565.45731500000022</c:v>
                </c:pt>
                <c:pt idx="3">
                  <c:v>451.21502800000007</c:v>
                </c:pt>
                <c:pt idx="4">
                  <c:v>246.489172</c:v>
                </c:pt>
                <c:pt idx="5">
                  <c:v>205.42618100000004</c:v>
                </c:pt>
                <c:pt idx="6">
                  <c:v>0</c:v>
                </c:pt>
                <c:pt idx="7">
                  <c:v>0</c:v>
                </c:pt>
                <c:pt idx="8">
                  <c:v>0</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957.16605600000014</c:v>
                </c:pt>
                <c:pt idx="1">
                  <c:v>785.94108700000038</c:v>
                </c:pt>
                <c:pt idx="2">
                  <c:v>827.88881399999968</c:v>
                </c:pt>
                <c:pt idx="3">
                  <c:v>672.92420899999968</c:v>
                </c:pt>
                <c:pt idx="4">
                  <c:v>409.42845800000003</c:v>
                </c:pt>
                <c:pt idx="5">
                  <c:v>291.71522700000008</c:v>
                </c:pt>
                <c:pt idx="6">
                  <c:v>0</c:v>
                </c:pt>
                <c:pt idx="7">
                  <c:v>0</c:v>
                </c:pt>
                <c:pt idx="8">
                  <c:v>0</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1054.758149</c:v>
                </c:pt>
                <c:pt idx="1">
                  <c:v>830.44210999999996</c:v>
                </c:pt>
                <c:pt idx="2">
                  <c:v>853.5081909999999</c:v>
                </c:pt>
                <c:pt idx="3">
                  <c:v>629.07055300000025</c:v>
                </c:pt>
                <c:pt idx="4">
                  <c:v>347.54256499999985</c:v>
                </c:pt>
                <c:pt idx="5">
                  <c:v>282.91913999999997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1099.1723939999999</c:v>
                </c:pt>
                <c:pt idx="1">
                  <c:v>1011.0654139999998</c:v>
                </c:pt>
                <c:pt idx="2">
                  <c:v>1069.6539819999996</c:v>
                </c:pt>
                <c:pt idx="3">
                  <c:v>968.230728</c:v>
                </c:pt>
                <c:pt idx="4">
                  <c:v>760.40894200000014</c:v>
                </c:pt>
                <c:pt idx="5">
                  <c:v>619.14474899999993</c:v>
                </c:pt>
                <c:pt idx="6">
                  <c:v>0</c:v>
                </c:pt>
                <c:pt idx="7">
                  <c:v>0</c:v>
                </c:pt>
                <c:pt idx="8">
                  <c:v>0</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448.07759664179758</c:v>
                </c:pt>
                <c:pt idx="1">
                  <c:v>380.9387221759568</c:v>
                </c:pt>
                <c:pt idx="2">
                  <c:v>396.64191047496257</c:v>
                </c:pt>
                <c:pt idx="3">
                  <c:v>294.57359709181594</c:v>
                </c:pt>
                <c:pt idx="4">
                  <c:v>192.11576579163923</c:v>
                </c:pt>
                <c:pt idx="5">
                  <c:v>178.193754504818</c:v>
                </c:pt>
                <c:pt idx="6">
                  <c:v>0</c:v>
                </c:pt>
                <c:pt idx="7">
                  <c:v>0</c:v>
                </c:pt>
                <c:pt idx="8">
                  <c:v>0</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614.57520442794237</c:v>
                </c:pt>
                <c:pt idx="1">
                  <c:v>437.15222549065186</c:v>
                </c:pt>
                <c:pt idx="2">
                  <c:v>443.49601899999999</c:v>
                </c:pt>
                <c:pt idx="3">
                  <c:v>368.06787999999989</c:v>
                </c:pt>
                <c:pt idx="4">
                  <c:v>238.66715200000002</c:v>
                </c:pt>
                <c:pt idx="5">
                  <c:v>201.28976700000004</c:v>
                </c:pt>
                <c:pt idx="6">
                  <c:v>0</c:v>
                </c:pt>
                <c:pt idx="7">
                  <c:v>0</c:v>
                </c:pt>
                <c:pt idx="8">
                  <c:v>0</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334.99903499999994</c:v>
                </c:pt>
                <c:pt idx="1">
                  <c:v>280.09290400000003</c:v>
                </c:pt>
                <c:pt idx="2">
                  <c:v>271.17602999999997</c:v>
                </c:pt>
                <c:pt idx="3">
                  <c:v>216.43098599999996</c:v>
                </c:pt>
                <c:pt idx="4">
                  <c:v>124.36255500000001</c:v>
                </c:pt>
                <c:pt idx="5">
                  <c:v>72.330225000000013</c:v>
                </c:pt>
                <c:pt idx="6">
                  <c:v>0</c:v>
                </c:pt>
                <c:pt idx="7">
                  <c:v>0</c:v>
                </c:pt>
                <c:pt idx="8">
                  <c:v>0</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3741.2785640000029</c:v>
                </c:pt>
                <c:pt idx="1">
                  <c:v>2995.5558029999984</c:v>
                </c:pt>
                <c:pt idx="2">
                  <c:v>3200.6756300000002</c:v>
                </c:pt>
                <c:pt idx="3">
                  <c:v>2751.9635539999999</c:v>
                </c:pt>
                <c:pt idx="4">
                  <c:v>1981.9067490000004</c:v>
                </c:pt>
                <c:pt idx="5">
                  <c:v>1726.3452079999995</c:v>
                </c:pt>
                <c:pt idx="6">
                  <c:v>0</c:v>
                </c:pt>
                <c:pt idx="7">
                  <c:v>0</c:v>
                </c:pt>
                <c:pt idx="8">
                  <c:v>0</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889.82469200000003</c:v>
                </c:pt>
                <c:pt idx="1">
                  <c:v>652.70693100000005</c:v>
                </c:pt>
                <c:pt idx="2">
                  <c:v>666.46068800000012</c:v>
                </c:pt>
                <c:pt idx="3">
                  <c:v>529.03709499999991</c:v>
                </c:pt>
                <c:pt idx="4">
                  <c:v>361.22334999999998</c:v>
                </c:pt>
                <c:pt idx="5">
                  <c:v>311.86689399999995</c:v>
                </c:pt>
                <c:pt idx="6">
                  <c:v>0</c:v>
                </c:pt>
                <c:pt idx="7">
                  <c:v>0</c:v>
                </c:pt>
                <c:pt idx="8">
                  <c:v>0</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933.32962751696618</c:v>
                </c:pt>
                <c:pt idx="1">
                  <c:v>755.23049579771964</c:v>
                </c:pt>
                <c:pt idx="2">
                  <c:v>768.39075336547023</c:v>
                </c:pt>
                <c:pt idx="3">
                  <c:v>607.06987290645702</c:v>
                </c:pt>
                <c:pt idx="4">
                  <c:v>306.45377643572618</c:v>
                </c:pt>
                <c:pt idx="5">
                  <c:v>246.12635217421683</c:v>
                </c:pt>
                <c:pt idx="6">
                  <c:v>0</c:v>
                </c:pt>
                <c:pt idx="7">
                  <c:v>0</c:v>
                </c:pt>
                <c:pt idx="8">
                  <c:v>0</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793.85737750119927</c:v>
                </c:pt>
                <c:pt idx="1">
                  <c:v>651.15673348857774</c:v>
                </c:pt>
                <c:pt idx="2">
                  <c:v>669.98945181942941</c:v>
                </c:pt>
                <c:pt idx="3">
                  <c:v>521.82819834165969</c:v>
                </c:pt>
                <c:pt idx="4">
                  <c:v>274.06420194398652</c:v>
                </c:pt>
                <c:pt idx="5">
                  <c:v>224.41229273114959</c:v>
                </c:pt>
                <c:pt idx="6">
                  <c:v>0</c:v>
                </c:pt>
                <c:pt idx="7">
                  <c:v>0</c:v>
                </c:pt>
                <c:pt idx="8">
                  <c:v>0</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3453.3394149999995</c:v>
                </c:pt>
                <c:pt idx="1">
                  <c:v>2755.9194036516064</c:v>
                </c:pt>
                <c:pt idx="2">
                  <c:v>2588.6387841216974</c:v>
                </c:pt>
                <c:pt idx="3">
                  <c:v>2101.1194969999997</c:v>
                </c:pt>
                <c:pt idx="4">
                  <c:v>1483.4335350000003</c:v>
                </c:pt>
                <c:pt idx="5">
                  <c:v>1274.4930980000001</c:v>
                </c:pt>
                <c:pt idx="6">
                  <c:v>0</c:v>
                </c:pt>
                <c:pt idx="7">
                  <c:v>0</c:v>
                </c:pt>
                <c:pt idx="8">
                  <c:v>0</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3406.2016220000005</c:v>
                </c:pt>
                <c:pt idx="1">
                  <c:v>2943.5065019999988</c:v>
                </c:pt>
                <c:pt idx="2">
                  <c:v>3076.9218300000007</c:v>
                </c:pt>
                <c:pt idx="3">
                  <c:v>2676.636544</c:v>
                </c:pt>
                <c:pt idx="4">
                  <c:v>2174.6696330000004</c:v>
                </c:pt>
                <c:pt idx="5">
                  <c:v>1857.5699230000007</c:v>
                </c:pt>
                <c:pt idx="6">
                  <c:v>0</c:v>
                </c:pt>
                <c:pt idx="7">
                  <c:v>0</c:v>
                </c:pt>
                <c:pt idx="8">
                  <c:v>0</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890.02930400000025</c:v>
                </c:pt>
                <c:pt idx="1">
                  <c:v>728.48050400000022</c:v>
                </c:pt>
                <c:pt idx="2">
                  <c:v>783.18039800000031</c:v>
                </c:pt>
                <c:pt idx="3">
                  <c:v>589.09818000000007</c:v>
                </c:pt>
                <c:pt idx="4">
                  <c:v>405.47910800000005</c:v>
                </c:pt>
                <c:pt idx="5">
                  <c:v>369.90202900000003</c:v>
                </c:pt>
                <c:pt idx="6">
                  <c:v>0</c:v>
                </c:pt>
                <c:pt idx="7">
                  <c:v>0</c:v>
                </c:pt>
                <c:pt idx="8">
                  <c:v>0</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376.56519899999995</c:v>
                </c:pt>
                <c:pt idx="2">
                  <c:v>73.473910000000004</c:v>
                </c:pt>
                <c:pt idx="3">
                  <c:v>104.56068300000001</c:v>
                </c:pt>
                <c:pt idx="4">
                  <c:v>237.36615</c:v>
                </c:pt>
                <c:pt idx="5">
                  <c:v>151.53923999999998</c:v>
                </c:pt>
                <c:pt idx="6">
                  <c:v>0.870888</c:v>
                </c:pt>
                <c:pt idx="7">
                  <c:v>1592.7153100000003</c:v>
                </c:pt>
                <c:pt idx="8">
                  <c:v>42.998521000000011</c:v>
                </c:pt>
                <c:pt idx="9">
                  <c:v>9.952313000000002</c:v>
                </c:pt>
                <c:pt idx="10">
                  <c:v>316.87347200000005</c:v>
                </c:pt>
                <c:pt idx="11">
                  <c:v>228.52817399999998</c:v>
                </c:pt>
                <c:pt idx="12">
                  <c:v>2200.8001429999995</c:v>
                </c:pt>
                <c:pt idx="13">
                  <c:v>72.787134999999992</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37.692999999999998</c:v>
                </c:pt>
                <c:pt idx="1">
                  <c:v>91.466324</c:v>
                </c:pt>
                <c:pt idx="2">
                  <c:v>72.788228000000018</c:v>
                </c:pt>
                <c:pt idx="3">
                  <c:v>17.164238999999998</c:v>
                </c:pt>
                <c:pt idx="4">
                  <c:v>149.427965</c:v>
                </c:pt>
                <c:pt idx="5">
                  <c:v>92.360426000000004</c:v>
                </c:pt>
                <c:pt idx="6">
                  <c:v>9.7722669999999994</c:v>
                </c:pt>
                <c:pt idx="7">
                  <c:v>86.645030000000034</c:v>
                </c:pt>
                <c:pt idx="8">
                  <c:v>77.470319999999987</c:v>
                </c:pt>
                <c:pt idx="9">
                  <c:v>94.006523000000001</c:v>
                </c:pt>
                <c:pt idx="10">
                  <c:v>89.963161999999983</c:v>
                </c:pt>
                <c:pt idx="11">
                  <c:v>106.12130200000004</c:v>
                </c:pt>
                <c:pt idx="12">
                  <c:v>22.782328000000003</c:v>
                </c:pt>
                <c:pt idx="13">
                  <c:v>33.715980999999985</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0.27087</c:v>
                </c:pt>
                <c:pt idx="3">
                  <c:v>0</c:v>
                </c:pt>
                <c:pt idx="4">
                  <c:v>0</c:v>
                </c:pt>
                <c:pt idx="5">
                  <c:v>11.15061</c:v>
                </c:pt>
                <c:pt idx="6">
                  <c:v>0</c:v>
                </c:pt>
                <c:pt idx="7">
                  <c:v>2157.8041959999996</c:v>
                </c:pt>
                <c:pt idx="8">
                  <c:v>0</c:v>
                </c:pt>
                <c:pt idx="9">
                  <c:v>0</c:v>
                </c:pt>
                <c:pt idx="10">
                  <c:v>0</c:v>
                </c:pt>
                <c:pt idx="11">
                  <c:v>0</c:v>
                </c:pt>
                <c:pt idx="12">
                  <c:v>1.4092499999999999</c:v>
                </c:pt>
                <c:pt idx="13">
                  <c:v>18.608840000000001</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1.51</c:v>
                </c:pt>
                <c:pt idx="1">
                  <c:v>0</c:v>
                </c:pt>
                <c:pt idx="2">
                  <c:v>0.90200000000000002</c:v>
                </c:pt>
                <c:pt idx="3">
                  <c:v>0</c:v>
                </c:pt>
                <c:pt idx="4">
                  <c:v>1.9E-2</c:v>
                </c:pt>
                <c:pt idx="5">
                  <c:v>0</c:v>
                </c:pt>
                <c:pt idx="6">
                  <c:v>0</c:v>
                </c:pt>
                <c:pt idx="7">
                  <c:v>0.13907800000000001</c:v>
                </c:pt>
                <c:pt idx="8">
                  <c:v>0</c:v>
                </c:pt>
                <c:pt idx="9">
                  <c:v>7.9836399999999994</c:v>
                </c:pt>
                <c:pt idx="10">
                  <c:v>0</c:v>
                </c:pt>
                <c:pt idx="11">
                  <c:v>0</c:v>
                </c:pt>
                <c:pt idx="12">
                  <c:v>0</c:v>
                </c:pt>
                <c:pt idx="13">
                  <c:v>0.13369999999999999</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3.153</c:v>
                </c:pt>
                <c:pt idx="1">
                  <c:v>0</c:v>
                </c:pt>
                <c:pt idx="2">
                  <c:v>0.106</c:v>
                </c:pt>
                <c:pt idx="3">
                  <c:v>1.1904100000000002</c:v>
                </c:pt>
                <c:pt idx="4">
                  <c:v>0</c:v>
                </c:pt>
                <c:pt idx="5">
                  <c:v>0</c:v>
                </c:pt>
                <c:pt idx="6">
                  <c:v>0</c:v>
                </c:pt>
                <c:pt idx="7">
                  <c:v>0</c:v>
                </c:pt>
                <c:pt idx="8">
                  <c:v>0</c:v>
                </c:pt>
                <c:pt idx="9">
                  <c:v>0</c:v>
                </c:pt>
                <c:pt idx="10">
                  <c:v>0</c:v>
                </c:pt>
                <c:pt idx="11">
                  <c:v>0</c:v>
                </c:pt>
                <c:pt idx="12">
                  <c:v>0.35299999999999998</c:v>
                </c:pt>
                <c:pt idx="13">
                  <c:v>3.1700000000000006E-2</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9.4E-2</c:v>
                </c:pt>
                <c:pt idx="3">
                  <c:v>6.7349999999999993E-2</c:v>
                </c:pt>
                <c:pt idx="4">
                  <c:v>5.8630000000000002E-2</c:v>
                </c:pt>
                <c:pt idx="5">
                  <c:v>8.9999999999999987E-4</c:v>
                </c:pt>
                <c:pt idx="6">
                  <c:v>0</c:v>
                </c:pt>
                <c:pt idx="7">
                  <c:v>0</c:v>
                </c:pt>
                <c:pt idx="8">
                  <c:v>0</c:v>
                </c:pt>
                <c:pt idx="9">
                  <c:v>0</c:v>
                </c:pt>
                <c:pt idx="10">
                  <c:v>0</c:v>
                </c:pt>
                <c:pt idx="11">
                  <c:v>0</c:v>
                </c:pt>
                <c:pt idx="12">
                  <c:v>3.4000000000000002E-2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687.28900900000019</c:v>
                </c:pt>
                <c:pt idx="2">
                  <c:v>15.6563</c:v>
                </c:pt>
                <c:pt idx="3">
                  <c:v>2063.6622029999999</c:v>
                </c:pt>
                <c:pt idx="4">
                  <c:v>57.429501999999999</c:v>
                </c:pt>
                <c:pt idx="5">
                  <c:v>263.57246999999995</c:v>
                </c:pt>
                <c:pt idx="6">
                  <c:v>16.478283000000001</c:v>
                </c:pt>
                <c:pt idx="7">
                  <c:v>219.66067799999999</c:v>
                </c:pt>
                <c:pt idx="8">
                  <c:v>433.67480199999994</c:v>
                </c:pt>
                <c:pt idx="9">
                  <c:v>924.18638800000008</c:v>
                </c:pt>
                <c:pt idx="10">
                  <c:v>447.52216100000004</c:v>
                </c:pt>
                <c:pt idx="11">
                  <c:v>2211.2664589999999</c:v>
                </c:pt>
                <c:pt idx="12">
                  <c:v>3663.2047790000001</c:v>
                </c:pt>
                <c:pt idx="13">
                  <c:v>610.60808799999995</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75.007999999999996</c:v>
                </c:pt>
                <c:pt idx="2">
                  <c:v>0</c:v>
                </c:pt>
                <c:pt idx="3">
                  <c:v>0</c:v>
                </c:pt>
                <c:pt idx="4">
                  <c:v>68.126000000000005</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15.18876</c:v>
                </c:pt>
                <c:pt idx="3">
                  <c:v>2.1314000000000002</c:v>
                </c:pt>
                <c:pt idx="4">
                  <c:v>8.5640000000000001</c:v>
                </c:pt>
                <c:pt idx="5">
                  <c:v>0.49564999999999998</c:v>
                </c:pt>
                <c:pt idx="6">
                  <c:v>0.32900000000000001</c:v>
                </c:pt>
                <c:pt idx="7">
                  <c:v>502.21810999999997</c:v>
                </c:pt>
                <c:pt idx="8">
                  <c:v>167.708325</c:v>
                </c:pt>
                <c:pt idx="9">
                  <c:v>50.758000000000003</c:v>
                </c:pt>
                <c:pt idx="10">
                  <c:v>0</c:v>
                </c:pt>
                <c:pt idx="11">
                  <c:v>729.64200000000005</c:v>
                </c:pt>
                <c:pt idx="12">
                  <c:v>370.43900000000002</c:v>
                </c:pt>
                <c:pt idx="13">
                  <c:v>47.948</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8.5223190000000013</c:v>
                </c:pt>
                <c:pt idx="2">
                  <c:v>0</c:v>
                </c:pt>
                <c:pt idx="3">
                  <c:v>0</c:v>
                </c:pt>
                <c:pt idx="4">
                  <c:v>0</c:v>
                </c:pt>
                <c:pt idx="5">
                  <c:v>0</c:v>
                </c:pt>
                <c:pt idx="6">
                  <c:v>0</c:v>
                </c:pt>
                <c:pt idx="7">
                  <c:v>0</c:v>
                </c:pt>
                <c:pt idx="8">
                  <c:v>0</c:v>
                </c:pt>
                <c:pt idx="9">
                  <c:v>0</c:v>
                </c:pt>
                <c:pt idx="10">
                  <c:v>0</c:v>
                </c:pt>
                <c:pt idx="11">
                  <c:v>9.56752</c:v>
                </c:pt>
                <c:pt idx="12">
                  <c:v>0</c:v>
                </c:pt>
                <c:pt idx="13">
                  <c:v>0</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255.57595000000001</c:v>
                </c:pt>
                <c:pt idx="1">
                  <c:v>0</c:v>
                </c:pt>
                <c:pt idx="2">
                  <c:v>435.43699999999995</c:v>
                </c:pt>
                <c:pt idx="3">
                  <c:v>0.25585200000000002</c:v>
                </c:pt>
                <c:pt idx="4">
                  <c:v>0</c:v>
                </c:pt>
                <c:pt idx="5">
                  <c:v>0</c:v>
                </c:pt>
                <c:pt idx="6">
                  <c:v>141.67099999999999</c:v>
                </c:pt>
                <c:pt idx="7">
                  <c:v>41.509680000000003</c:v>
                </c:pt>
                <c:pt idx="8">
                  <c:v>0</c:v>
                </c:pt>
                <c:pt idx="9">
                  <c:v>0</c:v>
                </c:pt>
                <c:pt idx="10">
                  <c:v>4.9140200000000007</c:v>
                </c:pt>
                <c:pt idx="11">
                  <c:v>28.686946680260753</c:v>
                </c:pt>
                <c:pt idx="12">
                  <c:v>12.075779999999998</c:v>
                </c:pt>
                <c:pt idx="13">
                  <c:v>23.306000000000001</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0.154721</c:v>
                </c:pt>
                <c:pt idx="2">
                  <c:v>0</c:v>
                </c:pt>
                <c:pt idx="3">
                  <c:v>0</c:v>
                </c:pt>
                <c:pt idx="4">
                  <c:v>0</c:v>
                </c:pt>
                <c:pt idx="5">
                  <c:v>0</c:v>
                </c:pt>
                <c:pt idx="6">
                  <c:v>0</c:v>
                </c:pt>
                <c:pt idx="7">
                  <c:v>1389.124495</c:v>
                </c:pt>
                <c:pt idx="8">
                  <c:v>0</c:v>
                </c:pt>
                <c:pt idx="9">
                  <c:v>0</c:v>
                </c:pt>
                <c:pt idx="10">
                  <c:v>0</c:v>
                </c:pt>
                <c:pt idx="11">
                  <c:v>188.39991999999998</c:v>
                </c:pt>
                <c:pt idx="12">
                  <c:v>230.10400000000001</c:v>
                </c:pt>
                <c:pt idx="13">
                  <c:v>281.68599999999998</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0.113</c:v>
                </c:pt>
                <c:pt idx="1">
                  <c:v>15.850858000000001</c:v>
                </c:pt>
                <c:pt idx="2">
                  <c:v>0.14940100000000001</c:v>
                </c:pt>
                <c:pt idx="3">
                  <c:v>11.848049999999999</c:v>
                </c:pt>
                <c:pt idx="4">
                  <c:v>0.52610299999999999</c:v>
                </c:pt>
                <c:pt idx="5">
                  <c:v>3.9780719999999996</c:v>
                </c:pt>
                <c:pt idx="6">
                  <c:v>24.428715</c:v>
                </c:pt>
                <c:pt idx="7">
                  <c:v>0.53640399999999999</c:v>
                </c:pt>
                <c:pt idx="8">
                  <c:v>5.2838919999999998</c:v>
                </c:pt>
                <c:pt idx="9">
                  <c:v>0.63986899999999991</c:v>
                </c:pt>
                <c:pt idx="10">
                  <c:v>4.7999999999999996E-4</c:v>
                </c:pt>
                <c:pt idx="11">
                  <c:v>6.132928999999999</c:v>
                </c:pt>
                <c:pt idx="12">
                  <c:v>2.5343429999999998</c:v>
                </c:pt>
                <c:pt idx="13">
                  <c:v>0.50660800000000006</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605.08543100000009</c:v>
                </c:pt>
                <c:pt idx="1">
                  <c:v>119.21146399999999</c:v>
                </c:pt>
                <c:pt idx="2">
                  <c:v>645.46578899999952</c:v>
                </c:pt>
                <c:pt idx="3">
                  <c:v>146.90423200000006</c:v>
                </c:pt>
                <c:pt idx="4">
                  <c:v>143.36576738827318</c:v>
                </c:pt>
                <c:pt idx="5">
                  <c:v>284.92743100000001</c:v>
                </c:pt>
                <c:pt idx="6">
                  <c:v>219.57361299999994</c:v>
                </c:pt>
                <c:pt idx="7">
                  <c:v>469.86252999999965</c:v>
                </c:pt>
                <c:pt idx="8">
                  <c:v>474.9914789999998</c:v>
                </c:pt>
                <c:pt idx="9">
                  <c:v>72.123268516399804</c:v>
                </c:pt>
                <c:pt idx="10">
                  <c:v>161.03139801679586</c:v>
                </c:pt>
                <c:pt idx="11">
                  <c:v>1350.7008793197397</c:v>
                </c:pt>
                <c:pt idx="12">
                  <c:v>205.13947700000011</c:v>
                </c:pt>
                <c:pt idx="13">
                  <c:v>275.147265</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7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571504</xdr:colOff>
      <xdr:row>35</xdr:row>
      <xdr:rowOff>19050</xdr:rowOff>
    </xdr:from>
    <xdr:to>
      <xdr:col>8</xdr:col>
      <xdr:colOff>50347</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23</xdr:row>
      <xdr:rowOff>19050</xdr:rowOff>
    </xdr:from>
    <xdr:to>
      <xdr:col>7</xdr:col>
      <xdr:colOff>276225</xdr:colOff>
      <xdr:row>45</xdr:row>
      <xdr:rowOff>47625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361950</xdr:colOff>
      <xdr:row>23</xdr:row>
      <xdr:rowOff>19050</xdr:rowOff>
    </xdr:from>
    <xdr:to>
      <xdr:col>13</xdr:col>
      <xdr:colOff>681717</xdr:colOff>
      <xdr:row>45</xdr:row>
      <xdr:rowOff>38100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34</xdr:row>
      <xdr:rowOff>133350</xdr:rowOff>
    </xdr:from>
    <xdr:to>
      <xdr:col>8</xdr:col>
      <xdr:colOff>838201</xdr:colOff>
      <xdr:row>45</xdr:row>
      <xdr:rowOff>21498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542925</xdr:colOff>
      <xdr:row>20</xdr:row>
      <xdr:rowOff>28705</xdr:rowOff>
    </xdr:from>
    <xdr:to>
      <xdr:col>13</xdr:col>
      <xdr:colOff>684560</xdr:colOff>
      <xdr:row>45</xdr:row>
      <xdr:rowOff>42181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47626</xdr:colOff>
      <xdr:row>20</xdr:row>
      <xdr:rowOff>28575</xdr:rowOff>
    </xdr:from>
    <xdr:to>
      <xdr:col>7</xdr:col>
      <xdr:colOff>581026</xdr:colOff>
      <xdr:row>45</xdr:row>
      <xdr:rowOff>47624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14</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23</xdr:row>
      <xdr:rowOff>2198</xdr:rowOff>
    </xdr:from>
    <xdr:to>
      <xdr:col>4</xdr:col>
      <xdr:colOff>161925</xdr:colOff>
      <xdr:row>37</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23</xdr:row>
      <xdr:rowOff>2198</xdr:rowOff>
    </xdr:from>
    <xdr:to>
      <xdr:col>11</xdr:col>
      <xdr:colOff>361950</xdr:colOff>
      <xdr:row>37</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2</xdr:col>
      <xdr:colOff>19050</xdr:colOff>
      <xdr:row>32</xdr:row>
      <xdr:rowOff>32657</xdr:rowOff>
    </xdr:from>
    <xdr:to>
      <xdr:col>10</xdr:col>
      <xdr:colOff>34017</xdr:colOff>
      <xdr:row>44</xdr:row>
      <xdr:rowOff>48986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40902</xdr:colOff>
      <xdr:row>19</xdr:row>
      <xdr:rowOff>99731</xdr:rowOff>
    </xdr:from>
    <xdr:to>
      <xdr:col>5</xdr:col>
      <xdr:colOff>298637</xdr:colOff>
      <xdr:row>32</xdr:row>
      <xdr:rowOff>21771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405092</xdr:colOff>
      <xdr:row>19</xdr:row>
      <xdr:rowOff>70597</xdr:rowOff>
    </xdr:from>
    <xdr:to>
      <xdr:col>13</xdr:col>
      <xdr:colOff>225798</xdr:colOff>
      <xdr:row>32</xdr:row>
      <xdr:rowOff>21771</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6209</xdr:colOff>
      <xdr:row>56</xdr:row>
      <xdr:rowOff>39549</xdr:rowOff>
    </xdr:from>
    <xdr:to>
      <xdr:col>8</xdr:col>
      <xdr:colOff>22720</xdr:colOff>
      <xdr:row>57</xdr:row>
      <xdr:rowOff>146525</xdr:rowOff>
    </xdr:to>
    <xdr:pic>
      <xdr:nvPicPr>
        <xdr:cNvPr id="2" name="Obrázek 1">
          <a:extLst>
            <a:ext uri="{FF2B5EF4-FFF2-40B4-BE49-F238E27FC236}">
              <a16:creationId xmlns:a16="http://schemas.microsoft.com/office/drawing/2014/main" id="{F09937CC-1291-44B4-8F2A-9FECC5C7B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0138" y="9237978"/>
          <a:ext cx="1241153" cy="270261"/>
        </a:xfrm>
        <a:prstGeom prst="rect">
          <a:avLst/>
        </a:prstGeom>
      </xdr:spPr>
    </xdr:pic>
    <xdr:clientData/>
  </xdr:twoCellAnchor>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23</xdr:row>
      <xdr:rowOff>9525</xdr:rowOff>
    </xdr:from>
    <xdr:to>
      <xdr:col>7</xdr:col>
      <xdr:colOff>186750</xdr:colOff>
      <xdr:row>41</xdr:row>
      <xdr:rowOff>82551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534988</xdr:colOff>
      <xdr:row>23</xdr:row>
      <xdr:rowOff>9525</xdr:rowOff>
    </xdr:from>
    <xdr:to>
      <xdr:col>13</xdr:col>
      <xdr:colOff>669472</xdr:colOff>
      <xdr:row>41</xdr:row>
      <xdr:rowOff>114300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238125</xdr:colOff>
      <xdr:row>20</xdr:row>
      <xdr:rowOff>19050</xdr:rowOff>
    </xdr:from>
    <xdr:to>
      <xdr:col>13</xdr:col>
      <xdr:colOff>691244</xdr:colOff>
      <xdr:row>44</xdr:row>
      <xdr:rowOff>110218</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20</xdr:row>
      <xdr:rowOff>19050</xdr:rowOff>
    </xdr:from>
    <xdr:to>
      <xdr:col>8</xdr:col>
      <xdr:colOff>236220</xdr:colOff>
      <xdr:row>43</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tabSelected="1" showWhiteSpace="0" view="pageBreakPreview" zoomScale="70" zoomScaleNormal="58" zoomScaleSheetLayoutView="70" zoomScalePageLayoutView="70" workbookViewId="0">
      <selection activeCell="R2" sqref="R2"/>
    </sheetView>
  </sheetViews>
  <sheetFormatPr defaultColWidth="9.140625" defaultRowHeight="12.75" x14ac:dyDescent="0.2"/>
  <cols>
    <col min="1" max="1" width="41.5703125" style="255" customWidth="1"/>
    <col min="2" max="2" width="50.42578125" style="255" customWidth="1"/>
    <col min="3" max="9" width="9.85546875" style="255" customWidth="1"/>
    <col min="10" max="10" width="10.28515625" style="255" customWidth="1"/>
    <col min="11" max="16384" width="9.140625" style="255"/>
  </cols>
  <sheetData>
    <row r="1" spans="1:11" ht="399.75" customHeight="1" x14ac:dyDescent="0.2">
      <c r="A1" s="356" t="s">
        <v>316</v>
      </c>
      <c r="B1" s="357"/>
    </row>
    <row r="2" spans="1:11" ht="400.15" customHeight="1" x14ac:dyDescent="0.2">
      <c r="A2" s="270"/>
      <c r="B2" s="269"/>
      <c r="C2" s="268"/>
      <c r="D2" s="268"/>
      <c r="E2" s="268"/>
      <c r="F2" s="268"/>
      <c r="G2" s="268"/>
      <c r="H2" s="268"/>
      <c r="I2" s="268"/>
      <c r="J2" s="268"/>
      <c r="K2" s="255" t="s">
        <v>207</v>
      </c>
    </row>
    <row r="3" spans="1:11" x14ac:dyDescent="0.2">
      <c r="B3" s="267"/>
      <c r="D3" s="266"/>
      <c r="E3" s="265"/>
      <c r="F3" s="265"/>
      <c r="G3" s="265"/>
      <c r="J3" s="259"/>
    </row>
    <row r="9" spans="1:11" x14ac:dyDescent="0.2">
      <c r="B9" s="264"/>
      <c r="I9" s="263"/>
    </row>
    <row r="10" spans="1:11" x14ac:dyDescent="0.2">
      <c r="B10" s="258"/>
      <c r="C10" s="257"/>
    </row>
    <row r="11" spans="1:11" x14ac:dyDescent="0.2">
      <c r="B11" s="258"/>
      <c r="C11" s="257"/>
    </row>
    <row r="12" spans="1:11" x14ac:dyDescent="0.2">
      <c r="B12" s="258"/>
      <c r="C12" s="257"/>
    </row>
    <row r="13" spans="1:11" x14ac:dyDescent="0.2">
      <c r="A13" s="260"/>
      <c r="B13" s="262"/>
      <c r="C13" s="261"/>
      <c r="D13" s="260"/>
      <c r="E13" s="260"/>
      <c r="F13" s="260"/>
      <c r="G13" s="260"/>
      <c r="H13" s="260"/>
      <c r="I13" s="260"/>
      <c r="J13" s="260"/>
    </row>
    <row r="14" spans="1:11" x14ac:dyDescent="0.2">
      <c r="A14" s="260"/>
      <c r="B14" s="262"/>
      <c r="C14" s="261"/>
      <c r="D14" s="260"/>
      <c r="E14" s="260"/>
      <c r="F14" s="260"/>
      <c r="G14" s="260"/>
      <c r="H14" s="260"/>
      <c r="I14" s="260"/>
      <c r="J14" s="260"/>
    </row>
    <row r="15" spans="1:11" x14ac:dyDescent="0.2">
      <c r="A15" s="260"/>
      <c r="B15" s="262"/>
      <c r="C15" s="261"/>
      <c r="D15" s="260"/>
      <c r="E15" s="260"/>
      <c r="F15" s="260"/>
      <c r="G15" s="260"/>
      <c r="H15" s="260"/>
      <c r="I15" s="260"/>
      <c r="J15" s="260"/>
    </row>
    <row r="16" spans="1:11" x14ac:dyDescent="0.2">
      <c r="A16" s="260"/>
      <c r="B16" s="262"/>
      <c r="C16" s="261"/>
      <c r="D16" s="260"/>
      <c r="E16" s="260"/>
      <c r="F16" s="260"/>
      <c r="G16" s="260"/>
      <c r="H16" s="260"/>
      <c r="I16" s="260"/>
      <c r="J16" s="260"/>
    </row>
    <row r="17" spans="1:10" x14ac:dyDescent="0.2">
      <c r="A17" s="260"/>
      <c r="B17" s="262"/>
      <c r="C17" s="261"/>
      <c r="D17" s="260"/>
      <c r="E17" s="260"/>
      <c r="F17" s="260"/>
      <c r="G17" s="260"/>
      <c r="H17" s="260"/>
      <c r="I17" s="260"/>
      <c r="J17" s="260"/>
    </row>
    <row r="18" spans="1:10" x14ac:dyDescent="0.2">
      <c r="A18" s="260"/>
      <c r="B18" s="262"/>
      <c r="C18" s="261"/>
      <c r="D18" s="260"/>
      <c r="E18" s="260"/>
      <c r="F18" s="260"/>
      <c r="G18" s="260"/>
      <c r="H18" s="260"/>
      <c r="I18" s="260"/>
      <c r="J18" s="260"/>
    </row>
    <row r="19" spans="1:10" x14ac:dyDescent="0.2">
      <c r="A19" s="260"/>
      <c r="B19" s="262"/>
      <c r="C19" s="261"/>
      <c r="D19" s="260"/>
      <c r="E19" s="260"/>
      <c r="F19" s="260"/>
      <c r="G19" s="260"/>
      <c r="H19" s="260"/>
      <c r="I19" s="260"/>
      <c r="J19" s="260"/>
    </row>
    <row r="21" spans="1:10" x14ac:dyDescent="0.2">
      <c r="A21" s="260"/>
      <c r="B21" s="262"/>
      <c r="C21" s="261"/>
      <c r="D21" s="260"/>
      <c r="E21" s="260"/>
      <c r="F21" s="260"/>
      <c r="G21" s="260"/>
      <c r="H21" s="260"/>
      <c r="I21" s="260"/>
      <c r="J21" s="260"/>
    </row>
    <row r="22" spans="1:10" x14ac:dyDescent="0.2">
      <c r="A22" s="260"/>
      <c r="B22" s="262"/>
      <c r="C22" s="261"/>
      <c r="D22" s="260"/>
      <c r="E22" s="260"/>
      <c r="F22" s="260"/>
      <c r="G22" s="260"/>
      <c r="H22" s="260"/>
      <c r="I22" s="260"/>
      <c r="J22" s="260"/>
    </row>
    <row r="23" spans="1:10" x14ac:dyDescent="0.2">
      <c r="A23" s="260"/>
      <c r="B23" s="262"/>
      <c r="C23" s="261"/>
      <c r="D23" s="260"/>
      <c r="E23" s="260"/>
      <c r="F23" s="260"/>
      <c r="G23" s="260"/>
      <c r="H23" s="260"/>
      <c r="I23" s="260"/>
      <c r="J23" s="260"/>
    </row>
    <row r="25" spans="1:10" x14ac:dyDescent="0.2">
      <c r="A25" s="260"/>
      <c r="C25" s="261"/>
      <c r="D25" s="260"/>
      <c r="E25" s="260"/>
      <c r="F25" s="260"/>
      <c r="G25" s="260"/>
      <c r="H25" s="260"/>
      <c r="I25" s="260"/>
      <c r="J25" s="260"/>
    </row>
    <row r="26" spans="1:10" x14ac:dyDescent="0.2">
      <c r="A26" s="260"/>
      <c r="C26" s="261"/>
      <c r="D26" s="260"/>
      <c r="E26" s="260"/>
      <c r="F26" s="260"/>
      <c r="G26" s="260"/>
      <c r="H26" s="260"/>
      <c r="I26" s="260"/>
      <c r="J26" s="260"/>
    </row>
    <row r="27" spans="1:10" x14ac:dyDescent="0.2">
      <c r="A27" s="260"/>
      <c r="C27" s="261"/>
      <c r="D27" s="260"/>
      <c r="E27" s="260"/>
      <c r="F27" s="260"/>
      <c r="G27" s="260"/>
      <c r="H27" s="260"/>
      <c r="I27" s="260"/>
      <c r="J27" s="260"/>
    </row>
    <row r="28" spans="1:10" x14ac:dyDescent="0.2">
      <c r="A28" s="358"/>
      <c r="B28" s="358"/>
      <c r="C28" s="358"/>
      <c r="D28" s="358"/>
      <c r="E28" s="358"/>
      <c r="F28" s="358"/>
      <c r="G28" s="358"/>
      <c r="H28" s="358"/>
      <c r="I28" s="358"/>
      <c r="J28" s="358"/>
    </row>
    <row r="29" spans="1:10" x14ac:dyDescent="0.2">
      <c r="A29" s="260"/>
      <c r="B29" s="262"/>
      <c r="C29" s="261"/>
      <c r="D29" s="260"/>
      <c r="E29" s="260"/>
      <c r="F29" s="260"/>
      <c r="G29" s="260"/>
      <c r="H29" s="260"/>
      <c r="I29" s="260"/>
      <c r="J29" s="260"/>
    </row>
    <row r="31" spans="1:10" x14ac:dyDescent="0.2">
      <c r="A31" s="260"/>
      <c r="B31" s="262"/>
      <c r="C31" s="261"/>
      <c r="D31" s="260"/>
      <c r="E31" s="260"/>
      <c r="F31" s="260"/>
      <c r="G31" s="260"/>
      <c r="H31" s="260"/>
      <c r="I31" s="260"/>
      <c r="J31" s="260"/>
    </row>
    <row r="32" spans="1:10" x14ac:dyDescent="0.2">
      <c r="A32" s="260"/>
      <c r="B32" s="262"/>
      <c r="C32" s="261"/>
      <c r="D32" s="260"/>
      <c r="E32" s="260"/>
      <c r="F32" s="260"/>
      <c r="G32" s="260"/>
      <c r="H32" s="260"/>
      <c r="I32" s="260"/>
      <c r="J32" s="260"/>
    </row>
    <row r="33" spans="1:10" x14ac:dyDescent="0.2">
      <c r="A33" s="359"/>
      <c r="B33" s="359"/>
      <c r="C33" s="359"/>
      <c r="D33" s="359"/>
      <c r="E33" s="359"/>
      <c r="F33" s="359"/>
      <c r="G33" s="359"/>
      <c r="H33" s="359"/>
      <c r="I33" s="359"/>
      <c r="J33" s="359"/>
    </row>
    <row r="34" spans="1:10" x14ac:dyDescent="0.2">
      <c r="B34" s="259"/>
      <c r="C34" s="259"/>
      <c r="D34" s="259"/>
      <c r="E34" s="259"/>
      <c r="F34" s="259"/>
      <c r="G34" s="259"/>
      <c r="H34" s="259"/>
      <c r="I34" s="259"/>
      <c r="J34" s="259"/>
    </row>
    <row r="37" spans="1:10" x14ac:dyDescent="0.2">
      <c r="B37" s="258"/>
      <c r="C37" s="257"/>
    </row>
    <row r="39" spans="1:10" x14ac:dyDescent="0.2">
      <c r="B39" s="256"/>
      <c r="C39" s="256"/>
      <c r="D39" s="256"/>
      <c r="E39" s="256"/>
      <c r="F39" s="256"/>
      <c r="G39" s="256"/>
      <c r="H39" s="256"/>
      <c r="I39" s="256"/>
    </row>
    <row r="50" spans="1:10" x14ac:dyDescent="0.2">
      <c r="A50" s="360"/>
      <c r="B50" s="360"/>
      <c r="C50" s="360"/>
      <c r="D50" s="360"/>
      <c r="E50" s="360"/>
      <c r="F50" s="360"/>
      <c r="G50" s="360"/>
      <c r="H50" s="360"/>
      <c r="I50" s="360"/>
      <c r="J50" s="360"/>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P33" sqref="P33"/>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78" t="s">
        <v>248</v>
      </c>
      <c r="N1" s="245" t="str">
        <f>'3'!N1</f>
        <v>II. čtvrtletí 2022</v>
      </c>
    </row>
    <row r="2" spans="1:22" s="66" customFormat="1" ht="18" x14ac:dyDescent="0.25">
      <c r="A2" s="241" t="s">
        <v>249</v>
      </c>
      <c r="B2" s="23"/>
      <c r="C2" s="23"/>
      <c r="D2" s="23"/>
      <c r="E2" s="23"/>
      <c r="F2" s="23"/>
      <c r="G2" s="23"/>
      <c r="H2" s="23"/>
      <c r="I2" s="23"/>
      <c r="J2" s="23"/>
      <c r="K2" s="23"/>
      <c r="L2" s="23"/>
      <c r="M2" s="23"/>
    </row>
    <row r="3" spans="1:22" s="7" customFormat="1" ht="6" customHeight="1" x14ac:dyDescent="0.2"/>
    <row r="4" spans="1:22" s="7" customFormat="1" ht="12" x14ac:dyDescent="0.2">
      <c r="A4" s="372">
        <v>2022</v>
      </c>
      <c r="B4" s="373" t="s">
        <v>42</v>
      </c>
      <c r="C4" s="374"/>
      <c r="D4" s="375"/>
      <c r="E4" s="374" t="s">
        <v>43</v>
      </c>
      <c r="F4" s="374"/>
      <c r="G4" s="374"/>
      <c r="H4" s="373" t="s">
        <v>44</v>
      </c>
      <c r="I4" s="374"/>
      <c r="J4" s="375"/>
      <c r="K4" s="373" t="s">
        <v>45</v>
      </c>
      <c r="L4" s="374"/>
      <c r="M4" s="375"/>
      <c r="N4" s="212" t="s">
        <v>7</v>
      </c>
    </row>
    <row r="5" spans="1:22" s="7" customFormat="1" ht="12" customHeight="1" x14ac:dyDescent="0.2">
      <c r="A5" s="372"/>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2" s="7" customFormat="1" ht="12" customHeight="1" x14ac:dyDescent="0.2">
      <c r="A6" s="377" t="s">
        <v>116</v>
      </c>
      <c r="B6" s="378">
        <f>SUM(B7:D7)</f>
        <v>31766.943066908316</v>
      </c>
      <c r="C6" s="379"/>
      <c r="D6" s="380"/>
      <c r="E6" s="379">
        <f>SUM(E7:G7)</f>
        <v>14646.275172934929</v>
      </c>
      <c r="F6" s="379"/>
      <c r="G6" s="379"/>
      <c r="H6" s="381">
        <f>SUM(H7:J7)</f>
        <v>0</v>
      </c>
      <c r="I6" s="382"/>
      <c r="J6" s="383"/>
      <c r="K6" s="381">
        <f>SUM(K7:M7)</f>
        <v>0</v>
      </c>
      <c r="L6" s="382"/>
      <c r="M6" s="383"/>
      <c r="N6" s="364">
        <f>SUM(B7:M7)</f>
        <v>46413.218239843241</v>
      </c>
    </row>
    <row r="7" spans="1:22" s="64" customFormat="1" ht="12" customHeight="1" x14ac:dyDescent="0.2">
      <c r="A7" s="377"/>
      <c r="B7" s="287">
        <f>SUM(B8:B23)</f>
        <v>12062.466687410544</v>
      </c>
      <c r="C7" s="271">
        <f t="shared" ref="C7:M7" si="0">SUM(C8:C23)</f>
        <v>9794.0555228109897</v>
      </c>
      <c r="D7" s="288">
        <f t="shared" si="0"/>
        <v>9910.4208566867819</v>
      </c>
      <c r="E7" s="353">
        <f t="shared" si="0"/>
        <v>7717.9541998433297</v>
      </c>
      <c r="F7" s="353">
        <f t="shared" si="0"/>
        <v>3943.7709436005703</v>
      </c>
      <c r="G7" s="353">
        <f t="shared" si="0"/>
        <v>2984.5500294910294</v>
      </c>
      <c r="H7" s="322">
        <f t="shared" si="0"/>
        <v>0</v>
      </c>
      <c r="I7" s="321">
        <f t="shared" si="0"/>
        <v>0</v>
      </c>
      <c r="J7" s="323">
        <f t="shared" si="0"/>
        <v>0</v>
      </c>
      <c r="K7" s="322">
        <f t="shared" si="0"/>
        <v>0</v>
      </c>
      <c r="L7" s="321">
        <f t="shared" si="0"/>
        <v>0</v>
      </c>
      <c r="M7" s="323">
        <f t="shared" si="0"/>
        <v>0</v>
      </c>
      <c r="N7" s="364"/>
      <c r="P7" s="134"/>
      <c r="Q7" s="134"/>
      <c r="R7" s="134"/>
      <c r="S7" s="134"/>
      <c r="T7" s="134"/>
    </row>
    <row r="8" spans="1:22" s="7" customFormat="1" ht="12" customHeight="1" x14ac:dyDescent="0.2">
      <c r="A8" s="169" t="s">
        <v>40</v>
      </c>
      <c r="B8" s="285">
        <v>949.17674099999999</v>
      </c>
      <c r="C8" s="272">
        <v>871.10242000000028</v>
      </c>
      <c r="D8" s="286">
        <v>879.82284399999992</v>
      </c>
      <c r="E8" s="299">
        <v>757.61013499999956</v>
      </c>
      <c r="F8" s="299">
        <v>478.22865800000005</v>
      </c>
      <c r="G8" s="299">
        <v>337.19264699999997</v>
      </c>
      <c r="H8" s="318">
        <v>0</v>
      </c>
      <c r="I8" s="319">
        <v>0</v>
      </c>
      <c r="J8" s="320">
        <v>0</v>
      </c>
      <c r="K8" s="318">
        <v>0</v>
      </c>
      <c r="L8" s="319">
        <v>0</v>
      </c>
      <c r="M8" s="320">
        <v>0</v>
      </c>
      <c r="N8" s="192">
        <f>SUM(B8:M8)</f>
        <v>4273.1334449999995</v>
      </c>
      <c r="P8" s="8"/>
      <c r="Q8" s="128"/>
      <c r="R8" s="128"/>
      <c r="S8" s="128"/>
      <c r="T8" s="128"/>
      <c r="U8" s="41"/>
    </row>
    <row r="9" spans="1:22" s="7" customFormat="1" ht="12" customHeight="1" x14ac:dyDescent="0.2">
      <c r="A9" s="169" t="s">
        <v>39</v>
      </c>
      <c r="B9" s="285">
        <v>66.054242000000002</v>
      </c>
      <c r="C9" s="272">
        <v>55.840565000000012</v>
      </c>
      <c r="D9" s="286">
        <v>60.116489000000023</v>
      </c>
      <c r="E9" s="299">
        <v>53.725656999999998</v>
      </c>
      <c r="F9" s="299">
        <v>38.976360000000007</v>
      </c>
      <c r="G9" s="299">
        <v>31.356351999999998</v>
      </c>
      <c r="H9" s="318">
        <v>0</v>
      </c>
      <c r="I9" s="319">
        <v>0</v>
      </c>
      <c r="J9" s="320">
        <v>0</v>
      </c>
      <c r="K9" s="318">
        <v>0</v>
      </c>
      <c r="L9" s="319">
        <v>0</v>
      </c>
      <c r="M9" s="320">
        <v>0</v>
      </c>
      <c r="N9" s="192">
        <f>SUM(B9:M9)</f>
        <v>306.06966500000004</v>
      </c>
      <c r="P9" s="8"/>
      <c r="Q9" s="128"/>
      <c r="R9" s="128"/>
      <c r="S9" s="128"/>
      <c r="T9" s="128"/>
      <c r="U9" s="41"/>
    </row>
    <row r="10" spans="1:22" s="7" customFormat="1" ht="12" customHeight="1" x14ac:dyDescent="0.2">
      <c r="A10" s="169" t="s">
        <v>38</v>
      </c>
      <c r="B10" s="285">
        <v>1458.0229449999999</v>
      </c>
      <c r="C10" s="272">
        <v>1075.556284</v>
      </c>
      <c r="D10" s="286">
        <v>1113.4044820000001</v>
      </c>
      <c r="E10" s="299">
        <v>774.86625400000014</v>
      </c>
      <c r="F10" s="299">
        <v>296.40556900000001</v>
      </c>
      <c r="G10" s="299">
        <v>205.42004300000002</v>
      </c>
      <c r="H10" s="318">
        <v>0</v>
      </c>
      <c r="I10" s="319">
        <v>0</v>
      </c>
      <c r="J10" s="320">
        <v>0</v>
      </c>
      <c r="K10" s="318">
        <v>0</v>
      </c>
      <c r="L10" s="319">
        <v>0</v>
      </c>
      <c r="M10" s="320">
        <v>0</v>
      </c>
      <c r="N10" s="192">
        <f>SUM(B10:M10)</f>
        <v>4923.675577</v>
      </c>
      <c r="P10" s="8"/>
      <c r="Q10" s="128"/>
      <c r="R10" s="128"/>
      <c r="S10" s="128"/>
      <c r="T10" s="128"/>
      <c r="U10" s="41"/>
    </row>
    <row r="11" spans="1:22" s="7" customFormat="1" ht="12" customHeight="1" x14ac:dyDescent="0.2">
      <c r="A11" s="169" t="s">
        <v>60</v>
      </c>
      <c r="B11" s="285">
        <v>3.85473</v>
      </c>
      <c r="C11" s="272">
        <v>4.3682499999999997</v>
      </c>
      <c r="D11" s="286">
        <v>5.0499799999999997</v>
      </c>
      <c r="E11" s="299">
        <v>4.3280000000000003</v>
      </c>
      <c r="F11" s="299">
        <v>2.7314259999999999</v>
      </c>
      <c r="G11" s="299">
        <v>2.5063519999999997</v>
      </c>
      <c r="H11" s="318">
        <v>0</v>
      </c>
      <c r="I11" s="319">
        <v>0</v>
      </c>
      <c r="J11" s="320">
        <v>0</v>
      </c>
      <c r="K11" s="318">
        <v>0</v>
      </c>
      <c r="L11" s="319">
        <v>0</v>
      </c>
      <c r="M11" s="320">
        <v>0</v>
      </c>
      <c r="N11" s="192">
        <f t="shared" ref="N11:N21" si="1">SUM(B11:M11)</f>
        <v>22.838737999999999</v>
      </c>
      <c r="P11" s="8"/>
      <c r="Q11" s="128"/>
      <c r="R11" s="128"/>
      <c r="S11" s="128"/>
      <c r="T11" s="128"/>
      <c r="U11" s="41"/>
    </row>
    <row r="12" spans="1:22" s="7" customFormat="1" ht="12" customHeight="1" x14ac:dyDescent="0.2">
      <c r="A12" s="169" t="s">
        <v>61</v>
      </c>
      <c r="B12" s="285">
        <v>1.25284</v>
      </c>
      <c r="C12" s="272">
        <v>1.0353299999999999</v>
      </c>
      <c r="D12" s="286">
        <v>0.94023800000000002</v>
      </c>
      <c r="E12" s="299">
        <v>1.1333739999999999</v>
      </c>
      <c r="F12" s="299">
        <v>1.2271700000000001</v>
      </c>
      <c r="G12" s="299">
        <v>1.1207199999999999</v>
      </c>
      <c r="H12" s="318">
        <v>0</v>
      </c>
      <c r="I12" s="319">
        <v>0</v>
      </c>
      <c r="J12" s="320">
        <v>0</v>
      </c>
      <c r="K12" s="318">
        <v>0</v>
      </c>
      <c r="L12" s="319">
        <v>0</v>
      </c>
      <c r="M12" s="320">
        <v>0</v>
      </c>
      <c r="N12" s="192">
        <f t="shared" si="1"/>
        <v>6.7096719999999994</v>
      </c>
      <c r="P12" s="8"/>
      <c r="Q12" s="128"/>
      <c r="R12" s="128"/>
      <c r="S12" s="128"/>
      <c r="T12" s="128"/>
      <c r="U12" s="41"/>
    </row>
    <row r="13" spans="1:22" s="7" customFormat="1" ht="12" customHeight="1" x14ac:dyDescent="0.2">
      <c r="A13" s="169" t="s">
        <v>62</v>
      </c>
      <c r="B13" s="285">
        <v>1.585E-2</v>
      </c>
      <c r="C13" s="272">
        <v>2.6810000000000004E-2</v>
      </c>
      <c r="D13" s="286">
        <v>7.5740000000000002E-2</v>
      </c>
      <c r="E13" s="299">
        <v>6.9809999999999983E-2</v>
      </c>
      <c r="F13" s="299">
        <v>8.6279999999999996E-2</v>
      </c>
      <c r="G13" s="299">
        <v>9.8789999999999989E-2</v>
      </c>
      <c r="H13" s="318">
        <v>0</v>
      </c>
      <c r="I13" s="319">
        <v>0</v>
      </c>
      <c r="J13" s="320">
        <v>0</v>
      </c>
      <c r="K13" s="318">
        <v>0</v>
      </c>
      <c r="L13" s="319">
        <v>0</v>
      </c>
      <c r="M13" s="320">
        <v>0</v>
      </c>
      <c r="N13" s="192">
        <f t="shared" si="1"/>
        <v>0.37328</v>
      </c>
      <c r="P13" s="8"/>
      <c r="Q13" s="128"/>
      <c r="R13" s="128"/>
      <c r="S13" s="128"/>
      <c r="T13" s="128"/>
      <c r="U13" s="41"/>
      <c r="V13" s="131"/>
    </row>
    <row r="14" spans="1:22" s="7" customFormat="1" ht="12" customHeight="1" x14ac:dyDescent="0.2">
      <c r="A14" s="169" t="s">
        <v>37</v>
      </c>
      <c r="B14" s="285">
        <v>5465.3145810000005</v>
      </c>
      <c r="C14" s="272">
        <v>4432.1945669999996</v>
      </c>
      <c r="D14" s="286">
        <v>4545.8975560000017</v>
      </c>
      <c r="E14" s="299">
        <v>3447.6626399999996</v>
      </c>
      <c r="F14" s="299">
        <v>1572.2970600000001</v>
      </c>
      <c r="G14" s="299">
        <v>1196.3400580000002</v>
      </c>
      <c r="H14" s="318">
        <v>0</v>
      </c>
      <c r="I14" s="319">
        <v>0</v>
      </c>
      <c r="J14" s="320">
        <v>0</v>
      </c>
      <c r="K14" s="318">
        <v>0</v>
      </c>
      <c r="L14" s="319">
        <v>0</v>
      </c>
      <c r="M14" s="320">
        <v>0</v>
      </c>
      <c r="N14" s="192">
        <f t="shared" si="1"/>
        <v>20659.706462000006</v>
      </c>
      <c r="P14" s="8"/>
      <c r="Q14" s="128"/>
      <c r="R14" s="128"/>
      <c r="S14" s="128"/>
      <c r="T14" s="128"/>
      <c r="U14" s="41"/>
      <c r="V14" s="131"/>
    </row>
    <row r="15" spans="1:22" s="7" customFormat="1" ht="12" customHeight="1" x14ac:dyDescent="0.2">
      <c r="A15" s="169" t="s">
        <v>72</v>
      </c>
      <c r="B15" s="285">
        <v>35.590720000000005</v>
      </c>
      <c r="C15" s="272">
        <v>28.72907</v>
      </c>
      <c r="D15" s="286">
        <v>27.837010000000003</v>
      </c>
      <c r="E15" s="299">
        <v>23.030720000000002</v>
      </c>
      <c r="F15" s="299">
        <v>10.26187</v>
      </c>
      <c r="G15" s="299">
        <v>7.2140999999999993</v>
      </c>
      <c r="H15" s="318">
        <v>0</v>
      </c>
      <c r="I15" s="319">
        <v>0</v>
      </c>
      <c r="J15" s="320">
        <v>0</v>
      </c>
      <c r="K15" s="318">
        <v>0</v>
      </c>
      <c r="L15" s="319">
        <v>0</v>
      </c>
      <c r="M15" s="320">
        <v>0</v>
      </c>
      <c r="N15" s="192">
        <f t="shared" si="1"/>
        <v>132.66349000000002</v>
      </c>
      <c r="P15" s="8"/>
      <c r="Q15" s="128"/>
      <c r="R15" s="128"/>
      <c r="S15" s="128"/>
      <c r="T15" s="128"/>
      <c r="U15" s="41"/>
      <c r="V15" s="131"/>
    </row>
    <row r="16" spans="1:22" s="7" customFormat="1" ht="12" customHeight="1" x14ac:dyDescent="0.2">
      <c r="A16" s="169" t="s">
        <v>36</v>
      </c>
      <c r="B16" s="285">
        <v>0</v>
      </c>
      <c r="C16" s="272">
        <v>0</v>
      </c>
      <c r="D16" s="286">
        <v>0</v>
      </c>
      <c r="E16" s="299">
        <v>0</v>
      </c>
      <c r="F16" s="299">
        <v>0</v>
      </c>
      <c r="G16" s="299">
        <v>0</v>
      </c>
      <c r="H16" s="318">
        <v>0</v>
      </c>
      <c r="I16" s="319">
        <v>0</v>
      </c>
      <c r="J16" s="320">
        <v>0</v>
      </c>
      <c r="K16" s="318">
        <v>0</v>
      </c>
      <c r="L16" s="319">
        <v>0</v>
      </c>
      <c r="M16" s="320">
        <v>0</v>
      </c>
      <c r="N16" s="192">
        <f t="shared" si="1"/>
        <v>0</v>
      </c>
      <c r="P16" s="8"/>
      <c r="Q16" s="128"/>
      <c r="R16" s="128"/>
      <c r="S16" s="128"/>
      <c r="T16" s="128"/>
      <c r="U16" s="41"/>
      <c r="V16" s="131"/>
    </row>
    <row r="17" spans="1:22" s="7" customFormat="1" ht="12" customHeight="1" x14ac:dyDescent="0.2">
      <c r="A17" s="169" t="s">
        <v>35</v>
      </c>
      <c r="B17" s="285">
        <v>88.372906</v>
      </c>
      <c r="C17" s="272">
        <v>74.129374999999996</v>
      </c>
      <c r="D17" s="286">
        <v>75.107746000000006</v>
      </c>
      <c r="E17" s="299">
        <v>71.183259000000007</v>
      </c>
      <c r="F17" s="299">
        <v>73.453815000000006</v>
      </c>
      <c r="G17" s="299">
        <v>78.674445000000006</v>
      </c>
      <c r="H17" s="318">
        <v>0</v>
      </c>
      <c r="I17" s="319">
        <v>0</v>
      </c>
      <c r="J17" s="320">
        <v>0</v>
      </c>
      <c r="K17" s="318">
        <v>0</v>
      </c>
      <c r="L17" s="319">
        <v>0</v>
      </c>
      <c r="M17" s="320">
        <v>0</v>
      </c>
      <c r="N17" s="192">
        <f t="shared" si="1"/>
        <v>460.92154600000003</v>
      </c>
      <c r="P17" s="8"/>
      <c r="Q17" s="128"/>
      <c r="R17" s="128"/>
      <c r="S17" s="128"/>
      <c r="T17" s="128"/>
      <c r="U17" s="41"/>
      <c r="V17" s="131"/>
    </row>
    <row r="18" spans="1:22" s="7" customFormat="1" ht="12" customHeight="1" x14ac:dyDescent="0.2">
      <c r="A18" s="169" t="s">
        <v>34</v>
      </c>
      <c r="B18" s="285">
        <v>9.4794429999999998</v>
      </c>
      <c r="C18" s="272">
        <v>7.7133140000000004</v>
      </c>
      <c r="D18" s="286">
        <v>7.00929</v>
      </c>
      <c r="E18" s="299">
        <v>2.2263660000000001</v>
      </c>
      <c r="F18" s="299">
        <v>1.492721</v>
      </c>
      <c r="G18" s="299">
        <v>3.8055190000000003</v>
      </c>
      <c r="H18" s="318">
        <v>0</v>
      </c>
      <c r="I18" s="319">
        <v>0</v>
      </c>
      <c r="J18" s="320">
        <v>0</v>
      </c>
      <c r="K18" s="318">
        <v>0</v>
      </c>
      <c r="L18" s="319">
        <v>0</v>
      </c>
      <c r="M18" s="320">
        <v>0</v>
      </c>
      <c r="N18" s="192">
        <f t="shared" si="1"/>
        <v>31.726652999999999</v>
      </c>
      <c r="P18" s="8"/>
      <c r="Q18" s="128"/>
      <c r="R18" s="128"/>
      <c r="S18" s="128"/>
      <c r="T18" s="128"/>
      <c r="U18" s="41"/>
      <c r="V18" s="131"/>
    </row>
    <row r="19" spans="1:22" s="7" customFormat="1" ht="12" customHeight="1" x14ac:dyDescent="0.2">
      <c r="A19" s="169" t="s">
        <v>33</v>
      </c>
      <c r="B19" s="285">
        <v>251.64431497379283</v>
      </c>
      <c r="C19" s="272">
        <v>204.60690208053475</v>
      </c>
      <c r="D19" s="286">
        <v>193.5333572446674</v>
      </c>
      <c r="E19" s="299">
        <v>183.36885601724077</v>
      </c>
      <c r="F19" s="299">
        <v>215.0695239338873</v>
      </c>
      <c r="G19" s="299">
        <v>177.94874961084173</v>
      </c>
      <c r="H19" s="318">
        <v>0</v>
      </c>
      <c r="I19" s="319">
        <v>0</v>
      </c>
      <c r="J19" s="320">
        <v>0</v>
      </c>
      <c r="K19" s="318">
        <v>0</v>
      </c>
      <c r="L19" s="319">
        <v>0</v>
      </c>
      <c r="M19" s="320">
        <v>0</v>
      </c>
      <c r="N19" s="192">
        <f t="shared" si="1"/>
        <v>1226.171703860965</v>
      </c>
      <c r="P19" s="8"/>
      <c r="Q19" s="128"/>
      <c r="R19" s="128"/>
      <c r="S19" s="128"/>
      <c r="T19" s="128"/>
      <c r="U19" s="41"/>
      <c r="V19" s="131"/>
    </row>
    <row r="20" spans="1:22" s="7" customFormat="1" ht="12" customHeight="1" x14ac:dyDescent="0.2">
      <c r="A20" s="169" t="s">
        <v>32</v>
      </c>
      <c r="B20" s="285">
        <v>459.81048399999986</v>
      </c>
      <c r="C20" s="272">
        <v>359.75172299999991</v>
      </c>
      <c r="D20" s="286">
        <v>337.16382199999998</v>
      </c>
      <c r="E20" s="299">
        <v>323.44603199999995</v>
      </c>
      <c r="F20" s="299">
        <v>231.990601</v>
      </c>
      <c r="G20" s="299">
        <v>189.94485500000002</v>
      </c>
      <c r="H20" s="318">
        <v>0</v>
      </c>
      <c r="I20" s="319">
        <v>0</v>
      </c>
      <c r="J20" s="320">
        <v>0</v>
      </c>
      <c r="K20" s="318">
        <v>0</v>
      </c>
      <c r="L20" s="319">
        <v>0</v>
      </c>
      <c r="M20" s="320">
        <v>0</v>
      </c>
      <c r="N20" s="192">
        <f t="shared" si="1"/>
        <v>1902.1075169999997</v>
      </c>
      <c r="P20" s="8"/>
      <c r="Q20" s="128"/>
      <c r="R20" s="128"/>
      <c r="S20" s="128"/>
      <c r="T20" s="128"/>
      <c r="U20" s="41"/>
      <c r="V20" s="131"/>
    </row>
    <row r="21" spans="1:22" s="7" customFormat="1" ht="12" customHeight="1" x14ac:dyDescent="0.2">
      <c r="A21" s="169" t="s">
        <v>3</v>
      </c>
      <c r="B21" s="285">
        <v>0</v>
      </c>
      <c r="C21" s="272">
        <v>0</v>
      </c>
      <c r="D21" s="286">
        <v>0</v>
      </c>
      <c r="E21" s="299">
        <v>0</v>
      </c>
      <c r="F21" s="299">
        <v>0</v>
      </c>
      <c r="G21" s="299">
        <v>0</v>
      </c>
      <c r="H21" s="318">
        <v>0</v>
      </c>
      <c r="I21" s="319">
        <v>0</v>
      </c>
      <c r="J21" s="320">
        <v>0</v>
      </c>
      <c r="K21" s="318">
        <v>0</v>
      </c>
      <c r="L21" s="319">
        <v>0</v>
      </c>
      <c r="M21" s="320">
        <v>0</v>
      </c>
      <c r="N21" s="192">
        <f t="shared" si="1"/>
        <v>0</v>
      </c>
      <c r="P21" s="8"/>
      <c r="Q21" s="128"/>
      <c r="R21" s="128"/>
      <c r="S21" s="128"/>
      <c r="T21" s="128"/>
      <c r="U21" s="41"/>
      <c r="V21" s="131"/>
    </row>
    <row r="22" spans="1:22" s="7" customFormat="1" ht="12" customHeight="1" x14ac:dyDescent="0.2">
      <c r="A22" s="169" t="s">
        <v>31</v>
      </c>
      <c r="B22" s="285">
        <v>128.67754700000003</v>
      </c>
      <c r="C22" s="272">
        <v>90.631960000000021</v>
      </c>
      <c r="D22" s="286">
        <v>79.134535</v>
      </c>
      <c r="E22" s="299">
        <v>48.425565999999996</v>
      </c>
      <c r="F22" s="299">
        <v>6.3320960000000008</v>
      </c>
      <c r="G22" s="299">
        <v>2.5125010000000003</v>
      </c>
      <c r="H22" s="318">
        <v>0</v>
      </c>
      <c r="I22" s="319">
        <v>0</v>
      </c>
      <c r="J22" s="320">
        <v>0</v>
      </c>
      <c r="K22" s="318">
        <v>0</v>
      </c>
      <c r="L22" s="319">
        <v>0</v>
      </c>
      <c r="M22" s="320">
        <v>0</v>
      </c>
      <c r="N22" s="192">
        <f>SUM(B22:M22)</f>
        <v>355.71420500000005</v>
      </c>
      <c r="P22" s="8"/>
      <c r="Q22" s="128"/>
      <c r="R22" s="128"/>
      <c r="S22" s="128"/>
      <c r="T22" s="128"/>
      <c r="U22" s="41"/>
      <c r="V22" s="131"/>
    </row>
    <row r="23" spans="1:22" s="7" customFormat="1" ht="12" customHeight="1" x14ac:dyDescent="0.2">
      <c r="A23" s="169" t="s">
        <v>30</v>
      </c>
      <c r="B23" s="285">
        <v>3145.1993434367519</v>
      </c>
      <c r="C23" s="272">
        <v>2588.3689527304555</v>
      </c>
      <c r="D23" s="286">
        <v>2585.3277674421133</v>
      </c>
      <c r="E23" s="299">
        <v>2026.8775308260899</v>
      </c>
      <c r="F23" s="299">
        <v>1015.2177936666826</v>
      </c>
      <c r="G23" s="299">
        <v>750.41489788018725</v>
      </c>
      <c r="H23" s="318">
        <v>0</v>
      </c>
      <c r="I23" s="319">
        <v>0</v>
      </c>
      <c r="J23" s="320">
        <v>0</v>
      </c>
      <c r="K23" s="318">
        <v>0</v>
      </c>
      <c r="L23" s="319">
        <v>0</v>
      </c>
      <c r="M23" s="320">
        <v>0</v>
      </c>
      <c r="N23" s="192">
        <f>SUM(B23:M23)</f>
        <v>12111.406285982282</v>
      </c>
      <c r="P23" s="8"/>
      <c r="Q23" s="128"/>
      <c r="R23" s="128"/>
      <c r="S23" s="128"/>
      <c r="T23" s="128"/>
      <c r="U23" s="41"/>
      <c r="V23" s="131"/>
    </row>
    <row r="24" spans="1:22" s="4" customFormat="1" ht="11.25" x14ac:dyDescent="0.2">
      <c r="A24" s="202"/>
      <c r="N24" s="3"/>
      <c r="P24" s="139"/>
      <c r="Q24" s="139"/>
      <c r="R24" s="139"/>
      <c r="S24" s="139"/>
      <c r="T24" s="139"/>
      <c r="U24" s="140"/>
    </row>
    <row r="25" spans="1:22" s="7" customFormat="1" x14ac:dyDescent="0.2">
      <c r="A25" s="2"/>
      <c r="B25" s="355"/>
      <c r="C25" s="355"/>
      <c r="D25" s="68"/>
      <c r="E25" s="68"/>
      <c r="F25" s="68"/>
      <c r="G25" s="68"/>
      <c r="H25" s="68"/>
      <c r="I25" s="68"/>
      <c r="J25" s="68"/>
      <c r="K25" s="68"/>
      <c r="L25" s="68"/>
      <c r="M25" s="68"/>
      <c r="N25" s="67"/>
      <c r="S25" s="131"/>
      <c r="T25" s="131"/>
      <c r="U25" s="131"/>
      <c r="V25" s="131"/>
    </row>
    <row r="26" spans="1:22" s="7" customFormat="1" x14ac:dyDescent="0.2">
      <c r="A26" s="119" t="s">
        <v>40</v>
      </c>
      <c r="B26" s="25">
        <v>1573.0314399999997</v>
      </c>
      <c r="C26" s="355"/>
      <c r="D26" s="68"/>
      <c r="E26" s="68"/>
      <c r="F26" s="68"/>
      <c r="G26" s="68"/>
      <c r="H26" s="68"/>
      <c r="I26" s="68"/>
      <c r="J26" s="68"/>
      <c r="K26" s="68"/>
      <c r="L26" s="68"/>
      <c r="M26" s="68"/>
      <c r="N26" s="68"/>
      <c r="S26" s="131"/>
      <c r="T26" s="131"/>
      <c r="U26" s="131"/>
      <c r="V26" s="131"/>
    </row>
    <row r="27" spans="1:22" s="7" customFormat="1" x14ac:dyDescent="0.2">
      <c r="A27" s="119" t="s">
        <v>39</v>
      </c>
      <c r="B27" s="25">
        <v>124.05836900000001</v>
      </c>
      <c r="C27" s="355"/>
      <c r="D27" s="68"/>
      <c r="E27" s="68"/>
      <c r="F27" s="68"/>
      <c r="G27" s="68"/>
      <c r="H27" s="68"/>
      <c r="I27" s="68"/>
      <c r="J27" s="68"/>
      <c r="K27" s="68"/>
      <c r="L27" s="68"/>
      <c r="M27" s="68"/>
      <c r="N27" s="68"/>
      <c r="O27" s="69"/>
      <c r="S27" s="131"/>
      <c r="T27" s="131"/>
      <c r="U27" s="131"/>
      <c r="V27" s="131"/>
    </row>
    <row r="28" spans="1:22" s="7" customFormat="1" x14ac:dyDescent="0.2">
      <c r="A28" s="119" t="s">
        <v>38</v>
      </c>
      <c r="B28" s="25">
        <v>1276.6918660000001</v>
      </c>
      <c r="C28" s="355"/>
      <c r="D28" s="68"/>
      <c r="E28" s="68"/>
      <c r="F28" s="68"/>
      <c r="G28" s="68"/>
      <c r="H28" s="68"/>
      <c r="I28" s="68"/>
      <c r="J28" s="68"/>
      <c r="K28" s="68"/>
      <c r="L28" s="68"/>
      <c r="M28" s="68"/>
      <c r="N28" s="68"/>
      <c r="O28" s="69"/>
      <c r="S28" s="131"/>
      <c r="T28" s="131"/>
      <c r="U28" s="131"/>
      <c r="V28" s="131"/>
    </row>
    <row r="29" spans="1:22" s="7" customFormat="1" x14ac:dyDescent="0.2">
      <c r="A29" s="119" t="s">
        <v>60</v>
      </c>
      <c r="B29" s="25">
        <v>9.5657779999999999</v>
      </c>
      <c r="C29" s="355"/>
      <c r="D29" s="68"/>
      <c r="E29" s="68"/>
      <c r="F29" s="68"/>
      <c r="G29" s="68"/>
      <c r="H29" s="68"/>
      <c r="I29" s="68"/>
      <c r="J29" s="68"/>
      <c r="K29" s="68"/>
      <c r="L29" s="68"/>
      <c r="M29" s="68"/>
      <c r="N29" s="68"/>
      <c r="Q29" s="8"/>
      <c r="S29" s="131"/>
      <c r="T29" s="131"/>
      <c r="U29" s="131"/>
      <c r="V29" s="131"/>
    </row>
    <row r="30" spans="1:22" s="7" customFormat="1" x14ac:dyDescent="0.2">
      <c r="A30" s="119" t="s">
        <v>61</v>
      </c>
      <c r="B30" s="25">
        <v>3.4812639999999999</v>
      </c>
      <c r="C30" s="355"/>
      <c r="D30" s="68"/>
      <c r="E30" s="68"/>
      <c r="F30" s="68"/>
      <c r="G30" s="68"/>
      <c r="H30" s="68"/>
      <c r="I30" s="68"/>
      <c r="J30" s="68"/>
      <c r="K30" s="68"/>
      <c r="L30" s="68"/>
      <c r="M30" s="68"/>
      <c r="N30" s="68"/>
      <c r="S30" s="131"/>
      <c r="T30" s="131"/>
      <c r="U30" s="131"/>
      <c r="V30" s="131"/>
    </row>
    <row r="31" spans="1:22" s="7" customFormat="1" x14ac:dyDescent="0.2">
      <c r="A31" s="119" t="s">
        <v>62</v>
      </c>
      <c r="B31" s="25">
        <v>0.25488</v>
      </c>
      <c r="C31" s="355"/>
      <c r="D31" s="68"/>
      <c r="E31" s="68"/>
      <c r="F31" s="68"/>
      <c r="G31" s="68"/>
      <c r="H31" s="68"/>
      <c r="I31" s="68"/>
      <c r="J31" s="68"/>
      <c r="K31" s="68"/>
      <c r="L31" s="68"/>
      <c r="M31" s="68"/>
      <c r="N31" s="68"/>
      <c r="S31" s="131"/>
      <c r="T31" s="131"/>
      <c r="U31" s="131"/>
      <c r="V31" s="131"/>
    </row>
    <row r="32" spans="1:22" s="7" customFormat="1" x14ac:dyDescent="0.2">
      <c r="A32" s="119" t="s">
        <v>37</v>
      </c>
      <c r="B32" s="25">
        <v>6216.2997579999992</v>
      </c>
      <c r="C32" s="355"/>
      <c r="D32" s="68"/>
      <c r="E32" s="68"/>
      <c r="F32" s="68"/>
      <c r="G32" s="68"/>
      <c r="H32" s="68"/>
      <c r="I32" s="68"/>
      <c r="J32" s="68"/>
      <c r="K32" s="68"/>
      <c r="L32" s="68"/>
      <c r="M32" s="68"/>
      <c r="N32" s="68"/>
    </row>
    <row r="33" spans="1:14" s="7" customFormat="1" x14ac:dyDescent="0.2">
      <c r="A33" s="119" t="s">
        <v>72</v>
      </c>
      <c r="B33" s="25">
        <v>40.506690000000006</v>
      </c>
      <c r="C33" s="355"/>
      <c r="D33" s="68"/>
      <c r="E33" s="68"/>
      <c r="F33" s="68"/>
      <c r="G33" s="68"/>
      <c r="H33" s="68"/>
      <c r="I33" s="68"/>
      <c r="J33" s="68"/>
      <c r="K33" s="68"/>
      <c r="L33" s="68"/>
      <c r="M33" s="68"/>
      <c r="N33" s="68"/>
    </row>
    <row r="34" spans="1:14" s="7" customFormat="1" x14ac:dyDescent="0.2">
      <c r="A34" s="119" t="s">
        <v>36</v>
      </c>
      <c r="B34" s="25">
        <v>0</v>
      </c>
      <c r="C34" s="355"/>
      <c r="D34" s="68"/>
      <c r="E34" s="68"/>
      <c r="F34" s="68"/>
      <c r="G34" s="68"/>
      <c r="H34" s="68"/>
      <c r="I34" s="68"/>
      <c r="J34" s="68"/>
      <c r="K34" s="68"/>
      <c r="L34" s="68"/>
      <c r="M34" s="68"/>
      <c r="N34" s="68"/>
    </row>
    <row r="35" spans="1:14" s="7" customFormat="1" x14ac:dyDescent="0.2">
      <c r="A35" s="119" t="s">
        <v>35</v>
      </c>
      <c r="B35" s="25">
        <v>223.31151900000003</v>
      </c>
      <c r="C35" s="355"/>
      <c r="D35" s="68"/>
      <c r="E35" s="68"/>
      <c r="F35" s="68"/>
      <c r="G35" s="68"/>
      <c r="H35" s="68"/>
      <c r="I35" s="68"/>
      <c r="J35" s="68"/>
      <c r="K35" s="68"/>
      <c r="L35" s="68"/>
      <c r="M35" s="68"/>
      <c r="N35" s="68"/>
    </row>
    <row r="36" spans="1:14" s="7" customFormat="1" x14ac:dyDescent="0.2">
      <c r="A36" s="119" t="s">
        <v>34</v>
      </c>
      <c r="B36" s="25">
        <v>7.5246060000000003</v>
      </c>
      <c r="C36" s="355"/>
      <c r="D36" s="68"/>
      <c r="E36" s="68"/>
      <c r="F36" s="68"/>
      <c r="G36" s="68"/>
      <c r="H36" s="68"/>
      <c r="I36" s="68"/>
      <c r="J36" s="68"/>
      <c r="K36" s="68"/>
      <c r="L36" s="68"/>
      <c r="M36" s="68"/>
      <c r="N36" s="68"/>
    </row>
    <row r="37" spans="1:14" s="7" customFormat="1" x14ac:dyDescent="0.2">
      <c r="A37" s="119" t="s">
        <v>33</v>
      </c>
      <c r="B37" s="25">
        <v>576.3871295619698</v>
      </c>
      <c r="C37" s="355"/>
      <c r="D37" s="68"/>
      <c r="E37" s="68"/>
      <c r="F37" s="68"/>
      <c r="G37" s="68"/>
      <c r="H37" s="68"/>
      <c r="I37" s="68"/>
      <c r="J37" s="68"/>
      <c r="K37" s="68"/>
      <c r="L37" s="68"/>
      <c r="M37" s="68"/>
      <c r="N37" s="68"/>
    </row>
    <row r="38" spans="1:14" s="7" customFormat="1" x14ac:dyDescent="0.2">
      <c r="A38" s="119" t="s">
        <v>32</v>
      </c>
      <c r="B38" s="25">
        <v>745.38148799999999</v>
      </c>
      <c r="C38" s="355"/>
      <c r="D38" s="68"/>
      <c r="E38" s="68"/>
      <c r="F38" s="68"/>
      <c r="G38" s="68"/>
      <c r="H38" s="68"/>
      <c r="I38" s="68"/>
      <c r="J38" s="68"/>
      <c r="K38" s="68"/>
      <c r="L38" s="68"/>
      <c r="M38" s="68"/>
      <c r="N38" s="68"/>
    </row>
    <row r="39" spans="1:14" s="7" customFormat="1" x14ac:dyDescent="0.2">
      <c r="A39" s="119" t="s">
        <v>3</v>
      </c>
      <c r="B39" s="25">
        <v>0</v>
      </c>
      <c r="C39" s="355"/>
      <c r="D39" s="68"/>
      <c r="E39" s="68"/>
      <c r="F39" s="68"/>
      <c r="G39" s="68"/>
      <c r="H39" s="68"/>
      <c r="I39" s="68"/>
      <c r="J39" s="68"/>
      <c r="K39" s="68"/>
      <c r="L39" s="68"/>
      <c r="M39" s="68"/>
      <c r="N39" s="68"/>
    </row>
    <row r="40" spans="1:14" s="7" customFormat="1" x14ac:dyDescent="0.2">
      <c r="A40" s="119" t="s">
        <v>31</v>
      </c>
      <c r="B40" s="25">
        <v>57.270162999999997</v>
      </c>
      <c r="C40" s="355"/>
      <c r="D40" s="68"/>
      <c r="E40" s="68"/>
      <c r="F40" s="68"/>
      <c r="G40" s="68"/>
      <c r="H40" s="68"/>
      <c r="I40" s="68"/>
      <c r="J40" s="68"/>
      <c r="K40" s="68"/>
      <c r="L40" s="68"/>
      <c r="M40" s="68"/>
      <c r="N40" s="68"/>
    </row>
    <row r="41" spans="1:14" s="7" customFormat="1" x14ac:dyDescent="0.2">
      <c r="A41" s="119" t="s">
        <v>30</v>
      </c>
      <c r="B41" s="25">
        <v>3792.5102223729596</v>
      </c>
      <c r="C41" s="68"/>
      <c r="D41" s="68"/>
      <c r="E41" s="68"/>
      <c r="F41" s="68"/>
      <c r="G41" s="68"/>
      <c r="H41" s="68"/>
      <c r="I41" s="68"/>
      <c r="J41" s="68"/>
      <c r="K41" s="68"/>
      <c r="L41" s="68"/>
      <c r="M41" s="68"/>
      <c r="N41" s="68"/>
    </row>
    <row r="42" spans="1:14" s="7" customFormat="1" x14ac:dyDescent="0.2">
      <c r="A42" s="67"/>
      <c r="B42" s="68"/>
      <c r="C42" s="68"/>
      <c r="D42" s="68"/>
      <c r="E42" s="68"/>
      <c r="F42" s="68"/>
      <c r="G42" s="68"/>
      <c r="H42" s="68"/>
      <c r="I42" s="68"/>
      <c r="J42" s="68"/>
      <c r="K42" s="68"/>
      <c r="L42" s="68"/>
      <c r="M42" s="68"/>
      <c r="N42" s="68"/>
    </row>
    <row r="43" spans="1:14" s="7" customFormat="1" x14ac:dyDescent="0.2">
      <c r="A43" s="67"/>
      <c r="B43" s="68"/>
      <c r="C43" s="68"/>
      <c r="D43" s="68"/>
      <c r="E43" s="68"/>
      <c r="F43" s="68"/>
      <c r="G43" s="68"/>
      <c r="H43" s="68"/>
      <c r="I43" s="68"/>
      <c r="J43" s="68"/>
      <c r="K43" s="68"/>
      <c r="L43" s="68"/>
      <c r="M43" s="68"/>
      <c r="N43" s="68"/>
    </row>
    <row r="44" spans="1:14" s="7" customFormat="1" x14ac:dyDescent="0.2">
      <c r="A44" s="67"/>
      <c r="B44" s="68"/>
      <c r="C44" s="68"/>
      <c r="D44" s="68"/>
      <c r="E44" s="68"/>
      <c r="F44" s="68"/>
      <c r="G44" s="68"/>
      <c r="H44" s="68"/>
      <c r="I44" s="68"/>
      <c r="J44" s="68"/>
      <c r="K44" s="68"/>
      <c r="L44" s="68"/>
      <c r="M44" s="68"/>
      <c r="N44" s="68"/>
    </row>
    <row r="45" spans="1:14" s="7" customFormat="1" x14ac:dyDescent="0.2">
      <c r="A45" s="2"/>
      <c r="B45" s="2"/>
      <c r="C45" s="2"/>
      <c r="D45" s="2"/>
      <c r="E45" s="2"/>
      <c r="F45" s="2"/>
      <c r="G45" s="2"/>
      <c r="H45" s="2"/>
      <c r="I45" s="2"/>
      <c r="J45" s="2"/>
      <c r="K45" s="2"/>
      <c r="L45" s="2"/>
      <c r="M45" s="2"/>
      <c r="N45" s="2"/>
    </row>
    <row r="47" spans="1:14" x14ac:dyDescent="0.2">
      <c r="B47" s="70"/>
    </row>
    <row r="48" spans="1:14" x14ac:dyDescent="0.2">
      <c r="B48" s="70"/>
    </row>
    <row r="49" spans="2:2" x14ac:dyDescent="0.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view="pageBreakPreview" zoomScaleNormal="70" zoomScaleSheetLayoutView="100" workbookViewId="0">
      <selection activeCell="P22" sqref="P22"/>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250</v>
      </c>
      <c r="N1" s="245" t="str">
        <f>'3'!N1</f>
        <v>II. čtvrtletí 2022</v>
      </c>
    </row>
    <row r="2" spans="1:21" ht="6" customHeight="1" x14ac:dyDescent="0.2"/>
    <row r="3" spans="1:21" x14ac:dyDescent="0.2">
      <c r="A3" s="372">
        <v>2022</v>
      </c>
      <c r="B3" s="373" t="s">
        <v>42</v>
      </c>
      <c r="C3" s="374"/>
      <c r="D3" s="375"/>
      <c r="E3" s="373" t="s">
        <v>43</v>
      </c>
      <c r="F3" s="374"/>
      <c r="G3" s="375"/>
      <c r="H3" s="373" t="s">
        <v>44</v>
      </c>
      <c r="I3" s="374"/>
      <c r="J3" s="375"/>
      <c r="K3" s="373" t="s">
        <v>45</v>
      </c>
      <c r="L3" s="374"/>
      <c r="M3" s="375"/>
      <c r="N3" s="212" t="s">
        <v>7</v>
      </c>
    </row>
    <row r="4" spans="1:21" x14ac:dyDescent="0.2">
      <c r="A4" s="372"/>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7" t="s">
        <v>116</v>
      </c>
      <c r="B5" s="378">
        <f>SUM(B6:D6)</f>
        <v>31766.943066908323</v>
      </c>
      <c r="C5" s="379"/>
      <c r="D5" s="380"/>
      <c r="E5" s="378">
        <f t="shared" ref="E5" si="0">SUM(E6:G6)</f>
        <v>14646.275172934929</v>
      </c>
      <c r="F5" s="379"/>
      <c r="G5" s="380"/>
      <c r="H5" s="381">
        <f t="shared" ref="H5" si="1">SUM(H6:J6)</f>
        <v>0</v>
      </c>
      <c r="I5" s="382"/>
      <c r="J5" s="383"/>
      <c r="K5" s="381">
        <f t="shared" ref="K5" si="2">SUM(K6:M6)</f>
        <v>0</v>
      </c>
      <c r="L5" s="382"/>
      <c r="M5" s="383"/>
      <c r="N5" s="364">
        <f>SUM(N7:N20)</f>
        <v>46413.218239843263</v>
      </c>
    </row>
    <row r="6" spans="1:21" x14ac:dyDescent="0.2">
      <c r="A6" s="377"/>
      <c r="B6" s="289">
        <f>SUM(B7:B20)</f>
        <v>12062.46668741055</v>
      </c>
      <c r="C6" s="198">
        <f t="shared" ref="C6:M6" si="3">SUM(C7:C20)</f>
        <v>9794.0555228109915</v>
      </c>
      <c r="D6" s="290">
        <f t="shared" si="3"/>
        <v>9910.4208566867837</v>
      </c>
      <c r="E6" s="289">
        <f t="shared" si="3"/>
        <v>7717.9541998433297</v>
      </c>
      <c r="F6" s="198">
        <f t="shared" si="3"/>
        <v>3943.7709436005703</v>
      </c>
      <c r="G6" s="290">
        <f t="shared" si="3"/>
        <v>2984.5500294910294</v>
      </c>
      <c r="H6" s="324">
        <f t="shared" si="3"/>
        <v>0</v>
      </c>
      <c r="I6" s="325">
        <f t="shared" si="3"/>
        <v>0</v>
      </c>
      <c r="J6" s="326">
        <f t="shared" si="3"/>
        <v>0</v>
      </c>
      <c r="K6" s="324">
        <f t="shared" si="3"/>
        <v>0</v>
      </c>
      <c r="L6" s="325">
        <f t="shared" si="3"/>
        <v>0</v>
      </c>
      <c r="M6" s="326">
        <f t="shared" si="3"/>
        <v>0</v>
      </c>
      <c r="N6" s="364"/>
      <c r="P6" s="134"/>
      <c r="Q6" s="134"/>
      <c r="R6" s="134"/>
      <c r="S6" s="134"/>
      <c r="T6" s="134"/>
      <c r="U6" s="41"/>
    </row>
    <row r="7" spans="1:21" x14ac:dyDescent="0.2">
      <c r="A7" s="169" t="s">
        <v>129</v>
      </c>
      <c r="B7" s="291">
        <v>537.61529899999994</v>
      </c>
      <c r="C7" s="199">
        <v>443.28908800000005</v>
      </c>
      <c r="D7" s="292">
        <v>432.06052199999999</v>
      </c>
      <c r="E7" s="291">
        <v>354.3427890000001</v>
      </c>
      <c r="F7" s="199">
        <v>168.14987200000004</v>
      </c>
      <c r="G7" s="292">
        <v>132.16449800000001</v>
      </c>
      <c r="H7" s="327">
        <v>0</v>
      </c>
      <c r="I7" s="328">
        <v>0</v>
      </c>
      <c r="J7" s="329">
        <v>0</v>
      </c>
      <c r="K7" s="327">
        <v>0</v>
      </c>
      <c r="L7" s="328">
        <v>0</v>
      </c>
      <c r="M7" s="329">
        <v>0</v>
      </c>
      <c r="N7" s="224">
        <f t="shared" ref="N7:N20" si="4">SUM(B7:M7)</f>
        <v>2067.6220680000001</v>
      </c>
      <c r="P7" s="8"/>
      <c r="Q7" s="128"/>
      <c r="R7" s="128"/>
      <c r="S7" s="128"/>
      <c r="T7" s="128"/>
      <c r="U7" s="41"/>
    </row>
    <row r="8" spans="1:21" x14ac:dyDescent="0.2">
      <c r="A8" s="169" t="s">
        <v>99</v>
      </c>
      <c r="B8" s="291">
        <v>673.41937399999995</v>
      </c>
      <c r="C8" s="199">
        <v>547.040888</v>
      </c>
      <c r="D8" s="292">
        <v>566.53426599999989</v>
      </c>
      <c r="E8" s="291">
        <v>436.40228399999995</v>
      </c>
      <c r="F8" s="199">
        <v>218.44820000000004</v>
      </c>
      <c r="G8" s="292">
        <v>153.392653</v>
      </c>
      <c r="H8" s="327">
        <v>0</v>
      </c>
      <c r="I8" s="328">
        <v>0</v>
      </c>
      <c r="J8" s="329">
        <v>0</v>
      </c>
      <c r="K8" s="327">
        <v>0</v>
      </c>
      <c r="L8" s="328">
        <v>0</v>
      </c>
      <c r="M8" s="329">
        <v>0</v>
      </c>
      <c r="N8" s="224">
        <f t="shared" si="4"/>
        <v>2595.2376649999997</v>
      </c>
      <c r="P8" s="8"/>
      <c r="Q8" s="128"/>
      <c r="R8" s="128"/>
      <c r="S8" s="128"/>
      <c r="T8" s="128"/>
      <c r="U8" s="41"/>
    </row>
    <row r="9" spans="1:21" x14ac:dyDescent="0.2">
      <c r="A9" s="169" t="s">
        <v>100</v>
      </c>
      <c r="B9" s="291">
        <v>820.83809199999996</v>
      </c>
      <c r="C9" s="199">
        <v>629.41187000000025</v>
      </c>
      <c r="D9" s="292">
        <v>628.28666600100019</v>
      </c>
      <c r="E9" s="291">
        <v>454.61953099999994</v>
      </c>
      <c r="F9" s="199">
        <v>230.06772399900001</v>
      </c>
      <c r="G9" s="292">
        <v>189.57691800000001</v>
      </c>
      <c r="H9" s="327">
        <v>0</v>
      </c>
      <c r="I9" s="328">
        <v>0</v>
      </c>
      <c r="J9" s="329">
        <v>0</v>
      </c>
      <c r="K9" s="327">
        <v>0</v>
      </c>
      <c r="L9" s="328">
        <v>0</v>
      </c>
      <c r="M9" s="329">
        <v>0</v>
      </c>
      <c r="N9" s="224">
        <f t="shared" si="4"/>
        <v>2952.8008010000003</v>
      </c>
      <c r="P9" s="8"/>
      <c r="Q9" s="128"/>
      <c r="R9" s="128"/>
      <c r="S9" s="128"/>
      <c r="T9" s="128"/>
      <c r="U9" s="41"/>
    </row>
    <row r="10" spans="1:21" x14ac:dyDescent="0.2">
      <c r="A10" s="169" t="s">
        <v>101</v>
      </c>
      <c r="B10" s="291">
        <v>457.26958599999995</v>
      </c>
      <c r="C10" s="199">
        <v>386.79990899999996</v>
      </c>
      <c r="D10" s="292">
        <v>385.14665300000007</v>
      </c>
      <c r="E10" s="291">
        <v>310.77293999999995</v>
      </c>
      <c r="F10" s="199">
        <v>156.59395400000002</v>
      </c>
      <c r="G10" s="292">
        <v>103.36246500000003</v>
      </c>
      <c r="H10" s="327">
        <v>0</v>
      </c>
      <c r="I10" s="328">
        <v>0</v>
      </c>
      <c r="J10" s="329">
        <v>0</v>
      </c>
      <c r="K10" s="327">
        <v>0</v>
      </c>
      <c r="L10" s="328">
        <v>0</v>
      </c>
      <c r="M10" s="329">
        <v>0</v>
      </c>
      <c r="N10" s="224">
        <f t="shared" si="4"/>
        <v>1799.9455069999997</v>
      </c>
      <c r="P10" s="8"/>
      <c r="Q10" s="128"/>
      <c r="R10" s="128"/>
      <c r="S10" s="128"/>
      <c r="T10" s="128"/>
      <c r="U10" s="41"/>
    </row>
    <row r="11" spans="1:21" x14ac:dyDescent="0.2">
      <c r="A11" s="169" t="s">
        <v>128</v>
      </c>
      <c r="B11" s="291">
        <v>229.315465867467</v>
      </c>
      <c r="C11" s="199">
        <v>187.78771599999993</v>
      </c>
      <c r="D11" s="292">
        <v>188.34595099999999</v>
      </c>
      <c r="E11" s="291">
        <v>149.79286200000001</v>
      </c>
      <c r="F11" s="199">
        <v>67.614941000000016</v>
      </c>
      <c r="G11" s="292">
        <v>47.737623000000006</v>
      </c>
      <c r="H11" s="327">
        <v>0</v>
      </c>
      <c r="I11" s="328">
        <v>0</v>
      </c>
      <c r="J11" s="329">
        <v>0</v>
      </c>
      <c r="K11" s="327">
        <v>0</v>
      </c>
      <c r="L11" s="328">
        <v>0</v>
      </c>
      <c r="M11" s="329">
        <v>0</v>
      </c>
      <c r="N11" s="224">
        <f t="shared" si="4"/>
        <v>870.59455886746696</v>
      </c>
      <c r="P11" s="8"/>
      <c r="Q11" s="128"/>
      <c r="R11" s="128"/>
      <c r="S11" s="128"/>
      <c r="T11" s="128"/>
      <c r="U11" s="41"/>
    </row>
    <row r="12" spans="1:21" x14ac:dyDescent="0.2">
      <c r="A12" s="169" t="s">
        <v>102</v>
      </c>
      <c r="B12" s="291">
        <v>403.46081342794264</v>
      </c>
      <c r="C12" s="199">
        <v>333.897959490652</v>
      </c>
      <c r="D12" s="292">
        <v>330.57534499999997</v>
      </c>
      <c r="E12" s="291">
        <v>270.37534299999999</v>
      </c>
      <c r="F12" s="199">
        <v>153.52855299999999</v>
      </c>
      <c r="G12" s="292">
        <v>122.864328</v>
      </c>
      <c r="H12" s="327">
        <v>0</v>
      </c>
      <c r="I12" s="328">
        <v>0</v>
      </c>
      <c r="J12" s="329">
        <v>0</v>
      </c>
      <c r="K12" s="327">
        <v>0</v>
      </c>
      <c r="L12" s="328">
        <v>0</v>
      </c>
      <c r="M12" s="329">
        <v>0</v>
      </c>
      <c r="N12" s="224">
        <f t="shared" si="4"/>
        <v>1614.7023419185948</v>
      </c>
      <c r="P12" s="8"/>
      <c r="Q12" s="128"/>
      <c r="R12" s="128"/>
      <c r="S12" s="128"/>
      <c r="T12" s="128"/>
      <c r="U12" s="41"/>
    </row>
    <row r="13" spans="1:21" x14ac:dyDescent="0.2">
      <c r="A13" s="169" t="s">
        <v>103</v>
      </c>
      <c r="B13" s="291">
        <v>300.16453513259842</v>
      </c>
      <c r="C13" s="199">
        <v>249.32407036949726</v>
      </c>
      <c r="D13" s="292">
        <v>238.47249006905028</v>
      </c>
      <c r="E13" s="291">
        <v>186.11754000000005</v>
      </c>
      <c r="F13" s="199">
        <v>82.457168999999979</v>
      </c>
      <c r="G13" s="292">
        <v>45.174751000000008</v>
      </c>
      <c r="H13" s="327">
        <v>0</v>
      </c>
      <c r="I13" s="328">
        <v>0</v>
      </c>
      <c r="J13" s="329">
        <v>0</v>
      </c>
      <c r="K13" s="327">
        <v>0</v>
      </c>
      <c r="L13" s="328">
        <v>0</v>
      </c>
      <c r="M13" s="329">
        <v>0</v>
      </c>
      <c r="N13" s="224">
        <f t="shared" si="4"/>
        <v>1101.710555571146</v>
      </c>
      <c r="P13" s="8"/>
      <c r="Q13" s="128"/>
      <c r="R13" s="128"/>
      <c r="S13" s="128"/>
      <c r="T13" s="128"/>
      <c r="U13" s="41"/>
    </row>
    <row r="14" spans="1:21" x14ac:dyDescent="0.2">
      <c r="A14" s="169" t="s">
        <v>104</v>
      </c>
      <c r="B14" s="291">
        <v>2137.4575779999991</v>
      </c>
      <c r="C14" s="199">
        <v>1676.616642</v>
      </c>
      <c r="D14" s="292">
        <v>1783.0556200000003</v>
      </c>
      <c r="E14" s="291">
        <v>1382.6233820000002</v>
      </c>
      <c r="F14" s="199">
        <v>635.23689200000013</v>
      </c>
      <c r="G14" s="292">
        <v>472.38975799999997</v>
      </c>
      <c r="H14" s="327">
        <v>0</v>
      </c>
      <c r="I14" s="328">
        <v>0</v>
      </c>
      <c r="J14" s="329">
        <v>0</v>
      </c>
      <c r="K14" s="327">
        <v>0</v>
      </c>
      <c r="L14" s="328">
        <v>0</v>
      </c>
      <c r="M14" s="329">
        <v>0</v>
      </c>
      <c r="N14" s="224">
        <f t="shared" si="4"/>
        <v>8087.3798719999995</v>
      </c>
      <c r="P14" s="8"/>
      <c r="Q14" s="128"/>
      <c r="R14" s="128"/>
      <c r="S14" s="128"/>
      <c r="T14" s="128"/>
      <c r="U14" s="41"/>
    </row>
    <row r="15" spans="1:21" x14ac:dyDescent="0.2">
      <c r="A15" s="169" t="s">
        <v>105</v>
      </c>
      <c r="B15" s="291">
        <v>504.50709299999988</v>
      </c>
      <c r="C15" s="199">
        <v>391.55088699999993</v>
      </c>
      <c r="D15" s="292">
        <v>392.17901800000004</v>
      </c>
      <c r="E15" s="291">
        <v>278.07004899999993</v>
      </c>
      <c r="F15" s="199">
        <v>130.98654400000001</v>
      </c>
      <c r="G15" s="292">
        <v>99.23023400000001</v>
      </c>
      <c r="H15" s="327">
        <v>0</v>
      </c>
      <c r="I15" s="328">
        <v>0</v>
      </c>
      <c r="J15" s="329">
        <v>0</v>
      </c>
      <c r="K15" s="327">
        <v>0</v>
      </c>
      <c r="L15" s="328">
        <v>0</v>
      </c>
      <c r="M15" s="329">
        <v>0</v>
      </c>
      <c r="N15" s="224">
        <f t="shared" si="4"/>
        <v>1796.523825</v>
      </c>
      <c r="P15" s="8"/>
      <c r="Q15" s="128"/>
      <c r="R15" s="128"/>
      <c r="S15" s="128"/>
      <c r="T15" s="128"/>
      <c r="U15" s="41"/>
    </row>
    <row r="16" spans="1:21" x14ac:dyDescent="0.2">
      <c r="A16" s="169" t="s">
        <v>106</v>
      </c>
      <c r="B16" s="291">
        <v>655.43283444874373</v>
      </c>
      <c r="C16" s="199">
        <v>512.71761645614458</v>
      </c>
      <c r="D16" s="292">
        <v>504.55134919419913</v>
      </c>
      <c r="E16" s="291">
        <v>373.86430311664947</v>
      </c>
      <c r="F16" s="199">
        <v>126.40353589571794</v>
      </c>
      <c r="G16" s="292">
        <v>83.530758541997088</v>
      </c>
      <c r="H16" s="327">
        <v>0</v>
      </c>
      <c r="I16" s="328">
        <v>0</v>
      </c>
      <c r="J16" s="329">
        <v>0</v>
      </c>
      <c r="K16" s="327">
        <v>0</v>
      </c>
      <c r="L16" s="328">
        <v>0</v>
      </c>
      <c r="M16" s="329">
        <v>0</v>
      </c>
      <c r="N16" s="224">
        <f t="shared" si="4"/>
        <v>2256.5003976534517</v>
      </c>
      <c r="P16" s="8"/>
      <c r="Q16" s="128"/>
      <c r="R16" s="128"/>
      <c r="S16" s="128"/>
      <c r="T16" s="128"/>
      <c r="U16" s="41"/>
    </row>
    <row r="17" spans="1:21" x14ac:dyDescent="0.2">
      <c r="A17" s="169" t="s">
        <v>107</v>
      </c>
      <c r="B17" s="291">
        <v>591.763554</v>
      </c>
      <c r="C17" s="199">
        <v>494.81907399999989</v>
      </c>
      <c r="D17" s="292">
        <v>506.72026800000003</v>
      </c>
      <c r="E17" s="291">
        <v>374.00483699999995</v>
      </c>
      <c r="F17" s="199">
        <v>167.62498099999996</v>
      </c>
      <c r="G17" s="292">
        <v>112.50384299999999</v>
      </c>
      <c r="H17" s="327">
        <v>0</v>
      </c>
      <c r="I17" s="328">
        <v>0</v>
      </c>
      <c r="J17" s="329">
        <v>0</v>
      </c>
      <c r="K17" s="327">
        <v>0</v>
      </c>
      <c r="L17" s="328">
        <v>0</v>
      </c>
      <c r="M17" s="329">
        <v>0</v>
      </c>
      <c r="N17" s="224">
        <f t="shared" si="4"/>
        <v>2247.436557</v>
      </c>
      <c r="P17" s="8"/>
      <c r="Q17" s="128"/>
      <c r="R17" s="128"/>
      <c r="S17" s="128"/>
      <c r="T17" s="128"/>
      <c r="U17" s="41"/>
    </row>
    <row r="18" spans="1:21" x14ac:dyDescent="0.2">
      <c r="A18" s="169" t="s">
        <v>108</v>
      </c>
      <c r="B18" s="291">
        <v>2687.2567690000019</v>
      </c>
      <c r="C18" s="199">
        <v>2220.0285439999998</v>
      </c>
      <c r="D18" s="292">
        <v>2180.5619920000008</v>
      </c>
      <c r="E18" s="291">
        <v>1758.1532140000004</v>
      </c>
      <c r="F18" s="199">
        <v>986.45457000000033</v>
      </c>
      <c r="G18" s="292">
        <v>768.75277900000003</v>
      </c>
      <c r="H18" s="327">
        <v>0</v>
      </c>
      <c r="I18" s="328">
        <v>0</v>
      </c>
      <c r="J18" s="329">
        <v>0</v>
      </c>
      <c r="K18" s="327">
        <v>0</v>
      </c>
      <c r="L18" s="328">
        <v>0</v>
      </c>
      <c r="M18" s="329">
        <v>0</v>
      </c>
      <c r="N18" s="224">
        <f t="shared" si="4"/>
        <v>10601.207868000003</v>
      </c>
      <c r="P18" s="8"/>
      <c r="Q18" s="128"/>
      <c r="R18" s="128"/>
      <c r="S18" s="128"/>
      <c r="T18" s="128"/>
      <c r="U18" s="41"/>
    </row>
    <row r="19" spans="1:21" x14ac:dyDescent="0.2">
      <c r="A19" s="169" t="s">
        <v>109</v>
      </c>
      <c r="B19" s="291">
        <v>1528.8750480000003</v>
      </c>
      <c r="C19" s="199">
        <v>1284.7001749999995</v>
      </c>
      <c r="D19" s="292">
        <v>1317.1912330000005</v>
      </c>
      <c r="E19" s="291">
        <v>1052.3634940000004</v>
      </c>
      <c r="F19" s="199">
        <v>631.95844</v>
      </c>
      <c r="G19" s="292">
        <v>495.10962100000012</v>
      </c>
      <c r="H19" s="327">
        <v>0</v>
      </c>
      <c r="I19" s="328">
        <v>0</v>
      </c>
      <c r="J19" s="329">
        <v>0</v>
      </c>
      <c r="K19" s="327">
        <v>0</v>
      </c>
      <c r="L19" s="328">
        <v>0</v>
      </c>
      <c r="M19" s="329">
        <v>0</v>
      </c>
      <c r="N19" s="224">
        <f t="shared" si="4"/>
        <v>6310.1980110000013</v>
      </c>
      <c r="P19" s="8"/>
      <c r="Q19" s="128"/>
      <c r="R19" s="128"/>
      <c r="S19" s="128"/>
      <c r="T19" s="128"/>
      <c r="U19" s="41"/>
    </row>
    <row r="20" spans="1:21" x14ac:dyDescent="0.2">
      <c r="A20" s="169" t="s">
        <v>110</v>
      </c>
      <c r="B20" s="291">
        <v>535.09064553379642</v>
      </c>
      <c r="C20" s="199">
        <v>436.07108349469763</v>
      </c>
      <c r="D20" s="292">
        <v>456.7394834225318</v>
      </c>
      <c r="E20" s="291">
        <v>336.45163172668089</v>
      </c>
      <c r="F20" s="199">
        <v>188.24556770585204</v>
      </c>
      <c r="G20" s="292">
        <v>158.75979994903227</v>
      </c>
      <c r="H20" s="327">
        <v>0</v>
      </c>
      <c r="I20" s="328">
        <v>0</v>
      </c>
      <c r="J20" s="329">
        <v>0</v>
      </c>
      <c r="K20" s="327">
        <v>0</v>
      </c>
      <c r="L20" s="328">
        <v>0</v>
      </c>
      <c r="M20" s="329">
        <v>0</v>
      </c>
      <c r="N20" s="224">
        <f t="shared" si="4"/>
        <v>2111.3582118325912</v>
      </c>
      <c r="P20" s="8"/>
      <c r="Q20" s="128"/>
      <c r="R20" s="128"/>
      <c r="S20" s="128"/>
      <c r="T20" s="128"/>
      <c r="U20" s="41"/>
    </row>
    <row r="21" spans="1:21" x14ac:dyDescent="0.2">
      <c r="A21" s="4"/>
      <c r="N21" s="3"/>
      <c r="P21" s="1"/>
      <c r="Q21" s="1"/>
      <c r="R21" s="1"/>
      <c r="S21" s="1"/>
      <c r="T21" s="1"/>
      <c r="U21" s="144"/>
    </row>
    <row r="22" spans="1:21" x14ac:dyDescent="0.2">
      <c r="A22" s="10" t="s">
        <v>129</v>
      </c>
      <c r="B22" s="25">
        <v>654.65715900000009</v>
      </c>
      <c r="C22" s="131"/>
      <c r="D22" s="131"/>
      <c r="P22" s="8"/>
      <c r="U22" s="140"/>
    </row>
    <row r="23" spans="1:21" x14ac:dyDescent="0.2">
      <c r="A23" s="10" t="s">
        <v>99</v>
      </c>
      <c r="B23" s="25">
        <v>808.24313700000005</v>
      </c>
      <c r="C23" s="131"/>
      <c r="D23" s="131"/>
    </row>
    <row r="24" spans="1:21" x14ac:dyDescent="0.2">
      <c r="A24" s="10" t="s">
        <v>100</v>
      </c>
      <c r="B24" s="25">
        <v>874.26417299899992</v>
      </c>
      <c r="C24" s="131"/>
      <c r="D24" s="131"/>
    </row>
    <row r="25" spans="1:21" x14ac:dyDescent="0.2">
      <c r="A25" s="10" t="s">
        <v>101</v>
      </c>
      <c r="B25" s="25">
        <v>570.72935900000004</v>
      </c>
      <c r="C25" s="131"/>
      <c r="D25" s="131"/>
    </row>
    <row r="26" spans="1:21" x14ac:dyDescent="0.2">
      <c r="A26" s="10" t="s">
        <v>128</v>
      </c>
      <c r="B26" s="25">
        <v>265.14542600000004</v>
      </c>
      <c r="C26" s="131"/>
      <c r="D26" s="131"/>
    </row>
    <row r="27" spans="1:21" x14ac:dyDescent="0.2">
      <c r="A27" s="10" t="s">
        <v>102</v>
      </c>
      <c r="B27" s="25">
        <v>546.76822399999992</v>
      </c>
      <c r="C27" s="131"/>
      <c r="D27" s="131"/>
    </row>
    <row r="28" spans="1:21" x14ac:dyDescent="0.2">
      <c r="A28" s="10" t="s">
        <v>103</v>
      </c>
      <c r="B28" s="25">
        <v>313.74946000000006</v>
      </c>
      <c r="C28" s="131"/>
      <c r="D28" s="131"/>
    </row>
    <row r="29" spans="1:21" x14ac:dyDescent="0.2">
      <c r="A29" s="10" t="s">
        <v>104</v>
      </c>
      <c r="B29" s="25">
        <v>2490.2500320000004</v>
      </c>
      <c r="C29" s="131"/>
      <c r="D29" s="131"/>
    </row>
    <row r="30" spans="1:21" x14ac:dyDescent="0.2">
      <c r="A30" s="10" t="s">
        <v>105</v>
      </c>
      <c r="B30" s="25">
        <v>508.2868269999999</v>
      </c>
      <c r="C30" s="131"/>
      <c r="D30" s="131"/>
    </row>
    <row r="31" spans="1:21" x14ac:dyDescent="0.2">
      <c r="A31" s="10" t="s">
        <v>106</v>
      </c>
      <c r="B31" s="25">
        <v>583.79859755436451</v>
      </c>
      <c r="C31" s="131"/>
      <c r="D31" s="131"/>
    </row>
    <row r="32" spans="1:21" x14ac:dyDescent="0.2">
      <c r="A32" s="10" t="s">
        <v>107</v>
      </c>
      <c r="B32" s="25">
        <v>654.13366099999985</v>
      </c>
      <c r="C32" s="131"/>
      <c r="D32" s="131"/>
    </row>
    <row r="33" spans="1:4" x14ac:dyDescent="0.2">
      <c r="A33" s="10" t="s">
        <v>108</v>
      </c>
      <c r="B33" s="25">
        <v>3513.3605630000006</v>
      </c>
      <c r="C33" s="131"/>
      <c r="D33" s="131"/>
    </row>
    <row r="34" spans="1:4" x14ac:dyDescent="0.2">
      <c r="A34" s="10" t="s">
        <v>109</v>
      </c>
      <c r="B34" s="25">
        <v>2179.4315550000006</v>
      </c>
      <c r="C34" s="131"/>
      <c r="D34" s="131"/>
    </row>
    <row r="35" spans="1:4" x14ac:dyDescent="0.2">
      <c r="A35" s="10" t="s">
        <v>110</v>
      </c>
      <c r="B35" s="25">
        <v>683.4569993815652</v>
      </c>
      <c r="C35" s="131"/>
      <c r="D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S36" sqref="S36"/>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6" customFormat="1" ht="18" x14ac:dyDescent="0.25">
      <c r="A1" s="241" t="s">
        <v>324</v>
      </c>
      <c r="B1" s="23"/>
      <c r="C1" s="23"/>
      <c r="D1" s="23"/>
      <c r="E1" s="23"/>
      <c r="G1" s="23"/>
      <c r="H1" s="23"/>
      <c r="I1" s="23"/>
      <c r="J1" s="23"/>
      <c r="K1" s="23"/>
      <c r="L1" s="23"/>
      <c r="M1" s="23"/>
      <c r="N1" s="23"/>
      <c r="P1" s="245" t="str">
        <f>'3'!N1</f>
        <v>II. čtvrtletí 2022</v>
      </c>
    </row>
    <row r="2" spans="1:20" s="7" customFormat="1" ht="6" customHeight="1" x14ac:dyDescent="0.2">
      <c r="B2" s="115"/>
      <c r="C2" s="115"/>
      <c r="D2" s="115"/>
      <c r="E2" s="115"/>
      <c r="F2" s="115"/>
      <c r="G2" s="115"/>
      <c r="H2" s="115"/>
      <c r="I2" s="115"/>
      <c r="J2" s="115"/>
      <c r="K2" s="115"/>
      <c r="L2" s="115"/>
      <c r="M2" s="115"/>
      <c r="N2" s="115"/>
      <c r="O2" s="115"/>
    </row>
    <row r="3" spans="1:20" s="7" customFormat="1" ht="12" customHeight="1" x14ac:dyDescent="0.2">
      <c r="A3" s="168"/>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0" s="110" customFormat="1" ht="12" customHeight="1" x14ac:dyDescent="0.2">
      <c r="A4" s="170" t="s">
        <v>116</v>
      </c>
      <c r="B4" s="280">
        <f>SUM(B5:B20)</f>
        <v>654.65715900000009</v>
      </c>
      <c r="C4" s="280">
        <f>SUM(C5:C20)</f>
        <v>808.24313699999993</v>
      </c>
      <c r="D4" s="280">
        <f t="shared" ref="D4:P4" si="0">SUM(D5:D20)</f>
        <v>874.26417299900004</v>
      </c>
      <c r="E4" s="280">
        <f t="shared" si="0"/>
        <v>570.72935899999993</v>
      </c>
      <c r="F4" s="280">
        <f>SUM(F5:F20)</f>
        <v>265.14542600000004</v>
      </c>
      <c r="G4" s="280">
        <f t="shared" si="0"/>
        <v>546.76822400000003</v>
      </c>
      <c r="H4" s="280">
        <f t="shared" si="0"/>
        <v>313.74946</v>
      </c>
      <c r="I4" s="280">
        <f t="shared" si="0"/>
        <v>2490.2500320000004</v>
      </c>
      <c r="J4" s="280">
        <f t="shared" si="0"/>
        <v>508.28682700000002</v>
      </c>
      <c r="K4" s="280">
        <f t="shared" si="0"/>
        <v>583.79859755436462</v>
      </c>
      <c r="L4" s="280">
        <f t="shared" si="0"/>
        <v>654.13366099999996</v>
      </c>
      <c r="M4" s="280">
        <f t="shared" si="0"/>
        <v>3513.3605629999993</v>
      </c>
      <c r="N4" s="280">
        <f t="shared" si="0"/>
        <v>2179.4315550000001</v>
      </c>
      <c r="O4" s="280">
        <f t="shared" si="0"/>
        <v>683.4569993815652</v>
      </c>
      <c r="P4" s="195">
        <f t="shared" si="0"/>
        <v>14646.275172934933</v>
      </c>
    </row>
    <row r="5" spans="1:20" s="7" customFormat="1" ht="12" customHeight="1" x14ac:dyDescent="0.2">
      <c r="A5" s="169" t="s">
        <v>40</v>
      </c>
      <c r="B5" s="199">
        <v>0</v>
      </c>
      <c r="C5" s="199">
        <v>264.861223</v>
      </c>
      <c r="D5" s="199">
        <v>68.663679999999999</v>
      </c>
      <c r="E5" s="199">
        <v>81.138804999999991</v>
      </c>
      <c r="F5" s="199">
        <v>93.927680000000009</v>
      </c>
      <c r="G5" s="199">
        <v>108.51828999999999</v>
      </c>
      <c r="H5" s="199">
        <v>0.65921800000000008</v>
      </c>
      <c r="I5" s="199">
        <v>180.76289200000002</v>
      </c>
      <c r="J5" s="199">
        <v>34.272981999999999</v>
      </c>
      <c r="K5" s="199">
        <v>4.8867569999999994</v>
      </c>
      <c r="L5" s="199">
        <v>189.09803699999995</v>
      </c>
      <c r="M5" s="199">
        <v>163.24286099999998</v>
      </c>
      <c r="N5" s="199">
        <v>315.71749299999999</v>
      </c>
      <c r="O5" s="199">
        <v>67.281521999999995</v>
      </c>
      <c r="P5" s="192">
        <f>SUM(B5:O5)</f>
        <v>1573.03144</v>
      </c>
      <c r="T5" s="8"/>
    </row>
    <row r="6" spans="1:20" s="7" customFormat="1" ht="12" customHeight="1" x14ac:dyDescent="0.2">
      <c r="A6" s="169" t="s">
        <v>39</v>
      </c>
      <c r="B6" s="199">
        <v>9.94</v>
      </c>
      <c r="C6" s="199">
        <v>23.139315999999997</v>
      </c>
      <c r="D6" s="199">
        <v>20.810255999999999</v>
      </c>
      <c r="E6" s="199">
        <v>1.175</v>
      </c>
      <c r="F6" s="199">
        <v>7.8418169999999998</v>
      </c>
      <c r="G6" s="199">
        <v>8.8846959999999982</v>
      </c>
      <c r="H6" s="199">
        <v>2.5122100000000001</v>
      </c>
      <c r="I6" s="199">
        <v>0.26999499999999999</v>
      </c>
      <c r="J6" s="199">
        <v>6.8403879999999999</v>
      </c>
      <c r="K6" s="199">
        <v>11.001985999999995</v>
      </c>
      <c r="L6" s="199">
        <v>14.050700000000001</v>
      </c>
      <c r="M6" s="199">
        <v>9.9118530000000007</v>
      </c>
      <c r="N6" s="199">
        <v>5.1355219999999999</v>
      </c>
      <c r="O6" s="199">
        <v>2.5446300000000002</v>
      </c>
      <c r="P6" s="192">
        <f t="shared" ref="P6:P20" si="1">SUM(B6:O6)</f>
        <v>124.058369</v>
      </c>
      <c r="T6" s="8"/>
    </row>
    <row r="7" spans="1:20" s="7" customFormat="1" ht="12" customHeight="1" x14ac:dyDescent="0.2">
      <c r="A7" s="169" t="s">
        <v>38</v>
      </c>
      <c r="B7" s="199">
        <v>0</v>
      </c>
      <c r="C7" s="199">
        <v>0</v>
      </c>
      <c r="D7" s="199">
        <v>0.26257999999999998</v>
      </c>
      <c r="E7" s="199">
        <v>0</v>
      </c>
      <c r="F7" s="199">
        <v>0</v>
      </c>
      <c r="G7" s="199">
        <v>10.901359999999999</v>
      </c>
      <c r="H7" s="199">
        <v>0</v>
      </c>
      <c r="I7" s="199">
        <v>1249.0800860000002</v>
      </c>
      <c r="J7" s="199">
        <v>0</v>
      </c>
      <c r="K7" s="199">
        <v>0</v>
      </c>
      <c r="L7" s="199">
        <v>0</v>
      </c>
      <c r="M7" s="199">
        <v>0</v>
      </c>
      <c r="N7" s="199">
        <v>1.20008</v>
      </c>
      <c r="O7" s="199">
        <v>15.24776</v>
      </c>
      <c r="P7" s="192">
        <f t="shared" si="1"/>
        <v>1276.6918660000001</v>
      </c>
      <c r="T7" s="8"/>
    </row>
    <row r="8" spans="1:20" s="7" customFormat="1" ht="12" customHeight="1" x14ac:dyDescent="0.2">
      <c r="A8" s="169" t="s">
        <v>60</v>
      </c>
      <c r="B8" s="281">
        <v>0.52800000000000002</v>
      </c>
      <c r="C8" s="281">
        <v>0</v>
      </c>
      <c r="D8" s="281">
        <v>0.9</v>
      </c>
      <c r="E8" s="281">
        <v>0</v>
      </c>
      <c r="F8" s="281">
        <v>1.9E-2</v>
      </c>
      <c r="G8" s="281">
        <v>0</v>
      </c>
      <c r="H8" s="281">
        <v>0</v>
      </c>
      <c r="I8" s="281">
        <v>0.112078</v>
      </c>
      <c r="J8" s="281">
        <v>0</v>
      </c>
      <c r="K8" s="281">
        <v>7.8730000000000002</v>
      </c>
      <c r="L8" s="281">
        <v>0</v>
      </c>
      <c r="M8" s="281">
        <v>0</v>
      </c>
      <c r="N8" s="281">
        <v>0</v>
      </c>
      <c r="O8" s="199">
        <v>0.13369999999999999</v>
      </c>
      <c r="P8" s="192">
        <f t="shared" si="1"/>
        <v>9.5657779999999999</v>
      </c>
      <c r="T8" s="8"/>
    </row>
    <row r="9" spans="1:20" s="7" customFormat="1" ht="12" customHeight="1" x14ac:dyDescent="0.2">
      <c r="A9" s="169" t="s">
        <v>61</v>
      </c>
      <c r="B9" s="281">
        <v>1.8080000000000001</v>
      </c>
      <c r="C9" s="281">
        <v>0</v>
      </c>
      <c r="D9" s="281">
        <v>0.106</v>
      </c>
      <c r="E9" s="281">
        <v>1.1904100000000002</v>
      </c>
      <c r="F9" s="281">
        <v>0</v>
      </c>
      <c r="G9" s="281">
        <v>0</v>
      </c>
      <c r="H9" s="281">
        <v>0</v>
      </c>
      <c r="I9" s="281">
        <v>0</v>
      </c>
      <c r="J9" s="281">
        <v>0</v>
      </c>
      <c r="K9" s="281">
        <v>0</v>
      </c>
      <c r="L9" s="281">
        <v>0</v>
      </c>
      <c r="M9" s="281">
        <v>0</v>
      </c>
      <c r="N9" s="281">
        <v>0.35299999999999998</v>
      </c>
      <c r="O9" s="199">
        <v>2.3854E-2</v>
      </c>
      <c r="P9" s="192">
        <f t="shared" si="1"/>
        <v>3.4812640000000004</v>
      </c>
      <c r="T9" s="8"/>
    </row>
    <row r="10" spans="1:20" s="7" customFormat="1" ht="12" customHeight="1" x14ac:dyDescent="0.2">
      <c r="A10" s="169" t="s">
        <v>62</v>
      </c>
      <c r="B10" s="281">
        <v>0</v>
      </c>
      <c r="C10" s="281">
        <v>0</v>
      </c>
      <c r="D10" s="281">
        <v>9.4E-2</v>
      </c>
      <c r="E10" s="281">
        <v>6.7349999999999993E-2</v>
      </c>
      <c r="F10" s="281">
        <v>5.8630000000000002E-2</v>
      </c>
      <c r="G10" s="281">
        <v>8.9999999999999987E-4</v>
      </c>
      <c r="H10" s="281">
        <v>0</v>
      </c>
      <c r="I10" s="281">
        <v>0</v>
      </c>
      <c r="J10" s="281">
        <v>0</v>
      </c>
      <c r="K10" s="281">
        <v>0</v>
      </c>
      <c r="L10" s="281">
        <v>0</v>
      </c>
      <c r="M10" s="281">
        <v>0</v>
      </c>
      <c r="N10" s="281">
        <v>3.4000000000000002E-2</v>
      </c>
      <c r="O10" s="199">
        <v>0</v>
      </c>
      <c r="P10" s="192">
        <f t="shared" si="1"/>
        <v>0.25488</v>
      </c>
      <c r="T10" s="8"/>
    </row>
    <row r="11" spans="1:20" s="7" customFormat="1" ht="12" customHeight="1" x14ac:dyDescent="0.2">
      <c r="A11" s="169" t="s">
        <v>37</v>
      </c>
      <c r="B11" s="281">
        <v>0</v>
      </c>
      <c r="C11" s="281">
        <v>379.28360900000001</v>
      </c>
      <c r="D11" s="281">
        <v>15.15127</v>
      </c>
      <c r="E11" s="281">
        <v>385.11882099999997</v>
      </c>
      <c r="F11" s="281">
        <v>36.127583000000001</v>
      </c>
      <c r="G11" s="281">
        <v>240.17713000000001</v>
      </c>
      <c r="H11" s="281">
        <v>14.933561999999998</v>
      </c>
      <c r="I11" s="281">
        <v>43.922807999999996</v>
      </c>
      <c r="J11" s="281">
        <v>252.703518</v>
      </c>
      <c r="K11" s="281">
        <v>491.69078000000002</v>
      </c>
      <c r="L11" s="281">
        <v>343.461073</v>
      </c>
      <c r="M11" s="281">
        <v>1928.2520140000001</v>
      </c>
      <c r="N11" s="281">
        <v>1663.6431260000004</v>
      </c>
      <c r="O11" s="199">
        <v>421.83446400000003</v>
      </c>
      <c r="P11" s="192">
        <f t="shared" si="1"/>
        <v>6216.299758000001</v>
      </c>
      <c r="T11" s="8"/>
    </row>
    <row r="12" spans="1:20" s="7" customFormat="1" ht="12" customHeight="1" x14ac:dyDescent="0.2">
      <c r="A12" s="169" t="s">
        <v>72</v>
      </c>
      <c r="B12" s="281">
        <v>0</v>
      </c>
      <c r="C12" s="281">
        <v>33.634340000000002</v>
      </c>
      <c r="D12" s="281">
        <v>0</v>
      </c>
      <c r="E12" s="281">
        <v>0</v>
      </c>
      <c r="F12" s="281">
        <v>6.8723499999999991</v>
      </c>
      <c r="G12" s="281">
        <v>0</v>
      </c>
      <c r="H12" s="281">
        <v>0</v>
      </c>
      <c r="I12" s="281">
        <v>0</v>
      </c>
      <c r="J12" s="281">
        <v>0</v>
      </c>
      <c r="K12" s="281">
        <v>0</v>
      </c>
      <c r="L12" s="281">
        <v>0</v>
      </c>
      <c r="M12" s="281">
        <v>0</v>
      </c>
      <c r="N12" s="281">
        <v>0</v>
      </c>
      <c r="O12" s="199">
        <v>0</v>
      </c>
      <c r="P12" s="192">
        <f t="shared" si="1"/>
        <v>40.506689999999999</v>
      </c>
      <c r="T12" s="8"/>
    </row>
    <row r="13" spans="1:20" s="7" customFormat="1" ht="12" customHeight="1" x14ac:dyDescent="0.2">
      <c r="A13" s="169" t="s">
        <v>36</v>
      </c>
      <c r="B13" s="281">
        <v>0</v>
      </c>
      <c r="C13" s="281">
        <v>0</v>
      </c>
      <c r="D13" s="281">
        <v>0</v>
      </c>
      <c r="E13" s="281">
        <v>0</v>
      </c>
      <c r="F13" s="281">
        <v>0</v>
      </c>
      <c r="G13" s="281">
        <v>0</v>
      </c>
      <c r="H13" s="281">
        <v>0</v>
      </c>
      <c r="I13" s="281">
        <v>0</v>
      </c>
      <c r="J13" s="281">
        <v>0</v>
      </c>
      <c r="K13" s="281">
        <v>0</v>
      </c>
      <c r="L13" s="281">
        <v>0</v>
      </c>
      <c r="M13" s="281">
        <v>0</v>
      </c>
      <c r="N13" s="281">
        <v>0</v>
      </c>
      <c r="O13" s="199">
        <v>0</v>
      </c>
      <c r="P13" s="192">
        <f t="shared" si="1"/>
        <v>0</v>
      </c>
      <c r="T13" s="8"/>
    </row>
    <row r="14" spans="1:20" s="7" customFormat="1" ht="12" customHeight="1" x14ac:dyDescent="0.2">
      <c r="A14" s="169" t="s">
        <v>35</v>
      </c>
      <c r="B14" s="281">
        <v>0</v>
      </c>
      <c r="C14" s="281">
        <v>0</v>
      </c>
      <c r="D14" s="281">
        <v>11.802870000000002</v>
      </c>
      <c r="E14" s="281">
        <v>6.9800000000000001E-2</v>
      </c>
      <c r="F14" s="281">
        <v>5.1409490000000009</v>
      </c>
      <c r="G14" s="281">
        <v>0</v>
      </c>
      <c r="H14" s="281">
        <v>0.32900000000000001</v>
      </c>
      <c r="I14" s="281">
        <v>151.05352000000002</v>
      </c>
      <c r="J14" s="281">
        <v>0</v>
      </c>
      <c r="K14" s="281">
        <v>5.74</v>
      </c>
      <c r="L14" s="281">
        <v>0</v>
      </c>
      <c r="M14" s="281">
        <v>44.060379999999995</v>
      </c>
      <c r="N14" s="281">
        <v>0.29099999999999998</v>
      </c>
      <c r="O14" s="199">
        <v>4.8239999999999998</v>
      </c>
      <c r="P14" s="192">
        <f t="shared" si="1"/>
        <v>223.31151900000003</v>
      </c>
      <c r="T14" s="8"/>
    </row>
    <row r="15" spans="1:20" s="7" customFormat="1" ht="12" customHeight="1" x14ac:dyDescent="0.2">
      <c r="A15" s="169" t="s">
        <v>34</v>
      </c>
      <c r="B15" s="281">
        <v>0</v>
      </c>
      <c r="C15" s="281">
        <v>2.6028739999999999</v>
      </c>
      <c r="D15" s="281">
        <v>0</v>
      </c>
      <c r="E15" s="281">
        <v>0</v>
      </c>
      <c r="F15" s="281">
        <v>0</v>
      </c>
      <c r="G15" s="281">
        <v>0</v>
      </c>
      <c r="H15" s="281">
        <v>0</v>
      </c>
      <c r="I15" s="281">
        <v>0</v>
      </c>
      <c r="J15" s="281">
        <v>0</v>
      </c>
      <c r="K15" s="281">
        <v>0</v>
      </c>
      <c r="L15" s="281">
        <v>0</v>
      </c>
      <c r="M15" s="281">
        <v>4.9217319999999996</v>
      </c>
      <c r="N15" s="281">
        <v>0</v>
      </c>
      <c r="O15" s="199">
        <v>0</v>
      </c>
      <c r="P15" s="192">
        <f t="shared" si="1"/>
        <v>7.5246059999999995</v>
      </c>
      <c r="T15" s="8"/>
    </row>
    <row r="16" spans="1:20" s="7" customFormat="1" ht="12" customHeight="1" x14ac:dyDescent="0.2">
      <c r="A16" s="169" t="s">
        <v>33</v>
      </c>
      <c r="B16" s="281">
        <v>168.309</v>
      </c>
      <c r="C16" s="281">
        <v>0</v>
      </c>
      <c r="D16" s="281">
        <v>266.36799999999999</v>
      </c>
      <c r="E16" s="281">
        <v>0.171153</v>
      </c>
      <c r="F16" s="281">
        <v>0</v>
      </c>
      <c r="G16" s="281">
        <v>0</v>
      </c>
      <c r="H16" s="281">
        <v>97.626000000000005</v>
      </c>
      <c r="I16" s="281">
        <v>6.0789999999999997</v>
      </c>
      <c r="J16" s="281">
        <v>0</v>
      </c>
      <c r="K16" s="281">
        <v>0</v>
      </c>
      <c r="L16" s="281">
        <v>4.6107309999999995</v>
      </c>
      <c r="M16" s="281">
        <v>19.183625561969816</v>
      </c>
      <c r="N16" s="281">
        <v>6.2056199999999997</v>
      </c>
      <c r="O16" s="199">
        <v>7.8339999999999996</v>
      </c>
      <c r="P16" s="192">
        <f t="shared" si="1"/>
        <v>576.38712956196969</v>
      </c>
      <c r="T16" s="8"/>
    </row>
    <row r="17" spans="1:20" s="7" customFormat="1" ht="12" customHeight="1" x14ac:dyDescent="0.2">
      <c r="A17" s="169" t="s">
        <v>32</v>
      </c>
      <c r="B17" s="281">
        <v>0</v>
      </c>
      <c r="C17" s="281">
        <v>0.107749</v>
      </c>
      <c r="D17" s="281">
        <v>0</v>
      </c>
      <c r="E17" s="281">
        <v>0</v>
      </c>
      <c r="F17" s="281">
        <v>0</v>
      </c>
      <c r="G17" s="281">
        <v>0</v>
      </c>
      <c r="H17" s="281">
        <v>0</v>
      </c>
      <c r="I17" s="281">
        <v>546.51504899999986</v>
      </c>
      <c r="J17" s="281">
        <v>0</v>
      </c>
      <c r="K17" s="281">
        <v>0</v>
      </c>
      <c r="L17" s="281">
        <v>0</v>
      </c>
      <c r="M17" s="281">
        <v>142.78469000000001</v>
      </c>
      <c r="N17" s="281">
        <v>26.594000000000001</v>
      </c>
      <c r="O17" s="199">
        <v>29.38</v>
      </c>
      <c r="P17" s="192">
        <f t="shared" si="1"/>
        <v>745.38148799999988</v>
      </c>
      <c r="T17" s="8"/>
    </row>
    <row r="18" spans="1:20" s="7" customFormat="1" ht="12" customHeight="1" x14ac:dyDescent="0.2">
      <c r="A18" s="169" t="s">
        <v>3</v>
      </c>
      <c r="B18" s="281">
        <v>0</v>
      </c>
      <c r="C18" s="281">
        <v>0</v>
      </c>
      <c r="D18" s="281">
        <v>0</v>
      </c>
      <c r="E18" s="281">
        <v>0</v>
      </c>
      <c r="F18" s="281">
        <v>0</v>
      </c>
      <c r="G18" s="281">
        <v>0</v>
      </c>
      <c r="H18" s="281">
        <v>0</v>
      </c>
      <c r="I18" s="281">
        <v>0</v>
      </c>
      <c r="J18" s="281">
        <v>0</v>
      </c>
      <c r="K18" s="281">
        <v>0</v>
      </c>
      <c r="L18" s="281">
        <v>0</v>
      </c>
      <c r="M18" s="281">
        <v>0</v>
      </c>
      <c r="N18" s="281">
        <v>0</v>
      </c>
      <c r="O18" s="199">
        <v>0</v>
      </c>
      <c r="P18" s="192">
        <f t="shared" si="1"/>
        <v>0</v>
      </c>
      <c r="T18" s="8"/>
    </row>
    <row r="19" spans="1:20" s="7" customFormat="1" ht="12" customHeight="1" x14ac:dyDescent="0.2">
      <c r="A19" s="169" t="s">
        <v>31</v>
      </c>
      <c r="B19" s="281">
        <v>0.113</v>
      </c>
      <c r="C19" s="281">
        <v>13.753171999999999</v>
      </c>
      <c r="D19" s="281">
        <v>1.6794E-2</v>
      </c>
      <c r="E19" s="281">
        <v>10.857259999999998</v>
      </c>
      <c r="F19" s="281">
        <v>0.105934</v>
      </c>
      <c r="G19" s="281">
        <v>3.2490000000000001</v>
      </c>
      <c r="H19" s="281">
        <v>18.375079000000003</v>
      </c>
      <c r="I19" s="281">
        <v>0.29747699999999999</v>
      </c>
      <c r="J19" s="281">
        <v>3.9025320000000003</v>
      </c>
      <c r="K19" s="281">
        <v>7.1665999999999994E-2</v>
      </c>
      <c r="L19" s="281">
        <v>2.6900000000000003E-4</v>
      </c>
      <c r="M19" s="281">
        <v>4.4493110000000007</v>
      </c>
      <c r="N19" s="281">
        <v>1.7620889999999996</v>
      </c>
      <c r="O19" s="199">
        <v>0.31657999999999997</v>
      </c>
      <c r="P19" s="192">
        <f t="shared" si="1"/>
        <v>57.270163000000011</v>
      </c>
      <c r="T19" s="8"/>
    </row>
    <row r="20" spans="1:20" s="7" customFormat="1" ht="12" customHeight="1" x14ac:dyDescent="0.2">
      <c r="A20" s="169" t="s">
        <v>30</v>
      </c>
      <c r="B20" s="281">
        <v>473.95915900000006</v>
      </c>
      <c r="C20" s="281">
        <v>90.860853999999961</v>
      </c>
      <c r="D20" s="281">
        <v>490.08872299900014</v>
      </c>
      <c r="E20" s="281">
        <v>90.940759999999997</v>
      </c>
      <c r="F20" s="281">
        <v>115.051483</v>
      </c>
      <c r="G20" s="281">
        <v>175.03684799999999</v>
      </c>
      <c r="H20" s="281">
        <v>179.31439099999997</v>
      </c>
      <c r="I20" s="281">
        <v>312.15712699999983</v>
      </c>
      <c r="J20" s="281">
        <v>210.567407</v>
      </c>
      <c r="K20" s="281">
        <v>62.534408554364497</v>
      </c>
      <c r="L20" s="281">
        <v>102.912851</v>
      </c>
      <c r="M20" s="281">
        <v>1196.5540964380305</v>
      </c>
      <c r="N20" s="281">
        <v>158.49562499999999</v>
      </c>
      <c r="O20" s="199">
        <v>134.03648938156519</v>
      </c>
      <c r="P20" s="192">
        <f t="shared" si="1"/>
        <v>3792.51022237296</v>
      </c>
      <c r="T20" s="8"/>
    </row>
    <row r="21" spans="1:20" s="4" customFormat="1" ht="11.25" x14ac:dyDescent="0.2">
      <c r="A21" s="202"/>
      <c r="P21" s="3"/>
    </row>
    <row r="22" spans="1:20" s="7" customFormat="1" x14ac:dyDescent="0.2">
      <c r="A22" s="67"/>
      <c r="B22" s="68"/>
      <c r="C22" s="68"/>
      <c r="D22" s="68"/>
      <c r="E22" s="68"/>
      <c r="F22" s="68"/>
      <c r="G22" s="68"/>
      <c r="H22" s="68"/>
      <c r="I22" s="68"/>
      <c r="J22" s="68"/>
      <c r="K22" s="68"/>
      <c r="L22" s="68"/>
      <c r="M22" s="68"/>
      <c r="N22" s="68"/>
      <c r="O22" s="68"/>
      <c r="P22" s="67"/>
    </row>
    <row r="23" spans="1:20" s="7" customFormat="1" x14ac:dyDescent="0.2">
      <c r="A23" s="67"/>
      <c r="B23" s="68"/>
      <c r="C23" s="68"/>
      <c r="D23" s="68"/>
      <c r="E23" s="68"/>
      <c r="F23" s="68"/>
      <c r="G23" s="68"/>
      <c r="H23" s="68"/>
      <c r="I23" s="68"/>
      <c r="J23" s="68"/>
      <c r="K23" s="68"/>
      <c r="L23" s="68"/>
      <c r="M23" s="68"/>
      <c r="N23" s="68"/>
      <c r="O23" s="68"/>
      <c r="P23" s="68"/>
    </row>
    <row r="24" spans="1:20" s="7" customFormat="1" x14ac:dyDescent="0.2">
      <c r="A24" s="67"/>
      <c r="B24" s="68"/>
      <c r="C24" s="68"/>
      <c r="D24" s="68"/>
      <c r="E24" s="68"/>
      <c r="F24" s="68"/>
      <c r="G24" s="68"/>
      <c r="H24" s="68"/>
      <c r="I24" s="68"/>
      <c r="J24" s="68"/>
      <c r="K24" s="68"/>
      <c r="L24" s="68"/>
      <c r="M24" s="68"/>
      <c r="N24" s="68"/>
      <c r="O24" s="68"/>
      <c r="P24" s="68"/>
      <c r="Q24" s="69"/>
    </row>
    <row r="25" spans="1:20" s="7" customFormat="1" x14ac:dyDescent="0.2">
      <c r="A25" s="67"/>
      <c r="B25" s="68"/>
      <c r="C25" s="68"/>
      <c r="D25" s="68"/>
      <c r="E25" s="68"/>
      <c r="F25" s="68"/>
      <c r="G25" s="68"/>
      <c r="H25" s="68"/>
      <c r="I25" s="68"/>
      <c r="J25" s="68"/>
      <c r="K25" s="68"/>
      <c r="L25" s="68"/>
      <c r="M25" s="68"/>
      <c r="N25" s="68"/>
      <c r="O25" s="68"/>
      <c r="P25" s="68"/>
      <c r="Q25" s="69"/>
    </row>
    <row r="26" spans="1:20" s="7" customFormat="1" x14ac:dyDescent="0.2">
      <c r="A26" s="67"/>
      <c r="B26" s="68"/>
      <c r="C26" s="68"/>
      <c r="D26" s="68"/>
      <c r="E26" s="68"/>
      <c r="F26" s="68"/>
      <c r="G26" s="68"/>
      <c r="H26" s="68"/>
      <c r="I26" s="68"/>
      <c r="J26" s="68"/>
      <c r="K26" s="68"/>
      <c r="L26" s="68"/>
      <c r="M26" s="68"/>
      <c r="N26" s="68"/>
      <c r="O26" s="68"/>
      <c r="P26" s="68"/>
      <c r="S26" s="8"/>
    </row>
    <row r="27" spans="1:20" s="7" customFormat="1" x14ac:dyDescent="0.2">
      <c r="A27" s="67"/>
      <c r="B27" s="68"/>
      <c r="C27" s="68"/>
      <c r="D27" s="68"/>
      <c r="E27" s="68"/>
      <c r="F27" s="68"/>
      <c r="G27" s="68"/>
      <c r="H27" s="68"/>
      <c r="I27" s="68"/>
      <c r="J27" s="68"/>
      <c r="K27" s="68"/>
      <c r="L27" s="68"/>
      <c r="M27" s="68"/>
      <c r="N27" s="68"/>
      <c r="O27" s="68"/>
      <c r="P27" s="68"/>
    </row>
    <row r="28" spans="1:20" s="7" customFormat="1" x14ac:dyDescent="0.2">
      <c r="A28" s="67"/>
      <c r="B28" s="68"/>
      <c r="C28" s="68"/>
      <c r="D28" s="68"/>
      <c r="E28" s="68"/>
      <c r="F28" s="68"/>
      <c r="G28" s="68"/>
      <c r="H28" s="68"/>
      <c r="I28" s="68"/>
      <c r="J28" s="68"/>
      <c r="K28" s="68"/>
      <c r="L28" s="68"/>
      <c r="M28" s="68"/>
      <c r="N28" s="68"/>
      <c r="O28" s="68"/>
      <c r="P28" s="68"/>
    </row>
    <row r="29" spans="1:20" s="7" customFormat="1" x14ac:dyDescent="0.2">
      <c r="A29" s="67"/>
      <c r="B29" s="68"/>
      <c r="C29" s="68"/>
      <c r="D29" s="68"/>
      <c r="E29" s="68"/>
      <c r="F29" s="68"/>
      <c r="G29" s="68"/>
      <c r="H29" s="68"/>
      <c r="I29" s="68"/>
      <c r="J29" s="68"/>
      <c r="K29" s="68"/>
      <c r="L29" s="68"/>
      <c r="M29" s="68"/>
      <c r="N29" s="68"/>
      <c r="O29" s="68"/>
      <c r="P29" s="68"/>
    </row>
    <row r="30" spans="1:20" s="7" customFormat="1" x14ac:dyDescent="0.2">
      <c r="A30" s="67"/>
      <c r="B30" s="68"/>
      <c r="C30" s="68"/>
      <c r="D30" s="68"/>
      <c r="E30" s="68"/>
      <c r="F30" s="68"/>
      <c r="G30" s="68"/>
      <c r="H30" s="68"/>
      <c r="I30" s="68"/>
      <c r="J30" s="68"/>
      <c r="K30" s="68"/>
      <c r="L30" s="68"/>
      <c r="M30" s="68"/>
      <c r="N30" s="68"/>
      <c r="O30" s="68"/>
      <c r="P30" s="68"/>
    </row>
    <row r="31" spans="1:20" s="7" customFormat="1" x14ac:dyDescent="0.2">
      <c r="A31" s="67"/>
      <c r="B31" s="68"/>
      <c r="C31" s="68"/>
      <c r="D31" s="68"/>
      <c r="E31" s="68"/>
      <c r="F31" s="68"/>
      <c r="G31" s="68"/>
      <c r="H31" s="68"/>
      <c r="I31" s="68"/>
      <c r="J31" s="68"/>
      <c r="K31" s="68"/>
      <c r="L31" s="68"/>
      <c r="M31" s="68"/>
      <c r="N31" s="68"/>
      <c r="O31" s="68"/>
      <c r="P31" s="68"/>
    </row>
    <row r="32" spans="1:20"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Q27" sqref="Q27:Q28"/>
    </sheetView>
  </sheetViews>
  <sheetFormatPr defaultColWidth="9.140625" defaultRowHeight="12" x14ac:dyDescent="0.2"/>
  <cols>
    <col min="1" max="1" width="31.5703125" style="7" customWidth="1"/>
    <col min="2" max="4" width="10.28515625" style="7" bestFit="1" customWidth="1"/>
    <col min="5" max="5" width="10.28515625" style="131" customWidth="1"/>
    <col min="6" max="16384" width="9.140625" style="7"/>
  </cols>
  <sheetData>
    <row r="1" spans="1:11" ht="18" x14ac:dyDescent="0.25">
      <c r="A1" s="241" t="s">
        <v>261</v>
      </c>
      <c r="B1" s="73"/>
      <c r="C1" s="73"/>
      <c r="D1" s="73"/>
      <c r="E1" s="73"/>
    </row>
    <row r="2" spans="1:11" ht="6" customHeight="1" x14ac:dyDescent="0.2"/>
    <row r="3" spans="1:11" ht="12" customHeight="1" x14ac:dyDescent="0.2">
      <c r="A3" s="372">
        <v>2022</v>
      </c>
      <c r="B3" s="373" t="s">
        <v>334</v>
      </c>
      <c r="C3" s="374"/>
      <c r="D3" s="374"/>
      <c r="E3" s="330"/>
    </row>
    <row r="4" spans="1:11" x14ac:dyDescent="0.2">
      <c r="A4" s="372"/>
      <c r="B4" s="293" t="s">
        <v>11</v>
      </c>
      <c r="C4" s="181" t="s">
        <v>12</v>
      </c>
      <c r="D4" s="181" t="s">
        <v>13</v>
      </c>
      <c r="E4" s="331"/>
    </row>
    <row r="5" spans="1:11" s="131" customFormat="1" ht="12.75" customHeight="1" x14ac:dyDescent="0.2">
      <c r="A5" s="384" t="s">
        <v>73</v>
      </c>
      <c r="B5" s="378">
        <f>+B6+C6+D6</f>
        <v>7492991.6239999998</v>
      </c>
      <c r="C5" s="374"/>
      <c r="D5" s="374"/>
      <c r="E5" s="331"/>
    </row>
    <row r="6" spans="1:11" x14ac:dyDescent="0.2">
      <c r="A6" s="385"/>
      <c r="B6" s="300">
        <f>SUM(B7:B14)</f>
        <v>4222528.8939999994</v>
      </c>
      <c r="C6" s="297">
        <f t="shared" ref="C6:D6" si="0">SUM(C7:C14)</f>
        <v>1868702.629</v>
      </c>
      <c r="D6" s="297">
        <f t="shared" si="0"/>
        <v>1401760.1010000003</v>
      </c>
      <c r="E6" s="332"/>
    </row>
    <row r="7" spans="1:11" x14ac:dyDescent="0.2">
      <c r="A7" s="172" t="s">
        <v>63</v>
      </c>
      <c r="B7" s="298">
        <v>48946.37</v>
      </c>
      <c r="C7" s="299">
        <v>11813.61</v>
      </c>
      <c r="D7" s="299">
        <v>3247.85</v>
      </c>
      <c r="E7" s="337">
        <f>+SUM(B7:D7)/$B$5</f>
        <v>8.5423597425337248E-3</v>
      </c>
      <c r="F7" s="11"/>
      <c r="K7" s="127"/>
    </row>
    <row r="8" spans="1:11" x14ac:dyDescent="0.2">
      <c r="A8" s="172" t="s">
        <v>64</v>
      </c>
      <c r="B8" s="298">
        <v>719233.5140000002</v>
      </c>
      <c r="C8" s="299">
        <v>281948.429</v>
      </c>
      <c r="D8" s="299">
        <v>202089.48300000004</v>
      </c>
      <c r="E8" s="337">
        <f t="shared" ref="E8:E14" si="1">+SUM(B8:D8)/$B$5</f>
        <v>0.16058624997603496</v>
      </c>
      <c r="F8" s="11"/>
      <c r="K8" s="127"/>
    </row>
    <row r="9" spans="1:11" x14ac:dyDescent="0.2">
      <c r="A9" s="172" t="s">
        <v>65</v>
      </c>
      <c r="B9" s="298">
        <v>6686.37</v>
      </c>
      <c r="C9" s="299">
        <v>2643.53</v>
      </c>
      <c r="D9" s="299">
        <v>82.71</v>
      </c>
      <c r="E9" s="337">
        <f t="shared" si="1"/>
        <v>1.2561885121893737E-3</v>
      </c>
      <c r="F9" s="11"/>
      <c r="K9" s="127"/>
    </row>
    <row r="10" spans="1:11" x14ac:dyDescent="0.2">
      <c r="A10" s="172" t="s">
        <v>66</v>
      </c>
      <c r="B10" s="298">
        <v>230904.36400000003</v>
      </c>
      <c r="C10" s="299">
        <v>122157.52200000001</v>
      </c>
      <c r="D10" s="299">
        <v>113551.44799999999</v>
      </c>
      <c r="E10" s="337">
        <f t="shared" si="1"/>
        <v>6.2273302495820332E-2</v>
      </c>
      <c r="F10" s="11"/>
      <c r="G10" s="74"/>
      <c r="H10" s="74"/>
      <c r="I10" s="74"/>
      <c r="J10" s="74"/>
      <c r="K10" s="127"/>
    </row>
    <row r="11" spans="1:11" x14ac:dyDescent="0.2">
      <c r="A11" s="169" t="s">
        <v>67</v>
      </c>
      <c r="B11" s="298">
        <v>3216620.2759999996</v>
      </c>
      <c r="C11" s="299">
        <v>1450139.5379999999</v>
      </c>
      <c r="D11" s="299">
        <v>1082788.6100000001</v>
      </c>
      <c r="E11" s="337">
        <f t="shared" si="1"/>
        <v>0.76732348206345735</v>
      </c>
      <c r="F11" s="11"/>
      <c r="G11" s="74"/>
      <c r="H11" s="74"/>
      <c r="I11" s="74"/>
      <c r="J11" s="74"/>
      <c r="K11" s="127"/>
    </row>
    <row r="12" spans="1:11" x14ac:dyDescent="0.2">
      <c r="A12" s="169" t="s">
        <v>68</v>
      </c>
      <c r="B12" s="298">
        <v>138</v>
      </c>
      <c r="C12" s="299">
        <v>0</v>
      </c>
      <c r="D12" s="299">
        <v>0</v>
      </c>
      <c r="E12" s="337">
        <f t="shared" si="1"/>
        <v>1.8417209964306775E-5</v>
      </c>
      <c r="F12" s="11"/>
      <c r="G12" s="74"/>
      <c r="H12" s="74"/>
      <c r="I12" s="74"/>
      <c r="J12" s="74"/>
      <c r="K12" s="127"/>
    </row>
    <row r="13" spans="1:11" x14ac:dyDescent="0.2">
      <c r="A13" s="169" t="s">
        <v>69</v>
      </c>
      <c r="B13" s="298">
        <v>0</v>
      </c>
      <c r="C13" s="299">
        <v>0</v>
      </c>
      <c r="D13" s="299">
        <v>0</v>
      </c>
      <c r="E13" s="337">
        <f t="shared" si="1"/>
        <v>0</v>
      </c>
      <c r="F13" s="11"/>
      <c r="G13" s="74"/>
      <c r="H13" s="74"/>
      <c r="I13" s="74"/>
      <c r="J13" s="74"/>
      <c r="K13" s="127"/>
    </row>
    <row r="14" spans="1:11" x14ac:dyDescent="0.2">
      <c r="A14" s="169" t="s">
        <v>70</v>
      </c>
      <c r="B14" s="298">
        <v>0</v>
      </c>
      <c r="C14" s="299">
        <v>0</v>
      </c>
      <c r="D14" s="299">
        <v>0</v>
      </c>
      <c r="E14" s="337">
        <f t="shared" si="1"/>
        <v>0</v>
      </c>
      <c r="F14" s="11"/>
      <c r="G14" s="74"/>
      <c r="H14" s="74"/>
      <c r="I14" s="74"/>
      <c r="J14" s="74"/>
      <c r="K14" s="127"/>
    </row>
    <row r="15" spans="1:11" s="131" customFormat="1" x14ac:dyDescent="0.2">
      <c r="A15" s="335"/>
      <c r="B15" s="336"/>
      <c r="C15" s="336"/>
      <c r="D15" s="336"/>
      <c r="E15" s="337"/>
      <c r="F15" s="11"/>
      <c r="G15" s="74"/>
      <c r="H15" s="74"/>
      <c r="I15" s="74"/>
      <c r="J15" s="74"/>
      <c r="K15" s="127"/>
    </row>
    <row r="16" spans="1:11" s="131" customFormat="1" x14ac:dyDescent="0.2">
      <c r="A16" s="341"/>
      <c r="B16" s="342"/>
      <c r="C16" s="342"/>
      <c r="D16" s="342"/>
      <c r="E16" s="337"/>
      <c r="F16" s="11"/>
      <c r="G16" s="74"/>
      <c r="H16" s="74"/>
      <c r="I16" s="74"/>
      <c r="J16" s="74"/>
      <c r="K16" s="127"/>
    </row>
    <row r="17" spans="1:17" s="131" customFormat="1" x14ac:dyDescent="0.2">
      <c r="A17" s="333"/>
      <c r="B17" s="334"/>
      <c r="C17" s="334"/>
      <c r="D17" s="334"/>
      <c r="E17" s="337"/>
      <c r="F17" s="11"/>
      <c r="G17" s="74"/>
      <c r="H17" s="74"/>
      <c r="I17" s="74"/>
      <c r="J17" s="74"/>
      <c r="K17" s="127"/>
    </row>
    <row r="18" spans="1:17" s="131" customFormat="1" x14ac:dyDescent="0.2">
      <c r="A18" s="372">
        <v>2022</v>
      </c>
      <c r="B18" s="373" t="s">
        <v>334</v>
      </c>
      <c r="C18" s="374"/>
      <c r="D18" s="374"/>
      <c r="E18" s="337"/>
      <c r="F18" s="11"/>
      <c r="G18" s="74"/>
      <c r="H18" s="74"/>
      <c r="I18" s="74"/>
      <c r="J18" s="74"/>
      <c r="K18" s="127"/>
    </row>
    <row r="19" spans="1:17" s="131" customFormat="1" x14ac:dyDescent="0.2">
      <c r="A19" s="372"/>
      <c r="B19" s="293" t="s">
        <v>11</v>
      </c>
      <c r="C19" s="181" t="s">
        <v>12</v>
      </c>
      <c r="D19" s="181" t="s">
        <v>13</v>
      </c>
      <c r="E19" s="338"/>
      <c r="F19" s="11"/>
      <c r="G19" s="74"/>
      <c r="H19" s="74"/>
      <c r="I19" s="74"/>
      <c r="J19" s="74"/>
      <c r="K19" s="127"/>
    </row>
    <row r="20" spans="1:17" s="131" customFormat="1" ht="12.75" customHeight="1" x14ac:dyDescent="0.2">
      <c r="A20" s="384" t="s">
        <v>75</v>
      </c>
      <c r="B20" s="378">
        <f>+B21+C21+D21</f>
        <v>1573031.44</v>
      </c>
      <c r="C20" s="374"/>
      <c r="D20" s="374"/>
      <c r="E20" s="338"/>
      <c r="F20" s="11"/>
      <c r="G20" s="74"/>
      <c r="H20" s="74"/>
      <c r="I20" s="74"/>
      <c r="J20" s="74"/>
      <c r="K20" s="127"/>
    </row>
    <row r="21" spans="1:17" x14ac:dyDescent="0.2">
      <c r="A21" s="385"/>
      <c r="B21" s="300">
        <f t="shared" ref="B21:D21" si="2">SUM(B22:B28)</f>
        <v>757610.13499999966</v>
      </c>
      <c r="C21" s="297">
        <f t="shared" si="2"/>
        <v>478228.65800000011</v>
      </c>
      <c r="D21" s="297">
        <f t="shared" si="2"/>
        <v>337192.647</v>
      </c>
      <c r="E21" s="339"/>
    </row>
    <row r="22" spans="1:17" x14ac:dyDescent="0.2">
      <c r="A22" s="172" t="s">
        <v>20</v>
      </c>
      <c r="B22" s="298">
        <v>38691.670621039644</v>
      </c>
      <c r="C22" s="299">
        <v>17173.337538107909</v>
      </c>
      <c r="D22" s="299">
        <v>10217.060000000001</v>
      </c>
      <c r="E22" s="337">
        <f>+SUM(B22:D22)/$B$20</f>
        <v>4.2009375323831775E-2</v>
      </c>
      <c r="F22" s="11"/>
      <c r="K22" s="127"/>
      <c r="L22" s="74"/>
      <c r="M22" s="74"/>
      <c r="N22" s="74"/>
      <c r="O22" s="74"/>
      <c r="P22" s="74"/>
      <c r="Q22" s="74"/>
    </row>
    <row r="23" spans="1:17" x14ac:dyDescent="0.2">
      <c r="A23" s="172" t="s">
        <v>41</v>
      </c>
      <c r="B23" s="298">
        <v>67301.149999999994</v>
      </c>
      <c r="C23" s="299">
        <v>63067.64</v>
      </c>
      <c r="D23" s="299">
        <v>55707.09</v>
      </c>
      <c r="E23" s="337">
        <f t="shared" ref="E23:E28" si="3">+SUM(B23:D23)/$B$20</f>
        <v>0.11829126568506476</v>
      </c>
      <c r="F23" s="11"/>
      <c r="K23" s="127"/>
      <c r="L23" s="74"/>
      <c r="M23" s="74"/>
      <c r="N23" s="74"/>
      <c r="O23" s="74"/>
      <c r="P23" s="74"/>
      <c r="Q23" s="74"/>
    </row>
    <row r="24" spans="1:17" x14ac:dyDescent="0.2">
      <c r="A24" s="172" t="s">
        <v>21</v>
      </c>
      <c r="B24" s="298">
        <v>0</v>
      </c>
      <c r="C24" s="299">
        <v>0</v>
      </c>
      <c r="D24" s="299">
        <v>0</v>
      </c>
      <c r="E24" s="337">
        <f t="shared" si="3"/>
        <v>0</v>
      </c>
      <c r="F24" s="11"/>
      <c r="K24" s="127"/>
      <c r="L24" s="74"/>
      <c r="M24" s="74"/>
      <c r="N24" s="74"/>
      <c r="O24" s="74"/>
      <c r="P24" s="74"/>
      <c r="Q24" s="74"/>
    </row>
    <row r="25" spans="1:17" x14ac:dyDescent="0.2">
      <c r="A25" s="172" t="s">
        <v>22</v>
      </c>
      <c r="B25" s="298">
        <v>0</v>
      </c>
      <c r="C25" s="299">
        <v>0</v>
      </c>
      <c r="D25" s="299">
        <v>0</v>
      </c>
      <c r="E25" s="337">
        <f t="shared" si="3"/>
        <v>0</v>
      </c>
      <c r="F25" s="11"/>
      <c r="K25" s="127"/>
      <c r="L25" s="74"/>
      <c r="M25" s="74"/>
      <c r="N25" s="74"/>
      <c r="O25" s="74"/>
      <c r="P25" s="74"/>
      <c r="Q25" s="74"/>
    </row>
    <row r="26" spans="1:17" x14ac:dyDescent="0.2">
      <c r="A26" s="172" t="s">
        <v>23</v>
      </c>
      <c r="B26" s="298">
        <v>0</v>
      </c>
      <c r="C26" s="299">
        <v>0</v>
      </c>
      <c r="D26" s="299">
        <v>0</v>
      </c>
      <c r="E26" s="337">
        <f t="shared" si="3"/>
        <v>0</v>
      </c>
      <c r="F26" s="11"/>
      <c r="K26" s="127"/>
    </row>
    <row r="27" spans="1:17" x14ac:dyDescent="0.2">
      <c r="A27" s="172" t="s">
        <v>24</v>
      </c>
      <c r="B27" s="298">
        <v>621835.0333789601</v>
      </c>
      <c r="C27" s="299">
        <v>385411.62646189221</v>
      </c>
      <c r="D27" s="299">
        <v>261054.51700000005</v>
      </c>
      <c r="E27" s="337">
        <f t="shared" si="3"/>
        <v>0.80627833912897018</v>
      </c>
      <c r="F27" s="11"/>
      <c r="K27" s="127"/>
    </row>
    <row r="28" spans="1:17" x14ac:dyDescent="0.2">
      <c r="A28" s="169" t="s">
        <v>115</v>
      </c>
      <c r="B28" s="298">
        <v>29782.281000000003</v>
      </c>
      <c r="C28" s="299">
        <v>12576.054</v>
      </c>
      <c r="D28" s="299">
        <v>10213.98</v>
      </c>
      <c r="E28" s="337">
        <f t="shared" si="3"/>
        <v>3.3421019862133208E-2</v>
      </c>
      <c r="F28" s="11"/>
      <c r="K28" s="127"/>
    </row>
    <row r="29" spans="1:17" s="131" customFormat="1" x14ac:dyDescent="0.2">
      <c r="A29" s="335"/>
      <c r="B29" s="336"/>
      <c r="C29" s="336"/>
      <c r="D29" s="336"/>
      <c r="E29" s="337"/>
      <c r="F29" s="11"/>
      <c r="K29" s="127"/>
    </row>
    <row r="30" spans="1:17" s="131" customFormat="1" x14ac:dyDescent="0.2">
      <c r="A30" s="341"/>
      <c r="B30" s="342"/>
      <c r="C30" s="342"/>
      <c r="D30" s="342"/>
      <c r="E30" s="337"/>
      <c r="F30" s="11"/>
      <c r="K30" s="127"/>
    </row>
    <row r="31" spans="1:17" s="131" customFormat="1" x14ac:dyDescent="0.2">
      <c r="A31" s="333"/>
      <c r="B31" s="334"/>
      <c r="C31" s="334"/>
      <c r="D31" s="334"/>
      <c r="E31" s="337"/>
      <c r="F31" s="11"/>
      <c r="K31" s="127"/>
    </row>
    <row r="32" spans="1:17" s="131" customFormat="1" x14ac:dyDescent="0.2">
      <c r="A32" s="372">
        <v>2022</v>
      </c>
      <c r="B32" s="373" t="s">
        <v>334</v>
      </c>
      <c r="C32" s="374"/>
      <c r="D32" s="374"/>
      <c r="E32" s="337"/>
      <c r="F32" s="11"/>
      <c r="K32" s="127"/>
    </row>
    <row r="33" spans="1:11" s="131" customFormat="1" x14ac:dyDescent="0.2">
      <c r="A33" s="372"/>
      <c r="B33" s="293" t="s">
        <v>11</v>
      </c>
      <c r="C33" s="181" t="s">
        <v>12</v>
      </c>
      <c r="D33" s="181" t="s">
        <v>13</v>
      </c>
      <c r="E33" s="337"/>
      <c r="F33" s="11"/>
      <c r="K33" s="127"/>
    </row>
    <row r="34" spans="1:11" s="131" customFormat="1" ht="12.75" customHeight="1" x14ac:dyDescent="0.2">
      <c r="A34" s="384" t="s">
        <v>74</v>
      </c>
      <c r="B34" s="378">
        <f>+B35+C35+D35</f>
        <v>124058.36899999999</v>
      </c>
      <c r="C34" s="374"/>
      <c r="D34" s="374"/>
      <c r="E34" s="337"/>
      <c r="F34" s="11"/>
      <c r="K34" s="127"/>
    </row>
    <row r="35" spans="1:11" x14ac:dyDescent="0.2">
      <c r="A35" s="385"/>
      <c r="B35" s="300">
        <f t="shared" ref="B35:D35" si="4">SUM(B36:B38)</f>
        <v>53725.656999999992</v>
      </c>
      <c r="C35" s="297">
        <f t="shared" si="4"/>
        <v>38976.36</v>
      </c>
      <c r="D35" s="297">
        <f t="shared" si="4"/>
        <v>31356.351999999999</v>
      </c>
      <c r="E35" s="339"/>
      <c r="F35" s="74"/>
      <c r="G35" s="74"/>
      <c r="H35" s="74"/>
      <c r="I35" s="74"/>
      <c r="J35" s="74"/>
      <c r="K35" s="74"/>
    </row>
    <row r="36" spans="1:11" x14ac:dyDescent="0.2">
      <c r="A36" s="169" t="s">
        <v>27</v>
      </c>
      <c r="B36" s="298">
        <v>4554</v>
      </c>
      <c r="C36" s="299">
        <v>3817</v>
      </c>
      <c r="D36" s="299">
        <v>2752</v>
      </c>
      <c r="E36" s="337">
        <f>+SUM(B36:D36)/$B$34</f>
        <v>8.9659408628852771E-2</v>
      </c>
      <c r="F36" s="114"/>
      <c r="G36" s="74"/>
      <c r="H36" s="74"/>
      <c r="I36" s="74"/>
      <c r="J36" s="74"/>
      <c r="K36" s="127"/>
    </row>
    <row r="37" spans="1:11" x14ac:dyDescent="0.2">
      <c r="A37" s="169" t="s">
        <v>28</v>
      </c>
      <c r="B37" s="298">
        <v>430.178</v>
      </c>
      <c r="C37" s="299">
        <v>815.56400000000008</v>
      </c>
      <c r="D37" s="299">
        <v>653.779</v>
      </c>
      <c r="E37" s="337">
        <f>+SUM(B37:D37)/$B$34</f>
        <v>1.5311510342361508E-2</v>
      </c>
      <c r="F37" s="114"/>
      <c r="G37" s="74"/>
      <c r="H37" s="74"/>
      <c r="I37" s="74"/>
      <c r="J37" s="74"/>
      <c r="K37" s="127"/>
    </row>
    <row r="38" spans="1:11" x14ac:dyDescent="0.2">
      <c r="A38" s="169" t="s">
        <v>29</v>
      </c>
      <c r="B38" s="298">
        <v>48741.478999999992</v>
      </c>
      <c r="C38" s="299">
        <v>34343.796000000002</v>
      </c>
      <c r="D38" s="299">
        <v>27950.573</v>
      </c>
      <c r="E38" s="337">
        <f>+SUM(B38:D38)/$B$34</f>
        <v>0.89502908102878576</v>
      </c>
      <c r="F38" s="114"/>
      <c r="G38" s="74"/>
      <c r="H38" s="74"/>
      <c r="I38" s="74"/>
      <c r="J38" s="74"/>
      <c r="K38" s="127"/>
    </row>
    <row r="39" spans="1:11" x14ac:dyDescent="0.2">
      <c r="A39" s="202"/>
      <c r="B39" s="4"/>
      <c r="C39" s="4"/>
      <c r="D39" s="4"/>
      <c r="E39" s="4"/>
      <c r="F39" s="75"/>
      <c r="G39" s="75"/>
      <c r="H39" s="75"/>
      <c r="I39" s="75"/>
      <c r="J39" s="75"/>
      <c r="K39" s="75"/>
    </row>
    <row r="40" spans="1:11" x14ac:dyDescent="0.2">
      <c r="A40" s="10"/>
      <c r="B40" s="10"/>
      <c r="C40" s="10"/>
      <c r="D40" s="10"/>
      <c r="E40" s="10"/>
    </row>
    <row r="41" spans="1:11" x14ac:dyDescent="0.2">
      <c r="A41" s="10"/>
      <c r="B41" s="10"/>
      <c r="C41" s="10"/>
      <c r="D41" s="10"/>
      <c r="E41" s="10"/>
    </row>
    <row r="42" spans="1:11" x14ac:dyDescent="0.2">
      <c r="A42" s="10"/>
      <c r="B42" s="10"/>
      <c r="C42" s="10"/>
      <c r="D42" s="10"/>
      <c r="E42" s="10"/>
    </row>
    <row r="43" spans="1:11" x14ac:dyDescent="0.2">
      <c r="A43" s="10"/>
      <c r="B43" s="10"/>
      <c r="C43" s="10"/>
      <c r="D43" s="10"/>
      <c r="E43" s="10"/>
    </row>
    <row r="44" spans="1:11" x14ac:dyDescent="0.2">
      <c r="A44" s="10"/>
      <c r="B44" s="10"/>
      <c r="C44" s="10"/>
      <c r="D44" s="10"/>
      <c r="E44" s="10"/>
    </row>
    <row r="45" spans="1:11" x14ac:dyDescent="0.2">
      <c r="A45" s="10"/>
      <c r="B45" s="10"/>
      <c r="C45" s="10"/>
      <c r="D45" s="10"/>
      <c r="E45" s="10"/>
    </row>
    <row r="46" spans="1:11" x14ac:dyDescent="0.2">
      <c r="A46" s="10"/>
      <c r="B46" s="10"/>
      <c r="C46" s="10"/>
      <c r="D46" s="10"/>
      <c r="E46" s="10"/>
    </row>
    <row r="47" spans="1:11" x14ac:dyDescent="0.2">
      <c r="A47" s="10"/>
      <c r="B47" s="10"/>
      <c r="C47" s="10"/>
      <c r="D47" s="10"/>
      <c r="E47" s="10"/>
    </row>
    <row r="48" spans="1:11" x14ac:dyDescent="0.2">
      <c r="A48" s="74"/>
      <c r="B48" s="74"/>
      <c r="C48" s="74"/>
      <c r="D48" s="74"/>
      <c r="E48" s="74"/>
    </row>
    <row r="63" spans="1:3" x14ac:dyDescent="0.2">
      <c r="A63" s="131"/>
      <c r="B63" s="131"/>
      <c r="C63" s="131"/>
    </row>
    <row r="64" spans="1:3" x14ac:dyDescent="0.2">
      <c r="A64" s="131"/>
      <c r="B64" s="131"/>
      <c r="C64" s="131"/>
    </row>
    <row r="65" spans="1:3" x14ac:dyDescent="0.2">
      <c r="A65" s="131"/>
      <c r="B65" s="131"/>
      <c r="C65" s="131"/>
    </row>
    <row r="66" spans="1:3" x14ac:dyDescent="0.2">
      <c r="A66" s="131"/>
      <c r="B66" s="131"/>
      <c r="C66" s="131"/>
    </row>
    <row r="67" spans="1:3" x14ac:dyDescent="0.2">
      <c r="A67" s="131"/>
      <c r="B67" s="131"/>
      <c r="C67" s="131"/>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Q31" sqref="Q31"/>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77" t="s">
        <v>262</v>
      </c>
      <c r="M1" s="245" t="str">
        <f>'3'!N1</f>
        <v>II. čtvrtletí 2022</v>
      </c>
    </row>
    <row r="2" spans="1:20" ht="6" customHeight="1" x14ac:dyDescent="0.2"/>
    <row r="3" spans="1:20" x14ac:dyDescent="0.2">
      <c r="A3" s="372">
        <v>2022</v>
      </c>
      <c r="B3" s="373" t="s">
        <v>42</v>
      </c>
      <c r="C3" s="374"/>
      <c r="D3" s="375"/>
      <c r="E3" s="373" t="s">
        <v>43</v>
      </c>
      <c r="F3" s="374"/>
      <c r="G3" s="375"/>
      <c r="H3" s="373" t="s">
        <v>44</v>
      </c>
      <c r="I3" s="374"/>
      <c r="J3" s="375"/>
      <c r="K3" s="374" t="s">
        <v>45</v>
      </c>
      <c r="L3" s="374"/>
      <c r="M3" s="374"/>
    </row>
    <row r="4" spans="1:20" x14ac:dyDescent="0.2">
      <c r="A4" s="372"/>
      <c r="B4" s="283" t="s">
        <v>8</v>
      </c>
      <c r="C4" s="273" t="s">
        <v>9</v>
      </c>
      <c r="D4" s="284" t="s">
        <v>10</v>
      </c>
      <c r="E4" s="283" t="s">
        <v>11</v>
      </c>
      <c r="F4" s="273" t="s">
        <v>12</v>
      </c>
      <c r="G4" s="284" t="s">
        <v>13</v>
      </c>
      <c r="H4" s="283" t="s">
        <v>14</v>
      </c>
      <c r="I4" s="273" t="s">
        <v>15</v>
      </c>
      <c r="J4" s="284" t="s">
        <v>16</v>
      </c>
      <c r="K4" s="196" t="s">
        <v>17</v>
      </c>
      <c r="L4" s="196" t="s">
        <v>18</v>
      </c>
      <c r="M4" s="196" t="s">
        <v>19</v>
      </c>
    </row>
    <row r="5" spans="1:20" x14ac:dyDescent="0.2">
      <c r="A5" s="372" t="s">
        <v>157</v>
      </c>
      <c r="B5" s="378">
        <f>D6</f>
        <v>38782.320359999998</v>
      </c>
      <c r="C5" s="379"/>
      <c r="D5" s="380"/>
      <c r="E5" s="378">
        <f>G6</f>
        <v>38400.151360000003</v>
      </c>
      <c r="F5" s="379"/>
      <c r="G5" s="380"/>
      <c r="H5" s="381">
        <f>J6</f>
        <v>0</v>
      </c>
      <c r="I5" s="382"/>
      <c r="J5" s="383"/>
      <c r="K5" s="382">
        <f>M6</f>
        <v>0</v>
      </c>
      <c r="L5" s="382"/>
      <c r="M5" s="382"/>
    </row>
    <row r="6" spans="1:20" x14ac:dyDescent="0.2">
      <c r="A6" s="372"/>
      <c r="B6" s="287">
        <f>SUM(B7:B20)</f>
        <v>38744.552359999994</v>
      </c>
      <c r="C6" s="271">
        <f t="shared" ref="C6:M6" si="0">SUM(C7:C20)</f>
        <v>38780.440360000001</v>
      </c>
      <c r="D6" s="288">
        <f t="shared" si="0"/>
        <v>38782.320359999998</v>
      </c>
      <c r="E6" s="303">
        <f t="shared" si="0"/>
        <v>38514.691359999997</v>
      </c>
      <c r="F6" s="353">
        <f t="shared" si="0"/>
        <v>38514.571360000002</v>
      </c>
      <c r="G6" s="288">
        <f t="shared" si="0"/>
        <v>38400.151360000003</v>
      </c>
      <c r="H6" s="322">
        <f t="shared" si="0"/>
        <v>0</v>
      </c>
      <c r="I6" s="321">
        <f t="shared" si="0"/>
        <v>0</v>
      </c>
      <c r="J6" s="323">
        <f t="shared" si="0"/>
        <v>0</v>
      </c>
      <c r="K6" s="321">
        <f t="shared" si="0"/>
        <v>0</v>
      </c>
      <c r="L6" s="321">
        <f t="shared" si="0"/>
        <v>0</v>
      </c>
      <c r="M6" s="321">
        <f t="shared" si="0"/>
        <v>0</v>
      </c>
    </row>
    <row r="7" spans="1:20" x14ac:dyDescent="0.2">
      <c r="A7" s="169" t="s">
        <v>126</v>
      </c>
      <c r="B7" s="285">
        <v>2080.9429999999993</v>
      </c>
      <c r="C7" s="272">
        <v>2080.9429999999993</v>
      </c>
      <c r="D7" s="286">
        <v>2080.9429999999993</v>
      </c>
      <c r="E7" s="301">
        <v>2079.9359999999992</v>
      </c>
      <c r="F7" s="299">
        <v>2080.8539999999994</v>
      </c>
      <c r="G7" s="286">
        <v>2080.8539999999994</v>
      </c>
      <c r="H7" s="318">
        <v>0</v>
      </c>
      <c r="I7" s="319">
        <v>0</v>
      </c>
      <c r="J7" s="320">
        <v>0</v>
      </c>
      <c r="K7" s="319">
        <v>0</v>
      </c>
      <c r="L7" s="319">
        <v>0</v>
      </c>
      <c r="M7" s="319">
        <v>0</v>
      </c>
      <c r="T7" s="41"/>
    </row>
    <row r="8" spans="1:20" x14ac:dyDescent="0.2">
      <c r="A8" s="169" t="s">
        <v>153</v>
      </c>
      <c r="B8" s="285">
        <v>2155.4440000000013</v>
      </c>
      <c r="C8" s="272">
        <v>2155.7490000000016</v>
      </c>
      <c r="D8" s="286">
        <v>2155.8130000000015</v>
      </c>
      <c r="E8" s="301">
        <v>2121.3090000000011</v>
      </c>
      <c r="F8" s="299">
        <v>2121.3090000000011</v>
      </c>
      <c r="G8" s="286">
        <v>2121.3090000000011</v>
      </c>
      <c r="H8" s="318">
        <v>0</v>
      </c>
      <c r="I8" s="319">
        <v>0</v>
      </c>
      <c r="J8" s="320">
        <v>0</v>
      </c>
      <c r="K8" s="319">
        <v>0</v>
      </c>
      <c r="L8" s="319">
        <v>0</v>
      </c>
      <c r="M8" s="319">
        <v>0</v>
      </c>
      <c r="T8" s="41"/>
    </row>
    <row r="9" spans="1:20" x14ac:dyDescent="0.2">
      <c r="A9" s="169" t="s">
        <v>154</v>
      </c>
      <c r="B9" s="285">
        <v>1872.8349999999982</v>
      </c>
      <c r="C9" s="272">
        <v>1872.1969999999983</v>
      </c>
      <c r="D9" s="286">
        <v>1872.7169999999983</v>
      </c>
      <c r="E9" s="301">
        <v>1755.5249999999983</v>
      </c>
      <c r="F9" s="299">
        <v>1754.9669999999985</v>
      </c>
      <c r="G9" s="286">
        <v>1754.9669999999985</v>
      </c>
      <c r="H9" s="318">
        <v>0</v>
      </c>
      <c r="I9" s="319">
        <v>0</v>
      </c>
      <c r="J9" s="320">
        <v>0</v>
      </c>
      <c r="K9" s="319">
        <v>0</v>
      </c>
      <c r="L9" s="319">
        <v>0</v>
      </c>
      <c r="M9" s="319">
        <v>0</v>
      </c>
      <c r="T9" s="41"/>
    </row>
    <row r="10" spans="1:20" x14ac:dyDescent="0.2">
      <c r="A10" s="169" t="s">
        <v>155</v>
      </c>
      <c r="B10" s="285">
        <v>2825.5030000000002</v>
      </c>
      <c r="C10" s="272">
        <v>2825.5030000000002</v>
      </c>
      <c r="D10" s="286">
        <v>2825.5030000000002</v>
      </c>
      <c r="E10" s="301">
        <v>2814.0280000000002</v>
      </c>
      <c r="F10" s="299">
        <v>2814.0280000000002</v>
      </c>
      <c r="G10" s="286">
        <v>2814.0280000000002</v>
      </c>
      <c r="H10" s="318">
        <v>0</v>
      </c>
      <c r="I10" s="319">
        <v>0</v>
      </c>
      <c r="J10" s="320">
        <v>0</v>
      </c>
      <c r="K10" s="319">
        <v>0</v>
      </c>
      <c r="L10" s="319">
        <v>0</v>
      </c>
      <c r="M10" s="319">
        <v>0</v>
      </c>
      <c r="T10" s="41"/>
    </row>
    <row r="11" spans="1:20" x14ac:dyDescent="0.2">
      <c r="A11" s="169" t="s">
        <v>127</v>
      </c>
      <c r="B11" s="285">
        <v>580.81900000000041</v>
      </c>
      <c r="C11" s="272">
        <v>580.82200000000034</v>
      </c>
      <c r="D11" s="286">
        <v>580.82200000000034</v>
      </c>
      <c r="E11" s="301">
        <v>581.73900000000037</v>
      </c>
      <c r="F11" s="299">
        <v>581.73900000000037</v>
      </c>
      <c r="G11" s="286">
        <v>586.68100000000038</v>
      </c>
      <c r="H11" s="318">
        <v>0</v>
      </c>
      <c r="I11" s="319">
        <v>0</v>
      </c>
      <c r="J11" s="320">
        <v>0</v>
      </c>
      <c r="K11" s="319">
        <v>0</v>
      </c>
      <c r="L11" s="319">
        <v>0</v>
      </c>
      <c r="M11" s="319">
        <v>0</v>
      </c>
      <c r="T11" s="41"/>
    </row>
    <row r="12" spans="1:20" x14ac:dyDescent="0.2">
      <c r="A12" s="169" t="s">
        <v>144</v>
      </c>
      <c r="B12" s="285">
        <v>1055.4714999999999</v>
      </c>
      <c r="C12" s="272">
        <v>1055.4694999999997</v>
      </c>
      <c r="D12" s="286">
        <v>1055.4694999999997</v>
      </c>
      <c r="E12" s="301">
        <v>1044.1455000000001</v>
      </c>
      <c r="F12" s="299">
        <v>1044.1455000000001</v>
      </c>
      <c r="G12" s="286">
        <v>1044.1455000000001</v>
      </c>
      <c r="H12" s="318">
        <v>0</v>
      </c>
      <c r="I12" s="319">
        <v>0</v>
      </c>
      <c r="J12" s="320">
        <v>0</v>
      </c>
      <c r="K12" s="319">
        <v>0</v>
      </c>
      <c r="L12" s="319">
        <v>0</v>
      </c>
      <c r="M12" s="319">
        <v>0</v>
      </c>
      <c r="T12" s="41"/>
    </row>
    <row r="13" spans="1:20" x14ac:dyDescent="0.2">
      <c r="A13" s="169" t="s">
        <v>145</v>
      </c>
      <c r="B13" s="285">
        <v>474.58100000000002</v>
      </c>
      <c r="C13" s="272">
        <v>475.745</v>
      </c>
      <c r="D13" s="286">
        <v>475.745</v>
      </c>
      <c r="E13" s="301">
        <v>443.34399999999994</v>
      </c>
      <c r="F13" s="299">
        <v>443.34599999999989</v>
      </c>
      <c r="G13" s="286">
        <v>443.34599999999989</v>
      </c>
      <c r="H13" s="318">
        <v>0</v>
      </c>
      <c r="I13" s="319">
        <v>0</v>
      </c>
      <c r="J13" s="320">
        <v>0</v>
      </c>
      <c r="K13" s="319">
        <v>0</v>
      </c>
      <c r="L13" s="319">
        <v>0</v>
      </c>
      <c r="M13" s="319">
        <v>0</v>
      </c>
      <c r="T13" s="41"/>
    </row>
    <row r="14" spans="1:20" x14ac:dyDescent="0.2">
      <c r="A14" s="169" t="s">
        <v>146</v>
      </c>
      <c r="B14" s="285">
        <v>6105.7959999999994</v>
      </c>
      <c r="C14" s="272">
        <v>6122.3709999999992</v>
      </c>
      <c r="D14" s="286">
        <v>6122.3709999999992</v>
      </c>
      <c r="E14" s="301">
        <v>6096.9349999999995</v>
      </c>
      <c r="F14" s="299">
        <v>6097.9349999999995</v>
      </c>
      <c r="G14" s="286">
        <v>6129.6949999999997</v>
      </c>
      <c r="H14" s="318">
        <v>0</v>
      </c>
      <c r="I14" s="319">
        <v>0</v>
      </c>
      <c r="J14" s="320">
        <v>0</v>
      </c>
      <c r="K14" s="319">
        <v>0</v>
      </c>
      <c r="L14" s="319">
        <v>0</v>
      </c>
      <c r="M14" s="319">
        <v>0</v>
      </c>
      <c r="T14" s="41"/>
    </row>
    <row r="15" spans="1:20" x14ac:dyDescent="0.2">
      <c r="A15" s="169" t="s">
        <v>147</v>
      </c>
      <c r="B15" s="285">
        <v>1260.4569999999999</v>
      </c>
      <c r="C15" s="272">
        <v>1278.9889999999996</v>
      </c>
      <c r="D15" s="286">
        <v>1278.9889999999996</v>
      </c>
      <c r="E15" s="301">
        <v>1317.6739999999998</v>
      </c>
      <c r="F15" s="299">
        <v>1317.1029999999998</v>
      </c>
      <c r="G15" s="286">
        <v>1167.1039999999998</v>
      </c>
      <c r="H15" s="318">
        <v>0</v>
      </c>
      <c r="I15" s="319">
        <v>0</v>
      </c>
      <c r="J15" s="320">
        <v>0</v>
      </c>
      <c r="K15" s="319">
        <v>0</v>
      </c>
      <c r="L15" s="319">
        <v>0</v>
      </c>
      <c r="M15" s="319">
        <v>0</v>
      </c>
      <c r="T15" s="41"/>
    </row>
    <row r="16" spans="1:20" x14ac:dyDescent="0.2">
      <c r="A16" s="169" t="s">
        <v>148</v>
      </c>
      <c r="B16" s="285">
        <v>3717.6599999999989</v>
      </c>
      <c r="C16" s="272">
        <v>3717.6589999999992</v>
      </c>
      <c r="D16" s="286">
        <v>3717.6599999999989</v>
      </c>
      <c r="E16" s="301">
        <v>3706.7679999999991</v>
      </c>
      <c r="F16" s="299">
        <v>3706.7679999999991</v>
      </c>
      <c r="G16" s="286">
        <v>3706.7579999999998</v>
      </c>
      <c r="H16" s="318">
        <v>0</v>
      </c>
      <c r="I16" s="319">
        <v>0</v>
      </c>
      <c r="J16" s="320">
        <v>0</v>
      </c>
      <c r="K16" s="319">
        <v>0</v>
      </c>
      <c r="L16" s="319">
        <v>0</v>
      </c>
      <c r="M16" s="319">
        <v>0</v>
      </c>
      <c r="T16" s="41"/>
    </row>
    <row r="17" spans="1:20" x14ac:dyDescent="0.2">
      <c r="A17" s="169" t="s">
        <v>149</v>
      </c>
      <c r="B17" s="285">
        <v>1064.3390000000002</v>
      </c>
      <c r="C17" s="272">
        <v>1064.3390000000002</v>
      </c>
      <c r="D17" s="286">
        <v>1064.3390000000002</v>
      </c>
      <c r="E17" s="301">
        <v>1041.6000000000006</v>
      </c>
      <c r="F17" s="299">
        <v>1041.6000000000006</v>
      </c>
      <c r="G17" s="286">
        <v>1041.6000000000006</v>
      </c>
      <c r="H17" s="318">
        <v>0</v>
      </c>
      <c r="I17" s="319">
        <v>0</v>
      </c>
      <c r="J17" s="320">
        <v>0</v>
      </c>
      <c r="K17" s="319">
        <v>0</v>
      </c>
      <c r="L17" s="319">
        <v>0</v>
      </c>
      <c r="M17" s="319">
        <v>0</v>
      </c>
      <c r="T17" s="41"/>
    </row>
    <row r="18" spans="1:20" x14ac:dyDescent="0.2">
      <c r="A18" s="169" t="s">
        <v>150</v>
      </c>
      <c r="B18" s="285">
        <v>4351.3989999999985</v>
      </c>
      <c r="C18" s="272">
        <v>4351.3979999999983</v>
      </c>
      <c r="D18" s="286">
        <v>4351.3989999999985</v>
      </c>
      <c r="E18" s="301">
        <v>4345.1669999999986</v>
      </c>
      <c r="F18" s="299">
        <v>4345.4029999999984</v>
      </c>
      <c r="G18" s="286">
        <v>4345.4029999999984</v>
      </c>
      <c r="H18" s="318">
        <v>0</v>
      </c>
      <c r="I18" s="319">
        <v>0</v>
      </c>
      <c r="J18" s="320">
        <v>0</v>
      </c>
      <c r="K18" s="319">
        <v>0</v>
      </c>
      <c r="L18" s="319">
        <v>0</v>
      </c>
      <c r="M18" s="319">
        <v>0</v>
      </c>
      <c r="T18" s="41"/>
    </row>
    <row r="19" spans="1:20" x14ac:dyDescent="0.2">
      <c r="A19" s="169" t="s">
        <v>151</v>
      </c>
      <c r="B19" s="285">
        <v>9914.8148599999986</v>
      </c>
      <c r="C19" s="272">
        <v>9914.8148599999986</v>
      </c>
      <c r="D19" s="286">
        <v>9914.8148599999986</v>
      </c>
      <c r="E19" s="301">
        <v>9895.5858599999992</v>
      </c>
      <c r="F19" s="299">
        <v>9895.5858599999992</v>
      </c>
      <c r="G19" s="286">
        <v>9895.5858599999992</v>
      </c>
      <c r="H19" s="318">
        <v>0</v>
      </c>
      <c r="I19" s="319">
        <v>0</v>
      </c>
      <c r="J19" s="320">
        <v>0</v>
      </c>
      <c r="K19" s="319">
        <v>0</v>
      </c>
      <c r="L19" s="319">
        <v>0</v>
      </c>
      <c r="M19" s="319">
        <v>0</v>
      </c>
      <c r="T19" s="41"/>
    </row>
    <row r="20" spans="1:20" x14ac:dyDescent="0.2">
      <c r="A20" s="169" t="s">
        <v>152</v>
      </c>
      <c r="B20" s="285">
        <v>1284.4899999999993</v>
      </c>
      <c r="C20" s="272">
        <v>1284.4409999999996</v>
      </c>
      <c r="D20" s="286">
        <v>1285.7349999999997</v>
      </c>
      <c r="E20" s="301">
        <v>1270.9349999999997</v>
      </c>
      <c r="F20" s="299">
        <v>1269.7879999999996</v>
      </c>
      <c r="G20" s="286">
        <v>1268.6749999999995</v>
      </c>
      <c r="H20" s="318">
        <v>0</v>
      </c>
      <c r="I20" s="319">
        <v>0</v>
      </c>
      <c r="J20" s="320">
        <v>0</v>
      </c>
      <c r="K20" s="319">
        <v>0</v>
      </c>
      <c r="L20" s="319">
        <v>0</v>
      </c>
      <c r="M20" s="319">
        <v>0</v>
      </c>
      <c r="T20" s="41"/>
    </row>
    <row r="21" spans="1:20" x14ac:dyDescent="0.2">
      <c r="A21" s="4"/>
      <c r="M21" s="3"/>
    </row>
    <row r="22" spans="1:20" x14ac:dyDescent="0.2">
      <c r="A22" s="131"/>
      <c r="B22" s="131"/>
      <c r="C22" s="131"/>
      <c r="D22" s="131"/>
      <c r="E22" s="131"/>
      <c r="F22" s="131"/>
      <c r="G22" s="131"/>
      <c r="H22" s="131"/>
      <c r="I22" s="131"/>
      <c r="J22" s="131"/>
      <c r="K22" s="131"/>
      <c r="L22" s="131"/>
      <c r="M22" s="131"/>
    </row>
    <row r="23" spans="1:20" x14ac:dyDescent="0.2">
      <c r="A23" s="10" t="s">
        <v>85</v>
      </c>
      <c r="B23" s="10">
        <v>2080.8539999999994</v>
      </c>
      <c r="C23" s="131"/>
      <c r="D23" s="131"/>
      <c r="E23" s="131"/>
      <c r="F23" s="131"/>
      <c r="G23" s="131"/>
      <c r="H23" s="131"/>
      <c r="I23" s="131"/>
      <c r="J23" s="131"/>
      <c r="K23" s="131"/>
      <c r="L23" s="131"/>
      <c r="M23" s="131"/>
    </row>
    <row r="24" spans="1:20" x14ac:dyDescent="0.2">
      <c r="A24" s="10" t="s">
        <v>76</v>
      </c>
      <c r="B24" s="10">
        <v>2121.3090000000011</v>
      </c>
      <c r="C24" s="131"/>
      <c r="D24" s="131"/>
      <c r="E24" s="131"/>
      <c r="F24" s="131"/>
      <c r="G24" s="131"/>
      <c r="H24" s="131"/>
      <c r="I24" s="131"/>
      <c r="J24" s="131"/>
      <c r="K24" s="131"/>
      <c r="L24" s="131"/>
      <c r="M24" s="131"/>
    </row>
    <row r="25" spans="1:20" x14ac:dyDescent="0.2">
      <c r="A25" s="10" t="s">
        <v>77</v>
      </c>
      <c r="B25" s="10">
        <v>1754.9669999999985</v>
      </c>
      <c r="C25" s="131"/>
      <c r="D25" s="131"/>
      <c r="E25" s="131"/>
      <c r="F25" s="131"/>
      <c r="G25" s="131"/>
      <c r="H25" s="131"/>
      <c r="I25" s="131"/>
      <c r="J25" s="131"/>
      <c r="K25" s="131"/>
      <c r="L25" s="131"/>
      <c r="M25" s="131"/>
    </row>
    <row r="26" spans="1:20" x14ac:dyDescent="0.2">
      <c r="A26" s="10" t="s">
        <v>78</v>
      </c>
      <c r="B26" s="10">
        <v>2814.0280000000002</v>
      </c>
      <c r="C26" s="131"/>
      <c r="D26" s="131"/>
      <c r="E26" s="131"/>
      <c r="F26" s="131"/>
      <c r="G26" s="131"/>
      <c r="H26" s="131"/>
      <c r="I26" s="131"/>
      <c r="J26" s="131"/>
      <c r="K26" s="131"/>
      <c r="L26" s="131"/>
      <c r="M26" s="131"/>
    </row>
    <row r="27" spans="1:20" x14ac:dyDescent="0.2">
      <c r="A27" s="10" t="s">
        <v>88</v>
      </c>
      <c r="B27" s="10">
        <v>586.68100000000038</v>
      </c>
      <c r="C27" s="131"/>
      <c r="D27" s="131"/>
      <c r="E27" s="131"/>
      <c r="F27" s="131"/>
      <c r="G27" s="131"/>
      <c r="H27" s="131"/>
      <c r="I27" s="131"/>
      <c r="J27" s="131"/>
      <c r="K27" s="131"/>
      <c r="L27" s="131"/>
      <c r="M27" s="131"/>
    </row>
    <row r="28" spans="1:20" x14ac:dyDescent="0.2">
      <c r="A28" s="10" t="s">
        <v>79</v>
      </c>
      <c r="B28" s="10">
        <v>1044.1455000000001</v>
      </c>
      <c r="C28" s="131"/>
      <c r="D28" s="131"/>
      <c r="E28" s="131"/>
      <c r="F28" s="131"/>
      <c r="G28" s="131"/>
      <c r="H28" s="131"/>
      <c r="I28" s="131"/>
      <c r="J28" s="131"/>
      <c r="K28" s="131"/>
      <c r="L28" s="131"/>
      <c r="M28" s="131"/>
    </row>
    <row r="29" spans="1:20" x14ac:dyDescent="0.2">
      <c r="A29" s="10" t="s">
        <v>80</v>
      </c>
      <c r="B29" s="10">
        <v>443.34599999999989</v>
      </c>
      <c r="C29" s="131"/>
      <c r="D29" s="131"/>
      <c r="E29" s="131"/>
      <c r="F29" s="131"/>
      <c r="G29" s="131"/>
      <c r="H29" s="131"/>
      <c r="I29" s="131"/>
      <c r="J29" s="131"/>
      <c r="K29" s="131"/>
      <c r="L29" s="131"/>
      <c r="M29" s="131"/>
    </row>
    <row r="30" spans="1:20" x14ac:dyDescent="0.2">
      <c r="A30" s="10" t="s">
        <v>81</v>
      </c>
      <c r="B30" s="10">
        <v>6129.6949999999997</v>
      </c>
      <c r="C30" s="131"/>
      <c r="D30" s="131"/>
      <c r="E30" s="131"/>
      <c r="F30" s="131"/>
      <c r="G30" s="131"/>
      <c r="H30" s="131"/>
      <c r="I30" s="131"/>
      <c r="J30" s="131"/>
      <c r="K30" s="131"/>
      <c r="L30" s="131"/>
      <c r="M30" s="131"/>
    </row>
    <row r="31" spans="1:20" x14ac:dyDescent="0.2">
      <c r="A31" s="10" t="s">
        <v>82</v>
      </c>
      <c r="B31" s="10">
        <v>1167.1039999999998</v>
      </c>
      <c r="C31" s="131"/>
      <c r="D31" s="131"/>
      <c r="E31" s="131"/>
      <c r="F31" s="131"/>
      <c r="G31" s="131"/>
      <c r="H31" s="131"/>
      <c r="I31" s="131"/>
      <c r="J31" s="131"/>
      <c r="K31" s="131"/>
      <c r="L31" s="131"/>
      <c r="M31" s="131"/>
    </row>
    <row r="32" spans="1:20" x14ac:dyDescent="0.2">
      <c r="A32" s="10" t="s">
        <v>83</v>
      </c>
      <c r="B32" s="10">
        <v>3706.7579999999998</v>
      </c>
      <c r="C32" s="131"/>
      <c r="D32" s="131"/>
      <c r="E32" s="131"/>
      <c r="F32" s="131"/>
      <c r="G32" s="131"/>
      <c r="H32" s="131"/>
      <c r="I32" s="131"/>
      <c r="J32" s="131"/>
      <c r="K32" s="131"/>
      <c r="L32" s="131"/>
      <c r="M32" s="131"/>
    </row>
    <row r="33" spans="1:13" x14ac:dyDescent="0.2">
      <c r="A33" s="10" t="s">
        <v>84</v>
      </c>
      <c r="B33" s="10">
        <v>1041.6000000000006</v>
      </c>
      <c r="C33" s="131"/>
      <c r="D33" s="131"/>
      <c r="E33" s="131"/>
      <c r="F33" s="131"/>
      <c r="G33" s="131"/>
      <c r="H33" s="131"/>
      <c r="I33" s="131"/>
      <c r="J33" s="131"/>
      <c r="K33" s="131"/>
      <c r="L33" s="131"/>
      <c r="M33" s="131"/>
    </row>
    <row r="34" spans="1:13" x14ac:dyDescent="0.2">
      <c r="A34" s="10" t="s">
        <v>86</v>
      </c>
      <c r="B34" s="10">
        <v>4345.4029999999984</v>
      </c>
      <c r="C34" s="131"/>
      <c r="D34" s="131"/>
      <c r="E34" s="131"/>
      <c r="F34" s="131"/>
      <c r="G34" s="131"/>
      <c r="H34" s="131"/>
      <c r="I34" s="131"/>
      <c r="J34" s="131"/>
      <c r="K34" s="131"/>
      <c r="L34" s="131"/>
      <c r="M34" s="131"/>
    </row>
    <row r="35" spans="1:13" x14ac:dyDescent="0.2">
      <c r="A35" s="10" t="s">
        <v>87</v>
      </c>
      <c r="B35" s="10">
        <v>9895.5858599999992</v>
      </c>
      <c r="C35" s="131"/>
      <c r="D35" s="131"/>
      <c r="E35" s="131"/>
      <c r="F35" s="131"/>
      <c r="G35" s="131"/>
      <c r="H35" s="131"/>
      <c r="I35" s="131"/>
      <c r="J35" s="131"/>
      <c r="K35" s="131"/>
      <c r="L35" s="131"/>
      <c r="M35" s="131"/>
    </row>
    <row r="36" spans="1:13" x14ac:dyDescent="0.2">
      <c r="A36" s="10" t="s">
        <v>89</v>
      </c>
      <c r="B36" s="10">
        <v>1268.6749999999995</v>
      </c>
      <c r="C36" s="131"/>
      <c r="D36" s="131"/>
      <c r="E36" s="131"/>
      <c r="F36" s="131"/>
      <c r="G36" s="131"/>
      <c r="H36" s="131"/>
      <c r="I36" s="131"/>
      <c r="J36" s="131"/>
      <c r="K36" s="131"/>
      <c r="L36" s="131"/>
      <c r="M36" s="131"/>
    </row>
    <row r="37" spans="1:13" x14ac:dyDescent="0.2">
      <c r="A37" s="131"/>
      <c r="B37" s="131"/>
      <c r="C37" s="131"/>
      <c r="D37" s="131"/>
      <c r="E37" s="131"/>
      <c r="F37" s="131"/>
      <c r="G37" s="131"/>
      <c r="H37" s="131"/>
      <c r="I37" s="131"/>
      <c r="J37" s="131"/>
      <c r="K37" s="131"/>
      <c r="L37" s="131"/>
      <c r="M37" s="131"/>
    </row>
    <row r="38" spans="1:13" x14ac:dyDescent="0.2">
      <c r="A38" s="131"/>
      <c r="B38" s="131"/>
      <c r="C38" s="131"/>
      <c r="D38" s="131"/>
      <c r="E38" s="131"/>
      <c r="F38" s="131"/>
      <c r="G38" s="131"/>
      <c r="H38" s="131"/>
      <c r="I38" s="131"/>
      <c r="J38" s="131"/>
      <c r="K38" s="131"/>
      <c r="L38" s="131"/>
      <c r="M38" s="13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row r="42" spans="1:13" x14ac:dyDescent="0.2">
      <c r="A42" s="131"/>
      <c r="B42" s="131"/>
      <c r="C42" s="131"/>
      <c r="D42" s="131"/>
      <c r="E42" s="131"/>
      <c r="F42" s="131"/>
      <c r="G42" s="131"/>
      <c r="H42" s="131"/>
      <c r="I42" s="131"/>
      <c r="J42" s="131"/>
      <c r="K42" s="131"/>
      <c r="L42" s="131"/>
      <c r="M42" s="131"/>
    </row>
    <row r="43" spans="1:13" x14ac:dyDescent="0.2">
      <c r="A43" s="131"/>
      <c r="B43" s="131"/>
      <c r="C43" s="131"/>
      <c r="D43" s="131"/>
      <c r="E43" s="131"/>
      <c r="F43" s="131"/>
      <c r="G43" s="131"/>
      <c r="H43" s="131"/>
      <c r="I43" s="131"/>
      <c r="J43" s="131"/>
      <c r="K43" s="131"/>
      <c r="L43" s="131"/>
      <c r="M43" s="131"/>
    </row>
    <row r="44" spans="1:13" x14ac:dyDescent="0.2">
      <c r="A44" s="131"/>
      <c r="B44" s="131"/>
      <c r="C44" s="131"/>
      <c r="D44" s="131"/>
      <c r="E44" s="131"/>
      <c r="F44" s="131"/>
      <c r="G44" s="131"/>
      <c r="H44" s="131"/>
      <c r="I44" s="131"/>
      <c r="J44" s="131"/>
      <c r="K44" s="131"/>
      <c r="L44" s="131"/>
      <c r="M44" s="131"/>
    </row>
    <row r="45" spans="1:13" x14ac:dyDescent="0.2">
      <c r="A45" s="131"/>
      <c r="B45" s="131"/>
      <c r="C45" s="131"/>
      <c r="D45" s="131"/>
      <c r="E45" s="131"/>
      <c r="F45" s="131"/>
      <c r="G45" s="131"/>
      <c r="H45" s="131"/>
      <c r="I45" s="131"/>
      <c r="J45" s="131"/>
      <c r="K45" s="131"/>
      <c r="L45" s="131"/>
      <c r="M45" s="131"/>
    </row>
    <row r="46" spans="1:13" x14ac:dyDescent="0.2">
      <c r="A46" s="131"/>
      <c r="B46" s="131"/>
      <c r="C46" s="131"/>
      <c r="D46" s="131"/>
      <c r="E46" s="131"/>
      <c r="F46" s="131"/>
      <c r="G46" s="131"/>
      <c r="H46" s="131"/>
      <c r="I46" s="131"/>
      <c r="J46" s="131"/>
      <c r="K46" s="131"/>
      <c r="L46" s="131"/>
      <c r="M46" s="131"/>
    </row>
    <row r="47" spans="1:13" x14ac:dyDescent="0.2">
      <c r="A47" s="131"/>
      <c r="B47" s="131"/>
      <c r="C47" s="131"/>
      <c r="D47" s="131"/>
      <c r="E47" s="131"/>
      <c r="F47" s="131"/>
      <c r="G47" s="131"/>
      <c r="H47" s="131"/>
      <c r="I47" s="131"/>
      <c r="J47" s="131"/>
      <c r="K47" s="131"/>
      <c r="L47" s="131"/>
      <c r="M47" s="131"/>
    </row>
    <row r="48" spans="1:13" x14ac:dyDescent="0.2">
      <c r="A48" s="131"/>
      <c r="B48" s="131"/>
      <c r="C48" s="131"/>
      <c r="D48" s="131"/>
      <c r="E48" s="131"/>
      <c r="F48" s="131"/>
      <c r="G48" s="131"/>
      <c r="H48" s="131"/>
      <c r="I48" s="131"/>
      <c r="J48" s="131"/>
      <c r="K48" s="131"/>
      <c r="L48" s="131"/>
      <c r="M48" s="131"/>
    </row>
    <row r="49" spans="1:13" x14ac:dyDescent="0.2">
      <c r="A49" s="131"/>
      <c r="B49" s="131"/>
      <c r="C49" s="131"/>
      <c r="D49" s="131"/>
      <c r="E49" s="131"/>
      <c r="F49" s="131"/>
      <c r="G49" s="131"/>
      <c r="H49" s="131"/>
      <c r="I49" s="131"/>
      <c r="J49" s="131"/>
      <c r="K49" s="131"/>
      <c r="L49" s="131"/>
      <c r="M49" s="131"/>
    </row>
    <row r="50" spans="1:13" x14ac:dyDescent="0.2">
      <c r="A50" s="131"/>
      <c r="B50" s="131"/>
      <c r="C50" s="131"/>
      <c r="D50" s="131"/>
      <c r="E50" s="131"/>
      <c r="F50" s="131"/>
      <c r="G50" s="131"/>
      <c r="H50" s="131"/>
      <c r="I50" s="131"/>
      <c r="J50" s="131"/>
      <c r="K50" s="131"/>
      <c r="L50" s="131"/>
      <c r="M50" s="131"/>
    </row>
    <row r="51" spans="1:13" x14ac:dyDescent="0.2">
      <c r="A51" s="131"/>
      <c r="B51" s="131"/>
      <c r="C51" s="131"/>
      <c r="D51" s="131"/>
      <c r="E51" s="131"/>
      <c r="F51" s="131"/>
      <c r="G51" s="131"/>
      <c r="H51" s="131"/>
      <c r="I51" s="131"/>
      <c r="J51" s="131"/>
      <c r="K51" s="131"/>
      <c r="L51" s="131"/>
      <c r="M51" s="131"/>
    </row>
    <row r="52" spans="1:13" x14ac:dyDescent="0.2">
      <c r="A52" s="131"/>
      <c r="B52" s="131"/>
      <c r="C52" s="131"/>
      <c r="D52" s="131"/>
      <c r="E52" s="131"/>
      <c r="F52" s="131"/>
      <c r="G52" s="131"/>
      <c r="H52" s="131"/>
      <c r="I52" s="131"/>
      <c r="J52" s="131"/>
      <c r="K52" s="131"/>
      <c r="L52" s="131"/>
      <c r="M52" s="131"/>
    </row>
    <row r="53" spans="1:13" x14ac:dyDescent="0.2">
      <c r="A53" s="131"/>
      <c r="B53" s="131"/>
      <c r="C53" s="131"/>
      <c r="D53" s="131"/>
      <c r="E53" s="131"/>
      <c r="F53" s="131"/>
      <c r="G53" s="131"/>
      <c r="H53" s="131"/>
      <c r="I53" s="131"/>
      <c r="J53" s="131"/>
      <c r="K53" s="131"/>
      <c r="L53" s="131"/>
      <c r="M53" s="131"/>
    </row>
    <row r="54" spans="1:13" x14ac:dyDescent="0.2">
      <c r="A54" s="131"/>
      <c r="B54" s="131"/>
      <c r="C54" s="131"/>
      <c r="D54" s="131"/>
      <c r="E54" s="131"/>
      <c r="F54" s="131"/>
      <c r="G54" s="131"/>
      <c r="H54" s="131"/>
      <c r="I54" s="131"/>
      <c r="J54" s="131"/>
      <c r="K54" s="131"/>
      <c r="L54" s="131"/>
      <c r="M54" s="131"/>
    </row>
    <row r="55" spans="1:13" x14ac:dyDescent="0.2">
      <c r="A55" s="131"/>
      <c r="B55" s="131"/>
      <c r="C55" s="131"/>
      <c r="D55" s="131"/>
      <c r="E55" s="131"/>
      <c r="F55" s="131"/>
      <c r="G55" s="131"/>
      <c r="H55" s="131"/>
      <c r="I55" s="131"/>
      <c r="J55" s="131"/>
      <c r="K55" s="131"/>
      <c r="L55" s="131"/>
      <c r="M55" s="131"/>
    </row>
    <row r="56" spans="1:13" x14ac:dyDescent="0.2">
      <c r="A56" s="131"/>
      <c r="B56" s="131"/>
      <c r="C56" s="131"/>
      <c r="D56" s="131"/>
      <c r="E56" s="131"/>
      <c r="F56" s="131"/>
      <c r="G56" s="131"/>
      <c r="H56" s="131"/>
      <c r="I56" s="131"/>
      <c r="J56" s="131"/>
      <c r="K56" s="131"/>
      <c r="L56" s="131"/>
      <c r="M56" s="131"/>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T30" sqref="T30"/>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1" customFormat="1" ht="20.25" x14ac:dyDescent="0.3">
      <c r="A1" s="178" t="s">
        <v>263</v>
      </c>
      <c r="N1" s="245" t="str">
        <f>'3'!N1</f>
        <v>II. čtvrtletí 2022</v>
      </c>
    </row>
    <row r="2" spans="1:21" ht="18" x14ac:dyDescent="0.25">
      <c r="A2" s="241" t="s">
        <v>264</v>
      </c>
    </row>
    <row r="3" spans="1:21" ht="6" customHeight="1" x14ac:dyDescent="0.2"/>
    <row r="4" spans="1:21" x14ac:dyDescent="0.2">
      <c r="A4" s="372">
        <v>2022</v>
      </c>
      <c r="B4" s="373" t="s">
        <v>42</v>
      </c>
      <c r="C4" s="374"/>
      <c r="D4" s="375"/>
      <c r="E4" s="374" t="s">
        <v>43</v>
      </c>
      <c r="F4" s="374"/>
      <c r="G4" s="374"/>
      <c r="H4" s="373" t="s">
        <v>44</v>
      </c>
      <c r="I4" s="374"/>
      <c r="J4" s="375"/>
      <c r="K4" s="373" t="s">
        <v>45</v>
      </c>
      <c r="L4" s="374"/>
      <c r="M4" s="375"/>
      <c r="N4" s="212" t="s">
        <v>7</v>
      </c>
    </row>
    <row r="5" spans="1:21" x14ac:dyDescent="0.2">
      <c r="A5" s="372"/>
      <c r="B5" s="283" t="s">
        <v>8</v>
      </c>
      <c r="C5" s="282" t="s">
        <v>9</v>
      </c>
      <c r="D5" s="284" t="s">
        <v>10</v>
      </c>
      <c r="E5" s="226" t="s">
        <v>11</v>
      </c>
      <c r="F5" s="226" t="s">
        <v>12</v>
      </c>
      <c r="G5" s="226" t="s">
        <v>13</v>
      </c>
      <c r="H5" s="283" t="s">
        <v>14</v>
      </c>
      <c r="I5" s="282" t="s">
        <v>15</v>
      </c>
      <c r="J5" s="284" t="s">
        <v>16</v>
      </c>
      <c r="K5" s="283" t="s">
        <v>17</v>
      </c>
      <c r="L5" s="282" t="s">
        <v>18</v>
      </c>
      <c r="M5" s="284" t="s">
        <v>19</v>
      </c>
      <c r="N5" s="197"/>
    </row>
    <row r="6" spans="1:21" x14ac:dyDescent="0.2">
      <c r="A6" s="377" t="s">
        <v>156</v>
      </c>
      <c r="B6" s="378">
        <f>SUM(B7:D7)</f>
        <v>29441.793701886148</v>
      </c>
      <c r="C6" s="379"/>
      <c r="D6" s="380"/>
      <c r="E6" s="379">
        <f t="shared" ref="E6" si="0">SUM(E7:G7)</f>
        <v>12947.446461553365</v>
      </c>
      <c r="F6" s="379"/>
      <c r="G6" s="379"/>
      <c r="H6" s="381">
        <f t="shared" ref="H6" si="1">SUM(H7:J7)</f>
        <v>0</v>
      </c>
      <c r="I6" s="382"/>
      <c r="J6" s="383"/>
      <c r="K6" s="381">
        <f t="shared" ref="K6" si="2">SUM(K7:M7)</f>
        <v>0</v>
      </c>
      <c r="L6" s="382"/>
      <c r="M6" s="383"/>
      <c r="N6" s="364">
        <f>SUM(B7:M7)</f>
        <v>42389.240163439514</v>
      </c>
    </row>
    <row r="7" spans="1:21" x14ac:dyDescent="0.2">
      <c r="A7" s="377"/>
      <c r="B7" s="287">
        <f t="shared" ref="B7:M7" si="3">SUM(B8:B15)</f>
        <v>11189.461697744153</v>
      </c>
      <c r="C7" s="280">
        <f t="shared" si="3"/>
        <v>9077.4255549467962</v>
      </c>
      <c r="D7" s="288">
        <f t="shared" si="3"/>
        <v>9174.9064491952013</v>
      </c>
      <c r="E7" s="353">
        <f t="shared" si="3"/>
        <v>7012.0987551166527</v>
      </c>
      <c r="F7" s="353">
        <f t="shared" si="3"/>
        <v>3427.917827894717</v>
      </c>
      <c r="G7" s="353">
        <f t="shared" si="3"/>
        <v>2507.4298785419965</v>
      </c>
      <c r="H7" s="322">
        <f t="shared" si="3"/>
        <v>0</v>
      </c>
      <c r="I7" s="321">
        <f t="shared" si="3"/>
        <v>0</v>
      </c>
      <c r="J7" s="323">
        <f t="shared" si="3"/>
        <v>0</v>
      </c>
      <c r="K7" s="322">
        <f t="shared" si="3"/>
        <v>0</v>
      </c>
      <c r="L7" s="321">
        <f t="shared" si="3"/>
        <v>0</v>
      </c>
      <c r="M7" s="323">
        <f t="shared" si="3"/>
        <v>0</v>
      </c>
      <c r="N7" s="364"/>
    </row>
    <row r="8" spans="1:21" x14ac:dyDescent="0.2">
      <c r="A8" s="169" t="s">
        <v>26</v>
      </c>
      <c r="B8" s="285">
        <v>2531.2044054279431</v>
      </c>
      <c r="C8" s="281">
        <v>2146.1398684906521</v>
      </c>
      <c r="D8" s="286">
        <v>2268.5949300000002</v>
      </c>
      <c r="E8" s="299">
        <v>1855.50146</v>
      </c>
      <c r="F8" s="299">
        <v>1399.1485110000003</v>
      </c>
      <c r="G8" s="299">
        <v>1172.2210139999997</v>
      </c>
      <c r="H8" s="318">
        <v>0</v>
      </c>
      <c r="I8" s="319">
        <v>0</v>
      </c>
      <c r="J8" s="320">
        <v>0</v>
      </c>
      <c r="K8" s="318">
        <v>0</v>
      </c>
      <c r="L8" s="319">
        <v>0</v>
      </c>
      <c r="M8" s="320">
        <v>0</v>
      </c>
      <c r="N8" s="224">
        <f t="shared" ref="N8:N13" si="4">SUM(B8:M8)</f>
        <v>11372.810188918596</v>
      </c>
      <c r="P8" s="124"/>
      <c r="Q8" s="41"/>
      <c r="R8" s="8"/>
      <c r="S8" s="8"/>
      <c r="T8" s="8"/>
      <c r="U8" s="8"/>
    </row>
    <row r="9" spans="1:21" x14ac:dyDescent="0.2">
      <c r="A9" s="169" t="s">
        <v>0</v>
      </c>
      <c r="B9" s="285">
        <v>263.93761599999999</v>
      </c>
      <c r="C9" s="281">
        <v>244.62605400000001</v>
      </c>
      <c r="D9" s="286">
        <v>241.57758599999997</v>
      </c>
      <c r="E9" s="299">
        <v>129.274203</v>
      </c>
      <c r="F9" s="299">
        <v>64.903003000000012</v>
      </c>
      <c r="G9" s="299">
        <v>47.892001999999991</v>
      </c>
      <c r="H9" s="318">
        <v>0</v>
      </c>
      <c r="I9" s="319">
        <v>0</v>
      </c>
      <c r="J9" s="320">
        <v>0</v>
      </c>
      <c r="K9" s="318">
        <v>0</v>
      </c>
      <c r="L9" s="319">
        <v>0</v>
      </c>
      <c r="M9" s="320">
        <v>0</v>
      </c>
      <c r="N9" s="224">
        <f t="shared" si="4"/>
        <v>992.210464</v>
      </c>
      <c r="P9" s="124"/>
      <c r="Q9" s="41"/>
    </row>
    <row r="10" spans="1:21" x14ac:dyDescent="0.2">
      <c r="A10" s="169" t="s">
        <v>1</v>
      </c>
      <c r="B10" s="285">
        <v>115.88645399999999</v>
      </c>
      <c r="C10" s="281">
        <v>96.609393000000026</v>
      </c>
      <c r="D10" s="286">
        <v>90.690401999999978</v>
      </c>
      <c r="E10" s="299">
        <v>65.605285999999992</v>
      </c>
      <c r="F10" s="299">
        <v>14.506164999999999</v>
      </c>
      <c r="G10" s="299">
        <v>6.4438019999999989</v>
      </c>
      <c r="H10" s="318">
        <v>0</v>
      </c>
      <c r="I10" s="319">
        <v>0</v>
      </c>
      <c r="J10" s="320">
        <v>0</v>
      </c>
      <c r="K10" s="318">
        <v>0</v>
      </c>
      <c r="L10" s="319">
        <v>0</v>
      </c>
      <c r="M10" s="320">
        <v>0</v>
      </c>
      <c r="N10" s="224">
        <f t="shared" si="4"/>
        <v>389.74150199999997</v>
      </c>
      <c r="P10" s="124"/>
      <c r="Q10" s="41"/>
    </row>
    <row r="11" spans="1:21" x14ac:dyDescent="0.2">
      <c r="A11" s="169" t="s">
        <v>2</v>
      </c>
      <c r="B11" s="285">
        <v>37.318849000000007</v>
      </c>
      <c r="C11" s="281">
        <v>30.362924</v>
      </c>
      <c r="D11" s="286">
        <v>28.75788</v>
      </c>
      <c r="E11" s="299">
        <v>23.056121999999998</v>
      </c>
      <c r="F11" s="299">
        <v>7.7327910000000033</v>
      </c>
      <c r="G11" s="299">
        <v>4.1465889999999996</v>
      </c>
      <c r="H11" s="318">
        <v>0</v>
      </c>
      <c r="I11" s="319">
        <v>0</v>
      </c>
      <c r="J11" s="320">
        <v>0</v>
      </c>
      <c r="K11" s="318">
        <v>0</v>
      </c>
      <c r="L11" s="319">
        <v>0</v>
      </c>
      <c r="M11" s="320">
        <v>0</v>
      </c>
      <c r="N11" s="224">
        <f t="shared" si="4"/>
        <v>131.37515500000001</v>
      </c>
      <c r="P11" s="124"/>
      <c r="Q11" s="41"/>
    </row>
    <row r="12" spans="1:21" x14ac:dyDescent="0.2">
      <c r="A12" s="169" t="s">
        <v>6</v>
      </c>
      <c r="B12" s="285">
        <v>45.817778999999994</v>
      </c>
      <c r="C12" s="281">
        <v>45.862244000000004</v>
      </c>
      <c r="D12" s="286">
        <v>49.918587000000002</v>
      </c>
      <c r="E12" s="299">
        <v>37.876573999999998</v>
      </c>
      <c r="F12" s="299">
        <v>20.719594000000001</v>
      </c>
      <c r="G12" s="299">
        <v>13.565954999999999</v>
      </c>
      <c r="H12" s="318">
        <v>0</v>
      </c>
      <c r="I12" s="319">
        <v>0</v>
      </c>
      <c r="J12" s="320">
        <v>0</v>
      </c>
      <c r="K12" s="318">
        <v>0</v>
      </c>
      <c r="L12" s="319">
        <v>0</v>
      </c>
      <c r="M12" s="320">
        <v>0</v>
      </c>
      <c r="N12" s="224">
        <f t="shared" si="4"/>
        <v>213.76073300000002</v>
      </c>
      <c r="P12" s="124"/>
      <c r="Q12" s="41"/>
    </row>
    <row r="13" spans="1:21" x14ac:dyDescent="0.2">
      <c r="A13" s="169" t="s">
        <v>25</v>
      </c>
      <c r="B13" s="285">
        <v>4988.1175533162113</v>
      </c>
      <c r="C13" s="281">
        <v>3927.7010574561427</v>
      </c>
      <c r="D13" s="286">
        <v>3926.0390241951995</v>
      </c>
      <c r="E13" s="299">
        <v>3043.1791571166523</v>
      </c>
      <c r="F13" s="299">
        <v>1235.9202848947175</v>
      </c>
      <c r="G13" s="299">
        <v>840.66863054199632</v>
      </c>
      <c r="H13" s="318">
        <v>0</v>
      </c>
      <c r="I13" s="319">
        <v>0</v>
      </c>
      <c r="J13" s="320">
        <v>0</v>
      </c>
      <c r="K13" s="318">
        <v>0</v>
      </c>
      <c r="L13" s="319">
        <v>0</v>
      </c>
      <c r="M13" s="320">
        <v>0</v>
      </c>
      <c r="N13" s="224">
        <f t="shared" si="4"/>
        <v>17961.625707520921</v>
      </c>
      <c r="P13" s="124"/>
      <c r="Q13" s="41"/>
      <c r="R13" s="8"/>
      <c r="S13" s="8"/>
      <c r="T13" s="8"/>
      <c r="U13" s="8"/>
    </row>
    <row r="14" spans="1:21" x14ac:dyDescent="0.2">
      <c r="A14" s="169" t="s">
        <v>5</v>
      </c>
      <c r="B14" s="285">
        <v>2792.5001629999979</v>
      </c>
      <c r="C14" s="281">
        <v>2265.7320790000017</v>
      </c>
      <c r="D14" s="286">
        <v>2247.9948000000004</v>
      </c>
      <c r="E14" s="299">
        <v>1698.2315030000002</v>
      </c>
      <c r="F14" s="299">
        <v>629.84386799999947</v>
      </c>
      <c r="G14" s="299">
        <v>371.92993900000016</v>
      </c>
      <c r="H14" s="318">
        <v>0</v>
      </c>
      <c r="I14" s="319">
        <v>0</v>
      </c>
      <c r="J14" s="320">
        <v>0</v>
      </c>
      <c r="K14" s="318">
        <v>0</v>
      </c>
      <c r="L14" s="319">
        <v>0</v>
      </c>
      <c r="M14" s="320">
        <v>0</v>
      </c>
      <c r="N14" s="224">
        <f t="shared" ref="N14:N15" si="5">SUM(B14:M14)</f>
        <v>10006.232352000001</v>
      </c>
      <c r="P14" s="124"/>
      <c r="Q14" s="41"/>
      <c r="R14" s="8"/>
      <c r="S14" s="8"/>
      <c r="T14" s="8"/>
      <c r="U14" s="8"/>
    </row>
    <row r="15" spans="1:21" x14ac:dyDescent="0.2">
      <c r="A15" s="169" t="s">
        <v>3</v>
      </c>
      <c r="B15" s="285">
        <v>414.67887800000017</v>
      </c>
      <c r="C15" s="281">
        <v>320.39193499999993</v>
      </c>
      <c r="D15" s="286">
        <v>321.3332400000001</v>
      </c>
      <c r="E15" s="299">
        <v>159.37444999999997</v>
      </c>
      <c r="F15" s="299">
        <v>55.143611000000007</v>
      </c>
      <c r="G15" s="299">
        <v>50.561946999999982</v>
      </c>
      <c r="H15" s="318">
        <v>0</v>
      </c>
      <c r="I15" s="319">
        <v>0</v>
      </c>
      <c r="J15" s="320">
        <v>0</v>
      </c>
      <c r="K15" s="318">
        <v>0</v>
      </c>
      <c r="L15" s="319">
        <v>0</v>
      </c>
      <c r="M15" s="320">
        <v>0</v>
      </c>
      <c r="N15" s="224">
        <f t="shared" si="5"/>
        <v>1321.4840610000001</v>
      </c>
      <c r="P15" s="124"/>
      <c r="Q15" s="41"/>
    </row>
    <row r="16" spans="1:21" x14ac:dyDescent="0.2">
      <c r="A16" s="122" t="s">
        <v>167</v>
      </c>
      <c r="N16" s="3"/>
    </row>
    <row r="17" spans="1:2" x14ac:dyDescent="0.2">
      <c r="A17" s="193"/>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O35" sqref="O35"/>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6384" width="9.140625" style="7"/>
  </cols>
  <sheetData>
    <row r="1" spans="1:12" ht="18" x14ac:dyDescent="0.25">
      <c r="A1" s="241" t="s">
        <v>265</v>
      </c>
      <c r="B1" s="6"/>
      <c r="J1" s="245" t="str">
        <f>'3'!N1</f>
        <v>II. čtvrtletí 2022</v>
      </c>
    </row>
    <row r="2" spans="1:12" ht="6" customHeight="1" x14ac:dyDescent="0.2">
      <c r="A2" s="6"/>
      <c r="B2" s="386"/>
      <c r="C2" s="386"/>
      <c r="D2" s="386"/>
      <c r="E2" s="386"/>
      <c r="F2" s="386"/>
      <c r="G2" s="386"/>
      <c r="H2" s="386"/>
      <c r="I2" s="386"/>
      <c r="J2" s="386"/>
    </row>
    <row r="3" spans="1:12" ht="36" x14ac:dyDescent="0.2">
      <c r="A3" s="351">
        <v>2022</v>
      </c>
      <c r="B3" s="211" t="s">
        <v>26</v>
      </c>
      <c r="C3" s="211" t="s">
        <v>0</v>
      </c>
      <c r="D3" s="211" t="s">
        <v>1</v>
      </c>
      <c r="E3" s="211" t="s">
        <v>2</v>
      </c>
      <c r="F3" s="211" t="s">
        <v>206</v>
      </c>
      <c r="G3" s="211" t="s">
        <v>25</v>
      </c>
      <c r="H3" s="211" t="s">
        <v>5</v>
      </c>
      <c r="I3" s="211" t="s">
        <v>3</v>
      </c>
      <c r="J3" s="211" t="s">
        <v>4</v>
      </c>
    </row>
    <row r="4" spans="1:12" ht="12" customHeight="1" x14ac:dyDescent="0.2">
      <c r="A4" s="225" t="s">
        <v>158</v>
      </c>
      <c r="B4" s="198">
        <f>SUM(B5:B18)</f>
        <v>4426.8709849999996</v>
      </c>
      <c r="C4" s="198">
        <f t="shared" ref="C4:I4" si="0">SUM(C5:C18)</f>
        <v>242.069208</v>
      </c>
      <c r="D4" s="198">
        <f t="shared" si="0"/>
        <v>86.555252999999979</v>
      </c>
      <c r="E4" s="198">
        <f t="shared" si="0"/>
        <v>34.935502</v>
      </c>
      <c r="F4" s="198">
        <f t="shared" si="0"/>
        <v>72.162123000000008</v>
      </c>
      <c r="G4" s="198">
        <f t="shared" si="0"/>
        <v>5119.7680725533655</v>
      </c>
      <c r="H4" s="198">
        <f t="shared" si="0"/>
        <v>2700.0053099999991</v>
      </c>
      <c r="I4" s="198">
        <f t="shared" si="0"/>
        <v>265.08000799999991</v>
      </c>
      <c r="J4" s="198">
        <f t="shared" ref="J4" si="1">SUM(B4:I4)</f>
        <v>12947.446461553362</v>
      </c>
      <c r="L4" s="41"/>
    </row>
    <row r="5" spans="1:12" x14ac:dyDescent="0.2">
      <c r="A5" s="201" t="s">
        <v>129</v>
      </c>
      <c r="B5" s="210">
        <v>49.719645</v>
      </c>
      <c r="C5" s="210">
        <v>4.2601439999999995</v>
      </c>
      <c r="D5" s="210">
        <v>32.687016999999997</v>
      </c>
      <c r="E5" s="210">
        <v>6.6031489999999993</v>
      </c>
      <c r="F5" s="210">
        <v>0.83970499999999992</v>
      </c>
      <c r="G5" s="210">
        <v>973.13907499999993</v>
      </c>
      <c r="H5" s="210">
        <v>663.11577599999964</v>
      </c>
      <c r="I5" s="210">
        <v>14.382490000000001</v>
      </c>
      <c r="J5" s="199">
        <f t="shared" ref="J5:J18" si="2">SUM(B5:I5)</f>
        <v>1744.7470009999995</v>
      </c>
      <c r="L5" s="41"/>
    </row>
    <row r="6" spans="1:12" x14ac:dyDescent="0.2">
      <c r="A6" s="201" t="s">
        <v>99</v>
      </c>
      <c r="B6" s="210">
        <v>169.75390400000003</v>
      </c>
      <c r="C6" s="210">
        <v>4.6821609999999998</v>
      </c>
      <c r="D6" s="210">
        <v>5.5429919999999999</v>
      </c>
      <c r="E6" s="210">
        <v>0.921435</v>
      </c>
      <c r="F6" s="210">
        <v>3.8550149999999999</v>
      </c>
      <c r="G6" s="210">
        <v>296.131528</v>
      </c>
      <c r="H6" s="210">
        <v>228.97388699999996</v>
      </c>
      <c r="I6" s="210">
        <v>39.04374099999999</v>
      </c>
      <c r="J6" s="199">
        <f t="shared" si="2"/>
        <v>748.90466300000003</v>
      </c>
      <c r="L6" s="41"/>
    </row>
    <row r="7" spans="1:12" x14ac:dyDescent="0.2">
      <c r="A7" s="201" t="s">
        <v>100</v>
      </c>
      <c r="B7" s="210">
        <v>77.420714999999987</v>
      </c>
      <c r="C7" s="210">
        <v>0.98800999999999994</v>
      </c>
      <c r="D7" s="210">
        <v>6.5000000000000002E-2</v>
      </c>
      <c r="E7" s="210">
        <v>3.1E-2</v>
      </c>
      <c r="F7" s="210">
        <v>13.672383000000002</v>
      </c>
      <c r="G7" s="210">
        <v>409.6249889990001</v>
      </c>
      <c r="H7" s="210">
        <v>105.93749700000002</v>
      </c>
      <c r="I7" s="210">
        <v>95.556131999999977</v>
      </c>
      <c r="J7" s="199">
        <f t="shared" si="2"/>
        <v>703.29572599900007</v>
      </c>
      <c r="L7" s="41"/>
    </row>
    <row r="8" spans="1:12" x14ac:dyDescent="0.2">
      <c r="A8" s="201" t="s">
        <v>101</v>
      </c>
      <c r="B8" s="210">
        <v>30.236996999999992</v>
      </c>
      <c r="C8" s="210">
        <v>17.751359999999998</v>
      </c>
      <c r="D8" s="210">
        <v>2.4116939999999998</v>
      </c>
      <c r="E8" s="210">
        <v>2.3427099999999998</v>
      </c>
      <c r="F8" s="210">
        <v>1.24149</v>
      </c>
      <c r="G8" s="210">
        <v>259.22150999999997</v>
      </c>
      <c r="H8" s="210">
        <v>114.50714199999999</v>
      </c>
      <c r="I8" s="210">
        <v>24.426603000000004</v>
      </c>
      <c r="J8" s="199">
        <f t="shared" si="2"/>
        <v>452.13950599999993</v>
      </c>
      <c r="L8" s="41"/>
    </row>
    <row r="9" spans="1:12" x14ac:dyDescent="0.2">
      <c r="A9" s="201" t="s">
        <v>128</v>
      </c>
      <c r="B9" s="210">
        <v>34.465548999999996</v>
      </c>
      <c r="C9" s="210">
        <v>6.8723499999999991</v>
      </c>
      <c r="D9" s="210">
        <v>0.36362</v>
      </c>
      <c r="E9" s="210">
        <v>0.5484</v>
      </c>
      <c r="F9" s="210">
        <v>8.1443449999999995</v>
      </c>
      <c r="G9" s="210">
        <v>135.54029600000004</v>
      </c>
      <c r="H9" s="210">
        <v>48.13838100000001</v>
      </c>
      <c r="I9" s="210">
        <v>2.1132300000000002</v>
      </c>
      <c r="J9" s="199">
        <f t="shared" si="2"/>
        <v>236.18617100000003</v>
      </c>
      <c r="L9" s="41"/>
    </row>
    <row r="10" spans="1:12" x14ac:dyDescent="0.2">
      <c r="A10" s="201" t="s">
        <v>102</v>
      </c>
      <c r="B10" s="210">
        <v>164.42643499999997</v>
      </c>
      <c r="C10" s="210">
        <v>1.10947</v>
      </c>
      <c r="D10" s="210">
        <v>2.3398000000000003</v>
      </c>
      <c r="E10" s="210">
        <v>1.123</v>
      </c>
      <c r="F10" s="210">
        <v>0.129</v>
      </c>
      <c r="G10" s="210">
        <v>233.71566999999999</v>
      </c>
      <c r="H10" s="210">
        <v>129.35755699999999</v>
      </c>
      <c r="I10" s="210">
        <v>10.505257000000002</v>
      </c>
      <c r="J10" s="199">
        <f t="shared" si="2"/>
        <v>542.70618899999999</v>
      </c>
      <c r="L10" s="41"/>
    </row>
    <row r="11" spans="1:12" x14ac:dyDescent="0.2">
      <c r="A11" s="201" t="s">
        <v>103</v>
      </c>
      <c r="B11" s="210">
        <v>26.778789</v>
      </c>
      <c r="C11" s="210">
        <v>0.85</v>
      </c>
      <c r="D11" s="210">
        <v>0.79100000000000004</v>
      </c>
      <c r="E11" s="210">
        <v>0.20280000000000001</v>
      </c>
      <c r="F11" s="210">
        <v>2.5122100000000001</v>
      </c>
      <c r="G11" s="210">
        <v>157.60492200000002</v>
      </c>
      <c r="H11" s="210">
        <v>82.600954999999942</v>
      </c>
      <c r="I11" s="210">
        <v>1.011239</v>
      </c>
      <c r="J11" s="199">
        <f t="shared" si="2"/>
        <v>272.35191499999996</v>
      </c>
      <c r="L11" s="41"/>
    </row>
    <row r="12" spans="1:12" x14ac:dyDescent="0.2">
      <c r="A12" s="201" t="s">
        <v>104</v>
      </c>
      <c r="B12" s="210">
        <v>963.9274539999999</v>
      </c>
      <c r="C12" s="210">
        <v>123.517706</v>
      </c>
      <c r="D12" s="210">
        <v>6.1651440000000006</v>
      </c>
      <c r="E12" s="210">
        <v>13.975979000000001</v>
      </c>
      <c r="F12" s="210">
        <v>4.4749999999999998E-2</v>
      </c>
      <c r="G12" s="210">
        <v>834.31925200000046</v>
      </c>
      <c r="H12" s="210">
        <v>404.37191999999999</v>
      </c>
      <c r="I12" s="210">
        <v>8.2310219999999994</v>
      </c>
      <c r="J12" s="199">
        <f t="shared" si="2"/>
        <v>2354.5532270000003</v>
      </c>
    </row>
    <row r="13" spans="1:12" x14ac:dyDescent="0.2">
      <c r="A13" s="201" t="s">
        <v>105</v>
      </c>
      <c r="B13" s="210">
        <v>92.193134000000001</v>
      </c>
      <c r="C13" s="210">
        <v>4.3467400000000005</v>
      </c>
      <c r="D13" s="210">
        <v>0.11231000000000001</v>
      </c>
      <c r="E13" s="210">
        <v>2.2248360000000003</v>
      </c>
      <c r="F13" s="210">
        <v>2.247061</v>
      </c>
      <c r="G13" s="210">
        <v>222.62327699999992</v>
      </c>
      <c r="H13" s="210">
        <v>147.30988799999997</v>
      </c>
      <c r="I13" s="210">
        <v>2.4441400000000004</v>
      </c>
      <c r="J13" s="199">
        <f t="shared" si="2"/>
        <v>473.50138599999985</v>
      </c>
    </row>
    <row r="14" spans="1:12" x14ac:dyDescent="0.2">
      <c r="A14" s="201" t="s">
        <v>106</v>
      </c>
      <c r="B14" s="210">
        <v>63.235480999999993</v>
      </c>
      <c r="C14" s="210">
        <v>5.1067</v>
      </c>
      <c r="D14" s="210">
        <v>7.0300999999999991</v>
      </c>
      <c r="E14" s="210">
        <v>2.8201240000000003</v>
      </c>
      <c r="F14" s="210">
        <v>10.037229999999997</v>
      </c>
      <c r="G14" s="210">
        <v>182.23522055436445</v>
      </c>
      <c r="H14" s="210">
        <v>108.699322</v>
      </c>
      <c r="I14" s="210">
        <v>26.107654000000004</v>
      </c>
      <c r="J14" s="199">
        <f t="shared" si="2"/>
        <v>405.2718315543645</v>
      </c>
    </row>
    <row r="15" spans="1:12" x14ac:dyDescent="0.2">
      <c r="A15" s="201" t="s">
        <v>107</v>
      </c>
      <c r="B15" s="210">
        <v>182.98725100000001</v>
      </c>
      <c r="C15" s="210">
        <v>0.82125999999999999</v>
      </c>
      <c r="D15" s="210">
        <v>4.1955799999999996</v>
      </c>
      <c r="E15" s="210">
        <v>0.38545699999999999</v>
      </c>
      <c r="F15" s="210">
        <v>8.2314139999999991</v>
      </c>
      <c r="G15" s="210">
        <v>262.45472900000004</v>
      </c>
      <c r="H15" s="210">
        <v>184.23951799999995</v>
      </c>
      <c r="I15" s="210">
        <v>8.8440599999999989</v>
      </c>
      <c r="J15" s="199">
        <f t="shared" si="2"/>
        <v>652.15926899999999</v>
      </c>
    </row>
    <row r="16" spans="1:12" x14ac:dyDescent="0.2">
      <c r="A16" s="201" t="s">
        <v>108</v>
      </c>
      <c r="B16" s="210">
        <v>1361.4401469999998</v>
      </c>
      <c r="C16" s="210">
        <v>1.4499980000000001</v>
      </c>
      <c r="D16" s="210">
        <v>3.2215359999999995</v>
      </c>
      <c r="E16" s="210">
        <v>0.12</v>
      </c>
      <c r="F16" s="210">
        <v>4.440360000000001</v>
      </c>
      <c r="G16" s="210">
        <v>367.3416509999999</v>
      </c>
      <c r="H16" s="210">
        <v>155.08721999999995</v>
      </c>
      <c r="I16" s="210">
        <v>3.0164720000000003</v>
      </c>
      <c r="J16" s="199">
        <f t="shared" si="2"/>
        <v>1896.1173839999997</v>
      </c>
    </row>
    <row r="17" spans="1:17" x14ac:dyDescent="0.2">
      <c r="A17" s="201" t="s">
        <v>109</v>
      </c>
      <c r="B17" s="210">
        <v>819.83778200000017</v>
      </c>
      <c r="C17" s="210">
        <v>70.221629000000007</v>
      </c>
      <c r="D17" s="210">
        <v>19.399549999999998</v>
      </c>
      <c r="E17" s="210">
        <v>1.888144</v>
      </c>
      <c r="F17" s="210">
        <v>14.483969999999999</v>
      </c>
      <c r="G17" s="210">
        <v>600.34671400000002</v>
      </c>
      <c r="H17" s="210">
        <v>248.239608</v>
      </c>
      <c r="I17" s="210">
        <v>28.940921000000003</v>
      </c>
      <c r="J17" s="199">
        <f t="shared" si="2"/>
        <v>1803.3583180000005</v>
      </c>
    </row>
    <row r="18" spans="1:17" x14ac:dyDescent="0.2">
      <c r="A18" s="201" t="s">
        <v>110</v>
      </c>
      <c r="B18" s="210">
        <v>390.44770199999999</v>
      </c>
      <c r="C18" s="210">
        <v>9.1680000000000011E-2</v>
      </c>
      <c r="D18" s="210">
        <v>2.2299099999999998</v>
      </c>
      <c r="E18" s="210">
        <v>1.7484680000000001</v>
      </c>
      <c r="F18" s="210">
        <v>2.2831900000000003</v>
      </c>
      <c r="G18" s="210">
        <v>185.46923899999996</v>
      </c>
      <c r="H18" s="210">
        <v>79.42663899999998</v>
      </c>
      <c r="I18" s="210">
        <v>0.45704700000000004</v>
      </c>
      <c r="J18" s="199">
        <f t="shared" si="2"/>
        <v>662.15387499999997</v>
      </c>
    </row>
    <row r="19" spans="1:17" x14ac:dyDescent="0.2">
      <c r="A19" s="242" t="s">
        <v>167</v>
      </c>
      <c r="J19" s="3"/>
    </row>
    <row r="20" spans="1:17" x14ac:dyDescent="0.2">
      <c r="A20" s="203"/>
    </row>
    <row r="32" spans="1:17" x14ac:dyDescent="0.2">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A27" sqref="A27"/>
    </sheetView>
  </sheetViews>
  <sheetFormatPr defaultColWidth="9.140625" defaultRowHeight="12" x14ac:dyDescent="0.2"/>
  <cols>
    <col min="1" max="1" width="38" style="74" customWidth="1"/>
    <col min="2" max="9" width="13.28515625" style="74" customWidth="1"/>
    <col min="10" max="15" width="9.140625" style="182" customWidth="1"/>
    <col min="16" max="16384" width="9.140625" style="74"/>
  </cols>
  <sheetData>
    <row r="1" spans="1:15" ht="20.25" x14ac:dyDescent="0.3">
      <c r="A1" s="179" t="s">
        <v>266</v>
      </c>
      <c r="I1" s="246" t="str">
        <f>'3'!N1</f>
        <v>II. čtvrtletí 2022</v>
      </c>
    </row>
    <row r="2" spans="1:15" ht="18" x14ac:dyDescent="0.25">
      <c r="A2" s="243" t="s">
        <v>267</v>
      </c>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4" t="s">
        <v>7</v>
      </c>
      <c r="I5" s="374"/>
    </row>
    <row r="6" spans="1:15" x14ac:dyDescent="0.2">
      <c r="A6" s="388"/>
      <c r="B6" s="283" t="s">
        <v>288</v>
      </c>
      <c r="C6" s="284" t="s">
        <v>289</v>
      </c>
      <c r="D6" s="283" t="s">
        <v>288</v>
      </c>
      <c r="E6" s="284" t="s">
        <v>289</v>
      </c>
      <c r="F6" s="283" t="s">
        <v>288</v>
      </c>
      <c r="G6" s="284" t="s">
        <v>289</v>
      </c>
      <c r="H6" s="302" t="s">
        <v>288</v>
      </c>
      <c r="I6" s="302" t="s">
        <v>289</v>
      </c>
      <c r="J6" s="274"/>
      <c r="O6" s="274"/>
    </row>
    <row r="7" spans="1:15" ht="13.5" x14ac:dyDescent="0.2">
      <c r="A7" s="174" t="s">
        <v>196</v>
      </c>
      <c r="B7" s="287">
        <v>2079.9359999999992</v>
      </c>
      <c r="C7" s="343">
        <v>5.400370421143106E-2</v>
      </c>
      <c r="D7" s="287">
        <v>2080.8539999999994</v>
      </c>
      <c r="E7" s="343">
        <v>5.402770760577924E-2</v>
      </c>
      <c r="F7" s="303">
        <v>2080.8539999999994</v>
      </c>
      <c r="G7" s="343">
        <v>5.4188692656236423E-2</v>
      </c>
      <c r="H7" s="195">
        <v>2080.8539999999994</v>
      </c>
      <c r="I7" s="207">
        <v>5.4188692656236423E-2</v>
      </c>
      <c r="J7" s="275"/>
      <c r="O7" s="276"/>
    </row>
    <row r="8" spans="1:15" x14ac:dyDescent="0.2">
      <c r="A8" s="170" t="s">
        <v>327</v>
      </c>
      <c r="B8" s="287">
        <v>451215.02800000005</v>
      </c>
      <c r="C8" s="343">
        <v>3.3729988670291311E-2</v>
      </c>
      <c r="D8" s="287">
        <v>246489.17199999999</v>
      </c>
      <c r="E8" s="343">
        <v>2.6486426370191114E-2</v>
      </c>
      <c r="F8" s="303">
        <v>205426.18100000004</v>
      </c>
      <c r="G8" s="343">
        <v>2.6129879113206262E-2</v>
      </c>
      <c r="H8" s="195">
        <v>903130.38100000005</v>
      </c>
      <c r="I8" s="207">
        <v>2.9566970555865612E-2</v>
      </c>
      <c r="J8" s="275"/>
      <c r="O8" s="276"/>
    </row>
    <row r="9" spans="1:15" x14ac:dyDescent="0.2">
      <c r="A9" s="170" t="s">
        <v>328</v>
      </c>
      <c r="B9" s="287">
        <v>354342.78899999999</v>
      </c>
      <c r="C9" s="343">
        <v>4.5911491546191473E-2</v>
      </c>
      <c r="D9" s="287">
        <v>168149.87200000003</v>
      </c>
      <c r="E9" s="343">
        <v>4.2636825110964269E-2</v>
      </c>
      <c r="F9" s="303">
        <v>132164.49800000002</v>
      </c>
      <c r="G9" s="343">
        <v>4.4282889110268564E-2</v>
      </c>
      <c r="H9" s="195">
        <v>654657.15899999999</v>
      </c>
      <c r="I9" s="208">
        <v>4.4697860122807929E-2</v>
      </c>
      <c r="J9" s="277"/>
      <c r="O9" s="278"/>
    </row>
    <row r="10" spans="1:15" x14ac:dyDescent="0.2">
      <c r="A10" s="173" t="s">
        <v>40</v>
      </c>
      <c r="B10" s="285">
        <v>0</v>
      </c>
      <c r="C10" s="344">
        <v>0</v>
      </c>
      <c r="D10" s="285">
        <v>0</v>
      </c>
      <c r="E10" s="344">
        <v>0</v>
      </c>
      <c r="F10" s="301">
        <v>0</v>
      </c>
      <c r="G10" s="347">
        <v>0</v>
      </c>
      <c r="H10" s="192">
        <v>0</v>
      </c>
      <c r="I10" s="209">
        <v>0</v>
      </c>
      <c r="J10" s="277"/>
      <c r="O10" s="278"/>
    </row>
    <row r="11" spans="1:15" x14ac:dyDescent="0.2">
      <c r="A11" s="173" t="s">
        <v>39</v>
      </c>
      <c r="B11" s="285">
        <v>3937</v>
      </c>
      <c r="C11" s="344">
        <v>7.3279699492553432E-2</v>
      </c>
      <c r="D11" s="285">
        <v>3401</v>
      </c>
      <c r="E11" s="344">
        <v>8.7258019989552627E-2</v>
      </c>
      <c r="F11" s="301">
        <v>2602</v>
      </c>
      <c r="G11" s="347">
        <v>8.2981591736181554E-2</v>
      </c>
      <c r="H11" s="192">
        <v>9940</v>
      </c>
      <c r="I11" s="209">
        <v>8.0123574734405859E-2</v>
      </c>
      <c r="J11" s="277"/>
      <c r="O11" s="278"/>
    </row>
    <row r="12" spans="1:15" x14ac:dyDescent="0.2">
      <c r="A12" s="173" t="s">
        <v>38</v>
      </c>
      <c r="B12" s="285">
        <v>0</v>
      </c>
      <c r="C12" s="344">
        <v>0</v>
      </c>
      <c r="D12" s="285">
        <v>0</v>
      </c>
      <c r="E12" s="344">
        <v>0</v>
      </c>
      <c r="F12" s="301">
        <v>0</v>
      </c>
      <c r="G12" s="347">
        <v>0</v>
      </c>
      <c r="H12" s="192">
        <v>0</v>
      </c>
      <c r="I12" s="209">
        <v>0</v>
      </c>
      <c r="J12" s="277"/>
      <c r="O12" s="278"/>
    </row>
    <row r="13" spans="1:15" x14ac:dyDescent="0.2">
      <c r="A13" s="173" t="s">
        <v>60</v>
      </c>
      <c r="B13" s="285">
        <v>0</v>
      </c>
      <c r="C13" s="344">
        <v>0</v>
      </c>
      <c r="D13" s="285">
        <v>0</v>
      </c>
      <c r="E13" s="344">
        <v>0</v>
      </c>
      <c r="F13" s="301">
        <v>528</v>
      </c>
      <c r="G13" s="347">
        <v>0.21066474302093244</v>
      </c>
      <c r="H13" s="192">
        <v>528</v>
      </c>
      <c r="I13" s="209">
        <v>5.5196764967784119E-2</v>
      </c>
      <c r="J13" s="277"/>
      <c r="O13" s="278"/>
    </row>
    <row r="14" spans="1:15" x14ac:dyDescent="0.2">
      <c r="A14" s="173" t="s">
        <v>61</v>
      </c>
      <c r="B14" s="285">
        <v>463</v>
      </c>
      <c r="C14" s="344">
        <v>0.40851475329414655</v>
      </c>
      <c r="D14" s="285">
        <v>687</v>
      </c>
      <c r="E14" s="344">
        <v>0.55982463717333375</v>
      </c>
      <c r="F14" s="301">
        <v>658</v>
      </c>
      <c r="G14" s="347">
        <v>0.58712256406595764</v>
      </c>
      <c r="H14" s="192">
        <v>1808</v>
      </c>
      <c r="I14" s="209">
        <v>0.51935159183560919</v>
      </c>
      <c r="J14" s="277"/>
      <c r="O14" s="278"/>
    </row>
    <row r="15" spans="1:15" x14ac:dyDescent="0.2">
      <c r="A15" s="173" t="s">
        <v>62</v>
      </c>
      <c r="B15" s="285">
        <v>0</v>
      </c>
      <c r="C15" s="344">
        <v>0</v>
      </c>
      <c r="D15" s="285">
        <v>0</v>
      </c>
      <c r="E15" s="344">
        <v>0</v>
      </c>
      <c r="F15" s="301">
        <v>0</v>
      </c>
      <c r="G15" s="347">
        <v>0</v>
      </c>
      <c r="H15" s="192">
        <v>0</v>
      </c>
      <c r="I15" s="209">
        <v>0</v>
      </c>
      <c r="J15" s="277"/>
      <c r="O15" s="278"/>
    </row>
    <row r="16" spans="1:15" x14ac:dyDescent="0.2">
      <c r="A16" s="173" t="s">
        <v>37</v>
      </c>
      <c r="B16" s="285">
        <v>0</v>
      </c>
      <c r="C16" s="344">
        <v>0</v>
      </c>
      <c r="D16" s="285">
        <v>0</v>
      </c>
      <c r="E16" s="344">
        <v>0</v>
      </c>
      <c r="F16" s="301">
        <v>0</v>
      </c>
      <c r="G16" s="347">
        <v>0</v>
      </c>
      <c r="H16" s="192">
        <v>0</v>
      </c>
      <c r="I16" s="209">
        <v>0</v>
      </c>
      <c r="J16" s="277"/>
      <c r="O16" s="278"/>
    </row>
    <row r="17" spans="1:15" x14ac:dyDescent="0.2">
      <c r="A17" s="173" t="s">
        <v>72</v>
      </c>
      <c r="B17" s="285">
        <v>0</v>
      </c>
      <c r="C17" s="344">
        <v>0</v>
      </c>
      <c r="D17" s="285">
        <v>0</v>
      </c>
      <c r="E17" s="344">
        <v>0</v>
      </c>
      <c r="F17" s="301">
        <v>0</v>
      </c>
      <c r="G17" s="347">
        <v>0</v>
      </c>
      <c r="H17" s="192">
        <v>0</v>
      </c>
      <c r="I17" s="209">
        <v>0</v>
      </c>
      <c r="J17" s="277"/>
      <c r="O17" s="278"/>
    </row>
    <row r="18" spans="1:15" x14ac:dyDescent="0.2">
      <c r="A18" s="173" t="s">
        <v>36</v>
      </c>
      <c r="B18" s="285">
        <v>0</v>
      </c>
      <c r="C18" s="344">
        <v>0</v>
      </c>
      <c r="D18" s="285">
        <v>0</v>
      </c>
      <c r="E18" s="344">
        <v>0</v>
      </c>
      <c r="F18" s="301">
        <v>0</v>
      </c>
      <c r="G18" s="347">
        <v>0</v>
      </c>
      <c r="H18" s="192">
        <v>0</v>
      </c>
      <c r="I18" s="209">
        <v>0</v>
      </c>
      <c r="O18" s="278"/>
    </row>
    <row r="19" spans="1:15" x14ac:dyDescent="0.2">
      <c r="A19" s="173" t="s">
        <v>35</v>
      </c>
      <c r="B19" s="285">
        <v>0</v>
      </c>
      <c r="C19" s="344">
        <v>0</v>
      </c>
      <c r="D19" s="285">
        <v>0</v>
      </c>
      <c r="E19" s="344">
        <v>0</v>
      </c>
      <c r="F19" s="301">
        <v>0</v>
      </c>
      <c r="G19" s="347">
        <v>0</v>
      </c>
      <c r="H19" s="192">
        <v>0</v>
      </c>
      <c r="I19" s="209">
        <v>0</v>
      </c>
      <c r="O19" s="278"/>
    </row>
    <row r="20" spans="1:15" x14ac:dyDescent="0.2">
      <c r="A20" s="173" t="s">
        <v>34</v>
      </c>
      <c r="B20" s="285">
        <v>0</v>
      </c>
      <c r="C20" s="344">
        <v>0</v>
      </c>
      <c r="D20" s="285">
        <v>0</v>
      </c>
      <c r="E20" s="344">
        <v>0</v>
      </c>
      <c r="F20" s="301">
        <v>0</v>
      </c>
      <c r="G20" s="347">
        <v>0</v>
      </c>
      <c r="H20" s="192">
        <v>0</v>
      </c>
      <c r="I20" s="209">
        <v>0</v>
      </c>
      <c r="O20" s="278"/>
    </row>
    <row r="21" spans="1:15" x14ac:dyDescent="0.2">
      <c r="A21" s="173" t="s">
        <v>33</v>
      </c>
      <c r="B21" s="285">
        <v>57530</v>
      </c>
      <c r="C21" s="344">
        <v>0.31373920986119308</v>
      </c>
      <c r="D21" s="285">
        <v>55633</v>
      </c>
      <c r="E21" s="344">
        <v>0.25867449270544568</v>
      </c>
      <c r="F21" s="301">
        <v>55146</v>
      </c>
      <c r="G21" s="347">
        <v>0.30989821575369009</v>
      </c>
      <c r="H21" s="192">
        <v>168309</v>
      </c>
      <c r="I21" s="209">
        <v>0.29200686720383195</v>
      </c>
      <c r="O21" s="278"/>
    </row>
    <row r="22" spans="1:15" x14ac:dyDescent="0.2">
      <c r="A22" s="173" t="s">
        <v>32</v>
      </c>
      <c r="B22" s="285">
        <v>0</v>
      </c>
      <c r="C22" s="344">
        <v>0</v>
      </c>
      <c r="D22" s="285">
        <v>0</v>
      </c>
      <c r="E22" s="344">
        <v>0</v>
      </c>
      <c r="F22" s="301">
        <v>0</v>
      </c>
      <c r="G22" s="347">
        <v>0</v>
      </c>
      <c r="H22" s="192">
        <v>0</v>
      </c>
      <c r="I22" s="209">
        <v>0</v>
      </c>
      <c r="O22" s="278"/>
    </row>
    <row r="23" spans="1:15" x14ac:dyDescent="0.2">
      <c r="A23" s="173" t="s">
        <v>3</v>
      </c>
      <c r="B23" s="285">
        <v>0</v>
      </c>
      <c r="C23" s="344">
        <v>0</v>
      </c>
      <c r="D23" s="285">
        <v>0</v>
      </c>
      <c r="E23" s="344">
        <v>0</v>
      </c>
      <c r="F23" s="301">
        <v>0</v>
      </c>
      <c r="G23" s="347">
        <v>0</v>
      </c>
      <c r="H23" s="192">
        <v>0</v>
      </c>
      <c r="I23" s="209">
        <v>0</v>
      </c>
      <c r="O23" s="278"/>
    </row>
    <row r="24" spans="1:15" x14ac:dyDescent="0.2">
      <c r="A24" s="173" t="s">
        <v>31</v>
      </c>
      <c r="B24" s="285">
        <v>113</v>
      </c>
      <c r="C24" s="344">
        <v>2.3334781466467528E-3</v>
      </c>
      <c r="D24" s="285">
        <v>0</v>
      </c>
      <c r="E24" s="344">
        <v>0</v>
      </c>
      <c r="F24" s="301">
        <v>0</v>
      </c>
      <c r="G24" s="347">
        <v>0</v>
      </c>
      <c r="H24" s="192">
        <v>113</v>
      </c>
      <c r="I24" s="209">
        <v>1.9731042148422033E-3</v>
      </c>
      <c r="O24" s="278"/>
    </row>
    <row r="25" spans="1:15" x14ac:dyDescent="0.2">
      <c r="A25" s="173" t="s">
        <v>30</v>
      </c>
      <c r="B25" s="285">
        <v>292299.78899999999</v>
      </c>
      <c r="C25" s="344">
        <v>0.14421186507547301</v>
      </c>
      <c r="D25" s="285">
        <v>108428.87200000002</v>
      </c>
      <c r="E25" s="344">
        <v>0.10680355749911088</v>
      </c>
      <c r="F25" s="301">
        <v>73230.498000000007</v>
      </c>
      <c r="G25" s="347">
        <v>9.7586679324818168E-2</v>
      </c>
      <c r="H25" s="192">
        <v>473959.15900000004</v>
      </c>
      <c r="I25" s="209">
        <v>0.12497241436661061</v>
      </c>
      <c r="O25" s="277"/>
    </row>
    <row r="26" spans="1:15" ht="13.5" customHeight="1" x14ac:dyDescent="0.2">
      <c r="A26" s="171" t="s">
        <v>329</v>
      </c>
      <c r="B26" s="287">
        <v>850741</v>
      </c>
      <c r="C26" s="343"/>
      <c r="D26" s="287">
        <v>333762</v>
      </c>
      <c r="E26" s="343"/>
      <c r="F26" s="303">
        <v>215061</v>
      </c>
      <c r="G26" s="343"/>
      <c r="H26" s="195">
        <v>1399564</v>
      </c>
      <c r="I26" s="208"/>
      <c r="O26" s="279"/>
    </row>
    <row r="27" spans="1:15" ht="13.5" customHeight="1" x14ac:dyDescent="0.2">
      <c r="A27" s="171" t="s">
        <v>330</v>
      </c>
      <c r="B27" s="287">
        <v>1058385.6740000001</v>
      </c>
      <c r="C27" s="343">
        <v>0.15093707475635701</v>
      </c>
      <c r="D27" s="287">
        <v>424865.7680000001</v>
      </c>
      <c r="E27" s="343">
        <v>0.12394280998880734</v>
      </c>
      <c r="F27" s="303">
        <v>261495.55899999998</v>
      </c>
      <c r="G27" s="343">
        <v>0.10428828388694669</v>
      </c>
      <c r="H27" s="195">
        <v>1744747.0010000002</v>
      </c>
      <c r="I27" s="208">
        <v>0.13475606994637263</v>
      </c>
      <c r="O27" s="279"/>
    </row>
    <row r="28" spans="1:15" ht="12.75" customHeight="1" x14ac:dyDescent="0.2">
      <c r="A28" s="173" t="s">
        <v>26</v>
      </c>
      <c r="B28" s="285">
        <v>31029.642</v>
      </c>
      <c r="C28" s="344">
        <v>1.6723049088843076E-2</v>
      </c>
      <c r="D28" s="285">
        <v>11430.594999999999</v>
      </c>
      <c r="E28" s="344">
        <v>8.169679565917071E-3</v>
      </c>
      <c r="F28" s="301">
        <v>7259.4080000000004</v>
      </c>
      <c r="G28" s="344">
        <v>6.1928662882680605E-3</v>
      </c>
      <c r="H28" s="192">
        <v>49719.645000000004</v>
      </c>
      <c r="I28" s="209">
        <v>1.1231329119025593E-2</v>
      </c>
      <c r="O28" s="279"/>
    </row>
    <row r="29" spans="1:15" ht="12.75" customHeight="1" x14ac:dyDescent="0.2">
      <c r="A29" s="173" t="s">
        <v>0</v>
      </c>
      <c r="B29" s="285">
        <v>2668.7860000000001</v>
      </c>
      <c r="C29" s="344">
        <v>2.064438177197658E-2</v>
      </c>
      <c r="D29" s="285">
        <v>1053.6769999999999</v>
      </c>
      <c r="E29" s="344">
        <v>1.6234641716038931E-2</v>
      </c>
      <c r="F29" s="301">
        <v>537.68100000000004</v>
      </c>
      <c r="G29" s="344">
        <v>1.1226947664455542E-2</v>
      </c>
      <c r="H29" s="192">
        <v>4260.1440000000002</v>
      </c>
      <c r="I29" s="209">
        <v>1.7598867841134094E-2</v>
      </c>
      <c r="O29" s="279"/>
    </row>
    <row r="30" spans="1:15" ht="12.75" customHeight="1" x14ac:dyDescent="0.2">
      <c r="A30" s="173" t="s">
        <v>1</v>
      </c>
      <c r="B30" s="285">
        <v>24802.735000000001</v>
      </c>
      <c r="C30" s="344">
        <v>0.37806000876209889</v>
      </c>
      <c r="D30" s="285">
        <v>5290.0830000000005</v>
      </c>
      <c r="E30" s="344">
        <v>0.36467825920910185</v>
      </c>
      <c r="F30" s="301">
        <v>2594.1990000000001</v>
      </c>
      <c r="G30" s="344">
        <v>0.40258825457393022</v>
      </c>
      <c r="H30" s="192">
        <v>32687.017</v>
      </c>
      <c r="I30" s="209">
        <v>0.37764336498444528</v>
      </c>
      <c r="O30" s="279"/>
    </row>
    <row r="31" spans="1:15" ht="12.75" customHeight="1" x14ac:dyDescent="0.2">
      <c r="A31" s="173" t="s">
        <v>2</v>
      </c>
      <c r="B31" s="285">
        <v>4445.8879999999999</v>
      </c>
      <c r="C31" s="344">
        <v>0.19282895883358009</v>
      </c>
      <c r="D31" s="285">
        <v>1538.6030000000001</v>
      </c>
      <c r="E31" s="344">
        <v>0.19897123819847187</v>
      </c>
      <c r="F31" s="301">
        <v>618.65800000000002</v>
      </c>
      <c r="G31" s="344">
        <v>0.1491968458894769</v>
      </c>
      <c r="H31" s="192">
        <v>6603.1490000000003</v>
      </c>
      <c r="I31" s="209">
        <v>0.18900970708822221</v>
      </c>
    </row>
    <row r="32" spans="1:15" x14ac:dyDescent="0.2">
      <c r="A32" s="173" t="s">
        <v>6</v>
      </c>
      <c r="B32" s="285">
        <v>449.80600000000004</v>
      </c>
      <c r="C32" s="344">
        <v>1.1875572484459657E-2</v>
      </c>
      <c r="D32" s="285">
        <v>330.68899999999996</v>
      </c>
      <c r="E32" s="344">
        <v>1.5960206556170933E-2</v>
      </c>
      <c r="F32" s="301">
        <v>59.21</v>
      </c>
      <c r="G32" s="344">
        <v>4.3646024183332469E-3</v>
      </c>
      <c r="H32" s="192">
        <v>839.70500000000004</v>
      </c>
      <c r="I32" s="209">
        <v>1.1636367738238522E-2</v>
      </c>
    </row>
    <row r="33" spans="1:9" x14ac:dyDescent="0.2">
      <c r="A33" s="173" t="s">
        <v>25</v>
      </c>
      <c r="B33" s="285">
        <v>566653.18900000001</v>
      </c>
      <c r="C33" s="344">
        <v>0.18620434740913902</v>
      </c>
      <c r="D33" s="285">
        <v>242578.81700000001</v>
      </c>
      <c r="E33" s="344">
        <v>0.19627383737023477</v>
      </c>
      <c r="F33" s="301">
        <v>163907.06899999999</v>
      </c>
      <c r="G33" s="344">
        <v>0.19497226736571072</v>
      </c>
      <c r="H33" s="192">
        <v>973139.07500000007</v>
      </c>
      <c r="I33" s="209">
        <v>0.19007483565845779</v>
      </c>
    </row>
    <row r="34" spans="1:9" x14ac:dyDescent="0.2">
      <c r="A34" s="173" t="s">
        <v>5</v>
      </c>
      <c r="B34" s="285">
        <v>417912.42600000004</v>
      </c>
      <c r="C34" s="344">
        <v>0.24608684108246695</v>
      </c>
      <c r="D34" s="285">
        <v>159507.37100000001</v>
      </c>
      <c r="E34" s="344">
        <v>0.253249065528729</v>
      </c>
      <c r="F34" s="301">
        <v>85695.978999999992</v>
      </c>
      <c r="G34" s="344">
        <v>0.2304089292472902</v>
      </c>
      <c r="H34" s="192">
        <v>663115.77600000007</v>
      </c>
      <c r="I34" s="209">
        <v>0.24559795254624892</v>
      </c>
    </row>
    <row r="35" spans="1:9" x14ac:dyDescent="0.2">
      <c r="A35" s="173" t="s">
        <v>3</v>
      </c>
      <c r="B35" s="285">
        <v>10423.201999999999</v>
      </c>
      <c r="C35" s="344">
        <v>6.5400708833818724E-2</v>
      </c>
      <c r="D35" s="285">
        <v>3135.933</v>
      </c>
      <c r="E35" s="344">
        <v>5.6868473847314784E-2</v>
      </c>
      <c r="F35" s="301">
        <v>823.35500000000002</v>
      </c>
      <c r="G35" s="344">
        <v>1.6284084155224487E-2</v>
      </c>
      <c r="H35" s="192">
        <v>14382.489999999998</v>
      </c>
      <c r="I35" s="209">
        <v>5.4257166010044787E-2</v>
      </c>
    </row>
    <row r="36" spans="1:9" ht="12" customHeight="1" x14ac:dyDescent="0.2">
      <c r="A36" s="193" t="s">
        <v>184</v>
      </c>
      <c r="B36" s="71"/>
      <c r="C36" s="8"/>
      <c r="E36" s="103"/>
      <c r="F36" s="103"/>
      <c r="G36" s="103"/>
      <c r="I36" s="3"/>
    </row>
    <row r="37" spans="1:9" x14ac:dyDescent="0.2">
      <c r="A37" s="193"/>
      <c r="B37" s="71"/>
    </row>
    <row r="38" spans="1:9" x14ac:dyDescent="0.2">
      <c r="A38" s="103" t="s">
        <v>164</v>
      </c>
      <c r="B38" s="104">
        <f>+I7</f>
        <v>5.4188692656236423E-2</v>
      </c>
      <c r="C38" s="93" t="str">
        <f>+B5</f>
        <v>Duben</v>
      </c>
      <c r="D38" s="103" t="str">
        <f>+D5</f>
        <v>Květen</v>
      </c>
      <c r="E38" s="103" t="str">
        <f>+F5</f>
        <v>Červen</v>
      </c>
    </row>
    <row r="39" spans="1:9" x14ac:dyDescent="0.2">
      <c r="A39" s="103" t="s">
        <v>59</v>
      </c>
      <c r="B39" s="104">
        <f t="shared" ref="B39:B40" si="0">+I8</f>
        <v>2.9566970555865612E-2</v>
      </c>
      <c r="C39" s="93"/>
      <c r="D39" s="103"/>
      <c r="E39" s="103"/>
    </row>
    <row r="40" spans="1:9" x14ac:dyDescent="0.2">
      <c r="A40" s="103" t="s">
        <v>116</v>
      </c>
      <c r="B40" s="104">
        <f t="shared" si="0"/>
        <v>4.4697860122807929E-2</v>
      </c>
      <c r="C40" s="93"/>
      <c r="D40" s="103"/>
      <c r="E40" s="103"/>
      <c r="H40" s="116">
        <f>I7</f>
        <v>5.4188692656236423E-2</v>
      </c>
    </row>
    <row r="41" spans="1:9" x14ac:dyDescent="0.2">
      <c r="B41" s="120"/>
      <c r="C41" s="120"/>
      <c r="H41" s="116">
        <f>I8</f>
        <v>2.9566970555865612E-2</v>
      </c>
    </row>
    <row r="42" spans="1:9" x14ac:dyDescent="0.2">
      <c r="B42" s="78"/>
      <c r="C42" s="78"/>
      <c r="H42" s="116">
        <f>I9</f>
        <v>4.4697860122807929E-2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268</v>
      </c>
      <c r="I1" s="246" t="str">
        <f>'3'!N1</f>
        <v>II. čtvrtletí 2022</v>
      </c>
    </row>
    <row r="2" spans="1:15" ht="1.5" customHeight="1" x14ac:dyDescent="0.2">
      <c r="E2" s="103"/>
      <c r="F2" s="103"/>
      <c r="G2" s="103"/>
    </row>
    <row r="3" spans="1:15" ht="12" customHeight="1" x14ac:dyDescent="0.2">
      <c r="E3" s="103"/>
      <c r="F3" s="103"/>
      <c r="G3" s="103"/>
    </row>
    <row r="4" spans="1:15" x14ac:dyDescent="0.2">
      <c r="A4" s="131"/>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2121.3090000000011</v>
      </c>
      <c r="C7" s="345">
        <v>5.5077917674893222E-2</v>
      </c>
      <c r="D7" s="289">
        <v>2121.3090000000011</v>
      </c>
      <c r="E7" s="345">
        <v>5.5078089281375843E-2</v>
      </c>
      <c r="F7" s="289">
        <v>2121.3090000000011</v>
      </c>
      <c r="G7" s="345">
        <v>5.5242204128645417E-2</v>
      </c>
      <c r="H7" s="198">
        <v>2121.3090000000011</v>
      </c>
      <c r="I7" s="204">
        <v>5.5242204128645417E-2</v>
      </c>
      <c r="J7" s="111"/>
      <c r="O7" s="60"/>
    </row>
    <row r="8" spans="1:15" x14ac:dyDescent="0.2">
      <c r="A8" s="170" t="s">
        <v>327</v>
      </c>
      <c r="B8" s="289">
        <v>672924.20899999968</v>
      </c>
      <c r="C8" s="345">
        <v>5.030356822586754E-2</v>
      </c>
      <c r="D8" s="289">
        <v>409428.45800000004</v>
      </c>
      <c r="E8" s="345">
        <v>4.3995022656321339E-2</v>
      </c>
      <c r="F8" s="289">
        <v>291715.22700000007</v>
      </c>
      <c r="G8" s="345">
        <v>3.7105706682010138E-2</v>
      </c>
      <c r="H8" s="198">
        <v>1374067.8939999999</v>
      </c>
      <c r="I8" s="204">
        <v>4.4984673108520154E-2</v>
      </c>
      <c r="J8" s="111"/>
      <c r="O8" s="60"/>
    </row>
    <row r="9" spans="1:15" x14ac:dyDescent="0.2">
      <c r="A9" s="170" t="s">
        <v>328</v>
      </c>
      <c r="B9" s="289">
        <v>436402.28399999999</v>
      </c>
      <c r="C9" s="345">
        <v>5.6543777366398304E-2</v>
      </c>
      <c r="D9" s="289">
        <v>218448.19999999998</v>
      </c>
      <c r="E9" s="345">
        <v>5.5390691580216853E-2</v>
      </c>
      <c r="F9" s="289">
        <v>153392.65300000002</v>
      </c>
      <c r="G9" s="345">
        <v>5.1395571018844295E-2</v>
      </c>
      <c r="H9" s="198">
        <v>808243.13699999999</v>
      </c>
      <c r="I9" s="205">
        <v>5.5184210828809532E-2</v>
      </c>
      <c r="J9" s="101"/>
      <c r="O9" s="104"/>
    </row>
    <row r="10" spans="1:15" x14ac:dyDescent="0.2">
      <c r="A10" s="173" t="s">
        <v>40</v>
      </c>
      <c r="B10" s="291">
        <v>130512.73</v>
      </c>
      <c r="C10" s="346">
        <v>0.172268986343484</v>
      </c>
      <c r="D10" s="291">
        <v>79547.182000000001</v>
      </c>
      <c r="E10" s="346">
        <v>0.16633712904758624</v>
      </c>
      <c r="F10" s="291">
        <v>54801.311000000002</v>
      </c>
      <c r="G10" s="346">
        <v>0.16252225986410673</v>
      </c>
      <c r="H10" s="199">
        <v>264861.223</v>
      </c>
      <c r="I10" s="206">
        <v>0.16837630594338282</v>
      </c>
      <c r="J10" s="101"/>
      <c r="O10" s="127"/>
    </row>
    <row r="11" spans="1:15" x14ac:dyDescent="0.2">
      <c r="A11" s="173" t="s">
        <v>39</v>
      </c>
      <c r="B11" s="291">
        <v>9674.0780000000013</v>
      </c>
      <c r="C11" s="346">
        <v>0.18006439642050356</v>
      </c>
      <c r="D11" s="291">
        <v>7614.4750000000013</v>
      </c>
      <c r="E11" s="346">
        <v>0.19536136776240778</v>
      </c>
      <c r="F11" s="291">
        <v>5850.7630000000008</v>
      </c>
      <c r="G11" s="346">
        <v>0.1865894030019819</v>
      </c>
      <c r="H11" s="199">
        <v>23139.316000000006</v>
      </c>
      <c r="I11" s="206">
        <v>0.18651958901700541</v>
      </c>
      <c r="J11" s="101"/>
      <c r="O11" s="127"/>
    </row>
    <row r="12" spans="1:15" x14ac:dyDescent="0.2">
      <c r="A12" s="173" t="s">
        <v>38</v>
      </c>
      <c r="B12" s="291">
        <v>0</v>
      </c>
      <c r="C12" s="346">
        <v>0</v>
      </c>
      <c r="D12" s="291">
        <v>0</v>
      </c>
      <c r="E12" s="346">
        <v>0</v>
      </c>
      <c r="F12" s="291">
        <v>0</v>
      </c>
      <c r="G12" s="346">
        <v>0</v>
      </c>
      <c r="H12" s="199">
        <v>0</v>
      </c>
      <c r="I12" s="206">
        <v>0</v>
      </c>
      <c r="J12" s="101"/>
      <c r="O12" s="127"/>
    </row>
    <row r="13" spans="1:15" x14ac:dyDescent="0.2">
      <c r="A13" s="173" t="s">
        <v>60</v>
      </c>
      <c r="B13" s="291">
        <v>0</v>
      </c>
      <c r="C13" s="346">
        <v>0</v>
      </c>
      <c r="D13" s="291">
        <v>0</v>
      </c>
      <c r="E13" s="346">
        <v>0</v>
      </c>
      <c r="F13" s="291">
        <v>0</v>
      </c>
      <c r="G13" s="346">
        <v>0</v>
      </c>
      <c r="H13" s="199">
        <v>0</v>
      </c>
      <c r="I13" s="206">
        <v>0</v>
      </c>
      <c r="J13" s="101"/>
      <c r="O13" s="127"/>
    </row>
    <row r="14" spans="1:15" x14ac:dyDescent="0.2">
      <c r="A14" s="173" t="s">
        <v>61</v>
      </c>
      <c r="B14" s="291">
        <v>0</v>
      </c>
      <c r="C14" s="346">
        <v>0</v>
      </c>
      <c r="D14" s="291">
        <v>0</v>
      </c>
      <c r="E14" s="346">
        <v>0</v>
      </c>
      <c r="F14" s="291">
        <v>0</v>
      </c>
      <c r="G14" s="346">
        <v>0</v>
      </c>
      <c r="H14" s="199">
        <v>0</v>
      </c>
      <c r="I14" s="206">
        <v>0</v>
      </c>
      <c r="J14" s="101"/>
      <c r="O14" s="127"/>
    </row>
    <row r="15" spans="1:15" x14ac:dyDescent="0.2">
      <c r="A15" s="173" t="s">
        <v>62</v>
      </c>
      <c r="B15" s="291">
        <v>0</v>
      </c>
      <c r="C15" s="346">
        <v>0</v>
      </c>
      <c r="D15" s="291">
        <v>0</v>
      </c>
      <c r="E15" s="346">
        <v>0</v>
      </c>
      <c r="F15" s="291">
        <v>0</v>
      </c>
      <c r="G15" s="346">
        <v>0</v>
      </c>
      <c r="H15" s="199">
        <v>0</v>
      </c>
      <c r="I15" s="206">
        <v>0</v>
      </c>
      <c r="J15" s="101"/>
      <c r="O15" s="127"/>
    </row>
    <row r="16" spans="1:15" x14ac:dyDescent="0.2">
      <c r="A16" s="173" t="s">
        <v>37</v>
      </c>
      <c r="B16" s="291">
        <v>221114.74800000002</v>
      </c>
      <c r="C16" s="346">
        <v>6.4134682272741175E-2</v>
      </c>
      <c r="D16" s="291">
        <v>94408.713000000003</v>
      </c>
      <c r="E16" s="346">
        <v>6.0045086518192681E-2</v>
      </c>
      <c r="F16" s="291">
        <v>63760.148000000001</v>
      </c>
      <c r="G16" s="346">
        <v>5.3296006911773899E-2</v>
      </c>
      <c r="H16" s="199">
        <v>379283.609</v>
      </c>
      <c r="I16" s="206">
        <v>6.1014369281643006E-2</v>
      </c>
      <c r="J16" s="101"/>
      <c r="O16" s="127"/>
    </row>
    <row r="17" spans="1:15" x14ac:dyDescent="0.2">
      <c r="A17" s="173" t="s">
        <v>72</v>
      </c>
      <c r="B17" s="291">
        <v>19395.54</v>
      </c>
      <c r="C17" s="346">
        <v>0.84215951563824309</v>
      </c>
      <c r="D17" s="291">
        <v>8399.94</v>
      </c>
      <c r="E17" s="346">
        <v>0.8185584108939209</v>
      </c>
      <c r="F17" s="291">
        <v>5838.86</v>
      </c>
      <c r="G17" s="346">
        <v>0.80936776590288473</v>
      </c>
      <c r="H17" s="199">
        <v>33634.340000000004</v>
      </c>
      <c r="I17" s="206">
        <v>0.83034037093625757</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0</v>
      </c>
      <c r="C19" s="346">
        <v>0</v>
      </c>
      <c r="D19" s="291">
        <v>0</v>
      </c>
      <c r="E19" s="346">
        <v>0</v>
      </c>
      <c r="F19" s="291">
        <v>0</v>
      </c>
      <c r="G19" s="346">
        <v>0</v>
      </c>
      <c r="H19" s="199">
        <v>0</v>
      </c>
      <c r="I19" s="206">
        <v>0</v>
      </c>
      <c r="J19" s="101"/>
      <c r="O19" s="127"/>
    </row>
    <row r="20" spans="1:15" x14ac:dyDescent="0.2">
      <c r="A20" s="173" t="s">
        <v>34</v>
      </c>
      <c r="B20" s="291">
        <v>0</v>
      </c>
      <c r="C20" s="346">
        <v>0</v>
      </c>
      <c r="D20" s="291">
        <v>0.35399999999999998</v>
      </c>
      <c r="E20" s="346">
        <v>2.3715081384933956E-4</v>
      </c>
      <c r="F20" s="291">
        <v>2602.52</v>
      </c>
      <c r="G20" s="346">
        <v>0.68388043785880448</v>
      </c>
      <c r="H20" s="199">
        <v>2602.8739999999998</v>
      </c>
      <c r="I20" s="206">
        <v>0.34591498877150506</v>
      </c>
      <c r="J20" s="101"/>
      <c r="O20" s="127"/>
    </row>
    <row r="21" spans="1:15" x14ac:dyDescent="0.2">
      <c r="A21" s="173" t="s">
        <v>33</v>
      </c>
      <c r="B21" s="291">
        <v>0</v>
      </c>
      <c r="C21" s="346">
        <v>0</v>
      </c>
      <c r="D21" s="291">
        <v>0</v>
      </c>
      <c r="E21" s="346">
        <v>0</v>
      </c>
      <c r="F21" s="291">
        <v>0</v>
      </c>
      <c r="G21" s="346">
        <v>0</v>
      </c>
      <c r="H21" s="199">
        <v>0</v>
      </c>
      <c r="I21" s="206">
        <v>0</v>
      </c>
      <c r="J21" s="101"/>
      <c r="O21" s="127"/>
    </row>
    <row r="22" spans="1:15" x14ac:dyDescent="0.2">
      <c r="A22" s="173" t="s">
        <v>32</v>
      </c>
      <c r="B22" s="291">
        <v>62.02</v>
      </c>
      <c r="C22" s="346">
        <v>1.917475988699098E-4</v>
      </c>
      <c r="D22" s="291">
        <v>27.905999999999999</v>
      </c>
      <c r="E22" s="346">
        <v>1.2028935603300584E-4</v>
      </c>
      <c r="F22" s="291">
        <v>17.823</v>
      </c>
      <c r="G22" s="346">
        <v>9.3832496805454393E-5</v>
      </c>
      <c r="H22" s="199">
        <v>107.749</v>
      </c>
      <c r="I22" s="206">
        <v>1.4455550846736347E-4</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11654.907999999999</v>
      </c>
      <c r="C24" s="346">
        <v>0.24067675326706559</v>
      </c>
      <c r="D24" s="291">
        <v>2087.21</v>
      </c>
      <c r="E24" s="346">
        <v>0.3296238717795813</v>
      </c>
      <c r="F24" s="291">
        <v>11.054</v>
      </c>
      <c r="G24" s="346">
        <v>4.3996002389650787E-3</v>
      </c>
      <c r="H24" s="199">
        <v>13753.171999999999</v>
      </c>
      <c r="I24" s="206">
        <v>0.24014550124468825</v>
      </c>
      <c r="J24" s="101"/>
      <c r="O24" s="127"/>
    </row>
    <row r="25" spans="1:15" x14ac:dyDescent="0.2">
      <c r="A25" s="173" t="s">
        <v>30</v>
      </c>
      <c r="B25" s="291">
        <v>43988.26</v>
      </c>
      <c r="C25" s="346">
        <v>2.1702475522569833E-2</v>
      </c>
      <c r="D25" s="291">
        <v>26362.420000000009</v>
      </c>
      <c r="E25" s="346">
        <v>2.5967255661257002E-2</v>
      </c>
      <c r="F25" s="291">
        <v>20510.173999999995</v>
      </c>
      <c r="G25" s="346">
        <v>2.7331778803883357E-2</v>
      </c>
      <c r="H25" s="199">
        <v>90860.854000000007</v>
      </c>
      <c r="I25" s="206">
        <v>2.3957972074535032E-2</v>
      </c>
      <c r="J25" s="101"/>
      <c r="O25" s="98"/>
    </row>
    <row r="26" spans="1:15" ht="13.5" customHeight="1" x14ac:dyDescent="0.2">
      <c r="A26" s="171" t="s">
        <v>330</v>
      </c>
      <c r="B26" s="289">
        <v>408281.03500000003</v>
      </c>
      <c r="C26" s="345">
        <v>5.8225226035512084E-2</v>
      </c>
      <c r="D26" s="289">
        <v>199506.74300000002</v>
      </c>
      <c r="E26" s="345">
        <v>5.8200561686896878E-2</v>
      </c>
      <c r="F26" s="289">
        <v>141116.88500000001</v>
      </c>
      <c r="G26" s="345">
        <v>5.6279494077838665E-2</v>
      </c>
      <c r="H26" s="198">
        <v>748904.66300000006</v>
      </c>
      <c r="I26" s="205">
        <v>5.7841881426104039E-2</v>
      </c>
      <c r="J26" s="10"/>
      <c r="O26" s="78"/>
    </row>
    <row r="27" spans="1:15" ht="12.75" customHeight="1" x14ac:dyDescent="0.2">
      <c r="A27" s="173" t="s">
        <v>26</v>
      </c>
      <c r="B27" s="291">
        <v>76555.248999999982</v>
      </c>
      <c r="C27" s="346">
        <v>4.1258522642175659E-2</v>
      </c>
      <c r="D27" s="291">
        <v>52672.246000000006</v>
      </c>
      <c r="E27" s="346">
        <v>3.7645929353385128E-2</v>
      </c>
      <c r="F27" s="291">
        <v>40526.409</v>
      </c>
      <c r="G27" s="346">
        <v>3.4572327671989686E-2</v>
      </c>
      <c r="H27" s="199">
        <v>169753.90399999998</v>
      </c>
      <c r="I27" s="206">
        <v>3.8346250562800173E-2</v>
      </c>
      <c r="J27" s="101"/>
      <c r="O27" s="78"/>
    </row>
    <row r="28" spans="1:15" ht="12.75" customHeight="1" x14ac:dyDescent="0.2">
      <c r="A28" s="173" t="s">
        <v>0</v>
      </c>
      <c r="B28" s="291">
        <v>2956.5920000000001</v>
      </c>
      <c r="C28" s="346">
        <v>2.2870703755179987E-2</v>
      </c>
      <c r="D28" s="291">
        <v>1050.2089999999998</v>
      </c>
      <c r="E28" s="346">
        <v>1.6181208133004256E-2</v>
      </c>
      <c r="F28" s="291">
        <v>675.36</v>
      </c>
      <c r="G28" s="346">
        <v>1.4101728301105478E-2</v>
      </c>
      <c r="H28" s="199">
        <v>4682.1610000000001</v>
      </c>
      <c r="I28" s="206">
        <v>1.9342241166005712E-2</v>
      </c>
      <c r="J28" s="101"/>
      <c r="O28" s="78"/>
    </row>
    <row r="29" spans="1:15" ht="12.75" customHeight="1" x14ac:dyDescent="0.2">
      <c r="A29" s="173" t="s">
        <v>1</v>
      </c>
      <c r="B29" s="291">
        <v>4885.1140000000005</v>
      </c>
      <c r="C29" s="346">
        <v>7.4462201109831316E-2</v>
      </c>
      <c r="D29" s="291">
        <v>477.75599999999997</v>
      </c>
      <c r="E29" s="346">
        <v>3.2934686734915807E-2</v>
      </c>
      <c r="F29" s="291">
        <v>180.12200000000001</v>
      </c>
      <c r="G29" s="346">
        <v>2.7952752117461094E-2</v>
      </c>
      <c r="H29" s="199">
        <v>5542.9920000000011</v>
      </c>
      <c r="I29" s="206">
        <v>6.4039926034298589E-2</v>
      </c>
      <c r="J29" s="101"/>
      <c r="O29" s="78"/>
    </row>
    <row r="30" spans="1:15" ht="12.75" customHeight="1" x14ac:dyDescent="0.2">
      <c r="A30" s="173" t="s">
        <v>2</v>
      </c>
      <c r="B30" s="291">
        <v>523.19000000000005</v>
      </c>
      <c r="C30" s="346">
        <v>2.269202080037571E-2</v>
      </c>
      <c r="D30" s="291">
        <v>248.11600000000001</v>
      </c>
      <c r="E30" s="346">
        <v>3.2086215701420083E-2</v>
      </c>
      <c r="F30" s="291">
        <v>150.12900000000002</v>
      </c>
      <c r="G30" s="346">
        <v>3.620542088931409E-2</v>
      </c>
      <c r="H30" s="199">
        <v>921.43500000000006</v>
      </c>
      <c r="I30" s="206">
        <v>2.6375318723057137E-2</v>
      </c>
      <c r="J30" s="101"/>
    </row>
    <row r="31" spans="1:15" x14ac:dyDescent="0.2">
      <c r="A31" s="173" t="s">
        <v>6</v>
      </c>
      <c r="B31" s="291">
        <v>2201.6530000000002</v>
      </c>
      <c r="C31" s="346">
        <v>5.8127036516027041E-2</v>
      </c>
      <c r="D31" s="291">
        <v>1131.2190000000001</v>
      </c>
      <c r="E31" s="346">
        <v>5.4596581380889991E-2</v>
      </c>
      <c r="F31" s="291">
        <v>522.14300000000003</v>
      </c>
      <c r="G31" s="346">
        <v>3.8489218046204643E-2</v>
      </c>
      <c r="H31" s="199">
        <v>3855.0150000000003</v>
      </c>
      <c r="I31" s="206">
        <v>5.342158517148949E-2</v>
      </c>
      <c r="J31" s="101"/>
    </row>
    <row r="32" spans="1:15" x14ac:dyDescent="0.2">
      <c r="A32" s="173" t="s">
        <v>25</v>
      </c>
      <c r="B32" s="291">
        <v>180680.28600000002</v>
      </c>
      <c r="C32" s="346">
        <v>5.9372214605725268E-2</v>
      </c>
      <c r="D32" s="291">
        <v>71723.034</v>
      </c>
      <c r="E32" s="346">
        <v>5.803208740611436E-2</v>
      </c>
      <c r="F32" s="291">
        <v>43728.208000000013</v>
      </c>
      <c r="G32" s="346">
        <v>5.2015986336741912E-2</v>
      </c>
      <c r="H32" s="199">
        <v>296131.52800000005</v>
      </c>
      <c r="I32" s="206">
        <v>5.7840809154527058E-2</v>
      </c>
      <c r="J32" s="101"/>
    </row>
    <row r="33" spans="1:10" x14ac:dyDescent="0.2">
      <c r="A33" s="173" t="s">
        <v>5</v>
      </c>
      <c r="B33" s="291">
        <v>124184.573</v>
      </c>
      <c r="C33" s="346">
        <v>7.3125821055976481E-2</v>
      </c>
      <c r="D33" s="291">
        <v>67099.101999999999</v>
      </c>
      <c r="E33" s="346">
        <v>0.10653291301075278</v>
      </c>
      <c r="F33" s="291">
        <v>37690.212</v>
      </c>
      <c r="G33" s="346">
        <v>0.10133685957451245</v>
      </c>
      <c r="H33" s="199">
        <v>228973.88699999999</v>
      </c>
      <c r="I33" s="206">
        <v>8.4804976550212782E-2</v>
      </c>
      <c r="J33" s="101"/>
    </row>
    <row r="34" spans="1:10" x14ac:dyDescent="0.2">
      <c r="A34" s="173" t="s">
        <v>3</v>
      </c>
      <c r="B34" s="291">
        <v>16294.377999999999</v>
      </c>
      <c r="C34" s="346">
        <v>0.10223958733661513</v>
      </c>
      <c r="D34" s="291">
        <v>5105.0610000000006</v>
      </c>
      <c r="E34" s="346">
        <v>9.2577560798475816E-2</v>
      </c>
      <c r="F34" s="291">
        <v>17644.302</v>
      </c>
      <c r="G34" s="346">
        <v>0.34896405393566043</v>
      </c>
      <c r="H34" s="199">
        <v>39043.740999999995</v>
      </c>
      <c r="I34" s="206">
        <v>0.14729040222452386</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5.5242204128645417E-2</v>
      </c>
      <c r="C38" s="93" t="str">
        <f>+B5</f>
        <v>Duben</v>
      </c>
      <c r="D38" s="103" t="str">
        <f>+D5</f>
        <v>Květen</v>
      </c>
      <c r="E38" s="103" t="str">
        <f>+F5</f>
        <v>Červen</v>
      </c>
    </row>
    <row r="39" spans="1:10" x14ac:dyDescent="0.2">
      <c r="A39" s="103" t="s">
        <v>59</v>
      </c>
      <c r="B39" s="104">
        <f t="shared" ref="B39:B40" si="0">+I8</f>
        <v>4.4984673108520154E-2</v>
      </c>
      <c r="C39" s="93"/>
      <c r="D39" s="103"/>
      <c r="E39" s="103"/>
      <c r="H39" s="116"/>
    </row>
    <row r="40" spans="1:10" x14ac:dyDescent="0.2">
      <c r="A40" s="103" t="s">
        <v>116</v>
      </c>
      <c r="B40" s="104">
        <f t="shared" si="0"/>
        <v>5.5184210828809532E-2</v>
      </c>
      <c r="C40" s="93"/>
      <c r="D40" s="103"/>
      <c r="E40" s="103"/>
      <c r="H40" s="116"/>
    </row>
    <row r="41" spans="1:10" x14ac:dyDescent="0.2">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x14ac:dyDescent="0.25">
      <c r="A1" s="89" t="s">
        <v>46</v>
      </c>
      <c r="B1" s="98"/>
      <c r="C1" s="98"/>
      <c r="D1" s="98"/>
      <c r="E1" s="98"/>
      <c r="F1" s="98"/>
      <c r="G1" s="98"/>
      <c r="H1" s="98"/>
      <c r="I1" s="98"/>
      <c r="J1" s="98"/>
      <c r="K1" s="98"/>
      <c r="L1" s="98"/>
      <c r="M1" s="90" t="e">
        <f>Obsah!#REF!</f>
        <v>#REF!</v>
      </c>
      <c r="N1" s="101"/>
      <c r="O1" s="98"/>
    </row>
    <row r="2" spans="1:21" ht="7.5" customHeight="1" x14ac:dyDescent="0.25">
      <c r="A2" s="89"/>
      <c r="B2" s="98"/>
      <c r="C2" s="98"/>
      <c r="D2" s="98"/>
      <c r="E2" s="98"/>
      <c r="F2" s="98"/>
      <c r="G2" s="98"/>
      <c r="H2" s="98"/>
      <c r="I2" s="98"/>
      <c r="J2" s="98"/>
      <c r="K2" s="98"/>
      <c r="L2" s="98"/>
      <c r="M2" s="98"/>
      <c r="N2" s="101"/>
      <c r="O2" s="98"/>
    </row>
    <row r="3" spans="1:21" x14ac:dyDescent="0.2">
      <c r="A3" s="27"/>
      <c r="B3" s="391"/>
      <c r="C3" s="391"/>
      <c r="D3" s="391"/>
      <c r="E3" s="391"/>
      <c r="F3" s="391"/>
      <c r="G3" s="392"/>
      <c r="H3" s="393"/>
      <c r="I3" s="391"/>
      <c r="J3" s="391"/>
      <c r="K3" s="391"/>
      <c r="L3" s="391"/>
      <c r="M3" s="391"/>
      <c r="N3" s="51"/>
    </row>
    <row r="4" spans="1:21" ht="13.5" customHeight="1" x14ac:dyDescent="0.2">
      <c r="A4" s="27"/>
      <c r="B4" s="394"/>
      <c r="C4" s="395"/>
      <c r="D4" s="395"/>
      <c r="E4" s="395"/>
      <c r="F4" s="395"/>
      <c r="G4" s="396"/>
      <c r="H4" s="394"/>
      <c r="I4" s="395"/>
      <c r="J4" s="395"/>
      <c r="K4" s="395"/>
      <c r="L4" s="395"/>
      <c r="M4" s="395"/>
      <c r="N4" s="52"/>
    </row>
    <row r="5" spans="1:21" x14ac:dyDescent="0.2">
      <c r="A5" s="15"/>
      <c r="B5" s="389"/>
      <c r="C5" s="397"/>
      <c r="D5" s="389"/>
      <c r="E5" s="397"/>
      <c r="F5" s="389"/>
      <c r="G5" s="397"/>
      <c r="H5" s="389"/>
      <c r="I5" s="397"/>
      <c r="J5" s="389"/>
      <c r="K5" s="397"/>
      <c r="L5" s="389"/>
      <c r="M5" s="390"/>
      <c r="N5" s="53"/>
    </row>
    <row r="6" spans="1:21" x14ac:dyDescent="0.2">
      <c r="A6" s="13"/>
      <c r="B6" s="63"/>
      <c r="C6" s="31"/>
      <c r="D6" s="31"/>
      <c r="E6" s="31"/>
      <c r="F6" s="31"/>
      <c r="G6" s="31"/>
      <c r="H6" s="31"/>
      <c r="I6" s="31"/>
      <c r="J6" s="31"/>
      <c r="K6" s="31"/>
      <c r="L6" s="31"/>
      <c r="M6" s="48"/>
      <c r="N6" s="53"/>
    </row>
    <row r="7" spans="1:21" x14ac:dyDescent="0.2">
      <c r="A7" s="402"/>
      <c r="B7" s="400"/>
      <c r="C7" s="401"/>
      <c r="D7" s="401"/>
      <c r="E7" s="401"/>
      <c r="F7" s="401"/>
      <c r="G7" s="404"/>
      <c r="H7" s="400"/>
      <c r="I7" s="401"/>
      <c r="J7" s="401"/>
      <c r="K7" s="401"/>
      <c r="L7" s="401"/>
      <c r="M7" s="401"/>
      <c r="N7" s="54"/>
    </row>
    <row r="8" spans="1:21" x14ac:dyDescent="0.2">
      <c r="A8" s="403"/>
      <c r="B8" s="33"/>
      <c r="C8" s="45"/>
      <c r="D8" s="34"/>
      <c r="E8" s="45"/>
      <c r="F8" s="34"/>
      <c r="G8" s="45"/>
      <c r="H8" s="33"/>
      <c r="I8" s="45"/>
      <c r="J8" s="34"/>
      <c r="K8" s="45"/>
      <c r="L8" s="34"/>
      <c r="M8" s="45"/>
      <c r="N8" s="55"/>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E34" sqref="E34"/>
    </sheetView>
  </sheetViews>
  <sheetFormatPr defaultColWidth="9.140625" defaultRowHeight="12" x14ac:dyDescent="0.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x14ac:dyDescent="0.3">
      <c r="A1" s="222" t="s">
        <v>202</v>
      </c>
      <c r="J1" s="218"/>
      <c r="K1" s="218"/>
      <c r="L1" s="182"/>
      <c r="M1" s="182"/>
      <c r="N1" s="182"/>
      <c r="O1" s="182"/>
    </row>
    <row r="2" spans="1:15" ht="6" customHeight="1" x14ac:dyDescent="0.2">
      <c r="A2" s="219"/>
      <c r="B2" s="81"/>
      <c r="C2" s="81"/>
      <c r="D2" s="81"/>
      <c r="E2" s="81"/>
      <c r="F2" s="81"/>
      <c r="G2" s="81"/>
      <c r="H2" s="220"/>
      <c r="I2" s="81"/>
      <c r="J2" s="221"/>
      <c r="K2" s="221"/>
      <c r="L2" s="182"/>
      <c r="M2" s="182"/>
      <c r="N2" s="182"/>
      <c r="O2" s="182"/>
    </row>
    <row r="3" spans="1:15" s="81" customFormat="1" ht="15" x14ac:dyDescent="0.25">
      <c r="A3" s="228" t="s">
        <v>208</v>
      </c>
      <c r="B3" s="229" t="s">
        <v>253</v>
      </c>
      <c r="C3" s="232"/>
      <c r="D3" s="232"/>
      <c r="E3" s="232"/>
      <c r="F3" s="232"/>
      <c r="G3" s="232"/>
      <c r="H3" s="239"/>
      <c r="I3" s="233"/>
      <c r="J3" s="230"/>
      <c r="K3" s="231">
        <v>4</v>
      </c>
      <c r="L3" s="184"/>
      <c r="M3" s="184"/>
      <c r="N3" s="184"/>
      <c r="O3" s="184"/>
    </row>
    <row r="4" spans="1:15" s="81" customFormat="1" ht="15" x14ac:dyDescent="0.25">
      <c r="A4" s="228" t="s">
        <v>209</v>
      </c>
      <c r="B4" s="229" t="s">
        <v>321</v>
      </c>
      <c r="C4" s="232"/>
      <c r="D4" s="232"/>
      <c r="E4" s="232"/>
      <c r="F4" s="232"/>
      <c r="G4" s="232"/>
      <c r="H4" s="239"/>
      <c r="I4" s="233"/>
      <c r="J4" s="230"/>
      <c r="K4" s="231">
        <v>5</v>
      </c>
      <c r="L4" s="184"/>
      <c r="M4" s="184"/>
      <c r="N4" s="184"/>
      <c r="O4" s="184"/>
    </row>
    <row r="5" spans="1:15" s="81" customFormat="1" ht="15" x14ac:dyDescent="0.25">
      <c r="A5" s="228" t="s">
        <v>210</v>
      </c>
      <c r="B5" s="229" t="s">
        <v>254</v>
      </c>
      <c r="C5" s="232"/>
      <c r="D5" s="232"/>
      <c r="E5" s="233"/>
      <c r="F5" s="233"/>
      <c r="G5" s="233"/>
      <c r="H5" s="232"/>
      <c r="I5" s="233"/>
      <c r="J5" s="232"/>
      <c r="K5" s="231">
        <v>6</v>
      </c>
      <c r="L5" s="184"/>
      <c r="M5" s="184"/>
      <c r="N5" s="184"/>
      <c r="O5" s="184"/>
    </row>
    <row r="6" spans="1:15" s="81" customFormat="1" ht="15" x14ac:dyDescent="0.25">
      <c r="A6" s="228" t="s">
        <v>211</v>
      </c>
      <c r="B6" s="229" t="s">
        <v>255</v>
      </c>
      <c r="C6" s="232"/>
      <c r="D6" s="232"/>
      <c r="E6" s="233"/>
      <c r="F6" s="233"/>
      <c r="G6" s="233"/>
      <c r="H6" s="232"/>
      <c r="I6" s="233"/>
      <c r="J6" s="232"/>
      <c r="K6" s="231">
        <v>7</v>
      </c>
      <c r="L6" s="184"/>
      <c r="M6" s="184"/>
      <c r="N6" s="184"/>
      <c r="O6" s="184"/>
    </row>
    <row r="7" spans="1:15" s="81" customFormat="1" ht="15" x14ac:dyDescent="0.25">
      <c r="A7" s="228" t="s">
        <v>212</v>
      </c>
      <c r="B7" s="229" t="s">
        <v>112</v>
      </c>
      <c r="C7" s="232"/>
      <c r="D7" s="232"/>
      <c r="E7" s="233"/>
      <c r="F7" s="233"/>
      <c r="G7" s="233"/>
      <c r="H7" s="232"/>
      <c r="I7" s="233"/>
      <c r="J7" s="232"/>
      <c r="K7" s="231">
        <v>7</v>
      </c>
      <c r="L7" s="184"/>
      <c r="M7" s="184"/>
      <c r="N7" s="184"/>
      <c r="O7" s="184"/>
    </row>
    <row r="8" spans="1:15" s="81" customFormat="1" ht="15" x14ac:dyDescent="0.25">
      <c r="A8" s="228" t="s">
        <v>213</v>
      </c>
      <c r="B8" s="229" t="s">
        <v>111</v>
      </c>
      <c r="C8" s="232"/>
      <c r="D8" s="232"/>
      <c r="E8" s="233"/>
      <c r="F8" s="233"/>
      <c r="G8" s="233"/>
      <c r="H8" s="232"/>
      <c r="I8" s="233"/>
      <c r="J8" s="232"/>
      <c r="K8" s="231">
        <v>8</v>
      </c>
      <c r="L8" s="184"/>
      <c r="M8" s="184"/>
      <c r="N8" s="184"/>
      <c r="O8" s="184"/>
    </row>
    <row r="9" spans="1:15" s="81" customFormat="1" ht="15" x14ac:dyDescent="0.25">
      <c r="A9" s="228" t="s">
        <v>214</v>
      </c>
      <c r="B9" s="229" t="s">
        <v>319</v>
      </c>
      <c r="C9" s="232"/>
      <c r="D9" s="232"/>
      <c r="E9" s="233"/>
      <c r="F9" s="233"/>
      <c r="G9" s="233"/>
      <c r="H9" s="232"/>
      <c r="I9" s="233"/>
      <c r="J9" s="232"/>
      <c r="K9" s="231">
        <v>9</v>
      </c>
      <c r="L9" s="184"/>
      <c r="M9" s="184"/>
      <c r="N9" s="184"/>
      <c r="O9" s="184"/>
    </row>
    <row r="10" spans="1:15" s="81" customFormat="1" ht="15" x14ac:dyDescent="0.25">
      <c r="A10" s="228" t="s">
        <v>215</v>
      </c>
      <c r="B10" s="229" t="s">
        <v>256</v>
      </c>
      <c r="C10" s="232"/>
      <c r="D10" s="232"/>
      <c r="E10" s="233"/>
      <c r="F10" s="233"/>
      <c r="G10" s="233"/>
      <c r="H10" s="232"/>
      <c r="I10" s="233"/>
      <c r="J10" s="232"/>
      <c r="K10" s="231">
        <v>10</v>
      </c>
      <c r="L10" s="184"/>
      <c r="M10" s="184"/>
      <c r="N10" s="184"/>
      <c r="O10" s="184"/>
    </row>
    <row r="11" spans="1:15" s="81" customFormat="1" ht="15" x14ac:dyDescent="0.25">
      <c r="A11" s="228" t="s">
        <v>216</v>
      </c>
      <c r="B11" s="229" t="s">
        <v>119</v>
      </c>
      <c r="C11" s="232"/>
      <c r="D11" s="232"/>
      <c r="E11" s="233"/>
      <c r="F11" s="233"/>
      <c r="G11" s="233"/>
      <c r="H11" s="232"/>
      <c r="I11" s="233"/>
      <c r="J11" s="232"/>
      <c r="K11" s="231">
        <v>10</v>
      </c>
      <c r="L11" s="184"/>
      <c r="M11" s="184"/>
      <c r="N11" s="184"/>
      <c r="O11" s="184"/>
    </row>
    <row r="12" spans="1:15" s="81" customFormat="1" ht="15" x14ac:dyDescent="0.25">
      <c r="A12" s="228" t="s">
        <v>217</v>
      </c>
      <c r="B12" s="229" t="s">
        <v>120</v>
      </c>
      <c r="C12" s="232"/>
      <c r="D12" s="232"/>
      <c r="E12" s="233"/>
      <c r="F12" s="233"/>
      <c r="G12" s="233"/>
      <c r="H12" s="232"/>
      <c r="I12" s="233"/>
      <c r="J12" s="232"/>
      <c r="K12" s="231">
        <v>11</v>
      </c>
      <c r="L12" s="184"/>
      <c r="M12" s="184"/>
      <c r="N12" s="184"/>
      <c r="O12" s="184"/>
    </row>
    <row r="13" spans="1:15" s="81" customFormat="1" ht="15" x14ac:dyDescent="0.25">
      <c r="A13" s="228" t="s">
        <v>285</v>
      </c>
      <c r="B13" s="229" t="s">
        <v>320</v>
      </c>
      <c r="C13" s="232"/>
      <c r="D13" s="240"/>
      <c r="E13" s="233"/>
      <c r="F13" s="233"/>
      <c r="G13" s="233"/>
      <c r="H13" s="232"/>
      <c r="I13" s="233"/>
      <c r="J13" s="232"/>
      <c r="K13" s="231">
        <v>12</v>
      </c>
      <c r="L13" s="184"/>
      <c r="M13" s="184"/>
      <c r="N13" s="184"/>
      <c r="O13" s="184"/>
    </row>
    <row r="14" spans="1:15" s="81" customFormat="1" ht="15" x14ac:dyDescent="0.25">
      <c r="A14" s="228" t="s">
        <v>286</v>
      </c>
      <c r="B14" s="229" t="s">
        <v>123</v>
      </c>
      <c r="C14" s="232"/>
      <c r="D14" s="232"/>
      <c r="E14" s="233"/>
      <c r="F14" s="233"/>
      <c r="G14" s="233"/>
      <c r="H14" s="232"/>
      <c r="I14" s="233"/>
      <c r="J14" s="232"/>
      <c r="K14" s="231">
        <v>13</v>
      </c>
      <c r="L14" s="184"/>
      <c r="M14" s="184"/>
      <c r="N14" s="184"/>
      <c r="O14" s="184"/>
    </row>
    <row r="15" spans="1:15" s="81" customFormat="1" ht="15" x14ac:dyDescent="0.25">
      <c r="A15" s="228" t="s">
        <v>218</v>
      </c>
      <c r="B15" s="229" t="s">
        <v>257</v>
      </c>
      <c r="C15" s="232"/>
      <c r="D15" s="232"/>
      <c r="E15" s="233"/>
      <c r="F15" s="233"/>
      <c r="G15" s="233"/>
      <c r="H15" s="232"/>
      <c r="I15" s="233"/>
      <c r="J15" s="232"/>
      <c r="K15" s="231">
        <v>14</v>
      </c>
      <c r="L15" s="184"/>
      <c r="M15" s="184"/>
      <c r="N15" s="184"/>
      <c r="O15" s="184"/>
    </row>
    <row r="16" spans="1:15" s="81" customFormat="1" ht="15" x14ac:dyDescent="0.25">
      <c r="A16" s="228" t="s">
        <v>219</v>
      </c>
      <c r="B16" s="229" t="s">
        <v>258</v>
      </c>
      <c r="C16" s="232"/>
      <c r="D16" s="232"/>
      <c r="E16" s="233"/>
      <c r="F16" s="233"/>
      <c r="G16" s="233"/>
      <c r="H16" s="232"/>
      <c r="I16" s="233"/>
      <c r="J16" s="232"/>
      <c r="K16" s="231">
        <v>15</v>
      </c>
      <c r="L16" s="184"/>
      <c r="M16" s="184"/>
      <c r="N16" s="184"/>
      <c r="O16" s="184"/>
    </row>
    <row r="17" spans="1:15" s="81" customFormat="1" ht="15" x14ac:dyDescent="0.25">
      <c r="A17" s="228" t="s">
        <v>220</v>
      </c>
      <c r="B17" s="229" t="s">
        <v>117</v>
      </c>
      <c r="C17" s="232"/>
      <c r="D17" s="232"/>
      <c r="E17" s="233"/>
      <c r="F17" s="233"/>
      <c r="G17" s="233"/>
      <c r="H17" s="232"/>
      <c r="I17" s="233"/>
      <c r="J17" s="232"/>
      <c r="K17" s="231">
        <v>15</v>
      </c>
      <c r="L17" s="184"/>
      <c r="M17" s="184"/>
      <c r="N17" s="184"/>
      <c r="O17" s="184"/>
    </row>
    <row r="18" spans="1:15" s="81" customFormat="1" ht="15" x14ac:dyDescent="0.25">
      <c r="A18" s="228" t="s">
        <v>221</v>
      </c>
      <c r="B18" s="229" t="s">
        <v>118</v>
      </c>
      <c r="C18" s="232"/>
      <c r="D18" s="232"/>
      <c r="E18" s="233"/>
      <c r="F18" s="233"/>
      <c r="G18" s="233"/>
      <c r="H18" s="232"/>
      <c r="I18" s="233"/>
      <c r="J18" s="232"/>
      <c r="K18" s="231">
        <v>16</v>
      </c>
      <c r="L18" s="184"/>
      <c r="M18" s="184"/>
      <c r="N18" s="184"/>
      <c r="O18" s="184"/>
    </row>
    <row r="19" spans="1:15" s="147" customFormat="1" ht="15" x14ac:dyDescent="0.25">
      <c r="A19" s="228" t="s">
        <v>222</v>
      </c>
      <c r="B19" s="229" t="s">
        <v>259</v>
      </c>
      <c r="C19" s="232"/>
      <c r="D19" s="232"/>
      <c r="E19" s="233"/>
      <c r="F19" s="233"/>
      <c r="G19" s="233"/>
      <c r="H19" s="232"/>
      <c r="I19" s="233"/>
      <c r="J19" s="232"/>
      <c r="K19" s="231">
        <v>17</v>
      </c>
      <c r="L19" s="184"/>
      <c r="M19" s="187"/>
      <c r="N19" s="187"/>
      <c r="O19" s="187"/>
    </row>
    <row r="20" spans="1:15" s="81" customFormat="1" ht="15" x14ac:dyDescent="0.25">
      <c r="A20" s="228" t="s">
        <v>223</v>
      </c>
      <c r="B20" s="229" t="s">
        <v>142</v>
      </c>
      <c r="C20" s="232"/>
      <c r="D20" s="232"/>
      <c r="E20" s="233"/>
      <c r="F20" s="233"/>
      <c r="G20" s="233"/>
      <c r="H20" s="232"/>
      <c r="I20" s="233"/>
      <c r="J20" s="232"/>
      <c r="K20" s="231">
        <v>17</v>
      </c>
      <c r="L20" s="184"/>
      <c r="M20" s="184"/>
      <c r="N20" s="184"/>
      <c r="O20" s="184"/>
    </row>
    <row r="21" spans="1:15" s="81" customFormat="1" ht="15" x14ac:dyDescent="0.25">
      <c r="A21" s="228" t="s">
        <v>224</v>
      </c>
      <c r="B21" s="229" t="s">
        <v>143</v>
      </c>
      <c r="C21" s="232"/>
      <c r="D21" s="232"/>
      <c r="E21" s="233"/>
      <c r="F21" s="233"/>
      <c r="G21" s="233"/>
      <c r="H21" s="232"/>
      <c r="I21" s="233"/>
      <c r="J21" s="232"/>
      <c r="K21" s="231">
        <v>18</v>
      </c>
      <c r="L21" s="184"/>
      <c r="M21" s="184"/>
      <c r="N21" s="184"/>
      <c r="O21" s="184"/>
    </row>
    <row r="22" spans="1:15" s="81" customFormat="1" ht="15" x14ac:dyDescent="0.25">
      <c r="A22" s="228" t="s">
        <v>225</v>
      </c>
      <c r="B22" s="229" t="s">
        <v>130</v>
      </c>
      <c r="C22" s="232"/>
      <c r="D22" s="232"/>
      <c r="E22" s="233"/>
      <c r="F22" s="233"/>
      <c r="G22" s="233"/>
      <c r="H22" s="232"/>
      <c r="I22" s="233"/>
      <c r="J22" s="232"/>
      <c r="K22" s="231">
        <v>19</v>
      </c>
      <c r="L22" s="184"/>
      <c r="M22" s="184"/>
      <c r="N22" s="184"/>
      <c r="O22" s="184"/>
    </row>
    <row r="23" spans="1:15" s="81" customFormat="1" ht="15" x14ac:dyDescent="0.25">
      <c r="A23" s="228" t="s">
        <v>226</v>
      </c>
      <c r="B23" s="229" t="s">
        <v>131</v>
      </c>
      <c r="C23" s="232"/>
      <c r="D23" s="232"/>
      <c r="E23" s="233"/>
      <c r="F23" s="233"/>
      <c r="G23" s="233"/>
      <c r="H23" s="232"/>
      <c r="I23" s="233"/>
      <c r="J23" s="232"/>
      <c r="K23" s="231">
        <v>20</v>
      </c>
      <c r="L23" s="184"/>
      <c r="M23" s="184"/>
      <c r="N23" s="184"/>
      <c r="O23" s="184"/>
    </row>
    <row r="24" spans="1:15" s="81" customFormat="1" ht="15" x14ac:dyDescent="0.25">
      <c r="A24" s="228" t="s">
        <v>227</v>
      </c>
      <c r="B24" s="229" t="s">
        <v>140</v>
      </c>
      <c r="C24" s="232"/>
      <c r="D24" s="232"/>
      <c r="E24" s="233"/>
      <c r="F24" s="233"/>
      <c r="G24" s="233"/>
      <c r="H24" s="232"/>
      <c r="I24" s="233"/>
      <c r="J24" s="232"/>
      <c r="K24" s="231">
        <v>21</v>
      </c>
      <c r="L24" s="184"/>
      <c r="M24" s="184"/>
      <c r="N24" s="184"/>
      <c r="O24" s="184"/>
    </row>
    <row r="25" spans="1:15" s="81" customFormat="1" ht="15" x14ac:dyDescent="0.25">
      <c r="A25" s="228" t="s">
        <v>228</v>
      </c>
      <c r="B25" s="229" t="s">
        <v>132</v>
      </c>
      <c r="C25" s="232"/>
      <c r="D25" s="232"/>
      <c r="E25" s="233"/>
      <c r="F25" s="233"/>
      <c r="G25" s="233"/>
      <c r="H25" s="232"/>
      <c r="I25" s="233"/>
      <c r="J25" s="232"/>
      <c r="K25" s="231">
        <v>22</v>
      </c>
      <c r="L25" s="184"/>
      <c r="M25" s="184"/>
      <c r="N25" s="184"/>
      <c r="O25" s="184"/>
    </row>
    <row r="26" spans="1:15" s="81" customFormat="1" ht="15" x14ac:dyDescent="0.25">
      <c r="A26" s="228" t="s">
        <v>229</v>
      </c>
      <c r="B26" s="229" t="s">
        <v>133</v>
      </c>
      <c r="C26" s="232"/>
      <c r="D26" s="232"/>
      <c r="E26" s="233"/>
      <c r="F26" s="233"/>
      <c r="G26" s="233"/>
      <c r="H26" s="232"/>
      <c r="I26" s="233"/>
      <c r="J26" s="232"/>
      <c r="K26" s="231">
        <v>23</v>
      </c>
      <c r="L26" s="184"/>
      <c r="M26" s="184"/>
      <c r="N26" s="184"/>
      <c r="O26" s="184"/>
    </row>
    <row r="27" spans="1:15" s="81" customFormat="1" ht="15" x14ac:dyDescent="0.25">
      <c r="A27" s="228" t="s">
        <v>230</v>
      </c>
      <c r="B27" s="229" t="s">
        <v>134</v>
      </c>
      <c r="C27" s="232"/>
      <c r="D27" s="232"/>
      <c r="E27" s="233"/>
      <c r="F27" s="233"/>
      <c r="G27" s="233"/>
      <c r="H27" s="232"/>
      <c r="I27" s="233"/>
      <c r="J27" s="232"/>
      <c r="K27" s="231">
        <v>24</v>
      </c>
      <c r="L27" s="184"/>
      <c r="M27" s="184"/>
      <c r="N27" s="184"/>
      <c r="O27" s="184"/>
    </row>
    <row r="28" spans="1:15" s="81" customFormat="1" ht="15" x14ac:dyDescent="0.25">
      <c r="A28" s="228" t="s">
        <v>231</v>
      </c>
      <c r="B28" s="229" t="s">
        <v>135</v>
      </c>
      <c r="C28" s="232"/>
      <c r="D28" s="232"/>
      <c r="E28" s="233"/>
      <c r="F28" s="233"/>
      <c r="G28" s="233"/>
      <c r="H28" s="232"/>
      <c r="I28" s="233"/>
      <c r="J28" s="232"/>
      <c r="K28" s="231">
        <v>25</v>
      </c>
      <c r="L28" s="184"/>
      <c r="M28" s="184"/>
      <c r="N28" s="184"/>
      <c r="O28" s="184"/>
    </row>
    <row r="29" spans="1:15" s="81" customFormat="1" ht="15" x14ac:dyDescent="0.25">
      <c r="A29" s="228" t="s">
        <v>232</v>
      </c>
      <c r="B29" s="229" t="s">
        <v>136</v>
      </c>
      <c r="C29" s="232"/>
      <c r="D29" s="232"/>
      <c r="E29" s="233"/>
      <c r="F29" s="233"/>
      <c r="G29" s="233"/>
      <c r="H29" s="232"/>
      <c r="I29" s="233"/>
      <c r="J29" s="232"/>
      <c r="K29" s="231">
        <v>26</v>
      </c>
      <c r="L29" s="184"/>
      <c r="M29" s="184"/>
      <c r="N29" s="184"/>
      <c r="O29" s="184"/>
    </row>
    <row r="30" spans="1:15" s="81" customFormat="1" ht="15" x14ac:dyDescent="0.25">
      <c r="A30" s="228" t="s">
        <v>233</v>
      </c>
      <c r="B30" s="229" t="s">
        <v>137</v>
      </c>
      <c r="C30" s="232"/>
      <c r="D30" s="232"/>
      <c r="E30" s="233"/>
      <c r="F30" s="233"/>
      <c r="G30" s="233"/>
      <c r="H30" s="232"/>
      <c r="I30" s="233"/>
      <c r="J30" s="232"/>
      <c r="K30" s="231">
        <v>27</v>
      </c>
      <c r="L30" s="184"/>
      <c r="M30" s="184"/>
      <c r="N30" s="184"/>
      <c r="O30" s="184"/>
    </row>
    <row r="31" spans="1:15" s="81" customFormat="1" ht="15" x14ac:dyDescent="0.25">
      <c r="A31" s="228" t="s">
        <v>234</v>
      </c>
      <c r="B31" s="229" t="s">
        <v>138</v>
      </c>
      <c r="C31" s="232"/>
      <c r="D31" s="232"/>
      <c r="E31" s="233"/>
      <c r="F31" s="233"/>
      <c r="G31" s="233"/>
      <c r="H31" s="232"/>
      <c r="I31" s="233"/>
      <c r="J31" s="232"/>
      <c r="K31" s="231">
        <v>28</v>
      </c>
      <c r="L31" s="184"/>
      <c r="M31" s="184"/>
      <c r="N31" s="184"/>
      <c r="O31" s="184"/>
    </row>
    <row r="32" spans="1:15" s="81" customFormat="1" ht="15" x14ac:dyDescent="0.25">
      <c r="A32" s="228" t="s">
        <v>235</v>
      </c>
      <c r="B32" s="229" t="s">
        <v>139</v>
      </c>
      <c r="C32" s="232"/>
      <c r="D32" s="232"/>
      <c r="E32" s="233"/>
      <c r="F32" s="233"/>
      <c r="G32" s="233"/>
      <c r="H32" s="232"/>
      <c r="I32" s="233"/>
      <c r="J32" s="232"/>
      <c r="K32" s="231">
        <v>29</v>
      </c>
      <c r="L32" s="184"/>
      <c r="M32" s="184"/>
      <c r="N32" s="184"/>
      <c r="O32" s="184"/>
    </row>
    <row r="33" spans="1:15" s="81" customFormat="1" ht="15" x14ac:dyDescent="0.25">
      <c r="A33" s="228" t="s">
        <v>236</v>
      </c>
      <c r="B33" s="229" t="s">
        <v>141</v>
      </c>
      <c r="C33" s="232"/>
      <c r="D33" s="232"/>
      <c r="E33" s="233"/>
      <c r="F33" s="233"/>
      <c r="G33" s="233"/>
      <c r="H33" s="232"/>
      <c r="I33" s="233"/>
      <c r="J33" s="232"/>
      <c r="K33" s="231">
        <v>30</v>
      </c>
      <c r="L33" s="184"/>
      <c r="M33" s="184"/>
      <c r="N33" s="184"/>
      <c r="O33" s="184"/>
    </row>
    <row r="34" spans="1:15" s="83" customFormat="1" ht="15" x14ac:dyDescent="0.25">
      <c r="A34" s="228" t="s">
        <v>237</v>
      </c>
      <c r="B34" s="229" t="s">
        <v>304</v>
      </c>
      <c r="C34" s="232"/>
      <c r="D34" s="232"/>
      <c r="E34" s="233"/>
      <c r="F34" s="233"/>
      <c r="G34" s="233"/>
      <c r="H34" s="232"/>
      <c r="I34" s="233"/>
      <c r="J34" s="232"/>
      <c r="K34" s="231">
        <v>31</v>
      </c>
      <c r="L34" s="184"/>
      <c r="M34" s="188"/>
      <c r="N34" s="188"/>
      <c r="O34" s="188"/>
    </row>
    <row r="35" spans="1:15" ht="15" x14ac:dyDescent="0.25">
      <c r="A35" s="234" t="s">
        <v>238</v>
      </c>
      <c r="B35" s="235" t="s">
        <v>260</v>
      </c>
      <c r="C35" s="236"/>
      <c r="D35" s="236"/>
      <c r="E35" s="237"/>
      <c r="F35" s="237"/>
      <c r="G35" s="237"/>
      <c r="H35" s="236"/>
      <c r="I35" s="237"/>
      <c r="J35" s="236"/>
      <c r="K35" s="238">
        <v>32</v>
      </c>
      <c r="L35" s="184"/>
      <c r="M35" s="182"/>
      <c r="N35" s="182"/>
      <c r="O35" s="182"/>
    </row>
    <row r="36" spans="1:15" ht="15" x14ac:dyDescent="0.25">
      <c r="A36" s="228" t="s">
        <v>239</v>
      </c>
      <c r="B36" s="229" t="s">
        <v>197</v>
      </c>
      <c r="C36" s="232"/>
      <c r="D36" s="232"/>
      <c r="E36" s="233"/>
      <c r="F36" s="233"/>
      <c r="G36" s="233"/>
      <c r="H36" s="232"/>
      <c r="I36" s="233"/>
      <c r="J36" s="232"/>
      <c r="K36" s="231">
        <v>32</v>
      </c>
      <c r="L36" s="184"/>
      <c r="M36" s="182"/>
      <c r="N36" s="182"/>
      <c r="O36" s="182"/>
    </row>
    <row r="37" spans="1:15" ht="15" x14ac:dyDescent="0.25">
      <c r="A37" s="228" t="s">
        <v>240</v>
      </c>
      <c r="B37" s="229" t="s">
        <v>198</v>
      </c>
      <c r="C37" s="232"/>
      <c r="D37" s="232"/>
      <c r="E37" s="233"/>
      <c r="F37" s="233"/>
      <c r="G37" s="233"/>
      <c r="H37" s="232"/>
      <c r="I37" s="233"/>
      <c r="J37" s="232"/>
      <c r="K37" s="231">
        <v>33</v>
      </c>
      <c r="L37" s="184"/>
      <c r="M37" s="182"/>
      <c r="N37" s="182"/>
      <c r="O37" s="182"/>
    </row>
    <row r="38" spans="1:15" ht="15" x14ac:dyDescent="0.25">
      <c r="A38" s="234" t="s">
        <v>241</v>
      </c>
      <c r="B38" s="229" t="s">
        <v>287</v>
      </c>
      <c r="C38" s="232"/>
      <c r="D38" s="232"/>
      <c r="E38" s="233"/>
      <c r="F38" s="233"/>
      <c r="G38" s="233"/>
      <c r="H38" s="232"/>
      <c r="I38" s="233"/>
      <c r="J38" s="232"/>
      <c r="K38" s="231">
        <v>34</v>
      </c>
      <c r="L38" s="184"/>
      <c r="M38" s="182"/>
      <c r="N38" s="182"/>
      <c r="O38" s="182"/>
    </row>
    <row r="39" spans="1:15" ht="15" x14ac:dyDescent="0.25">
      <c r="A39" s="234" t="s">
        <v>242</v>
      </c>
      <c r="B39" s="229" t="s">
        <v>195</v>
      </c>
      <c r="C39" s="232"/>
      <c r="D39" s="232"/>
      <c r="E39" s="233"/>
      <c r="F39" s="233"/>
      <c r="G39" s="233"/>
      <c r="H39" s="232"/>
      <c r="I39" s="233"/>
      <c r="J39" s="232"/>
      <c r="K39" s="231">
        <v>35</v>
      </c>
      <c r="L39" s="184"/>
      <c r="M39" s="182"/>
      <c r="N39" s="182"/>
      <c r="O39" s="182"/>
    </row>
    <row r="40" spans="1:15" ht="15" x14ac:dyDescent="0.25">
      <c r="A40" s="234" t="s">
        <v>243</v>
      </c>
      <c r="B40" s="235" t="s">
        <v>179</v>
      </c>
      <c r="C40" s="236"/>
      <c r="D40" s="236"/>
      <c r="E40" s="237"/>
      <c r="F40" s="237"/>
      <c r="G40" s="237"/>
      <c r="H40" s="236"/>
      <c r="I40" s="237"/>
      <c r="J40" s="236"/>
      <c r="K40" s="238">
        <v>36</v>
      </c>
      <c r="L40" s="184"/>
      <c r="M40" s="182"/>
      <c r="N40" s="182"/>
      <c r="O40" s="182"/>
    </row>
    <row r="41" spans="1:15" ht="14.25" x14ac:dyDescent="0.2">
      <c r="A41" s="189"/>
      <c r="B41" s="190"/>
      <c r="C41" s="185"/>
      <c r="D41" s="185"/>
      <c r="E41" s="186"/>
      <c r="F41" s="186"/>
      <c r="G41" s="186"/>
      <c r="H41" s="185"/>
      <c r="I41" s="186"/>
      <c r="J41" s="185"/>
      <c r="K41" s="191"/>
      <c r="L41" s="184"/>
      <c r="M41" s="182"/>
      <c r="N41" s="182"/>
      <c r="O41" s="182"/>
    </row>
    <row r="42" spans="1:15" x14ac:dyDescent="0.2">
      <c r="A42" s="182"/>
      <c r="B42" s="182"/>
      <c r="C42" s="182"/>
      <c r="D42" s="182"/>
      <c r="E42" s="182"/>
      <c r="F42" s="182"/>
      <c r="G42" s="182"/>
      <c r="H42" s="183"/>
      <c r="I42" s="182"/>
      <c r="J42" s="182"/>
      <c r="K42" s="182"/>
      <c r="L42" s="182"/>
      <c r="M42" s="182"/>
      <c r="N42" s="182"/>
      <c r="O42" s="182"/>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47</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13"/>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48</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1"/>
      <c r="C3" s="391"/>
      <c r="D3" s="391"/>
      <c r="E3" s="391"/>
      <c r="F3" s="391"/>
      <c r="G3" s="392"/>
      <c r="H3" s="393"/>
      <c r="I3" s="391"/>
      <c r="J3" s="391"/>
      <c r="K3" s="391"/>
      <c r="L3" s="391"/>
      <c r="M3" s="391"/>
      <c r="N3" s="9"/>
    </row>
    <row r="4" spans="1:21" ht="13.5" customHeight="1" x14ac:dyDescent="0.2">
      <c r="A4" s="27"/>
      <c r="B4" s="394"/>
      <c r="C4" s="395"/>
      <c r="D4" s="395"/>
      <c r="E4" s="395"/>
      <c r="F4" s="395"/>
      <c r="G4" s="396"/>
      <c r="H4" s="394"/>
      <c r="I4" s="395"/>
      <c r="J4" s="395"/>
      <c r="K4" s="395"/>
      <c r="L4" s="395"/>
      <c r="M4" s="395"/>
      <c r="N4" s="39"/>
    </row>
    <row r="5" spans="1:21" x14ac:dyDescent="0.2">
      <c r="A5" s="15"/>
      <c r="B5" s="389"/>
      <c r="C5" s="397"/>
      <c r="D5" s="389"/>
      <c r="E5" s="397"/>
      <c r="F5" s="389"/>
      <c r="G5" s="397"/>
      <c r="H5" s="389"/>
      <c r="I5" s="397"/>
      <c r="J5" s="389"/>
      <c r="K5" s="397"/>
      <c r="L5" s="389"/>
      <c r="M5" s="390"/>
      <c r="N5" s="58"/>
    </row>
    <row r="6" spans="1:21" x14ac:dyDescent="0.2">
      <c r="A6" s="13"/>
      <c r="B6" s="63"/>
      <c r="C6" s="31"/>
      <c r="D6" s="31"/>
      <c r="E6" s="31"/>
      <c r="F6" s="31"/>
      <c r="G6" s="31"/>
      <c r="H6" s="31"/>
      <c r="I6" s="31"/>
      <c r="J6" s="31"/>
      <c r="K6" s="31"/>
      <c r="L6" s="31"/>
      <c r="M6" s="48"/>
      <c r="N6" s="58"/>
    </row>
    <row r="7" spans="1:21" x14ac:dyDescent="0.2">
      <c r="A7" s="402"/>
      <c r="B7" s="400"/>
      <c r="C7" s="401"/>
      <c r="D7" s="401"/>
      <c r="E7" s="401"/>
      <c r="F7" s="401"/>
      <c r="G7" s="404"/>
      <c r="H7" s="400"/>
      <c r="I7" s="401"/>
      <c r="J7" s="401"/>
      <c r="K7" s="401"/>
      <c r="L7" s="401"/>
      <c r="M7" s="401"/>
      <c r="N7" s="40"/>
    </row>
    <row r="8" spans="1:21" x14ac:dyDescent="0.2">
      <c r="A8" s="403"/>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49</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13"/>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50</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1"/>
      <c r="C3" s="391"/>
      <c r="D3" s="391"/>
      <c r="E3" s="391"/>
      <c r="F3" s="391"/>
      <c r="G3" s="392"/>
      <c r="H3" s="393"/>
      <c r="I3" s="391"/>
      <c r="J3" s="391"/>
      <c r="K3" s="391"/>
      <c r="L3" s="391"/>
      <c r="M3" s="391"/>
      <c r="N3" s="9"/>
    </row>
    <row r="4" spans="1:21" ht="13.5" customHeight="1" x14ac:dyDescent="0.2">
      <c r="A4" s="27"/>
      <c r="B4" s="394"/>
      <c r="C4" s="395"/>
      <c r="D4" s="395"/>
      <c r="E4" s="395"/>
      <c r="F4" s="395"/>
      <c r="G4" s="396"/>
      <c r="H4" s="394"/>
      <c r="I4" s="395"/>
      <c r="J4" s="395"/>
      <c r="K4" s="395"/>
      <c r="L4" s="395"/>
      <c r="M4" s="395"/>
      <c r="N4" s="39"/>
    </row>
    <row r="5" spans="1:21" x14ac:dyDescent="0.2">
      <c r="A5" s="15"/>
      <c r="B5" s="389"/>
      <c r="C5" s="397"/>
      <c r="D5" s="389"/>
      <c r="E5" s="397"/>
      <c r="F5" s="389"/>
      <c r="G5" s="397"/>
      <c r="H5" s="389"/>
      <c r="I5" s="397"/>
      <c r="J5" s="389"/>
      <c r="K5" s="397"/>
      <c r="L5" s="389"/>
      <c r="M5" s="390"/>
      <c r="N5" s="58"/>
    </row>
    <row r="6" spans="1:21" x14ac:dyDescent="0.2">
      <c r="A6" s="13"/>
      <c r="B6" s="63"/>
      <c r="C6" s="31"/>
      <c r="D6" s="31"/>
      <c r="E6" s="31"/>
      <c r="F6" s="31"/>
      <c r="G6" s="31"/>
      <c r="H6" s="31"/>
      <c r="I6" s="31"/>
      <c r="J6" s="31"/>
      <c r="K6" s="31"/>
      <c r="L6" s="31"/>
      <c r="M6" s="48"/>
      <c r="N6" s="58"/>
    </row>
    <row r="7" spans="1:21" x14ac:dyDescent="0.2">
      <c r="A7" s="402"/>
      <c r="B7" s="400"/>
      <c r="C7" s="401"/>
      <c r="D7" s="401"/>
      <c r="E7" s="401"/>
      <c r="F7" s="401"/>
      <c r="G7" s="404"/>
      <c r="H7" s="400"/>
      <c r="I7" s="401"/>
      <c r="J7" s="401"/>
      <c r="K7" s="401"/>
      <c r="L7" s="401"/>
      <c r="M7" s="401"/>
      <c r="N7" s="40"/>
    </row>
    <row r="8" spans="1:21" x14ac:dyDescent="0.2">
      <c r="A8" s="403"/>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51</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13"/>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52</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1"/>
      <c r="C3" s="391"/>
      <c r="D3" s="391"/>
      <c r="E3" s="391"/>
      <c r="F3" s="391"/>
      <c r="G3" s="392"/>
      <c r="H3" s="393"/>
      <c r="I3" s="391"/>
      <c r="J3" s="391"/>
      <c r="K3" s="391"/>
      <c r="L3" s="391"/>
      <c r="M3" s="391"/>
      <c r="N3" s="9"/>
    </row>
    <row r="4" spans="1:21" ht="13.5" customHeight="1" x14ac:dyDescent="0.2">
      <c r="A4" s="27"/>
      <c r="B4" s="394"/>
      <c r="C4" s="395"/>
      <c r="D4" s="395"/>
      <c r="E4" s="395"/>
      <c r="F4" s="395"/>
      <c r="G4" s="396"/>
      <c r="H4" s="394"/>
      <c r="I4" s="395"/>
      <c r="J4" s="395"/>
      <c r="K4" s="395"/>
      <c r="L4" s="395"/>
      <c r="M4" s="395"/>
      <c r="N4" s="39"/>
    </row>
    <row r="5" spans="1:21" x14ac:dyDescent="0.2">
      <c r="A5" s="15"/>
      <c r="B5" s="389"/>
      <c r="C5" s="397"/>
      <c r="D5" s="389"/>
      <c r="E5" s="397"/>
      <c r="F5" s="389"/>
      <c r="G5" s="397"/>
      <c r="H5" s="389"/>
      <c r="I5" s="397"/>
      <c r="J5" s="389"/>
      <c r="K5" s="397"/>
      <c r="L5" s="389"/>
      <c r="M5" s="390"/>
      <c r="N5" s="58"/>
    </row>
    <row r="6" spans="1:21" x14ac:dyDescent="0.2">
      <c r="A6" s="13"/>
      <c r="B6" s="63"/>
      <c r="C6" s="31"/>
      <c r="D6" s="31"/>
      <c r="E6" s="31"/>
      <c r="F6" s="31"/>
      <c r="G6" s="31"/>
      <c r="H6" s="31"/>
      <c r="I6" s="31"/>
      <c r="J6" s="31"/>
      <c r="K6" s="31"/>
      <c r="L6" s="31"/>
      <c r="M6" s="48"/>
      <c r="N6" s="58"/>
    </row>
    <row r="7" spans="1:21" x14ac:dyDescent="0.2">
      <c r="A7" s="402"/>
      <c r="B7" s="400"/>
      <c r="C7" s="401"/>
      <c r="D7" s="401"/>
      <c r="E7" s="401"/>
      <c r="F7" s="401"/>
      <c r="G7" s="404"/>
      <c r="H7" s="400"/>
      <c r="I7" s="401"/>
      <c r="J7" s="401"/>
      <c r="K7" s="401"/>
      <c r="L7" s="401"/>
      <c r="M7" s="401"/>
      <c r="N7" s="40"/>
    </row>
    <row r="8" spans="1:21" x14ac:dyDescent="0.2">
      <c r="A8" s="403"/>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53</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47"/>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54</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1"/>
      <c r="C3" s="391"/>
      <c r="D3" s="391"/>
      <c r="E3" s="391"/>
      <c r="F3" s="391"/>
      <c r="G3" s="392"/>
      <c r="H3" s="393"/>
      <c r="I3" s="391"/>
      <c r="J3" s="391"/>
      <c r="K3" s="391"/>
      <c r="L3" s="391"/>
      <c r="M3" s="391"/>
      <c r="N3" s="9"/>
    </row>
    <row r="4" spans="1:21" ht="13.5" customHeight="1" x14ac:dyDescent="0.2">
      <c r="A4" s="27"/>
      <c r="B4" s="394"/>
      <c r="C4" s="395"/>
      <c r="D4" s="395"/>
      <c r="E4" s="395"/>
      <c r="F4" s="395"/>
      <c r="G4" s="396"/>
      <c r="H4" s="394"/>
      <c r="I4" s="395"/>
      <c r="J4" s="395"/>
      <c r="K4" s="395"/>
      <c r="L4" s="395"/>
      <c r="M4" s="395"/>
      <c r="N4" s="39"/>
    </row>
    <row r="5" spans="1:21" x14ac:dyDescent="0.2">
      <c r="A5" s="15"/>
      <c r="B5" s="389"/>
      <c r="C5" s="397"/>
      <c r="D5" s="389"/>
      <c r="E5" s="397"/>
      <c r="F5" s="389"/>
      <c r="G5" s="397"/>
      <c r="H5" s="389"/>
      <c r="I5" s="397"/>
      <c r="J5" s="389"/>
      <c r="K5" s="397"/>
      <c r="L5" s="389"/>
      <c r="M5" s="390"/>
      <c r="N5" s="58"/>
    </row>
    <row r="6" spans="1:21" x14ac:dyDescent="0.2">
      <c r="A6" s="13"/>
      <c r="B6" s="63"/>
      <c r="C6" s="31"/>
      <c r="D6" s="31"/>
      <c r="E6" s="31"/>
      <c r="F6" s="31"/>
      <c r="G6" s="31"/>
      <c r="H6" s="31"/>
      <c r="I6" s="31"/>
      <c r="J6" s="31"/>
      <c r="K6" s="31"/>
      <c r="L6" s="31"/>
      <c r="M6" s="48"/>
      <c r="N6" s="58"/>
    </row>
    <row r="7" spans="1:21" x14ac:dyDescent="0.2">
      <c r="A7" s="402"/>
      <c r="B7" s="400"/>
      <c r="C7" s="401"/>
      <c r="D7" s="401"/>
      <c r="E7" s="401"/>
      <c r="F7" s="401"/>
      <c r="G7" s="404"/>
      <c r="H7" s="400"/>
      <c r="I7" s="401"/>
      <c r="J7" s="401"/>
      <c r="K7" s="401"/>
      <c r="L7" s="401"/>
      <c r="M7" s="401"/>
      <c r="N7" s="40"/>
    </row>
    <row r="8" spans="1:21" x14ac:dyDescent="0.2">
      <c r="A8" s="403"/>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55</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13"/>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56</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1"/>
      <c r="C3" s="391"/>
      <c r="D3" s="391"/>
      <c r="E3" s="391"/>
      <c r="F3" s="391"/>
      <c r="G3" s="392"/>
      <c r="H3" s="393"/>
      <c r="I3" s="391"/>
      <c r="J3" s="391"/>
      <c r="K3" s="391"/>
      <c r="L3" s="391"/>
      <c r="M3" s="391"/>
      <c r="N3" s="9"/>
    </row>
    <row r="4" spans="1:21" ht="13.5" customHeight="1" x14ac:dyDescent="0.2">
      <c r="A4" s="27"/>
      <c r="B4" s="394"/>
      <c r="C4" s="395"/>
      <c r="D4" s="395"/>
      <c r="E4" s="395"/>
      <c r="F4" s="395"/>
      <c r="G4" s="396"/>
      <c r="H4" s="394"/>
      <c r="I4" s="395"/>
      <c r="J4" s="395"/>
      <c r="K4" s="395"/>
      <c r="L4" s="395"/>
      <c r="M4" s="395"/>
      <c r="N4" s="39"/>
    </row>
    <row r="5" spans="1:21" x14ac:dyDescent="0.2">
      <c r="A5" s="15"/>
      <c r="B5" s="389"/>
      <c r="C5" s="397"/>
      <c r="D5" s="389"/>
      <c r="E5" s="397"/>
      <c r="F5" s="389"/>
      <c r="G5" s="397"/>
      <c r="H5" s="389"/>
      <c r="I5" s="397"/>
      <c r="J5" s="389"/>
      <c r="K5" s="397"/>
      <c r="L5" s="389"/>
      <c r="M5" s="390"/>
      <c r="N5" s="58"/>
    </row>
    <row r="6" spans="1:21" x14ac:dyDescent="0.2">
      <c r="A6" s="13"/>
      <c r="B6" s="63"/>
      <c r="C6" s="31"/>
      <c r="D6" s="31"/>
      <c r="E6" s="31"/>
      <c r="F6" s="31"/>
      <c r="G6" s="31"/>
      <c r="H6" s="31"/>
      <c r="I6" s="31"/>
      <c r="J6" s="31"/>
      <c r="K6" s="31"/>
      <c r="L6" s="31"/>
      <c r="M6" s="48"/>
      <c r="N6" s="58"/>
    </row>
    <row r="7" spans="1:21" x14ac:dyDescent="0.2">
      <c r="A7" s="402"/>
      <c r="B7" s="400"/>
      <c r="C7" s="401"/>
      <c r="D7" s="401"/>
      <c r="E7" s="401"/>
      <c r="F7" s="401"/>
      <c r="G7" s="404"/>
      <c r="H7" s="400"/>
      <c r="I7" s="401"/>
      <c r="J7" s="401"/>
      <c r="K7" s="401"/>
      <c r="L7" s="401"/>
      <c r="M7" s="401"/>
      <c r="N7" s="40"/>
    </row>
    <row r="8" spans="1:21" x14ac:dyDescent="0.2">
      <c r="A8" s="403"/>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1"/>
      <c r="C18" s="391"/>
      <c r="D18" s="391"/>
      <c r="E18" s="391"/>
      <c r="F18" s="391"/>
      <c r="G18" s="392"/>
      <c r="H18" s="7"/>
      <c r="I18" s="7"/>
      <c r="J18" s="7"/>
      <c r="K18" s="7"/>
      <c r="L18" s="7"/>
      <c r="M18" s="7"/>
      <c r="N18" s="101"/>
      <c r="O18" s="98"/>
      <c r="P18" s="59"/>
      <c r="Q18" s="38"/>
      <c r="R18" s="8"/>
      <c r="S18" s="8"/>
      <c r="T18" s="8"/>
    </row>
    <row r="19" spans="1:20" x14ac:dyDescent="0.2">
      <c r="A19" s="36"/>
      <c r="B19" s="405"/>
      <c r="C19" s="406"/>
      <c r="D19" s="406"/>
      <c r="E19" s="406"/>
      <c r="F19" s="406"/>
      <c r="G19" s="406"/>
      <c r="H19" s="101"/>
      <c r="I19" s="102"/>
      <c r="J19" s="103"/>
      <c r="K19" s="50"/>
      <c r="L19" s="103"/>
      <c r="M19" s="104"/>
      <c r="N19" s="101"/>
      <c r="O19" s="98"/>
      <c r="P19" s="59"/>
      <c r="Q19" s="38"/>
      <c r="R19" s="8"/>
      <c r="S19" s="8"/>
      <c r="T19" s="8"/>
    </row>
    <row r="20" spans="1:20" x14ac:dyDescent="0.2">
      <c r="A20" s="37"/>
      <c r="B20" s="390"/>
      <c r="C20" s="397"/>
      <c r="D20" s="390"/>
      <c r="E20" s="397"/>
      <c r="F20" s="390"/>
      <c r="G20" s="397"/>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8"/>
      <c r="B22" s="400"/>
      <c r="C22" s="401"/>
      <c r="D22" s="401"/>
      <c r="E22" s="401"/>
      <c r="F22" s="401"/>
      <c r="G22" s="401"/>
      <c r="H22" s="101"/>
      <c r="I22" s="102"/>
      <c r="J22" s="103"/>
      <c r="K22" s="50"/>
      <c r="L22" s="103"/>
      <c r="M22" s="104"/>
      <c r="N22" s="101"/>
      <c r="O22" s="98"/>
      <c r="P22" s="59"/>
      <c r="Q22" s="38"/>
      <c r="R22" s="8"/>
      <c r="S22" s="8"/>
      <c r="T22" s="8"/>
    </row>
    <row r="23" spans="1:20" x14ac:dyDescent="0.2">
      <c r="A23" s="399"/>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A64" sqref="A64"/>
    </sheetView>
  </sheetViews>
  <sheetFormatPr defaultColWidth="9.140625" defaultRowHeight="12.75" x14ac:dyDescent="0.2"/>
  <cols>
    <col min="1" max="8" width="11" style="149" customWidth="1"/>
    <col min="9" max="9" width="11.42578125" style="149" customWidth="1"/>
    <col min="10" max="16384" width="9.140625" style="149"/>
  </cols>
  <sheetData>
    <row r="1" spans="1:9" ht="20.25" x14ac:dyDescent="0.2">
      <c r="A1" s="175" t="s">
        <v>203</v>
      </c>
      <c r="I1" s="150"/>
    </row>
    <row r="2" spans="1:9" s="152" customFormat="1" ht="6" customHeight="1" x14ac:dyDescent="0.2">
      <c r="A2" s="151"/>
    </row>
    <row r="3" spans="1:9" ht="12.75" customHeight="1" x14ac:dyDescent="0.2">
      <c r="A3" s="361" t="s">
        <v>322</v>
      </c>
      <c r="B3" s="361"/>
      <c r="C3" s="361"/>
      <c r="D3" s="361"/>
      <c r="E3" s="361"/>
      <c r="F3" s="361"/>
      <c r="G3" s="361"/>
      <c r="H3" s="361"/>
      <c r="I3" s="361"/>
    </row>
    <row r="4" spans="1:9" ht="12.75" customHeight="1" x14ac:dyDescent="0.2">
      <c r="A4" s="361"/>
      <c r="B4" s="361"/>
      <c r="C4" s="361"/>
      <c r="D4" s="361"/>
      <c r="E4" s="361"/>
      <c r="F4" s="361"/>
      <c r="G4" s="361"/>
      <c r="H4" s="361"/>
      <c r="I4" s="361"/>
    </row>
    <row r="5" spans="1:9" ht="12.75" customHeight="1" x14ac:dyDescent="0.2">
      <c r="A5" s="361"/>
      <c r="B5" s="361"/>
      <c r="C5" s="361"/>
      <c r="D5" s="361"/>
      <c r="E5" s="361"/>
      <c r="F5" s="361"/>
      <c r="G5" s="361"/>
      <c r="H5" s="361"/>
      <c r="I5" s="361"/>
    </row>
    <row r="6" spans="1:9" ht="12.75" customHeight="1" x14ac:dyDescent="0.2">
      <c r="A6" s="361"/>
      <c r="B6" s="361"/>
      <c r="C6" s="361"/>
      <c r="D6" s="361"/>
      <c r="E6" s="361"/>
      <c r="F6" s="361"/>
      <c r="G6" s="361"/>
      <c r="H6" s="361"/>
      <c r="I6" s="361"/>
    </row>
    <row r="7" spans="1:9" ht="12.75" customHeight="1" x14ac:dyDescent="0.2">
      <c r="A7" s="361"/>
      <c r="B7" s="361"/>
      <c r="C7" s="361"/>
      <c r="D7" s="361"/>
      <c r="E7" s="361"/>
      <c r="F7" s="361"/>
      <c r="G7" s="361"/>
      <c r="H7" s="361"/>
      <c r="I7" s="361"/>
    </row>
    <row r="8" spans="1:9" ht="12.75" customHeight="1" x14ac:dyDescent="0.2">
      <c r="A8" s="361"/>
      <c r="B8" s="361"/>
      <c r="C8" s="361"/>
      <c r="D8" s="361"/>
      <c r="E8" s="361"/>
      <c r="F8" s="361"/>
      <c r="G8" s="361"/>
      <c r="H8" s="361"/>
      <c r="I8" s="361"/>
    </row>
    <row r="9" spans="1:9" ht="12.75" customHeight="1" x14ac:dyDescent="0.2">
      <c r="A9" s="361"/>
      <c r="B9" s="361"/>
      <c r="C9" s="361"/>
      <c r="D9" s="361"/>
      <c r="E9" s="361"/>
      <c r="F9" s="361"/>
      <c r="G9" s="361"/>
      <c r="H9" s="361"/>
      <c r="I9" s="361"/>
    </row>
    <row r="10" spans="1:9" ht="12.75" customHeight="1" x14ac:dyDescent="0.2">
      <c r="A10" s="361"/>
      <c r="B10" s="361"/>
      <c r="C10" s="361"/>
      <c r="D10" s="361"/>
      <c r="E10" s="361"/>
      <c r="F10" s="361"/>
      <c r="G10" s="361"/>
      <c r="H10" s="361"/>
      <c r="I10" s="361"/>
    </row>
    <row r="11" spans="1:9" ht="12.75" customHeight="1" x14ac:dyDescent="0.2">
      <c r="A11" s="361"/>
      <c r="B11" s="361"/>
      <c r="C11" s="361"/>
      <c r="D11" s="361"/>
      <c r="E11" s="361"/>
      <c r="F11" s="361"/>
      <c r="G11" s="361"/>
      <c r="H11" s="361"/>
      <c r="I11" s="361"/>
    </row>
    <row r="12" spans="1:9" ht="12.75" customHeight="1" x14ac:dyDescent="0.2">
      <c r="A12" s="361"/>
      <c r="B12" s="361"/>
      <c r="C12" s="361"/>
      <c r="D12" s="361"/>
      <c r="E12" s="361"/>
      <c r="F12" s="361"/>
      <c r="G12" s="361"/>
      <c r="H12" s="361"/>
      <c r="I12" s="361"/>
    </row>
    <row r="13" spans="1:9" ht="12.75" customHeight="1" x14ac:dyDescent="0.2">
      <c r="A13" s="361"/>
      <c r="B13" s="361"/>
      <c r="C13" s="361"/>
      <c r="D13" s="361"/>
      <c r="E13" s="361"/>
      <c r="F13" s="361"/>
      <c r="G13" s="361"/>
      <c r="H13" s="361"/>
      <c r="I13" s="361"/>
    </row>
    <row r="14" spans="1:9" ht="12.75" customHeight="1" x14ac:dyDescent="0.2">
      <c r="A14" s="361"/>
      <c r="B14" s="361"/>
      <c r="C14" s="361"/>
      <c r="D14" s="361"/>
      <c r="E14" s="361"/>
      <c r="F14" s="361"/>
      <c r="G14" s="361"/>
      <c r="H14" s="361"/>
      <c r="I14" s="361"/>
    </row>
    <row r="15" spans="1:9" ht="12.75" customHeight="1" x14ac:dyDescent="0.2">
      <c r="A15" s="361"/>
      <c r="B15" s="361"/>
      <c r="C15" s="361"/>
      <c r="D15" s="361"/>
      <c r="E15" s="361"/>
      <c r="F15" s="361"/>
      <c r="G15" s="361"/>
      <c r="H15" s="361"/>
      <c r="I15" s="361"/>
    </row>
    <row r="16" spans="1:9" ht="12.75" customHeight="1" x14ac:dyDescent="0.2">
      <c r="A16" s="361"/>
      <c r="B16" s="361"/>
      <c r="C16" s="361"/>
      <c r="D16" s="361"/>
      <c r="E16" s="361"/>
      <c r="F16" s="361"/>
      <c r="G16" s="361"/>
      <c r="H16" s="361"/>
      <c r="I16" s="361"/>
    </row>
    <row r="17" spans="1:9" ht="12.75" customHeight="1" x14ac:dyDescent="0.2">
      <c r="A17" s="361"/>
      <c r="B17" s="361"/>
      <c r="C17" s="361"/>
      <c r="D17" s="361"/>
      <c r="E17" s="361"/>
      <c r="F17" s="361"/>
      <c r="G17" s="361"/>
      <c r="H17" s="361"/>
      <c r="I17" s="361"/>
    </row>
    <row r="18" spans="1:9" ht="12.75" customHeight="1" x14ac:dyDescent="0.2">
      <c r="A18" s="361"/>
      <c r="B18" s="361"/>
      <c r="C18" s="361"/>
      <c r="D18" s="361"/>
      <c r="E18" s="361"/>
      <c r="F18" s="361"/>
      <c r="G18" s="361"/>
      <c r="H18" s="361"/>
      <c r="I18" s="361"/>
    </row>
    <row r="19" spans="1:9" ht="12.75" customHeight="1" x14ac:dyDescent="0.2">
      <c r="A19" s="361"/>
      <c r="B19" s="361"/>
      <c r="C19" s="361"/>
      <c r="D19" s="361"/>
      <c r="E19" s="361"/>
      <c r="F19" s="361"/>
      <c r="G19" s="361"/>
      <c r="H19" s="361"/>
      <c r="I19" s="361"/>
    </row>
    <row r="20" spans="1:9" ht="12.75" customHeight="1" x14ac:dyDescent="0.2">
      <c r="A20" s="361"/>
      <c r="B20" s="361"/>
      <c r="C20" s="361"/>
      <c r="D20" s="361"/>
      <c r="E20" s="361"/>
      <c r="F20" s="361"/>
      <c r="G20" s="361"/>
      <c r="H20" s="361"/>
      <c r="I20" s="361"/>
    </row>
    <row r="21" spans="1:9" ht="12.75" customHeight="1" x14ac:dyDescent="0.2">
      <c r="A21" s="361"/>
      <c r="B21" s="361"/>
      <c r="C21" s="361"/>
      <c r="D21" s="361"/>
      <c r="E21" s="361"/>
      <c r="F21" s="361"/>
      <c r="G21" s="361"/>
      <c r="H21" s="361"/>
      <c r="I21" s="361"/>
    </row>
    <row r="22" spans="1:9" ht="12.75" customHeight="1" x14ac:dyDescent="0.2">
      <c r="A22" s="361"/>
      <c r="B22" s="361"/>
      <c r="C22" s="361"/>
      <c r="D22" s="361"/>
      <c r="E22" s="361"/>
      <c r="F22" s="361"/>
      <c r="G22" s="361"/>
      <c r="H22" s="361"/>
      <c r="I22" s="361"/>
    </row>
    <row r="23" spans="1:9" ht="12.75" customHeight="1" x14ac:dyDescent="0.2">
      <c r="A23" s="361"/>
      <c r="B23" s="361"/>
      <c r="C23" s="361"/>
      <c r="D23" s="361"/>
      <c r="E23" s="361"/>
      <c r="F23" s="361"/>
      <c r="G23" s="361"/>
      <c r="H23" s="361"/>
      <c r="I23" s="361"/>
    </row>
    <row r="24" spans="1:9" ht="12.75" customHeight="1" x14ac:dyDescent="0.2">
      <c r="A24" s="361"/>
      <c r="B24" s="361"/>
      <c r="C24" s="361"/>
      <c r="D24" s="361"/>
      <c r="E24" s="361"/>
      <c r="F24" s="361"/>
      <c r="G24" s="361"/>
      <c r="H24" s="361"/>
      <c r="I24" s="361"/>
    </row>
    <row r="25" spans="1:9" ht="12.75" customHeight="1" x14ac:dyDescent="0.2">
      <c r="A25" s="361"/>
      <c r="B25" s="361"/>
      <c r="C25" s="361"/>
      <c r="D25" s="361"/>
      <c r="E25" s="361"/>
      <c r="F25" s="361"/>
      <c r="G25" s="361"/>
      <c r="H25" s="361"/>
      <c r="I25" s="361"/>
    </row>
    <row r="26" spans="1:9" ht="12.75" customHeight="1" x14ac:dyDescent="0.2">
      <c r="A26" s="361"/>
      <c r="B26" s="361"/>
      <c r="C26" s="361"/>
      <c r="D26" s="361"/>
      <c r="E26" s="361"/>
      <c r="F26" s="361"/>
      <c r="G26" s="361"/>
      <c r="H26" s="361"/>
      <c r="I26" s="361"/>
    </row>
    <row r="27" spans="1:9" ht="12.75" customHeight="1" x14ac:dyDescent="0.2">
      <c r="A27" s="361"/>
      <c r="B27" s="361"/>
      <c r="C27" s="361"/>
      <c r="D27" s="361"/>
      <c r="E27" s="361"/>
      <c r="F27" s="361"/>
      <c r="G27" s="361"/>
      <c r="H27" s="361"/>
      <c r="I27" s="361"/>
    </row>
    <row r="28" spans="1:9" ht="12.75" customHeight="1" x14ac:dyDescent="0.2">
      <c r="A28" s="361"/>
      <c r="B28" s="361"/>
      <c r="C28" s="361"/>
      <c r="D28" s="361"/>
      <c r="E28" s="361"/>
      <c r="F28" s="361"/>
      <c r="G28" s="361"/>
      <c r="H28" s="361"/>
      <c r="I28" s="361"/>
    </row>
    <row r="29" spans="1:9" ht="12.75" customHeight="1" x14ac:dyDescent="0.2">
      <c r="A29" s="361"/>
      <c r="B29" s="361"/>
      <c r="C29" s="361"/>
      <c r="D29" s="361"/>
      <c r="E29" s="361"/>
      <c r="F29" s="361"/>
      <c r="G29" s="361"/>
      <c r="H29" s="361"/>
      <c r="I29" s="361"/>
    </row>
    <row r="30" spans="1:9" ht="12.75" customHeight="1" x14ac:dyDescent="0.2">
      <c r="A30" s="361"/>
      <c r="B30" s="361"/>
      <c r="C30" s="361"/>
      <c r="D30" s="361"/>
      <c r="E30" s="361"/>
      <c r="F30" s="361"/>
      <c r="G30" s="361"/>
      <c r="H30" s="361"/>
      <c r="I30" s="361"/>
    </row>
    <row r="31" spans="1:9" ht="12.75" customHeight="1" x14ac:dyDescent="0.2">
      <c r="A31" s="361"/>
      <c r="B31" s="361"/>
      <c r="C31" s="361"/>
      <c r="D31" s="361"/>
      <c r="E31" s="361"/>
      <c r="F31" s="361"/>
      <c r="G31" s="361"/>
      <c r="H31" s="361"/>
      <c r="I31" s="361"/>
    </row>
    <row r="32" spans="1:9" ht="12.75" customHeight="1" x14ac:dyDescent="0.2">
      <c r="A32" s="361"/>
      <c r="B32" s="361"/>
      <c r="C32" s="361"/>
      <c r="D32" s="361"/>
      <c r="E32" s="361"/>
      <c r="F32" s="361"/>
      <c r="G32" s="361"/>
      <c r="H32" s="361"/>
      <c r="I32" s="361"/>
    </row>
    <row r="33" spans="1:9" ht="12.75" customHeight="1" x14ac:dyDescent="0.2">
      <c r="A33" s="361"/>
      <c r="B33" s="361"/>
      <c r="C33" s="361"/>
      <c r="D33" s="361"/>
      <c r="E33" s="361"/>
      <c r="F33" s="361"/>
      <c r="G33" s="361"/>
      <c r="H33" s="361"/>
      <c r="I33" s="361"/>
    </row>
    <row r="34" spans="1:9" ht="12.75" customHeight="1" x14ac:dyDescent="0.2">
      <c r="A34" s="361"/>
      <c r="B34" s="361"/>
      <c r="C34" s="361"/>
      <c r="D34" s="361"/>
      <c r="E34" s="361"/>
      <c r="F34" s="361"/>
      <c r="G34" s="361"/>
      <c r="H34" s="361"/>
      <c r="I34" s="361"/>
    </row>
    <row r="35" spans="1:9" ht="12.75" customHeight="1" x14ac:dyDescent="0.2">
      <c r="A35" s="361"/>
      <c r="B35" s="361"/>
      <c r="C35" s="361"/>
      <c r="D35" s="361"/>
      <c r="E35" s="361"/>
      <c r="F35" s="361"/>
      <c r="G35" s="361"/>
      <c r="H35" s="361"/>
      <c r="I35" s="361"/>
    </row>
    <row r="36" spans="1:9" ht="12.75" customHeight="1" x14ac:dyDescent="0.2">
      <c r="A36" s="361"/>
      <c r="B36" s="361"/>
      <c r="C36" s="361"/>
      <c r="D36" s="361"/>
      <c r="E36" s="361"/>
      <c r="F36" s="361"/>
      <c r="G36" s="361"/>
      <c r="H36" s="361"/>
      <c r="I36" s="361"/>
    </row>
    <row r="37" spans="1:9" ht="12.75" customHeight="1" x14ac:dyDescent="0.2">
      <c r="A37" s="361"/>
      <c r="B37" s="361"/>
      <c r="C37" s="361"/>
      <c r="D37" s="361"/>
      <c r="E37" s="361"/>
      <c r="F37" s="361"/>
      <c r="G37" s="361"/>
      <c r="H37" s="361"/>
      <c r="I37" s="361"/>
    </row>
    <row r="38" spans="1:9" ht="12.75" customHeight="1" x14ac:dyDescent="0.2">
      <c r="A38" s="361"/>
      <c r="B38" s="361"/>
      <c r="C38" s="361"/>
      <c r="D38" s="361"/>
      <c r="E38" s="361"/>
      <c r="F38" s="361"/>
      <c r="G38" s="361"/>
      <c r="H38" s="361"/>
      <c r="I38" s="361"/>
    </row>
    <row r="39" spans="1:9" ht="12.75" customHeight="1" x14ac:dyDescent="0.2">
      <c r="A39" s="361"/>
      <c r="B39" s="361"/>
      <c r="C39" s="361"/>
      <c r="D39" s="361"/>
      <c r="E39" s="361"/>
      <c r="F39" s="361"/>
      <c r="G39" s="361"/>
      <c r="H39" s="361"/>
      <c r="I39" s="361"/>
    </row>
    <row r="40" spans="1:9" ht="12.75" customHeight="1" x14ac:dyDescent="0.2">
      <c r="A40" s="361"/>
      <c r="B40" s="361"/>
      <c r="C40" s="361"/>
      <c r="D40" s="361"/>
      <c r="E40" s="361"/>
      <c r="F40" s="361"/>
      <c r="G40" s="361"/>
      <c r="H40" s="361"/>
      <c r="I40" s="361"/>
    </row>
    <row r="41" spans="1:9" ht="12.75" customHeight="1" x14ac:dyDescent="0.2">
      <c r="A41" s="361"/>
      <c r="B41" s="361"/>
      <c r="C41" s="361"/>
      <c r="D41" s="361"/>
      <c r="E41" s="361"/>
      <c r="F41" s="361"/>
      <c r="G41" s="361"/>
      <c r="H41" s="361"/>
      <c r="I41" s="361"/>
    </row>
    <row r="42" spans="1:9" ht="12.75" customHeight="1" x14ac:dyDescent="0.2">
      <c r="A42" s="361"/>
      <c r="B42" s="361"/>
      <c r="C42" s="361"/>
      <c r="D42" s="361"/>
      <c r="E42" s="361"/>
      <c r="F42" s="361"/>
      <c r="G42" s="361"/>
      <c r="H42" s="361"/>
      <c r="I42" s="361"/>
    </row>
    <row r="43" spans="1:9" ht="12.75" customHeight="1" x14ac:dyDescent="0.2">
      <c r="A43" s="361"/>
      <c r="B43" s="361"/>
      <c r="C43" s="361"/>
      <c r="D43" s="361"/>
      <c r="E43" s="361"/>
      <c r="F43" s="361"/>
      <c r="G43" s="361"/>
      <c r="H43" s="361"/>
      <c r="I43" s="361"/>
    </row>
    <row r="44" spans="1:9" ht="12.75" customHeight="1" x14ac:dyDescent="0.2">
      <c r="A44" s="361"/>
      <c r="B44" s="361"/>
      <c r="C44" s="361"/>
      <c r="D44" s="361"/>
      <c r="E44" s="361"/>
      <c r="F44" s="361"/>
      <c r="G44" s="361"/>
      <c r="H44" s="361"/>
      <c r="I44" s="361"/>
    </row>
    <row r="45" spans="1:9" ht="12.75" customHeight="1" x14ac:dyDescent="0.2">
      <c r="A45" s="361"/>
      <c r="B45" s="361"/>
      <c r="C45" s="361"/>
      <c r="D45" s="361"/>
      <c r="E45" s="361"/>
      <c r="F45" s="361"/>
      <c r="G45" s="361"/>
      <c r="H45" s="361"/>
      <c r="I45" s="361"/>
    </row>
    <row r="46" spans="1:9" ht="12.75" customHeight="1" x14ac:dyDescent="0.2">
      <c r="A46" s="361"/>
      <c r="B46" s="361"/>
      <c r="C46" s="361"/>
      <c r="D46" s="361"/>
      <c r="E46" s="361"/>
      <c r="F46" s="361"/>
      <c r="G46" s="361"/>
      <c r="H46" s="361"/>
      <c r="I46" s="361"/>
    </row>
    <row r="47" spans="1:9" ht="12.75" customHeight="1" x14ac:dyDescent="0.2">
      <c r="A47" s="361"/>
      <c r="B47" s="361"/>
      <c r="C47" s="361"/>
      <c r="D47" s="361"/>
      <c r="E47" s="361"/>
      <c r="F47" s="361"/>
      <c r="G47" s="361"/>
      <c r="H47" s="361"/>
      <c r="I47" s="361"/>
    </row>
    <row r="48" spans="1:9" ht="12.75" customHeight="1" x14ac:dyDescent="0.2">
      <c r="A48" s="361"/>
      <c r="B48" s="361"/>
      <c r="C48" s="361"/>
      <c r="D48" s="361"/>
      <c r="E48" s="361"/>
      <c r="F48" s="361"/>
      <c r="G48" s="361"/>
      <c r="H48" s="361"/>
      <c r="I48" s="361"/>
    </row>
    <row r="49" spans="1:9" ht="12.75" customHeight="1" x14ac:dyDescent="0.2">
      <c r="A49" s="361"/>
      <c r="B49" s="361"/>
      <c r="C49" s="361"/>
      <c r="D49" s="361"/>
      <c r="E49" s="361"/>
      <c r="F49" s="361"/>
      <c r="G49" s="361"/>
      <c r="H49" s="361"/>
      <c r="I49" s="361"/>
    </row>
    <row r="50" spans="1:9" ht="12.75" customHeight="1" x14ac:dyDescent="0.2">
      <c r="A50" s="361"/>
      <c r="B50" s="361"/>
      <c r="C50" s="361"/>
      <c r="D50" s="361"/>
      <c r="E50" s="361"/>
      <c r="F50" s="361"/>
      <c r="G50" s="361"/>
      <c r="H50" s="361"/>
      <c r="I50" s="361"/>
    </row>
    <row r="51" spans="1:9" ht="12.75" customHeight="1" x14ac:dyDescent="0.2">
      <c r="A51" s="361"/>
      <c r="B51" s="361"/>
      <c r="C51" s="361"/>
      <c r="D51" s="361"/>
      <c r="E51" s="361"/>
      <c r="F51" s="361"/>
      <c r="G51" s="361"/>
      <c r="H51" s="361"/>
      <c r="I51" s="361"/>
    </row>
    <row r="52" spans="1:9" ht="12.75" customHeight="1" x14ac:dyDescent="0.2">
      <c r="A52" s="361"/>
      <c r="B52" s="361"/>
      <c r="C52" s="361"/>
      <c r="D52" s="361"/>
      <c r="E52" s="361"/>
      <c r="F52" s="361"/>
      <c r="G52" s="361"/>
      <c r="H52" s="361"/>
      <c r="I52" s="361"/>
    </row>
    <row r="53" spans="1:9" ht="12.75" customHeight="1" x14ac:dyDescent="0.2">
      <c r="A53" s="361"/>
      <c r="B53" s="361"/>
      <c r="C53" s="361"/>
      <c r="D53" s="361"/>
      <c r="E53" s="361"/>
      <c r="F53" s="361"/>
      <c r="G53" s="361"/>
      <c r="H53" s="361"/>
      <c r="I53" s="361"/>
    </row>
    <row r="54" spans="1:9" ht="12.75" customHeight="1" x14ac:dyDescent="0.2">
      <c r="A54" s="361"/>
      <c r="B54" s="361"/>
      <c r="C54" s="361"/>
      <c r="D54" s="361"/>
      <c r="E54" s="361"/>
      <c r="F54" s="361"/>
      <c r="G54" s="361"/>
      <c r="H54" s="361"/>
      <c r="I54" s="361"/>
    </row>
    <row r="55" spans="1:9" ht="12.75" customHeight="1" x14ac:dyDescent="0.2">
      <c r="A55" s="361"/>
      <c r="B55" s="361"/>
      <c r="C55" s="361"/>
      <c r="D55" s="361"/>
      <c r="E55" s="361"/>
      <c r="F55" s="361"/>
      <c r="G55" s="361"/>
      <c r="H55" s="361"/>
      <c r="I55" s="361"/>
    </row>
    <row r="56" spans="1:9" ht="12.75" customHeight="1" x14ac:dyDescent="0.2">
      <c r="A56" s="361"/>
      <c r="B56" s="361"/>
      <c r="C56" s="361"/>
      <c r="D56" s="361"/>
      <c r="E56" s="361"/>
      <c r="F56" s="361"/>
      <c r="G56" s="361"/>
      <c r="H56" s="361"/>
      <c r="I56" s="361"/>
    </row>
    <row r="57" spans="1:9" ht="12.75" customHeight="1" x14ac:dyDescent="0.2">
      <c r="A57" s="361"/>
      <c r="B57" s="361"/>
      <c r="C57" s="361"/>
      <c r="D57" s="361"/>
      <c r="E57" s="361"/>
      <c r="F57" s="361"/>
      <c r="G57" s="361"/>
      <c r="H57" s="361"/>
      <c r="I57" s="361"/>
    </row>
    <row r="58" spans="1:9" ht="12.75" customHeight="1" x14ac:dyDescent="0.2">
      <c r="A58" s="361"/>
      <c r="B58" s="361"/>
      <c r="C58" s="361"/>
      <c r="D58" s="361"/>
      <c r="E58" s="361"/>
      <c r="F58" s="361"/>
      <c r="G58" s="361"/>
      <c r="H58" s="361"/>
      <c r="I58" s="361"/>
    </row>
    <row r="59" spans="1:9" ht="12.75" customHeight="1" x14ac:dyDescent="0.2">
      <c r="A59" s="361"/>
      <c r="B59" s="361"/>
      <c r="C59" s="361"/>
      <c r="D59" s="361"/>
      <c r="E59" s="361"/>
      <c r="F59" s="361"/>
      <c r="G59" s="361"/>
      <c r="H59" s="361"/>
      <c r="I59" s="361"/>
    </row>
    <row r="60" spans="1:9" ht="12.75" customHeight="1" x14ac:dyDescent="0.2">
      <c r="A60" s="361"/>
      <c r="B60" s="361"/>
      <c r="C60" s="361"/>
      <c r="D60" s="361"/>
      <c r="E60" s="361"/>
      <c r="F60" s="361"/>
      <c r="G60" s="361"/>
      <c r="H60" s="361"/>
      <c r="I60" s="361"/>
    </row>
    <row r="61" spans="1:9" ht="12.75" customHeight="1" x14ac:dyDescent="0.2">
      <c r="A61" s="361"/>
      <c r="B61" s="361"/>
      <c r="C61" s="361"/>
      <c r="D61" s="361"/>
      <c r="E61" s="361"/>
      <c r="F61" s="361"/>
      <c r="G61" s="361"/>
      <c r="H61" s="361"/>
      <c r="I61" s="361"/>
    </row>
    <row r="62" spans="1:9" ht="12.75" customHeight="1" x14ac:dyDescent="0.2">
      <c r="A62" s="361"/>
      <c r="B62" s="361"/>
      <c r="C62" s="361"/>
      <c r="D62" s="361"/>
      <c r="E62" s="361"/>
      <c r="F62" s="361"/>
      <c r="G62" s="361"/>
      <c r="H62" s="361"/>
      <c r="I62" s="361"/>
    </row>
    <row r="63" spans="1:9" ht="12.75" customHeight="1" x14ac:dyDescent="0.2">
      <c r="A63" s="361"/>
      <c r="B63" s="361"/>
      <c r="C63" s="361"/>
      <c r="D63" s="361"/>
      <c r="E63" s="361"/>
      <c r="F63" s="361"/>
      <c r="G63" s="361"/>
      <c r="H63" s="361"/>
      <c r="I63" s="361"/>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x14ac:dyDescent="0.25">
      <c r="A1" s="89" t="s">
        <v>57</v>
      </c>
      <c r="M1" s="90" t="e">
        <f>Obsah!#REF!</f>
        <v>#REF!</v>
      </c>
    </row>
    <row r="2" spans="1:24" ht="7.5" customHeight="1" x14ac:dyDescent="0.2"/>
    <row r="3" spans="1:24" x14ac:dyDescent="0.2">
      <c r="A3" s="27"/>
      <c r="B3" s="391"/>
      <c r="C3" s="391"/>
      <c r="D3" s="391"/>
      <c r="E3" s="391"/>
      <c r="F3" s="391"/>
      <c r="G3" s="392"/>
      <c r="H3" s="393"/>
      <c r="I3" s="391"/>
      <c r="J3" s="391"/>
      <c r="K3" s="391"/>
      <c r="L3" s="391"/>
      <c r="M3" s="391"/>
      <c r="N3" s="9"/>
    </row>
    <row r="4" spans="1:24" x14ac:dyDescent="0.2">
      <c r="A4" s="27"/>
      <c r="B4" s="394"/>
      <c r="C4" s="395"/>
      <c r="D4" s="395"/>
      <c r="E4" s="395"/>
      <c r="F4" s="395"/>
      <c r="G4" s="396"/>
      <c r="H4" s="394"/>
      <c r="I4" s="395"/>
      <c r="J4" s="395"/>
      <c r="K4" s="395"/>
      <c r="L4" s="395"/>
      <c r="M4" s="395"/>
      <c r="N4" s="39"/>
    </row>
    <row r="5" spans="1:24" x14ac:dyDescent="0.2">
      <c r="A5" s="15"/>
      <c r="B5" s="389"/>
      <c r="C5" s="397"/>
      <c r="D5" s="389"/>
      <c r="E5" s="397"/>
      <c r="F5" s="389"/>
      <c r="G5" s="397"/>
      <c r="H5" s="389"/>
      <c r="I5" s="397"/>
      <c r="J5" s="389"/>
      <c r="K5" s="397"/>
      <c r="L5" s="389"/>
      <c r="M5" s="390"/>
      <c r="N5" s="58"/>
    </row>
    <row r="6" spans="1:24" x14ac:dyDescent="0.2">
      <c r="A6" s="13"/>
      <c r="B6" s="63"/>
      <c r="C6" s="31"/>
      <c r="D6" s="31"/>
      <c r="E6" s="31"/>
      <c r="F6" s="31"/>
      <c r="G6" s="31"/>
      <c r="H6" s="31"/>
      <c r="I6" s="31"/>
      <c r="J6" s="31"/>
      <c r="K6" s="31"/>
      <c r="L6" s="31"/>
      <c r="M6" s="32"/>
      <c r="N6" s="58"/>
    </row>
    <row r="7" spans="1:24" x14ac:dyDescent="0.2">
      <c r="A7" s="402"/>
      <c r="B7" s="400"/>
      <c r="C7" s="401"/>
      <c r="D7" s="401"/>
      <c r="E7" s="401"/>
      <c r="F7" s="401"/>
      <c r="G7" s="404"/>
      <c r="H7" s="400"/>
      <c r="I7" s="401"/>
      <c r="J7" s="401"/>
      <c r="K7" s="401"/>
      <c r="L7" s="401"/>
      <c r="M7" s="401"/>
      <c r="N7" s="40"/>
    </row>
    <row r="8" spans="1:24" x14ac:dyDescent="0.2">
      <c r="A8" s="403"/>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1"/>
      <c r="C18" s="391"/>
      <c r="D18" s="391"/>
      <c r="E18" s="391"/>
      <c r="F18" s="391"/>
      <c r="G18" s="392"/>
      <c r="H18" s="98"/>
      <c r="I18" s="98"/>
      <c r="J18" s="98"/>
      <c r="K18" s="98"/>
      <c r="L18" s="98"/>
      <c r="M18" s="98"/>
      <c r="N18" s="101"/>
      <c r="O18" s="98"/>
    </row>
    <row r="19" spans="1:15" x14ac:dyDescent="0.2">
      <c r="A19" s="36"/>
      <c r="B19" s="405"/>
      <c r="C19" s="406"/>
      <c r="D19" s="406"/>
      <c r="E19" s="406"/>
      <c r="F19" s="406"/>
      <c r="G19" s="406"/>
      <c r="H19" s="101"/>
      <c r="I19" s="102"/>
      <c r="J19" s="103"/>
      <c r="K19" s="50"/>
      <c r="L19" s="103"/>
      <c r="M19" s="104"/>
      <c r="N19" s="101"/>
      <c r="O19" s="98"/>
    </row>
    <row r="20" spans="1:15" x14ac:dyDescent="0.2">
      <c r="A20" s="37"/>
      <c r="B20" s="390"/>
      <c r="C20" s="397"/>
      <c r="D20" s="390"/>
      <c r="E20" s="397"/>
      <c r="F20" s="390"/>
      <c r="G20" s="397"/>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8"/>
      <c r="B22" s="400"/>
      <c r="C22" s="401"/>
      <c r="D22" s="401"/>
      <c r="E22" s="401"/>
      <c r="F22" s="401"/>
      <c r="G22" s="401"/>
      <c r="H22" s="101"/>
      <c r="I22" s="102"/>
      <c r="J22" s="103"/>
      <c r="K22" s="50"/>
      <c r="L22" s="103"/>
      <c r="M22" s="104"/>
      <c r="N22" s="101"/>
      <c r="O22" s="98"/>
    </row>
    <row r="23" spans="1:15" x14ac:dyDescent="0.2">
      <c r="A23" s="399"/>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58</v>
      </c>
      <c r="B1" s="98"/>
      <c r="C1" s="98"/>
      <c r="D1" s="98"/>
      <c r="E1" s="98"/>
      <c r="F1" s="98"/>
      <c r="G1" s="98"/>
      <c r="H1" s="98"/>
      <c r="I1" s="98"/>
      <c r="J1" s="98"/>
      <c r="K1" s="98"/>
      <c r="L1" s="98"/>
      <c r="M1" s="90" t="e">
        <f>Obsah!#REF!</f>
        <v>#REF!</v>
      </c>
      <c r="N1" s="20"/>
      <c r="O1" s="20"/>
      <c r="P1" s="106"/>
    </row>
    <row r="2" spans="1:21" ht="7.5" customHeight="1" x14ac:dyDescent="0.25">
      <c r="A2" s="89"/>
      <c r="B2" s="98"/>
      <c r="C2" s="98"/>
      <c r="D2" s="98"/>
      <c r="E2" s="98"/>
      <c r="F2" s="98"/>
      <c r="G2" s="98"/>
      <c r="H2" s="98"/>
      <c r="I2" s="98"/>
      <c r="J2" s="98"/>
      <c r="K2" s="98"/>
      <c r="L2" s="98"/>
      <c r="M2" s="98"/>
      <c r="N2" s="20"/>
      <c r="O2" s="20"/>
      <c r="P2" s="106"/>
    </row>
    <row r="3" spans="1:21" x14ac:dyDescent="0.2">
      <c r="A3" s="27"/>
      <c r="B3" s="391"/>
      <c r="C3" s="391"/>
      <c r="D3" s="391"/>
      <c r="E3" s="391"/>
      <c r="F3" s="391"/>
      <c r="G3" s="392"/>
      <c r="H3" s="393"/>
      <c r="I3" s="391"/>
      <c r="J3" s="391"/>
      <c r="K3" s="391"/>
      <c r="L3" s="391"/>
      <c r="M3" s="391"/>
      <c r="N3" s="20"/>
      <c r="O3" s="106"/>
      <c r="P3" s="106"/>
    </row>
    <row r="4" spans="1:21" ht="13.5" customHeight="1" x14ac:dyDescent="0.2">
      <c r="A4" s="27"/>
      <c r="B4" s="394"/>
      <c r="C4" s="395"/>
      <c r="D4" s="395"/>
      <c r="E4" s="395"/>
      <c r="F4" s="395"/>
      <c r="G4" s="396"/>
      <c r="H4" s="394"/>
      <c r="I4" s="395"/>
      <c r="J4" s="395"/>
      <c r="K4" s="395"/>
      <c r="L4" s="395"/>
      <c r="M4" s="395"/>
      <c r="N4" s="20"/>
      <c r="O4" s="106"/>
      <c r="P4" s="106"/>
    </row>
    <row r="5" spans="1:21" x14ac:dyDescent="0.2">
      <c r="A5" s="15"/>
      <c r="B5" s="389"/>
      <c r="C5" s="397"/>
      <c r="D5" s="389"/>
      <c r="E5" s="397"/>
      <c r="F5" s="389"/>
      <c r="G5" s="397"/>
      <c r="H5" s="389"/>
      <c r="I5" s="397"/>
      <c r="J5" s="389"/>
      <c r="K5" s="397"/>
      <c r="L5" s="389"/>
      <c r="M5" s="390"/>
      <c r="N5" s="20"/>
      <c r="O5" s="106"/>
      <c r="P5" s="106"/>
    </row>
    <row r="6" spans="1:21" x14ac:dyDescent="0.2">
      <c r="A6" s="13"/>
      <c r="B6" s="63"/>
      <c r="C6" s="31"/>
      <c r="D6" s="31"/>
      <c r="E6" s="31"/>
      <c r="F6" s="31"/>
      <c r="G6" s="31"/>
      <c r="H6" s="31"/>
      <c r="I6" s="31"/>
      <c r="J6" s="31"/>
      <c r="K6" s="31"/>
      <c r="L6" s="31"/>
      <c r="M6" s="48"/>
      <c r="N6" s="20"/>
      <c r="O6" s="106"/>
      <c r="P6" s="106"/>
    </row>
    <row r="7" spans="1:21" x14ac:dyDescent="0.2">
      <c r="A7" s="402"/>
      <c r="B7" s="400"/>
      <c r="C7" s="401"/>
      <c r="D7" s="401"/>
      <c r="E7" s="401"/>
      <c r="F7" s="401"/>
      <c r="G7" s="404"/>
      <c r="H7" s="400"/>
      <c r="I7" s="401"/>
      <c r="J7" s="401"/>
      <c r="K7" s="401"/>
      <c r="L7" s="401"/>
      <c r="M7" s="401"/>
      <c r="N7" s="20"/>
      <c r="O7" s="106"/>
      <c r="P7" s="106"/>
    </row>
    <row r="8" spans="1:21" x14ac:dyDescent="0.2">
      <c r="A8" s="403"/>
      <c r="B8" s="33"/>
      <c r="C8" s="45"/>
      <c r="D8" s="34"/>
      <c r="E8" s="45"/>
      <c r="F8" s="34"/>
      <c r="G8" s="45"/>
      <c r="H8" s="33"/>
      <c r="I8" s="45"/>
      <c r="J8" s="34"/>
      <c r="K8" s="45"/>
      <c r="L8" s="34"/>
      <c r="M8" s="45"/>
      <c r="N8" s="20"/>
      <c r="O8" s="106"/>
      <c r="P8" s="106"/>
    </row>
    <row r="9" spans="1:21" x14ac:dyDescent="0.2">
      <c r="A9" s="35"/>
      <c r="B9" s="91"/>
      <c r="C9" s="92"/>
      <c r="D9" s="18"/>
      <c r="E9" s="92"/>
      <c r="F9" s="18"/>
      <c r="G9" s="92"/>
      <c r="H9" s="91"/>
      <c r="I9" s="92"/>
      <c r="J9" s="18"/>
      <c r="K9" s="92"/>
      <c r="L9" s="18"/>
      <c r="M9" s="92"/>
      <c r="N9" s="60"/>
      <c r="O9" s="107"/>
      <c r="P9" s="106"/>
    </row>
    <row r="10" spans="1:21" x14ac:dyDescent="0.2">
      <c r="A10" s="35"/>
      <c r="B10" s="91"/>
      <c r="C10" s="92"/>
      <c r="D10" s="18"/>
      <c r="E10" s="92"/>
      <c r="F10" s="18"/>
      <c r="G10" s="92"/>
      <c r="H10" s="91"/>
      <c r="I10" s="92"/>
      <c r="J10" s="18"/>
      <c r="K10" s="92"/>
      <c r="L10" s="18"/>
      <c r="M10" s="92"/>
      <c r="N10" s="60"/>
      <c r="O10" s="107"/>
      <c r="P10" s="106"/>
    </row>
    <row r="11" spans="1:21" x14ac:dyDescent="0.2">
      <c r="A11" s="26"/>
      <c r="B11" s="24"/>
      <c r="C11" s="92"/>
      <c r="D11" s="12"/>
      <c r="E11" s="92"/>
      <c r="F11" s="12"/>
      <c r="G11" s="92"/>
      <c r="H11" s="24"/>
      <c r="I11" s="92"/>
      <c r="J11" s="12"/>
      <c r="K11" s="92"/>
      <c r="L11" s="12"/>
      <c r="M11" s="92"/>
      <c r="N11" s="60"/>
      <c r="O11" s="107"/>
      <c r="P11" s="106"/>
    </row>
    <row r="12" spans="1:21" x14ac:dyDescent="0.2">
      <c r="A12" s="26"/>
      <c r="B12" s="91"/>
      <c r="C12" s="92"/>
      <c r="D12" s="18"/>
      <c r="E12" s="92"/>
      <c r="F12" s="18"/>
      <c r="G12" s="92"/>
      <c r="H12" s="91"/>
      <c r="I12" s="92"/>
      <c r="J12" s="18"/>
      <c r="K12" s="92"/>
      <c r="L12" s="18"/>
      <c r="M12" s="92"/>
      <c r="N12" s="60"/>
      <c r="O12" s="107"/>
      <c r="P12" s="106"/>
    </row>
    <row r="13" spans="1:21" x14ac:dyDescent="0.2">
      <c r="A13" s="26"/>
      <c r="B13" s="24"/>
      <c r="C13" s="92"/>
      <c r="D13" s="12"/>
      <c r="E13" s="92"/>
      <c r="F13" s="12"/>
      <c r="G13" s="92"/>
      <c r="H13" s="24"/>
      <c r="I13" s="92"/>
      <c r="J13" s="12"/>
      <c r="K13" s="92"/>
      <c r="L13" s="12"/>
      <c r="M13" s="92"/>
      <c r="N13" s="60"/>
      <c r="O13" s="107"/>
      <c r="P13" s="106"/>
    </row>
    <row r="14" spans="1:21" x14ac:dyDescent="0.2">
      <c r="A14" s="26"/>
      <c r="B14" s="91"/>
      <c r="C14" s="92"/>
      <c r="D14" s="18"/>
      <c r="E14" s="92"/>
      <c r="F14" s="18"/>
      <c r="G14" s="92"/>
      <c r="H14" s="91"/>
      <c r="I14" s="92"/>
      <c r="J14" s="18"/>
      <c r="K14" s="92"/>
      <c r="L14" s="18"/>
      <c r="M14" s="92"/>
      <c r="N14" s="60"/>
      <c r="O14" s="107"/>
      <c r="P14" s="20"/>
      <c r="Q14" s="38"/>
      <c r="R14" s="8"/>
      <c r="S14" s="8"/>
      <c r="T14" s="8"/>
      <c r="U14" s="8"/>
    </row>
    <row r="15" spans="1:21" x14ac:dyDescent="0.2">
      <c r="A15" s="26"/>
      <c r="B15" s="91"/>
      <c r="C15" s="92"/>
      <c r="D15" s="18"/>
      <c r="E15" s="94"/>
      <c r="F15" s="18"/>
      <c r="G15" s="94"/>
      <c r="H15" s="91"/>
      <c r="I15" s="94"/>
      <c r="J15" s="18"/>
      <c r="K15" s="94"/>
      <c r="L15" s="18"/>
      <c r="M15" s="94"/>
      <c r="N15" s="60"/>
      <c r="O15" s="107"/>
      <c r="P15" s="20"/>
      <c r="Q15" s="38"/>
      <c r="R15" s="8"/>
      <c r="S15" s="8"/>
      <c r="T15" s="8"/>
      <c r="U15" s="8"/>
    </row>
    <row r="16" spans="1:21" ht="12.75" thickBot="1" x14ac:dyDescent="0.25">
      <c r="A16" s="14"/>
      <c r="B16" s="22"/>
      <c r="C16" s="95"/>
      <c r="D16" s="5"/>
      <c r="E16" s="96"/>
      <c r="F16" s="5"/>
      <c r="G16" s="96"/>
      <c r="H16" s="22"/>
      <c r="I16" s="97"/>
      <c r="J16" s="5"/>
      <c r="K16" s="97"/>
      <c r="L16" s="5"/>
      <c r="M16" s="97"/>
      <c r="N16" s="60"/>
      <c r="O16" s="107"/>
      <c r="P16" s="20"/>
      <c r="Q16" s="38"/>
      <c r="R16" s="8"/>
      <c r="S16" s="8"/>
      <c r="T16" s="8"/>
      <c r="U16" s="8"/>
    </row>
    <row r="17" spans="1:20" x14ac:dyDescent="0.2">
      <c r="A17" s="16"/>
      <c r="B17" s="98"/>
      <c r="C17" s="98"/>
      <c r="D17" s="98"/>
      <c r="E17" s="98"/>
      <c r="F17" s="98"/>
      <c r="G17" s="98"/>
      <c r="H17" s="98"/>
      <c r="I17" s="98"/>
      <c r="J17" s="98"/>
      <c r="K17" s="98"/>
      <c r="L17" s="99"/>
      <c r="M17" s="99"/>
      <c r="N17" s="108"/>
      <c r="O17" s="106"/>
      <c r="P17" s="106"/>
    </row>
    <row r="18" spans="1:20" x14ac:dyDescent="0.2">
      <c r="A18" s="49"/>
      <c r="B18" s="391"/>
      <c r="C18" s="391"/>
      <c r="D18" s="391"/>
      <c r="E18" s="391"/>
      <c r="F18" s="391"/>
      <c r="G18" s="392"/>
      <c r="H18" s="7"/>
      <c r="I18" s="7"/>
      <c r="J18" s="7"/>
      <c r="K18" s="7"/>
      <c r="L18" s="7"/>
      <c r="M18" s="7"/>
      <c r="N18" s="109"/>
      <c r="O18" s="20"/>
      <c r="P18" s="61"/>
      <c r="Q18" s="38"/>
      <c r="R18" s="8"/>
      <c r="S18" s="8"/>
      <c r="T18" s="8"/>
    </row>
    <row r="19" spans="1:20" x14ac:dyDescent="0.2">
      <c r="A19" s="36"/>
      <c r="B19" s="405"/>
      <c r="C19" s="406"/>
      <c r="D19" s="406"/>
      <c r="E19" s="406"/>
      <c r="F19" s="406"/>
      <c r="G19" s="406"/>
      <c r="H19" s="101"/>
      <c r="I19" s="102"/>
      <c r="J19" s="103"/>
      <c r="K19" s="50"/>
      <c r="L19" s="103"/>
      <c r="M19" s="104"/>
      <c r="N19" s="109"/>
      <c r="O19" s="20"/>
      <c r="P19" s="61"/>
      <c r="Q19" s="38"/>
      <c r="R19" s="8"/>
      <c r="S19" s="8"/>
      <c r="T19" s="8"/>
    </row>
    <row r="20" spans="1:20" x14ac:dyDescent="0.2">
      <c r="A20" s="37"/>
      <c r="B20" s="390"/>
      <c r="C20" s="397"/>
      <c r="D20" s="390"/>
      <c r="E20" s="397"/>
      <c r="F20" s="390"/>
      <c r="G20" s="397"/>
      <c r="H20" s="101"/>
      <c r="I20" s="102"/>
      <c r="J20" s="103"/>
      <c r="K20" s="50"/>
      <c r="L20" s="103"/>
      <c r="M20" s="104"/>
      <c r="N20" s="109"/>
      <c r="O20" s="20"/>
      <c r="P20" s="61"/>
      <c r="Q20" s="38"/>
      <c r="R20" s="44"/>
      <c r="S20" s="44"/>
      <c r="T20" s="44"/>
    </row>
    <row r="21" spans="1:20" x14ac:dyDescent="0.2">
      <c r="A21" s="62"/>
      <c r="B21" s="63"/>
      <c r="C21" s="31"/>
      <c r="D21" s="31"/>
      <c r="E21" s="31"/>
      <c r="F21" s="31"/>
      <c r="G21" s="48"/>
      <c r="H21" s="101"/>
      <c r="I21" s="102"/>
      <c r="J21" s="103"/>
      <c r="K21" s="50"/>
      <c r="L21" s="103"/>
      <c r="M21" s="104"/>
      <c r="N21" s="109"/>
      <c r="O21" s="20"/>
      <c r="P21" s="61"/>
      <c r="Q21" s="38"/>
      <c r="R21" s="8"/>
      <c r="S21" s="8"/>
      <c r="T21" s="8"/>
    </row>
    <row r="22" spans="1:20" x14ac:dyDescent="0.2">
      <c r="A22" s="398"/>
      <c r="B22" s="400"/>
      <c r="C22" s="401"/>
      <c r="D22" s="401"/>
      <c r="E22" s="401"/>
      <c r="F22" s="401"/>
      <c r="G22" s="401"/>
      <c r="H22" s="101"/>
      <c r="I22" s="102"/>
      <c r="J22" s="103"/>
      <c r="K22" s="50"/>
      <c r="L22" s="103"/>
      <c r="M22" s="104"/>
      <c r="N22" s="109"/>
      <c r="O22" s="20"/>
      <c r="P22" s="61"/>
      <c r="Q22" s="38"/>
      <c r="R22" s="8"/>
      <c r="S22" s="8"/>
      <c r="T22" s="8"/>
    </row>
    <row r="23" spans="1:20" x14ac:dyDescent="0.2">
      <c r="A23" s="399"/>
      <c r="B23" s="33"/>
      <c r="C23" s="46"/>
      <c r="D23" s="34"/>
      <c r="E23" s="46"/>
      <c r="F23" s="34"/>
      <c r="G23" s="46"/>
      <c r="H23" s="98"/>
      <c r="I23" s="98"/>
      <c r="J23" s="103"/>
      <c r="K23" s="50"/>
      <c r="L23" s="103"/>
      <c r="M23" s="104"/>
      <c r="N23" s="109"/>
      <c r="O23" s="20"/>
      <c r="P23" s="61"/>
      <c r="Q23" s="38"/>
      <c r="R23" s="41"/>
      <c r="S23" s="44"/>
      <c r="T23" s="44"/>
    </row>
    <row r="24" spans="1:20" x14ac:dyDescent="0.2">
      <c r="A24" s="29"/>
      <c r="B24" s="56"/>
      <c r="C24" s="42"/>
      <c r="D24" s="19"/>
      <c r="E24" s="42"/>
      <c r="F24" s="19"/>
      <c r="G24" s="42"/>
      <c r="H24" s="98"/>
      <c r="I24" s="98"/>
      <c r="J24" s="103"/>
      <c r="K24" s="50"/>
      <c r="L24" s="103"/>
      <c r="M24" s="104"/>
      <c r="N24" s="109"/>
      <c r="O24" s="60"/>
      <c r="P24" s="106"/>
      <c r="T24" s="99"/>
    </row>
    <row r="25" spans="1:20" x14ac:dyDescent="0.2">
      <c r="A25" s="29"/>
      <c r="B25" s="56"/>
      <c r="C25" s="42"/>
      <c r="D25" s="19"/>
      <c r="E25" s="42"/>
      <c r="F25" s="19"/>
      <c r="G25" s="42"/>
      <c r="H25" s="98"/>
      <c r="I25" s="98"/>
      <c r="J25" s="103"/>
      <c r="K25" s="50"/>
      <c r="L25" s="103"/>
      <c r="M25" s="104"/>
      <c r="N25" s="109"/>
      <c r="O25" s="60"/>
      <c r="P25" s="106"/>
    </row>
    <row r="26" spans="1:20" x14ac:dyDescent="0.2">
      <c r="A26" s="29"/>
      <c r="B26" s="56"/>
      <c r="C26" s="42"/>
      <c r="D26" s="19"/>
      <c r="E26" s="42"/>
      <c r="F26" s="19"/>
      <c r="G26" s="42"/>
      <c r="H26" s="98"/>
      <c r="I26" s="98"/>
      <c r="J26" s="103"/>
      <c r="K26" s="50"/>
      <c r="L26" s="103"/>
      <c r="M26" s="104"/>
      <c r="N26" s="109"/>
      <c r="O26" s="60"/>
      <c r="P26" s="106"/>
    </row>
    <row r="27" spans="1:20" ht="12.75" thickBot="1" x14ac:dyDescent="0.25">
      <c r="A27" s="30"/>
      <c r="B27" s="57"/>
      <c r="C27" s="43"/>
      <c r="D27" s="21"/>
      <c r="E27" s="43"/>
      <c r="F27" s="21"/>
      <c r="G27" s="43"/>
      <c r="H27" s="98"/>
      <c r="I27" s="98"/>
      <c r="J27" s="98"/>
      <c r="K27" s="98"/>
      <c r="L27" s="98"/>
      <c r="M27" s="98"/>
      <c r="N27" s="109"/>
      <c r="O27" s="60"/>
      <c r="P27" s="106"/>
    </row>
    <row r="28" spans="1:20" x14ac:dyDescent="0.2">
      <c r="A28" s="17"/>
      <c r="B28" s="17"/>
      <c r="C28" s="38"/>
      <c r="D28" s="8"/>
      <c r="E28" s="8"/>
      <c r="F28" s="8"/>
      <c r="G28" s="99"/>
      <c r="H28" s="98"/>
      <c r="I28" s="98"/>
      <c r="J28" s="98"/>
      <c r="K28" s="98"/>
      <c r="L28" s="98"/>
      <c r="M28" s="98"/>
      <c r="N28" s="106"/>
      <c r="O28" s="106"/>
      <c r="P28" s="106"/>
    </row>
    <row r="29" spans="1:20" x14ac:dyDescent="0.2">
      <c r="H29" s="98"/>
      <c r="I29" s="98"/>
      <c r="J29" s="98"/>
      <c r="K29" s="98"/>
      <c r="L29" s="98"/>
      <c r="M29" s="98"/>
      <c r="N29" s="106"/>
      <c r="O29" s="106"/>
      <c r="P29" s="106"/>
    </row>
    <row r="30" spans="1:20" x14ac:dyDescent="0.2">
      <c r="J30" s="103"/>
      <c r="K30" s="103"/>
      <c r="L30" s="103"/>
      <c r="M30" s="103"/>
      <c r="N30" s="106"/>
      <c r="O30" s="106"/>
      <c r="P30" s="106"/>
    </row>
    <row r="31" spans="1:20" x14ac:dyDescent="0.2">
      <c r="H31" s="103"/>
      <c r="I31" s="105"/>
      <c r="J31" s="103"/>
      <c r="K31" s="93"/>
      <c r="L31" s="93"/>
      <c r="M31" s="93"/>
      <c r="N31" s="106"/>
      <c r="O31" s="106"/>
      <c r="P31" s="106"/>
    </row>
    <row r="32" spans="1:20" ht="12.75" customHeight="1" x14ac:dyDescent="0.2">
      <c r="H32" s="103"/>
      <c r="I32" s="105"/>
      <c r="J32" s="103"/>
      <c r="K32" s="93"/>
      <c r="L32" s="93"/>
      <c r="M32" s="93"/>
      <c r="N32" s="106"/>
      <c r="O32" s="106"/>
      <c r="P32" s="106"/>
    </row>
    <row r="33" spans="8:16" x14ac:dyDescent="0.2">
      <c r="H33" s="103"/>
      <c r="I33" s="105"/>
      <c r="J33" s="103"/>
      <c r="K33" s="93"/>
      <c r="L33" s="93"/>
      <c r="M33" s="93"/>
      <c r="N33" s="106"/>
      <c r="O33" s="106"/>
      <c r="P33" s="106"/>
    </row>
    <row r="34" spans="8:16" ht="13.5" customHeight="1" x14ac:dyDescent="0.2">
      <c r="H34" s="103"/>
      <c r="I34" s="105"/>
      <c r="J34" s="103"/>
      <c r="K34" s="93"/>
      <c r="L34" s="93"/>
      <c r="M34" s="93"/>
      <c r="N34" s="106"/>
      <c r="O34" s="106"/>
      <c r="P34" s="106"/>
    </row>
    <row r="35" spans="8:16" ht="12.75" customHeight="1" x14ac:dyDescent="0.2">
      <c r="H35" s="103"/>
      <c r="I35" s="105"/>
      <c r="J35" s="103"/>
      <c r="K35" s="93"/>
      <c r="L35" s="93"/>
      <c r="M35" s="93"/>
      <c r="N35" s="106"/>
      <c r="O35" s="106"/>
      <c r="P35" s="106"/>
    </row>
    <row r="36" spans="8:16" ht="12.75" customHeight="1" x14ac:dyDescent="0.2">
      <c r="H36" s="103"/>
      <c r="I36" s="105"/>
      <c r="J36" s="103"/>
      <c r="K36" s="93"/>
      <c r="L36" s="93"/>
      <c r="M36" s="93"/>
      <c r="N36" s="106"/>
      <c r="O36" s="106"/>
      <c r="P36" s="106"/>
    </row>
    <row r="37" spans="8:16" ht="12.75" customHeight="1" x14ac:dyDescent="0.2">
      <c r="H37" s="103"/>
      <c r="I37" s="105"/>
      <c r="J37" s="103"/>
      <c r="K37" s="93"/>
      <c r="L37" s="93"/>
      <c r="M37" s="93"/>
      <c r="N37" s="106"/>
      <c r="O37" s="106"/>
      <c r="P37" s="106"/>
    </row>
    <row r="38" spans="8:16" ht="12.75" customHeight="1" x14ac:dyDescent="0.2">
      <c r="H38" s="103"/>
      <c r="I38" s="105"/>
      <c r="J38" s="103"/>
      <c r="K38" s="93"/>
      <c r="L38" s="93"/>
      <c r="M38" s="93"/>
      <c r="N38" s="106"/>
      <c r="O38" s="106"/>
      <c r="P38" s="106"/>
    </row>
    <row r="39" spans="8:16" x14ac:dyDescent="0.2">
      <c r="N39" s="106"/>
      <c r="O39" s="106"/>
      <c r="P39" s="106"/>
    </row>
    <row r="40" spans="8:16" x14ac:dyDescent="0.2">
      <c r="N40" s="106"/>
      <c r="O40" s="106"/>
      <c r="P40" s="106"/>
    </row>
    <row r="41" spans="8:16" x14ac:dyDescent="0.2">
      <c r="N41" s="106"/>
      <c r="O41" s="106"/>
      <c r="P41" s="106"/>
    </row>
    <row r="42" spans="8:16" x14ac:dyDescent="0.2">
      <c r="N42" s="106"/>
      <c r="O42" s="106"/>
      <c r="P42" s="106"/>
    </row>
    <row r="43" spans="8:16" x14ac:dyDescent="0.2">
      <c r="N43" s="106"/>
      <c r="O43" s="106"/>
      <c r="P43" s="106"/>
    </row>
    <row r="44" spans="8:16" x14ac:dyDescent="0.2">
      <c r="N44" s="106"/>
      <c r="O44" s="106"/>
      <c r="P44" s="106"/>
    </row>
    <row r="45" spans="8:16" x14ac:dyDescent="0.2">
      <c r="N45" s="106"/>
      <c r="O45" s="106"/>
      <c r="P45" s="106"/>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K36" sqref="K36"/>
    </sheetView>
  </sheetViews>
  <sheetFormatPr defaultColWidth="9.140625" defaultRowHeight="12" x14ac:dyDescent="0.2"/>
  <cols>
    <col min="1" max="1" width="31.140625" style="74" customWidth="1"/>
    <col min="2" max="9" width="13.28515625" style="74" customWidth="1"/>
    <col min="10" max="15" width="9.140625" style="74" customWidth="1"/>
    <col min="16" max="16384" width="9.140625" style="74"/>
  </cols>
  <sheetData>
    <row r="1" spans="1:15" ht="18" x14ac:dyDescent="0.25">
      <c r="A1" s="243" t="s">
        <v>269</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1755.5249999999983</v>
      </c>
      <c r="C7" s="345">
        <v>4.5580658652849153E-2</v>
      </c>
      <c r="D7" s="289">
        <v>1754.9669999999985</v>
      </c>
      <c r="E7" s="345">
        <v>4.5566312645573176E-2</v>
      </c>
      <c r="F7" s="289">
        <v>1754.9669999999985</v>
      </c>
      <c r="G7" s="345">
        <v>4.5702085482613015E-2</v>
      </c>
      <c r="H7" s="198">
        <v>1754.9669999999985</v>
      </c>
      <c r="I7" s="204">
        <v>4.5702085482613015E-2</v>
      </c>
      <c r="J7" s="111"/>
      <c r="O7" s="60"/>
    </row>
    <row r="8" spans="1:15" x14ac:dyDescent="0.2">
      <c r="A8" s="170" t="s">
        <v>327</v>
      </c>
      <c r="B8" s="289">
        <v>629070.55300000019</v>
      </c>
      <c r="C8" s="345">
        <v>4.7025345586459273E-2</v>
      </c>
      <c r="D8" s="289">
        <v>347542.56499999983</v>
      </c>
      <c r="E8" s="345">
        <v>3.7345090998073767E-2</v>
      </c>
      <c r="F8" s="289">
        <v>282919.13999999996</v>
      </c>
      <c r="G8" s="345">
        <v>3.5986858593317642E-2</v>
      </c>
      <c r="H8" s="198">
        <v>1259532.2579999999</v>
      </c>
      <c r="I8" s="204">
        <v>4.1234968914691979E-2</v>
      </c>
      <c r="J8" s="111"/>
      <c r="O8" s="60"/>
    </row>
    <row r="9" spans="1:15" x14ac:dyDescent="0.2">
      <c r="A9" s="170" t="s">
        <v>328</v>
      </c>
      <c r="B9" s="289">
        <v>454619.53099999996</v>
      </c>
      <c r="C9" s="345">
        <v>5.8904149885889254E-2</v>
      </c>
      <c r="D9" s="289">
        <v>230067.72399900004</v>
      </c>
      <c r="E9" s="345">
        <v>5.8336989467485049E-2</v>
      </c>
      <c r="F9" s="289">
        <v>189576.91800000001</v>
      </c>
      <c r="G9" s="345">
        <v>6.3519430442360358E-2</v>
      </c>
      <c r="H9" s="198">
        <v>874264.17299899994</v>
      </c>
      <c r="I9" s="205">
        <v>5.9691912290065784E-2</v>
      </c>
      <c r="J9" s="101"/>
      <c r="O9" s="104"/>
    </row>
    <row r="10" spans="1:15" x14ac:dyDescent="0.2">
      <c r="A10" s="173" t="s">
        <v>40</v>
      </c>
      <c r="B10" s="291">
        <v>28535.91</v>
      </c>
      <c r="C10" s="346">
        <v>3.7665691998695364E-2</v>
      </c>
      <c r="D10" s="291">
        <v>21662.26</v>
      </c>
      <c r="E10" s="346">
        <v>4.5296867173526843E-2</v>
      </c>
      <c r="F10" s="291">
        <v>18465.510000000002</v>
      </c>
      <c r="G10" s="346">
        <v>5.4762493086036972E-2</v>
      </c>
      <c r="H10" s="199">
        <v>68663.679999999993</v>
      </c>
      <c r="I10" s="206">
        <v>4.3650545217328904E-2</v>
      </c>
      <c r="J10" s="101"/>
      <c r="O10" s="127"/>
    </row>
    <row r="11" spans="1:15" x14ac:dyDescent="0.2">
      <c r="A11" s="173" t="s">
        <v>39</v>
      </c>
      <c r="B11" s="291">
        <v>7585.7559999999994</v>
      </c>
      <c r="C11" s="346">
        <v>0.14119429009495404</v>
      </c>
      <c r="D11" s="291">
        <v>6811.0759999999991</v>
      </c>
      <c r="E11" s="346">
        <v>0.17474889907626054</v>
      </c>
      <c r="F11" s="291">
        <v>6413.424</v>
      </c>
      <c r="G11" s="346">
        <v>0.20453348654843523</v>
      </c>
      <c r="H11" s="199">
        <v>20810.255999999998</v>
      </c>
      <c r="I11" s="206">
        <v>0.16774568429156114</v>
      </c>
      <c r="J11" s="101"/>
      <c r="O11" s="127"/>
    </row>
    <row r="12" spans="1:15" x14ac:dyDescent="0.2">
      <c r="A12" s="173" t="s">
        <v>38</v>
      </c>
      <c r="B12" s="291">
        <v>262.58</v>
      </c>
      <c r="C12" s="346">
        <v>3.3887138411889075E-4</v>
      </c>
      <c r="D12" s="291">
        <v>0</v>
      </c>
      <c r="E12" s="346">
        <v>0</v>
      </c>
      <c r="F12" s="291">
        <v>0</v>
      </c>
      <c r="G12" s="346">
        <v>0</v>
      </c>
      <c r="H12" s="199">
        <v>262.58</v>
      </c>
      <c r="I12" s="206">
        <v>2.0567218057297466E-4</v>
      </c>
      <c r="J12" s="101"/>
      <c r="O12" s="127"/>
    </row>
    <row r="13" spans="1:15" x14ac:dyDescent="0.2">
      <c r="A13" s="173" t="s">
        <v>60</v>
      </c>
      <c r="B13" s="291">
        <v>358</v>
      </c>
      <c r="C13" s="346">
        <v>8.2717190388170048E-2</v>
      </c>
      <c r="D13" s="291">
        <v>430</v>
      </c>
      <c r="E13" s="346">
        <v>0.15742692644794332</v>
      </c>
      <c r="F13" s="291">
        <v>112</v>
      </c>
      <c r="G13" s="346">
        <v>4.4686460640803852E-2</v>
      </c>
      <c r="H13" s="199">
        <v>900</v>
      </c>
      <c r="I13" s="206">
        <v>9.4085394831450203E-2</v>
      </c>
      <c r="J13" s="101"/>
      <c r="O13" s="127"/>
    </row>
    <row r="14" spans="1:15" x14ac:dyDescent="0.2">
      <c r="A14" s="173" t="s">
        <v>61</v>
      </c>
      <c r="B14" s="291">
        <v>63</v>
      </c>
      <c r="C14" s="346">
        <v>5.558624072900914E-2</v>
      </c>
      <c r="D14" s="291">
        <v>29</v>
      </c>
      <c r="E14" s="346">
        <v>2.3631607682717146E-2</v>
      </c>
      <c r="F14" s="291">
        <v>14</v>
      </c>
      <c r="G14" s="346">
        <v>1.2491969448211866E-2</v>
      </c>
      <c r="H14" s="199">
        <v>106</v>
      </c>
      <c r="I14" s="206">
        <v>3.0448710583282395E-2</v>
      </c>
      <c r="J14" s="101"/>
      <c r="O14" s="127"/>
    </row>
    <row r="15" spans="1:15" x14ac:dyDescent="0.2">
      <c r="A15" s="173" t="s">
        <v>62</v>
      </c>
      <c r="B15" s="291">
        <v>31</v>
      </c>
      <c r="C15" s="346">
        <v>0.4440624552356397</v>
      </c>
      <c r="D15" s="291">
        <v>26</v>
      </c>
      <c r="E15" s="346">
        <v>0.30134445989800651</v>
      </c>
      <c r="F15" s="291">
        <v>37</v>
      </c>
      <c r="G15" s="346">
        <v>0.37453183520599254</v>
      </c>
      <c r="H15" s="199">
        <v>94</v>
      </c>
      <c r="I15" s="206">
        <v>0.3688010043942247</v>
      </c>
      <c r="J15" s="101"/>
      <c r="O15" s="127"/>
    </row>
    <row r="16" spans="1:15" x14ac:dyDescent="0.2">
      <c r="A16" s="173" t="s">
        <v>37</v>
      </c>
      <c r="B16" s="291">
        <v>14830.27</v>
      </c>
      <c r="C16" s="346">
        <v>4.3015432623651371E-3</v>
      </c>
      <c r="D16" s="291">
        <v>173</v>
      </c>
      <c r="E16" s="346">
        <v>1.1003009825636893E-4</v>
      </c>
      <c r="F16" s="291">
        <v>148</v>
      </c>
      <c r="G16" s="346">
        <v>1.2371064482068859E-4</v>
      </c>
      <c r="H16" s="199">
        <v>15151.27</v>
      </c>
      <c r="I16" s="206">
        <v>2.4373454611002691E-3</v>
      </c>
      <c r="J16" s="101"/>
      <c r="O16" s="127"/>
    </row>
    <row r="17" spans="1:15" x14ac:dyDescent="0.2">
      <c r="A17" s="173" t="s">
        <v>72</v>
      </c>
      <c r="B17" s="291">
        <v>0</v>
      </c>
      <c r="C17" s="346">
        <v>0</v>
      </c>
      <c r="D17" s="291">
        <v>0</v>
      </c>
      <c r="E17" s="346">
        <v>0</v>
      </c>
      <c r="F17" s="291">
        <v>0</v>
      </c>
      <c r="G17" s="346">
        <v>0</v>
      </c>
      <c r="H17" s="199">
        <v>0</v>
      </c>
      <c r="I17" s="206">
        <v>0</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7318.2400000000016</v>
      </c>
      <c r="C19" s="346">
        <v>0.10280844264239154</v>
      </c>
      <c r="D19" s="291">
        <v>3039.93</v>
      </c>
      <c r="E19" s="346">
        <v>4.1385597194645365E-2</v>
      </c>
      <c r="F19" s="291">
        <v>1444.7</v>
      </c>
      <c r="G19" s="346">
        <v>1.8363014826478914E-2</v>
      </c>
      <c r="H19" s="199">
        <v>11802.870000000003</v>
      </c>
      <c r="I19" s="206">
        <v>5.2853834199211198E-2</v>
      </c>
      <c r="J19" s="101"/>
      <c r="O19" s="127"/>
    </row>
    <row r="20" spans="1:15" x14ac:dyDescent="0.2">
      <c r="A20" s="173" t="s">
        <v>34</v>
      </c>
      <c r="B20" s="291">
        <v>0</v>
      </c>
      <c r="C20" s="346">
        <v>0</v>
      </c>
      <c r="D20" s="291">
        <v>0</v>
      </c>
      <c r="E20" s="346">
        <v>0</v>
      </c>
      <c r="F20" s="291">
        <v>0</v>
      </c>
      <c r="G20" s="346">
        <v>0</v>
      </c>
      <c r="H20" s="199">
        <v>0</v>
      </c>
      <c r="I20" s="206">
        <v>0</v>
      </c>
      <c r="J20" s="101"/>
      <c r="O20" s="127"/>
    </row>
    <row r="21" spans="1:15" x14ac:dyDescent="0.2">
      <c r="A21" s="173" t="s">
        <v>33</v>
      </c>
      <c r="B21" s="291">
        <v>55925</v>
      </c>
      <c r="C21" s="346">
        <v>0.30498636035959015</v>
      </c>
      <c r="D21" s="291">
        <v>106208</v>
      </c>
      <c r="E21" s="346">
        <v>0.49383100895619458</v>
      </c>
      <c r="F21" s="291">
        <v>104235</v>
      </c>
      <c r="G21" s="346">
        <v>0.58575854131008387</v>
      </c>
      <c r="H21" s="199">
        <v>266368</v>
      </c>
      <c r="I21" s="206">
        <v>0.46213384431819043</v>
      </c>
      <c r="J21" s="101"/>
      <c r="O21" s="127"/>
    </row>
    <row r="22" spans="1:15" x14ac:dyDescent="0.2">
      <c r="A22" s="173" t="s">
        <v>32</v>
      </c>
      <c r="B22" s="291">
        <v>0</v>
      </c>
      <c r="C22" s="346">
        <v>0</v>
      </c>
      <c r="D22" s="291">
        <v>0</v>
      </c>
      <c r="E22" s="346">
        <v>0</v>
      </c>
      <c r="F22" s="291">
        <v>0</v>
      </c>
      <c r="G22" s="346">
        <v>0</v>
      </c>
      <c r="H22" s="199">
        <v>0</v>
      </c>
      <c r="I22" s="206">
        <v>0</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11.534000000000001</v>
      </c>
      <c r="C24" s="346">
        <v>2.3817997295065178E-4</v>
      </c>
      <c r="D24" s="291">
        <v>2.63</v>
      </c>
      <c r="E24" s="346">
        <v>4.1534430305541789E-4</v>
      </c>
      <c r="F24" s="291">
        <v>2.63</v>
      </c>
      <c r="G24" s="346">
        <v>1.0467657525310436E-3</v>
      </c>
      <c r="H24" s="199">
        <v>16.794</v>
      </c>
      <c r="I24" s="206">
        <v>2.9324170074389349E-4</v>
      </c>
      <c r="J24" s="101"/>
      <c r="O24" s="127"/>
    </row>
    <row r="25" spans="1:15" x14ac:dyDescent="0.2">
      <c r="A25" s="173" t="s">
        <v>30</v>
      </c>
      <c r="B25" s="291">
        <v>339698.24099999998</v>
      </c>
      <c r="C25" s="346">
        <v>0.16759682607046808</v>
      </c>
      <c r="D25" s="291">
        <v>91685.82799900003</v>
      </c>
      <c r="E25" s="346">
        <v>9.0311486432735261E-2</v>
      </c>
      <c r="F25" s="291">
        <v>58704.65399999998</v>
      </c>
      <c r="G25" s="346">
        <v>7.8229595608818633E-2</v>
      </c>
      <c r="H25" s="199">
        <v>490088.72299899999</v>
      </c>
      <c r="I25" s="206">
        <v>0.12922541911893734</v>
      </c>
      <c r="J25" s="101"/>
      <c r="O25" s="98"/>
    </row>
    <row r="26" spans="1:15" ht="13.5" customHeight="1" x14ac:dyDescent="0.2">
      <c r="A26" s="171" t="s">
        <v>330</v>
      </c>
      <c r="B26" s="289">
        <v>408903.10499999998</v>
      </c>
      <c r="C26" s="345">
        <v>5.8313939845988025E-2</v>
      </c>
      <c r="D26" s="289">
        <v>168879.82399900001</v>
      </c>
      <c r="E26" s="345">
        <v>4.9266007085916323E-2</v>
      </c>
      <c r="F26" s="289">
        <v>125512.79700000001</v>
      </c>
      <c r="G26" s="345">
        <v>5.0056353748557207E-2</v>
      </c>
      <c r="H26" s="198">
        <v>703295.72599900002</v>
      </c>
      <c r="I26" s="205">
        <v>5.4319261183075201E-2</v>
      </c>
      <c r="J26" s="10"/>
      <c r="O26" s="78"/>
    </row>
    <row r="27" spans="1:15" ht="12.75" customHeight="1" x14ac:dyDescent="0.2">
      <c r="A27" s="173" t="s">
        <v>26</v>
      </c>
      <c r="B27" s="291">
        <v>39324.672999999995</v>
      </c>
      <c r="C27" s="346">
        <v>2.1193555406849425E-2</v>
      </c>
      <c r="D27" s="291">
        <v>20617.54</v>
      </c>
      <c r="E27" s="346">
        <v>1.4735776679820942E-2</v>
      </c>
      <c r="F27" s="291">
        <v>17478.502</v>
      </c>
      <c r="G27" s="346">
        <v>1.4910585795043601E-2</v>
      </c>
      <c r="H27" s="199">
        <v>77420.714999999997</v>
      </c>
      <c r="I27" s="206">
        <v>1.7488812134424561E-2</v>
      </c>
      <c r="J27" s="101"/>
      <c r="O27" s="78"/>
    </row>
    <row r="28" spans="1:15" ht="12.75" customHeight="1" x14ac:dyDescent="0.2">
      <c r="A28" s="173" t="s">
        <v>0</v>
      </c>
      <c r="B28" s="291">
        <v>524.04</v>
      </c>
      <c r="C28" s="346">
        <v>4.0537089986932649E-3</v>
      </c>
      <c r="D28" s="291">
        <v>253.18</v>
      </c>
      <c r="E28" s="346">
        <v>3.900898083252018E-3</v>
      </c>
      <c r="F28" s="291">
        <v>210.79</v>
      </c>
      <c r="G28" s="346">
        <v>4.4013612126717954E-3</v>
      </c>
      <c r="H28" s="199">
        <v>988.01</v>
      </c>
      <c r="I28" s="206">
        <v>4.0815187035271334E-3</v>
      </c>
      <c r="J28" s="101"/>
      <c r="O28" s="78"/>
    </row>
    <row r="29" spans="1:15" ht="12.75" customHeight="1" x14ac:dyDescent="0.2">
      <c r="A29" s="173" t="s">
        <v>1</v>
      </c>
      <c r="B29" s="291">
        <v>49</v>
      </c>
      <c r="C29" s="346">
        <v>7.4689103557905388E-4</v>
      </c>
      <c r="D29" s="291">
        <v>7</v>
      </c>
      <c r="E29" s="346">
        <v>4.8255345227356781E-4</v>
      </c>
      <c r="F29" s="291">
        <v>9</v>
      </c>
      <c r="G29" s="346">
        <v>1.3966909597780939E-3</v>
      </c>
      <c r="H29" s="199">
        <v>65</v>
      </c>
      <c r="I29" s="206">
        <v>7.5096539779047268E-4</v>
      </c>
      <c r="J29" s="101"/>
      <c r="O29" s="78"/>
    </row>
    <row r="30" spans="1:15" ht="12.75" customHeight="1" x14ac:dyDescent="0.2">
      <c r="A30" s="173" t="s">
        <v>2</v>
      </c>
      <c r="B30" s="291">
        <v>30</v>
      </c>
      <c r="C30" s="346">
        <v>1.3011728511846008E-3</v>
      </c>
      <c r="D30" s="291">
        <v>1</v>
      </c>
      <c r="E30" s="346">
        <v>1.293194139088978E-4</v>
      </c>
      <c r="F30" s="291">
        <v>0</v>
      </c>
      <c r="G30" s="346">
        <v>0</v>
      </c>
      <c r="H30" s="199">
        <v>31</v>
      </c>
      <c r="I30" s="206">
        <v>8.8734949336065068E-4</v>
      </c>
      <c r="J30" s="101"/>
    </row>
    <row r="31" spans="1:15" x14ac:dyDescent="0.2">
      <c r="A31" s="173" t="s">
        <v>6</v>
      </c>
      <c r="B31" s="291">
        <v>5373.2719999999999</v>
      </c>
      <c r="C31" s="346">
        <v>0.14186267216248227</v>
      </c>
      <c r="D31" s="291">
        <v>5156.5109999999995</v>
      </c>
      <c r="E31" s="346">
        <v>0.24887123753486673</v>
      </c>
      <c r="F31" s="291">
        <v>3142.6000000000004</v>
      </c>
      <c r="G31" s="346">
        <v>0.2316534294857974</v>
      </c>
      <c r="H31" s="199">
        <v>13672.383</v>
      </c>
      <c r="I31" s="206">
        <v>0.18946758259869934</v>
      </c>
      <c r="J31" s="101"/>
    </row>
    <row r="32" spans="1:15" x14ac:dyDescent="0.2">
      <c r="A32" s="173" t="s">
        <v>25</v>
      </c>
      <c r="B32" s="291">
        <v>233684.34899999999</v>
      </c>
      <c r="C32" s="346">
        <v>7.678954702798732E-2</v>
      </c>
      <c r="D32" s="291">
        <v>99405.831999000016</v>
      </c>
      <c r="E32" s="346">
        <v>8.0430617746085412E-2</v>
      </c>
      <c r="F32" s="291">
        <v>76534.808000000019</v>
      </c>
      <c r="G32" s="346">
        <v>9.1040399533709807E-2</v>
      </c>
      <c r="H32" s="199">
        <v>409624.98899899999</v>
      </c>
      <c r="I32" s="206">
        <v>8.0008504915479312E-2</v>
      </c>
      <c r="J32" s="101"/>
    </row>
    <row r="33" spans="1:10" x14ac:dyDescent="0.2">
      <c r="A33" s="173" t="s">
        <v>5</v>
      </c>
      <c r="B33" s="291">
        <v>67071.450000000012</v>
      </c>
      <c r="C33" s="346">
        <v>3.9494880339644725E-2</v>
      </c>
      <c r="D33" s="291">
        <v>23245.560000000005</v>
      </c>
      <c r="E33" s="346">
        <v>3.6906860860317255E-2</v>
      </c>
      <c r="F33" s="291">
        <v>15620.487000000001</v>
      </c>
      <c r="G33" s="346">
        <v>4.1998466275660576E-2</v>
      </c>
      <c r="H33" s="199">
        <v>105937.497</v>
      </c>
      <c r="I33" s="206">
        <v>3.9236032835802091E-2</v>
      </c>
      <c r="J33" s="101"/>
    </row>
    <row r="34" spans="1:10" x14ac:dyDescent="0.2">
      <c r="A34" s="173" t="s">
        <v>3</v>
      </c>
      <c r="B34" s="291">
        <v>62846.320999999996</v>
      </c>
      <c r="C34" s="346">
        <v>0.39433121808420368</v>
      </c>
      <c r="D34" s="291">
        <v>20193.200999999997</v>
      </c>
      <c r="E34" s="346">
        <v>0.36619293937787273</v>
      </c>
      <c r="F34" s="291">
        <v>12516.61</v>
      </c>
      <c r="G34" s="346">
        <v>0.24755000039852115</v>
      </c>
      <c r="H34" s="199">
        <v>95556.131999999998</v>
      </c>
      <c r="I34" s="206">
        <v>0.36048034222180958</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4.5702085482613015E-2</v>
      </c>
      <c r="C38" s="93" t="str">
        <f>+B5</f>
        <v>Duben</v>
      </c>
      <c r="D38" s="103" t="str">
        <f>+D5</f>
        <v>Květen</v>
      </c>
      <c r="E38" s="103" t="str">
        <f>+F5</f>
        <v>Červen</v>
      </c>
    </row>
    <row r="39" spans="1:10" x14ac:dyDescent="0.2">
      <c r="A39" s="103" t="s">
        <v>59</v>
      </c>
      <c r="B39" s="104">
        <f t="shared" ref="B39:B40" si="0">+I8</f>
        <v>4.1234968914691979E-2</v>
      </c>
      <c r="C39" s="93"/>
      <c r="D39" s="103"/>
      <c r="E39" s="103"/>
      <c r="H39" s="116">
        <f>I7</f>
        <v>4.5702085482613015E-2</v>
      </c>
    </row>
    <row r="40" spans="1:10" x14ac:dyDescent="0.2">
      <c r="A40" s="103" t="s">
        <v>116</v>
      </c>
      <c r="B40" s="104">
        <f t="shared" si="0"/>
        <v>5.9691912290065784E-2</v>
      </c>
      <c r="C40" s="93"/>
      <c r="D40" s="103"/>
      <c r="E40" s="103"/>
      <c r="H40" s="116">
        <f>I8</f>
        <v>4.1234968914691979E-2</v>
      </c>
    </row>
    <row r="41" spans="1:10" x14ac:dyDescent="0.2">
      <c r="B41" s="78"/>
      <c r="C41" s="78"/>
      <c r="H41" s="116">
        <f>I9</f>
        <v>5.9691912290065784E-2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M33" sqref="M33"/>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270</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2814.0280000000002</v>
      </c>
      <c r="C7" s="345">
        <v>7.306375568992747E-2</v>
      </c>
      <c r="D7" s="289">
        <v>2814.0280000000002</v>
      </c>
      <c r="E7" s="345">
        <v>7.3063983334955646E-2</v>
      </c>
      <c r="F7" s="198">
        <v>2814.0280000000002</v>
      </c>
      <c r="G7" s="345">
        <v>7.3281690314670675E-2</v>
      </c>
      <c r="H7" s="198">
        <v>2814.0280000000002</v>
      </c>
      <c r="I7" s="204">
        <v>7.3281690314670675E-2</v>
      </c>
      <c r="J7" s="111"/>
      <c r="O7" s="60"/>
    </row>
    <row r="8" spans="1:15" x14ac:dyDescent="0.2">
      <c r="A8" s="170" t="s">
        <v>327</v>
      </c>
      <c r="B8" s="289">
        <v>968230.728</v>
      </c>
      <c r="C8" s="345">
        <v>7.2378820427204185E-2</v>
      </c>
      <c r="D8" s="289">
        <v>760408.94200000016</v>
      </c>
      <c r="E8" s="345">
        <v>8.1709534297587455E-2</v>
      </c>
      <c r="F8" s="198">
        <v>619144.74899999995</v>
      </c>
      <c r="G8" s="345">
        <v>7.8754214123011063E-2</v>
      </c>
      <c r="H8" s="198">
        <v>2347784.4190000002</v>
      </c>
      <c r="I8" s="204">
        <v>7.6862515367084147E-2</v>
      </c>
      <c r="J8" s="111"/>
      <c r="O8" s="60"/>
    </row>
    <row r="9" spans="1:15" x14ac:dyDescent="0.2">
      <c r="A9" s="170" t="s">
        <v>328</v>
      </c>
      <c r="B9" s="289">
        <v>310772.94</v>
      </c>
      <c r="C9" s="345">
        <v>4.0266232728656065E-2</v>
      </c>
      <c r="D9" s="289">
        <v>156593.954</v>
      </c>
      <c r="E9" s="345">
        <v>3.9706655442071241E-2</v>
      </c>
      <c r="F9" s="198">
        <v>103362.465</v>
      </c>
      <c r="G9" s="345">
        <v>3.4632512096849297E-2</v>
      </c>
      <c r="H9" s="198">
        <v>570729.35899999994</v>
      </c>
      <c r="I9" s="205">
        <v>3.8967543096190028E-2</v>
      </c>
      <c r="J9" s="101"/>
      <c r="O9" s="104"/>
    </row>
    <row r="10" spans="1:15" x14ac:dyDescent="0.2">
      <c r="A10" s="173" t="s">
        <v>40</v>
      </c>
      <c r="B10" s="291">
        <v>46204.987999999998</v>
      </c>
      <c r="C10" s="346">
        <v>6.0987816642658857E-2</v>
      </c>
      <c r="D10" s="291">
        <v>20884.196</v>
      </c>
      <c r="E10" s="346">
        <v>4.3669896503776645E-2</v>
      </c>
      <c r="F10" s="199">
        <v>14049.620999999999</v>
      </c>
      <c r="G10" s="346">
        <v>4.1666451285338975E-2</v>
      </c>
      <c r="H10" s="199">
        <v>81138.804999999993</v>
      </c>
      <c r="I10" s="206">
        <v>5.1581171829598017E-2</v>
      </c>
      <c r="J10" s="101"/>
      <c r="O10" s="127"/>
    </row>
    <row r="11" spans="1:15" x14ac:dyDescent="0.2">
      <c r="A11" s="173" t="s">
        <v>39</v>
      </c>
      <c r="B11" s="291">
        <v>739</v>
      </c>
      <c r="C11" s="346">
        <v>1.3755066783082802E-2</v>
      </c>
      <c r="D11" s="291">
        <v>190</v>
      </c>
      <c r="E11" s="346">
        <v>4.8747497200867388E-3</v>
      </c>
      <c r="F11" s="199">
        <v>246</v>
      </c>
      <c r="G11" s="346">
        <v>7.8453003716758892E-3</v>
      </c>
      <c r="H11" s="199">
        <v>1175</v>
      </c>
      <c r="I11" s="206">
        <v>9.4713481200127646E-3</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482.15</v>
      </c>
      <c r="C14" s="346">
        <v>0.42541120583320247</v>
      </c>
      <c r="D14" s="291">
        <v>371.54</v>
      </c>
      <c r="E14" s="346">
        <v>0.30276163856678373</v>
      </c>
      <c r="F14" s="199">
        <v>336.72</v>
      </c>
      <c r="G14" s="346">
        <v>0.30044971090013567</v>
      </c>
      <c r="H14" s="199">
        <v>1190.4100000000001</v>
      </c>
      <c r="I14" s="206">
        <v>0.34194763740986034</v>
      </c>
      <c r="J14" s="101"/>
      <c r="O14" s="127"/>
    </row>
    <row r="15" spans="1:15" x14ac:dyDescent="0.2">
      <c r="A15" s="173" t="s">
        <v>62</v>
      </c>
      <c r="B15" s="291">
        <v>16.18</v>
      </c>
      <c r="C15" s="346">
        <v>0.23177195244234355</v>
      </c>
      <c r="D15" s="291">
        <v>25.48</v>
      </c>
      <c r="E15" s="346">
        <v>0.29531757070004638</v>
      </c>
      <c r="F15" s="199">
        <v>25.689999999999998</v>
      </c>
      <c r="G15" s="346">
        <v>0.26004656341734994</v>
      </c>
      <c r="H15" s="199">
        <v>67.349999999999994</v>
      </c>
      <c r="I15" s="206">
        <v>0.26424199623352168</v>
      </c>
      <c r="J15" s="101"/>
      <c r="O15" s="127"/>
    </row>
    <row r="16" spans="1:15" x14ac:dyDescent="0.2">
      <c r="A16" s="173" t="s">
        <v>37</v>
      </c>
      <c r="B16" s="291">
        <v>203501.38399999999</v>
      </c>
      <c r="C16" s="346">
        <v>5.902589819519001E-2</v>
      </c>
      <c r="D16" s="291">
        <v>109436.83100000001</v>
      </c>
      <c r="E16" s="346">
        <v>6.9603151836969024E-2</v>
      </c>
      <c r="F16" s="199">
        <v>72180.606</v>
      </c>
      <c r="G16" s="346">
        <v>6.0334522377081506E-2</v>
      </c>
      <c r="H16" s="199">
        <v>385118.821</v>
      </c>
      <c r="I16" s="206">
        <v>6.1953064683596619E-2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29.9</v>
      </c>
      <c r="E19" s="346">
        <v>4.0705850336024066E-4</v>
      </c>
      <c r="F19" s="199">
        <v>39.9</v>
      </c>
      <c r="G19" s="346">
        <v>5.0715324397903282E-4</v>
      </c>
      <c r="H19" s="199">
        <v>69.8</v>
      </c>
      <c r="I19" s="206">
        <v>3.1256784384687283E-4</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171.15299999999999</v>
      </c>
      <c r="C21" s="346">
        <v>9.3338096619803189E-4</v>
      </c>
      <c r="D21" s="291">
        <v>0</v>
      </c>
      <c r="E21" s="346">
        <v>0</v>
      </c>
      <c r="F21" s="199">
        <v>0</v>
      </c>
      <c r="G21" s="346">
        <v>0</v>
      </c>
      <c r="H21" s="199">
        <v>171.15299999999999</v>
      </c>
      <c r="I21" s="206">
        <v>2.9694105093926913E-4</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9122.6999999999989</v>
      </c>
      <c r="C24" s="346">
        <v>0.18838602733110024</v>
      </c>
      <c r="D24" s="291">
        <v>1734.56</v>
      </c>
      <c r="E24" s="346">
        <v>0.27393141228433676</v>
      </c>
      <c r="F24" s="199">
        <v>0</v>
      </c>
      <c r="G24" s="346">
        <v>0</v>
      </c>
      <c r="H24" s="199">
        <v>10857.259999999998</v>
      </c>
      <c r="I24" s="206">
        <v>0.18957969440387307</v>
      </c>
      <c r="J24" s="101"/>
      <c r="O24" s="127"/>
    </row>
    <row r="25" spans="1:15" x14ac:dyDescent="0.2">
      <c r="A25" s="173" t="s">
        <v>30</v>
      </c>
      <c r="B25" s="291">
        <v>50535.385000000002</v>
      </c>
      <c r="C25" s="346">
        <v>2.4932628751083648E-2</v>
      </c>
      <c r="D25" s="291">
        <v>23921.446999999993</v>
      </c>
      <c r="E25" s="346">
        <v>2.3562872074574678E-2</v>
      </c>
      <c r="F25" s="199">
        <v>16483.928</v>
      </c>
      <c r="G25" s="346">
        <v>2.1966418905814231E-2</v>
      </c>
      <c r="H25" s="199">
        <v>90940.76</v>
      </c>
      <c r="I25" s="206">
        <v>2.3979041496979461E-2</v>
      </c>
      <c r="J25" s="101"/>
      <c r="O25" s="98"/>
    </row>
    <row r="26" spans="1:15" ht="13.5" customHeight="1" x14ac:dyDescent="0.2">
      <c r="A26" s="171" t="s">
        <v>330</v>
      </c>
      <c r="B26" s="289">
        <v>258229.81699999995</v>
      </c>
      <c r="C26" s="345">
        <v>3.6826323475774275E-2</v>
      </c>
      <c r="D26" s="289">
        <v>119729.40399999999</v>
      </c>
      <c r="E26" s="345">
        <v>3.4927734564026224E-2</v>
      </c>
      <c r="F26" s="198">
        <v>74180.284999999989</v>
      </c>
      <c r="G26" s="345">
        <v>2.9584191220985948E-2</v>
      </c>
      <c r="H26" s="198">
        <v>452139.50599999994</v>
      </c>
      <c r="I26" s="205">
        <v>3.4921133471576812E-2</v>
      </c>
      <c r="J26" s="10"/>
      <c r="O26" s="78"/>
    </row>
    <row r="27" spans="1:15" ht="12.75" customHeight="1" x14ac:dyDescent="0.2">
      <c r="A27" s="173" t="s">
        <v>26</v>
      </c>
      <c r="B27" s="291">
        <v>15724.886999999999</v>
      </c>
      <c r="C27" s="346">
        <v>8.4747370664962993E-3</v>
      </c>
      <c r="D27" s="291">
        <v>9134.6239999999998</v>
      </c>
      <c r="E27" s="346">
        <v>6.528702227236261E-3</v>
      </c>
      <c r="F27" s="199">
        <v>5377.4859999999999</v>
      </c>
      <c r="G27" s="346">
        <v>4.5874335434836358E-3</v>
      </c>
      <c r="H27" s="199">
        <v>30236.996999999999</v>
      </c>
      <c r="I27" s="206">
        <v>6.8303316501553751E-3</v>
      </c>
      <c r="J27" s="101"/>
      <c r="O27" s="78"/>
    </row>
    <row r="28" spans="1:15" ht="12.75" customHeight="1" x14ac:dyDescent="0.2">
      <c r="A28" s="173" t="s">
        <v>0</v>
      </c>
      <c r="B28" s="291">
        <v>9109.25</v>
      </c>
      <c r="C28" s="346">
        <v>7.0464561286059518E-2</v>
      </c>
      <c r="D28" s="291">
        <v>5122.09</v>
      </c>
      <c r="E28" s="346">
        <v>7.8919152631504577E-2</v>
      </c>
      <c r="F28" s="199">
        <v>3520.02</v>
      </c>
      <c r="G28" s="346">
        <v>7.349911995744092E-2</v>
      </c>
      <c r="H28" s="199">
        <v>17751.36</v>
      </c>
      <c r="I28" s="206">
        <v>7.3331755602720039E-2</v>
      </c>
      <c r="J28" s="101"/>
      <c r="O28" s="78"/>
    </row>
    <row r="29" spans="1:15" ht="12.75" customHeight="1" x14ac:dyDescent="0.2">
      <c r="A29" s="173" t="s">
        <v>1</v>
      </c>
      <c r="B29" s="291">
        <v>1471.7329999999999</v>
      </c>
      <c r="C29" s="346">
        <v>2.2433146621752404E-2</v>
      </c>
      <c r="D29" s="291">
        <v>574.74400000000003</v>
      </c>
      <c r="E29" s="346">
        <v>3.9620671624788502E-2</v>
      </c>
      <c r="F29" s="199">
        <v>365.21699999999998</v>
      </c>
      <c r="G29" s="346">
        <v>5.6677253584141794E-2</v>
      </c>
      <c r="H29" s="199">
        <v>2411.694</v>
      </c>
      <c r="I29" s="206">
        <v>2.7863057600906096E-2</v>
      </c>
      <c r="J29" s="101"/>
      <c r="O29" s="78"/>
    </row>
    <row r="30" spans="1:15" ht="12.75" customHeight="1" x14ac:dyDescent="0.2">
      <c r="A30" s="173" t="s">
        <v>2</v>
      </c>
      <c r="B30" s="291">
        <v>1490.5119999999999</v>
      </c>
      <c r="C30" s="346">
        <v>6.4647124958828725E-2</v>
      </c>
      <c r="D30" s="291">
        <v>560.89300000000003</v>
      </c>
      <c r="E30" s="346">
        <v>7.2534354025603404E-2</v>
      </c>
      <c r="F30" s="199">
        <v>291.30500000000001</v>
      </c>
      <c r="G30" s="346">
        <v>7.025171773715698E-2</v>
      </c>
      <c r="H30" s="199">
        <v>2342.7099999999996</v>
      </c>
      <c r="I30" s="206">
        <v>6.7058146180352565E-2</v>
      </c>
      <c r="J30" s="101"/>
    </row>
    <row r="31" spans="1:15" x14ac:dyDescent="0.2">
      <c r="A31" s="173" t="s">
        <v>6</v>
      </c>
      <c r="B31" s="291">
        <v>789.47</v>
      </c>
      <c r="C31" s="346">
        <v>2.0843226211536451E-2</v>
      </c>
      <c r="D31" s="291">
        <v>199.66</v>
      </c>
      <c r="E31" s="346">
        <v>9.6362892052807587E-3</v>
      </c>
      <c r="F31" s="199">
        <v>252.36</v>
      </c>
      <c r="G31" s="346">
        <v>1.8602450030241146E-2</v>
      </c>
      <c r="H31" s="199">
        <v>1241.49</v>
      </c>
      <c r="I31" s="206">
        <v>1.7204177875975186E-2</v>
      </c>
      <c r="J31" s="101"/>
    </row>
    <row r="32" spans="1:15" x14ac:dyDescent="0.2">
      <c r="A32" s="173" t="s">
        <v>25</v>
      </c>
      <c r="B32" s="291">
        <v>148323.10099999997</v>
      </c>
      <c r="C32" s="346">
        <v>4.8739523157267206E-2</v>
      </c>
      <c r="D32" s="291">
        <v>67581.513999999996</v>
      </c>
      <c r="E32" s="346">
        <v>5.4681126951287927E-2</v>
      </c>
      <c r="F32" s="199">
        <v>43316.894999999997</v>
      </c>
      <c r="G32" s="346">
        <v>5.1526717455928746E-2</v>
      </c>
      <c r="H32" s="199">
        <v>259221.50999999995</v>
      </c>
      <c r="I32" s="206">
        <v>5.063149469400071E-2</v>
      </c>
      <c r="J32" s="101"/>
    </row>
    <row r="33" spans="1:10" x14ac:dyDescent="0.2">
      <c r="A33" s="173" t="s">
        <v>5</v>
      </c>
      <c r="B33" s="291">
        <v>67722.73</v>
      </c>
      <c r="C33" s="346">
        <v>3.9878385179149503E-2</v>
      </c>
      <c r="D33" s="291">
        <v>29628.097999999994</v>
      </c>
      <c r="E33" s="346">
        <v>4.704038493552503E-2</v>
      </c>
      <c r="F33" s="199">
        <v>17156.313999999998</v>
      </c>
      <c r="G33" s="346">
        <v>4.6127811184353162E-2</v>
      </c>
      <c r="H33" s="199">
        <v>114507.14199999999</v>
      </c>
      <c r="I33" s="206">
        <v>4.2409969186319854E-2</v>
      </c>
      <c r="J33" s="101"/>
    </row>
    <row r="34" spans="1:10" x14ac:dyDescent="0.2">
      <c r="A34" s="173" t="s">
        <v>3</v>
      </c>
      <c r="B34" s="291">
        <v>13598.134</v>
      </c>
      <c r="C34" s="346">
        <v>8.5321919542310595E-2</v>
      </c>
      <c r="D34" s="291">
        <v>6927.7809999999999</v>
      </c>
      <c r="E34" s="346">
        <v>0.12563161668901224</v>
      </c>
      <c r="F34" s="199">
        <v>3900.6880000000001</v>
      </c>
      <c r="G34" s="346">
        <v>7.7146712724492222E-2</v>
      </c>
      <c r="H34" s="199">
        <v>24426.603000000003</v>
      </c>
      <c r="I34" s="206">
        <v>9.2148039319509933E-2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7.3281690314670675E-2</v>
      </c>
      <c r="C38" s="93" t="str">
        <f>+B5</f>
        <v>Duben</v>
      </c>
      <c r="D38" s="103" t="str">
        <f>+D5</f>
        <v>Květen</v>
      </c>
      <c r="E38" s="103" t="str">
        <f>+F5</f>
        <v>Červen</v>
      </c>
    </row>
    <row r="39" spans="1:10" x14ac:dyDescent="0.2">
      <c r="A39" s="103" t="s">
        <v>59</v>
      </c>
      <c r="B39" s="104">
        <f t="shared" ref="B39:B40" si="0">+I8</f>
        <v>7.6862515367084147E-2</v>
      </c>
      <c r="C39" s="93"/>
      <c r="D39" s="103"/>
      <c r="E39" s="103"/>
      <c r="H39" s="116"/>
    </row>
    <row r="40" spans="1:10" x14ac:dyDescent="0.2">
      <c r="A40" s="103" t="s">
        <v>116</v>
      </c>
      <c r="B40" s="104">
        <f t="shared" si="0"/>
        <v>3.8967543096190028E-2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J36" sqref="J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271</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581.73900000000037</v>
      </c>
      <c r="C7" s="345">
        <v>1.5104340174050416E-2</v>
      </c>
      <c r="D7" s="289">
        <v>581.73900000000037</v>
      </c>
      <c r="E7" s="345">
        <v>1.5104387234701925E-2</v>
      </c>
      <c r="F7" s="198">
        <v>586.68100000000038</v>
      </c>
      <c r="G7" s="345">
        <v>1.5278090820525357E-2</v>
      </c>
      <c r="H7" s="198">
        <v>586.68100000000038</v>
      </c>
      <c r="I7" s="204">
        <v>1.5278090820525357E-2</v>
      </c>
      <c r="J7" s="111"/>
      <c r="O7" s="60"/>
    </row>
    <row r="8" spans="1:15" x14ac:dyDescent="0.2">
      <c r="A8" s="170" t="s">
        <v>327</v>
      </c>
      <c r="B8" s="289">
        <v>294573.59709181596</v>
      </c>
      <c r="C8" s="345">
        <v>2.2020463583659517E-2</v>
      </c>
      <c r="D8" s="289">
        <v>192115.76579163922</v>
      </c>
      <c r="E8" s="345">
        <v>2.0643746919613709E-2</v>
      </c>
      <c r="F8" s="198">
        <v>178193.754504818</v>
      </c>
      <c r="G8" s="345">
        <v>2.2665958356784362E-2</v>
      </c>
      <c r="H8" s="198">
        <v>664883.11738827312</v>
      </c>
      <c r="I8" s="204">
        <v>2.1767155627235187E-2</v>
      </c>
      <c r="J8" s="111"/>
      <c r="O8" s="60"/>
    </row>
    <row r="9" spans="1:15" x14ac:dyDescent="0.2">
      <c r="A9" s="170" t="s">
        <v>328</v>
      </c>
      <c r="B9" s="289">
        <v>149792.86199999999</v>
      </c>
      <c r="C9" s="345">
        <v>1.9408363683091134E-2</v>
      </c>
      <c r="D9" s="289">
        <v>67614.940999999992</v>
      </c>
      <c r="E9" s="345">
        <v>1.7144743436409912E-2</v>
      </c>
      <c r="F9" s="198">
        <v>47737.623000000007</v>
      </c>
      <c r="G9" s="345">
        <v>1.599491465322863E-2</v>
      </c>
      <c r="H9" s="198">
        <v>265145.42599999998</v>
      </c>
      <c r="I9" s="205">
        <v>1.8103266726134312E-2</v>
      </c>
      <c r="J9" s="101"/>
      <c r="O9" s="104"/>
    </row>
    <row r="10" spans="1:15" x14ac:dyDescent="0.2">
      <c r="A10" s="173" t="s">
        <v>40</v>
      </c>
      <c r="B10" s="291">
        <v>53559.329999999994</v>
      </c>
      <c r="C10" s="346">
        <v>7.0695107583269093E-2</v>
      </c>
      <c r="D10" s="291">
        <v>24422.44</v>
      </c>
      <c r="E10" s="346">
        <v>5.1068541358723837E-2</v>
      </c>
      <c r="F10" s="199">
        <v>15945.91</v>
      </c>
      <c r="G10" s="346">
        <v>4.7290206776068877E-2</v>
      </c>
      <c r="H10" s="199">
        <v>93927.679999999993</v>
      </c>
      <c r="I10" s="206">
        <v>5.9711254086568043E-2</v>
      </c>
      <c r="J10" s="101"/>
      <c r="O10" s="127"/>
    </row>
    <row r="11" spans="1:15" x14ac:dyDescent="0.2">
      <c r="A11" s="173" t="s">
        <v>39</v>
      </c>
      <c r="B11" s="291">
        <v>3905.2150000000001</v>
      </c>
      <c r="C11" s="346">
        <v>7.2688082716233712E-2</v>
      </c>
      <c r="D11" s="291">
        <v>2136.8090000000002</v>
      </c>
      <c r="E11" s="346">
        <v>5.482320565594119E-2</v>
      </c>
      <c r="F11" s="199">
        <v>1799.7930000000001</v>
      </c>
      <c r="G11" s="346">
        <v>5.7398035332681563E-2</v>
      </c>
      <c r="H11" s="199">
        <v>7841.8170000000009</v>
      </c>
      <c r="I11" s="206">
        <v>6.3210705276965234E-2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1</v>
      </c>
      <c r="C13" s="346">
        <v>2.3105360443622918E-4</v>
      </c>
      <c r="D13" s="291">
        <v>11</v>
      </c>
      <c r="E13" s="346">
        <v>4.0272004440171545E-3</v>
      </c>
      <c r="F13" s="199">
        <v>7</v>
      </c>
      <c r="G13" s="346">
        <v>2.7929037900502407E-3</v>
      </c>
      <c r="H13" s="199">
        <v>19</v>
      </c>
      <c r="I13" s="206">
        <v>1.9862472242195041E-3</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13.33</v>
      </c>
      <c r="C15" s="346">
        <v>0.19094685575132508</v>
      </c>
      <c r="D15" s="291">
        <v>20.8</v>
      </c>
      <c r="E15" s="346">
        <v>0.24107556791840523</v>
      </c>
      <c r="F15" s="199">
        <v>24.5</v>
      </c>
      <c r="G15" s="346">
        <v>0.24800080979856265</v>
      </c>
      <c r="H15" s="199">
        <v>58.63</v>
      </c>
      <c r="I15" s="206">
        <v>0.23002981795354677</v>
      </c>
      <c r="J15" s="101"/>
      <c r="O15" s="127"/>
    </row>
    <row r="16" spans="1:15" x14ac:dyDescent="0.2">
      <c r="A16" s="173" t="s">
        <v>37</v>
      </c>
      <c r="B16" s="291">
        <v>26130.932000000001</v>
      </c>
      <c r="C16" s="346">
        <v>7.5793181434944592E-3</v>
      </c>
      <c r="D16" s="291">
        <v>9503.6509999999998</v>
      </c>
      <c r="E16" s="346">
        <v>6.0444373024522479E-3</v>
      </c>
      <c r="F16" s="199">
        <v>493</v>
      </c>
      <c r="G16" s="346">
        <v>4.1209018849053697E-4</v>
      </c>
      <c r="H16" s="199">
        <v>36127.582999999999</v>
      </c>
      <c r="I16" s="206">
        <v>5.811750463530334E-3</v>
      </c>
      <c r="J16" s="101"/>
      <c r="O16" s="127"/>
    </row>
    <row r="17" spans="1:15" x14ac:dyDescent="0.2">
      <c r="A17" s="173" t="s">
        <v>72</v>
      </c>
      <c r="B17" s="291">
        <v>3635.18</v>
      </c>
      <c r="C17" s="346">
        <v>0.15784048436175679</v>
      </c>
      <c r="D17" s="291">
        <v>1861.93</v>
      </c>
      <c r="E17" s="346">
        <v>0.1814415891060791</v>
      </c>
      <c r="F17" s="199">
        <v>1375.24</v>
      </c>
      <c r="G17" s="346">
        <v>0.19063223409711541</v>
      </c>
      <c r="H17" s="199">
        <v>6872.3499999999995</v>
      </c>
      <c r="I17" s="206">
        <v>0.16965962906374227</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1497.683</v>
      </c>
      <c r="C19" s="346">
        <v>2.1039820612877527E-2</v>
      </c>
      <c r="D19" s="291">
        <v>1620.085</v>
      </c>
      <c r="E19" s="346">
        <v>2.2055831953724934E-2</v>
      </c>
      <c r="F19" s="199">
        <v>2023.181</v>
      </c>
      <c r="G19" s="346">
        <v>2.5715859832249211E-2</v>
      </c>
      <c r="H19" s="199">
        <v>5140.9490000000005</v>
      </c>
      <c r="I19" s="206">
        <v>2.3021423270153833E-2</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85.906999999999996</v>
      </c>
      <c r="C24" s="346">
        <v>1.7740009481768371E-3</v>
      </c>
      <c r="D24" s="291">
        <v>17.027000000000001</v>
      </c>
      <c r="E24" s="346">
        <v>2.6889990297051716E-3</v>
      </c>
      <c r="F24" s="199">
        <v>3</v>
      </c>
      <c r="G24" s="346">
        <v>1.1940293755106962E-3</v>
      </c>
      <c r="H24" s="199">
        <v>105.934</v>
      </c>
      <c r="I24" s="206">
        <v>1.8497240875672031E-3</v>
      </c>
      <c r="J24" s="101"/>
      <c r="O24" s="127"/>
    </row>
    <row r="25" spans="1:15" x14ac:dyDescent="0.2">
      <c r="A25" s="173" t="s">
        <v>30</v>
      </c>
      <c r="B25" s="291">
        <v>60964.284999999989</v>
      </c>
      <c r="C25" s="346">
        <v>3.0077932224722485E-2</v>
      </c>
      <c r="D25" s="291">
        <v>28021.198999999997</v>
      </c>
      <c r="E25" s="346">
        <v>2.7601170088632179E-2</v>
      </c>
      <c r="F25" s="199">
        <v>26065.999</v>
      </c>
      <c r="G25" s="346">
        <v>3.473544978069152E-2</v>
      </c>
      <c r="H25" s="199">
        <v>115051.48299999998</v>
      </c>
      <c r="I25" s="206">
        <v>3.0336499113775017E-2</v>
      </c>
      <c r="J25" s="101"/>
      <c r="O25" s="98"/>
    </row>
    <row r="26" spans="1:15" ht="13.5" customHeight="1" x14ac:dyDescent="0.2">
      <c r="A26" s="171" t="s">
        <v>330</v>
      </c>
      <c r="B26" s="289">
        <v>136306.91300000003</v>
      </c>
      <c r="C26" s="345">
        <v>1.9438818214095793E-2</v>
      </c>
      <c r="D26" s="289">
        <v>58952.724000000002</v>
      </c>
      <c r="E26" s="345">
        <v>1.7197822981715488E-2</v>
      </c>
      <c r="F26" s="198">
        <v>40926.534</v>
      </c>
      <c r="G26" s="345">
        <v>1.6322105096632927E-2</v>
      </c>
      <c r="H26" s="198">
        <v>236186.17100000003</v>
      </c>
      <c r="I26" s="205">
        <v>1.824191138394278E-2</v>
      </c>
      <c r="J26" s="10"/>
      <c r="O26" s="78"/>
    </row>
    <row r="27" spans="1:15" ht="12.75" customHeight="1" x14ac:dyDescent="0.2">
      <c r="A27" s="173" t="s">
        <v>26</v>
      </c>
      <c r="B27" s="291">
        <v>14058.616</v>
      </c>
      <c r="C27" s="346">
        <v>7.5767205270751989E-3</v>
      </c>
      <c r="D27" s="291">
        <v>10743.887999999999</v>
      </c>
      <c r="E27" s="346">
        <v>7.6788760560672145E-3</v>
      </c>
      <c r="F27" s="199">
        <v>9663.0450000000001</v>
      </c>
      <c r="G27" s="346">
        <v>8.243364420696184E-3</v>
      </c>
      <c r="H27" s="199">
        <v>34465.548999999999</v>
      </c>
      <c r="I27" s="206">
        <v>7.785532742377854E-3</v>
      </c>
      <c r="J27" s="101"/>
      <c r="O27" s="78"/>
    </row>
    <row r="28" spans="1:15" ht="12.75" customHeight="1" x14ac:dyDescent="0.2">
      <c r="A28" s="173" t="s">
        <v>0</v>
      </c>
      <c r="B28" s="291">
        <v>3635.18</v>
      </c>
      <c r="C28" s="346">
        <v>2.811991809379014E-2</v>
      </c>
      <c r="D28" s="291">
        <v>1861.93</v>
      </c>
      <c r="E28" s="346">
        <v>2.8687886753098309E-2</v>
      </c>
      <c r="F28" s="199">
        <v>1375.24</v>
      </c>
      <c r="G28" s="346">
        <v>2.8715441881089047E-2</v>
      </c>
      <c r="H28" s="199">
        <v>6872.3499999999995</v>
      </c>
      <c r="I28" s="206">
        <v>2.8390021418998487E-2</v>
      </c>
      <c r="J28" s="101"/>
      <c r="O28" s="78"/>
    </row>
    <row r="29" spans="1:15" ht="12.75" customHeight="1" x14ac:dyDescent="0.2">
      <c r="A29" s="173" t="s">
        <v>1</v>
      </c>
      <c r="B29" s="291">
        <v>283.45000000000005</v>
      </c>
      <c r="C29" s="346">
        <v>4.3205360007118948E-3</v>
      </c>
      <c r="D29" s="291">
        <v>55.61</v>
      </c>
      <c r="E29" s="346">
        <v>3.8335424972761579E-3</v>
      </c>
      <c r="F29" s="199">
        <v>24.56</v>
      </c>
      <c r="G29" s="346">
        <v>3.8114144413499986E-3</v>
      </c>
      <c r="H29" s="199">
        <v>363.62000000000006</v>
      </c>
      <c r="I29" s="206">
        <v>4.2010159683780269E-3</v>
      </c>
      <c r="J29" s="101"/>
      <c r="O29" s="78"/>
    </row>
    <row r="30" spans="1:15" ht="12.75" customHeight="1" x14ac:dyDescent="0.2">
      <c r="A30" s="173" t="s">
        <v>2</v>
      </c>
      <c r="B30" s="291">
        <v>439.51</v>
      </c>
      <c r="C30" s="346">
        <v>1.9062615994138131E-2</v>
      </c>
      <c r="D30" s="291">
        <v>79.59</v>
      </c>
      <c r="E30" s="346">
        <v>1.0292532153009175E-2</v>
      </c>
      <c r="F30" s="199">
        <v>29.3</v>
      </c>
      <c r="G30" s="346">
        <v>7.0660487451252108E-3</v>
      </c>
      <c r="H30" s="199">
        <v>548.4</v>
      </c>
      <c r="I30" s="206">
        <v>1.5697498779321962E-2</v>
      </c>
      <c r="J30" s="101"/>
    </row>
    <row r="31" spans="1:15" x14ac:dyDescent="0.2">
      <c r="A31" s="173" t="s">
        <v>6</v>
      </c>
      <c r="B31" s="291">
        <v>4990.0050000000001</v>
      </c>
      <c r="C31" s="346">
        <v>0.13174383195269984</v>
      </c>
      <c r="D31" s="291">
        <v>1871.77</v>
      </c>
      <c r="E31" s="346">
        <v>9.0338160101013559E-2</v>
      </c>
      <c r="F31" s="199">
        <v>1282.57</v>
      </c>
      <c r="G31" s="346">
        <v>9.4543288695856653E-2</v>
      </c>
      <c r="H31" s="199">
        <v>8144.3449999999993</v>
      </c>
      <c r="I31" s="206">
        <v>0.11286177098753039</v>
      </c>
      <c r="J31" s="101"/>
    </row>
    <row r="32" spans="1:15" x14ac:dyDescent="0.2">
      <c r="A32" s="173" t="s">
        <v>25</v>
      </c>
      <c r="B32" s="291">
        <v>81425.185000000027</v>
      </c>
      <c r="C32" s="346">
        <v>2.675661891597229E-2</v>
      </c>
      <c r="D32" s="291">
        <v>32776.567000000003</v>
      </c>
      <c r="E32" s="346">
        <v>2.6519968480646867E-2</v>
      </c>
      <c r="F32" s="199">
        <v>21338.544000000002</v>
      </c>
      <c r="G32" s="346">
        <v>2.5382824129220338E-2</v>
      </c>
      <c r="H32" s="199">
        <v>135540.29600000003</v>
      </c>
      <c r="I32" s="206">
        <v>2.6473913286545116E-2</v>
      </c>
      <c r="J32" s="101"/>
    </row>
    <row r="33" spans="1:10" x14ac:dyDescent="0.2">
      <c r="A33" s="173" t="s">
        <v>5</v>
      </c>
      <c r="B33" s="291">
        <v>31338.546999999999</v>
      </c>
      <c r="C33" s="346">
        <v>1.8453636588791979E-2</v>
      </c>
      <c r="D33" s="291">
        <v>10638.558999999999</v>
      </c>
      <c r="E33" s="346">
        <v>1.6890787607064563E-2</v>
      </c>
      <c r="F33" s="199">
        <v>6161.2750000000005</v>
      </c>
      <c r="G33" s="346">
        <v>1.6565687119906733E-2</v>
      </c>
      <c r="H33" s="199">
        <v>48138.381000000001</v>
      </c>
      <c r="I33" s="206">
        <v>1.7828994936309957E-2</v>
      </c>
      <c r="J33" s="101"/>
    </row>
    <row r="34" spans="1:10" x14ac:dyDescent="0.2">
      <c r="A34" s="173" t="s">
        <v>3</v>
      </c>
      <c r="B34" s="291">
        <v>136.42000000000002</v>
      </c>
      <c r="C34" s="346">
        <v>8.559715813921243E-4</v>
      </c>
      <c r="D34" s="291">
        <v>924.81</v>
      </c>
      <c r="E34" s="346">
        <v>1.677093652789622E-2</v>
      </c>
      <c r="F34" s="199">
        <v>1052</v>
      </c>
      <c r="G34" s="346">
        <v>2.0806160807059118E-2</v>
      </c>
      <c r="H34" s="199">
        <v>2113.23</v>
      </c>
      <c r="I34" s="206">
        <v>7.9720459341467969E-3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1.5278090820525357E-2</v>
      </c>
      <c r="C38" s="93" t="str">
        <f>+B5</f>
        <v>Duben</v>
      </c>
      <c r="D38" s="103" t="str">
        <f>+D5</f>
        <v>Květen</v>
      </c>
      <c r="E38" s="103" t="str">
        <f>+F5</f>
        <v>Červen</v>
      </c>
    </row>
    <row r="39" spans="1:10" x14ac:dyDescent="0.2">
      <c r="A39" s="103" t="s">
        <v>59</v>
      </c>
      <c r="B39" s="104">
        <f t="shared" ref="B39:B40" si="0">+I8</f>
        <v>2.1767155627235187E-2</v>
      </c>
      <c r="C39" s="93"/>
      <c r="D39" s="103"/>
      <c r="E39" s="103"/>
      <c r="H39" s="116"/>
    </row>
    <row r="40" spans="1:10" x14ac:dyDescent="0.2">
      <c r="A40" s="103" t="s">
        <v>116</v>
      </c>
      <c r="B40" s="104">
        <f t="shared" si="0"/>
        <v>1.8103266726134312E-2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zoomScaleNormal="70" zoomScaleSheetLayoutView="100" workbookViewId="0">
      <selection activeCell="L36" sqref="L36"/>
    </sheetView>
  </sheetViews>
  <sheetFormatPr defaultColWidth="9.140625" defaultRowHeight="12" x14ac:dyDescent="0.2"/>
  <cols>
    <col min="1" max="1" width="33.28515625" style="74" customWidth="1"/>
    <col min="2" max="9" width="13.28515625" style="74" customWidth="1"/>
    <col min="10" max="15" width="9.140625" style="74" customWidth="1"/>
    <col min="16" max="16384" width="9.140625" style="74"/>
  </cols>
  <sheetData>
    <row r="1" spans="1:15" ht="18" x14ac:dyDescent="0.25">
      <c r="A1" s="243" t="s">
        <v>272</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1044.1455000000001</v>
      </c>
      <c r="C7" s="345">
        <v>2.7110317209614532E-2</v>
      </c>
      <c r="D7" s="289">
        <v>1044.1455000000001</v>
      </c>
      <c r="E7" s="345">
        <v>2.7110401677335454E-2</v>
      </c>
      <c r="F7" s="198">
        <v>1044.1455000000001</v>
      </c>
      <c r="G7" s="345">
        <v>2.7191181883924741E-2</v>
      </c>
      <c r="H7" s="198">
        <v>1044.1455000000001</v>
      </c>
      <c r="I7" s="204">
        <v>2.7191181883924741E-2</v>
      </c>
      <c r="J7" s="111"/>
      <c r="O7" s="60"/>
    </row>
    <row r="8" spans="1:15" x14ac:dyDescent="0.2">
      <c r="A8" s="170" t="s">
        <v>327</v>
      </c>
      <c r="B8" s="289">
        <v>368067.87999999989</v>
      </c>
      <c r="C8" s="345">
        <v>2.7514432480954819E-2</v>
      </c>
      <c r="D8" s="289">
        <v>238667.152</v>
      </c>
      <c r="E8" s="345">
        <v>2.5645913356515358E-2</v>
      </c>
      <c r="F8" s="198">
        <v>201289.76700000005</v>
      </c>
      <c r="G8" s="345">
        <v>2.5603733919560404E-2</v>
      </c>
      <c r="H8" s="198">
        <v>808024.79899999988</v>
      </c>
      <c r="I8" s="204">
        <v>2.6453373669025341E-2</v>
      </c>
      <c r="J8" s="111"/>
      <c r="O8" s="60"/>
    </row>
    <row r="9" spans="1:15" x14ac:dyDescent="0.2">
      <c r="A9" s="170" t="s">
        <v>328</v>
      </c>
      <c r="B9" s="289">
        <v>270375.34299999999</v>
      </c>
      <c r="C9" s="345">
        <v>3.5031996303565585E-2</v>
      </c>
      <c r="D9" s="289">
        <v>153528.55299999999</v>
      </c>
      <c r="E9" s="345">
        <v>3.8929378809163806E-2</v>
      </c>
      <c r="F9" s="198">
        <v>122864.32800000001</v>
      </c>
      <c r="G9" s="345">
        <v>4.1166784535675113E-2</v>
      </c>
      <c r="H9" s="198">
        <v>546768.22399999993</v>
      </c>
      <c r="I9" s="205">
        <v>3.7331554784002768E-2</v>
      </c>
      <c r="J9" s="101"/>
      <c r="O9" s="104"/>
    </row>
    <row r="10" spans="1:15" x14ac:dyDescent="0.2">
      <c r="A10" s="173" t="s">
        <v>40</v>
      </c>
      <c r="B10" s="291">
        <v>41769.99</v>
      </c>
      <c r="C10" s="346">
        <v>5.5133884923543194E-2</v>
      </c>
      <c r="D10" s="291">
        <v>36838.189999999995</v>
      </c>
      <c r="E10" s="346">
        <v>7.7030494479483888E-2</v>
      </c>
      <c r="F10" s="199">
        <v>29910.11</v>
      </c>
      <c r="G10" s="346">
        <v>8.8703328100745937E-2</v>
      </c>
      <c r="H10" s="199">
        <v>108518.29</v>
      </c>
      <c r="I10" s="206">
        <v>6.8986726673435084E-2</v>
      </c>
      <c r="J10" s="101"/>
      <c r="O10" s="127"/>
    </row>
    <row r="11" spans="1:15" x14ac:dyDescent="0.2">
      <c r="A11" s="173" t="s">
        <v>39</v>
      </c>
      <c r="B11" s="291">
        <v>4348.3850000000002</v>
      </c>
      <c r="C11" s="346">
        <v>8.0936841777477009E-2</v>
      </c>
      <c r="D11" s="291">
        <v>2696.6689999999999</v>
      </c>
      <c r="E11" s="346">
        <v>6.9187297120613611E-2</v>
      </c>
      <c r="F11" s="199">
        <v>1839.6419999999998</v>
      </c>
      <c r="G11" s="346">
        <v>5.866887831849827E-2</v>
      </c>
      <c r="H11" s="199">
        <v>8884.6959999999999</v>
      </c>
      <c r="I11" s="206">
        <v>7.1617062771476545E-2</v>
      </c>
      <c r="J11" s="101"/>
      <c r="O11" s="127"/>
    </row>
    <row r="12" spans="1:15" x14ac:dyDescent="0.2">
      <c r="A12" s="173" t="s">
        <v>38</v>
      </c>
      <c r="B12" s="291">
        <v>6686.37</v>
      </c>
      <c r="C12" s="346">
        <v>8.6290633583328037E-3</v>
      </c>
      <c r="D12" s="291">
        <v>2643.53</v>
      </c>
      <c r="E12" s="346">
        <v>8.9186246024952395E-3</v>
      </c>
      <c r="F12" s="199">
        <v>1571.46</v>
      </c>
      <c r="G12" s="346">
        <v>7.6499837944245773E-3</v>
      </c>
      <c r="H12" s="199">
        <v>10901.36</v>
      </c>
      <c r="I12" s="206">
        <v>8.5387557407685406E-3</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0.3</v>
      </c>
      <c r="C15" s="346">
        <v>4.2973785990545778E-3</v>
      </c>
      <c r="D15" s="291">
        <v>0</v>
      </c>
      <c r="E15" s="346">
        <v>0</v>
      </c>
      <c r="F15" s="199">
        <v>0.6</v>
      </c>
      <c r="G15" s="346">
        <v>6.0734892195566355E-3</v>
      </c>
      <c r="H15" s="199">
        <v>0.89999999999999991</v>
      </c>
      <c r="I15" s="206">
        <v>3.5310734463276832E-3</v>
      </c>
      <c r="J15" s="101"/>
      <c r="O15" s="127"/>
    </row>
    <row r="16" spans="1:15" x14ac:dyDescent="0.2">
      <c r="A16" s="173" t="s">
        <v>37</v>
      </c>
      <c r="B16" s="291">
        <v>129997.04</v>
      </c>
      <c r="C16" s="346">
        <v>3.7705846996677145E-2</v>
      </c>
      <c r="D16" s="291">
        <v>63945.93</v>
      </c>
      <c r="E16" s="346">
        <v>4.0670387057773927E-2</v>
      </c>
      <c r="F16" s="199">
        <v>46234.16</v>
      </c>
      <c r="G16" s="346">
        <v>3.8646336123938425E-2</v>
      </c>
      <c r="H16" s="199">
        <v>240177.13</v>
      </c>
      <c r="I16" s="206">
        <v>3.8636671227269354E-2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3015</v>
      </c>
      <c r="C24" s="346">
        <v>6.2260500992389028E-2</v>
      </c>
      <c r="D24" s="291">
        <v>158</v>
      </c>
      <c r="E24" s="346">
        <v>2.4952243301428152E-2</v>
      </c>
      <c r="F24" s="199">
        <v>76</v>
      </c>
      <c r="G24" s="346">
        <v>3.0248744179604301E-2</v>
      </c>
      <c r="H24" s="199">
        <v>3249</v>
      </c>
      <c r="I24" s="206">
        <v>5.6731111451524943E-2</v>
      </c>
      <c r="J24" s="101"/>
      <c r="O24" s="127"/>
    </row>
    <row r="25" spans="1:15" x14ac:dyDescent="0.2">
      <c r="A25" s="173" t="s">
        <v>30</v>
      </c>
      <c r="B25" s="291">
        <v>84558.258000000002</v>
      </c>
      <c r="C25" s="346">
        <v>4.1718484079073484E-2</v>
      </c>
      <c r="D25" s="291">
        <v>47246.233999999997</v>
      </c>
      <c r="E25" s="346">
        <v>4.6538027893856963E-2</v>
      </c>
      <c r="F25" s="199">
        <v>43232.356</v>
      </c>
      <c r="G25" s="346">
        <v>5.7611270941082204E-2</v>
      </c>
      <c r="H25" s="199">
        <v>175036.848</v>
      </c>
      <c r="I25" s="206">
        <v>4.6153296296319563E-2</v>
      </c>
      <c r="J25" s="101"/>
      <c r="O25" s="98"/>
    </row>
    <row r="26" spans="1:15" ht="13.5" customHeight="1" x14ac:dyDescent="0.2">
      <c r="A26" s="171" t="s">
        <v>331</v>
      </c>
      <c r="B26" s="289">
        <v>105648.3</v>
      </c>
      <c r="C26" s="345"/>
      <c r="D26" s="289">
        <v>33824.720999999998</v>
      </c>
      <c r="E26" s="345"/>
      <c r="F26" s="198">
        <v>22663.599999999999</v>
      </c>
      <c r="G26" s="345"/>
      <c r="H26" s="198">
        <v>162136.62100000001</v>
      </c>
      <c r="I26" s="205"/>
      <c r="J26" s="10"/>
      <c r="O26" s="78"/>
    </row>
    <row r="27" spans="1:15" ht="13.5" customHeight="1" x14ac:dyDescent="0.2">
      <c r="A27" s="171" t="s">
        <v>330</v>
      </c>
      <c r="B27" s="289">
        <v>303193.06199999992</v>
      </c>
      <c r="C27" s="345">
        <v>4.3238561319285926E-2</v>
      </c>
      <c r="D27" s="289">
        <v>137208.04600000003</v>
      </c>
      <c r="E27" s="345">
        <v>4.002664383710372E-2</v>
      </c>
      <c r="F27" s="198">
        <v>102305.08100000001</v>
      </c>
      <c r="G27" s="345">
        <v>4.0800774480476268E-2</v>
      </c>
      <c r="H27" s="198">
        <v>542706.18900000001</v>
      </c>
      <c r="I27" s="205">
        <v>4.1916079020796276E-2</v>
      </c>
      <c r="J27" s="10"/>
      <c r="O27" s="78"/>
    </row>
    <row r="28" spans="1:15" ht="12.75" customHeight="1" x14ac:dyDescent="0.2">
      <c r="A28" s="173" t="s">
        <v>26</v>
      </c>
      <c r="B28" s="291">
        <v>67277.342999999993</v>
      </c>
      <c r="C28" s="346">
        <v>3.6258307767647886E-2</v>
      </c>
      <c r="D28" s="291">
        <v>51158.273000000001</v>
      </c>
      <c r="E28" s="346">
        <v>3.6563861947318324E-2</v>
      </c>
      <c r="F28" s="199">
        <v>45990.819000000003</v>
      </c>
      <c r="G28" s="346">
        <v>3.9233914467259337E-2</v>
      </c>
      <c r="H28" s="199">
        <v>164426.435</v>
      </c>
      <c r="I28" s="206">
        <v>3.7142811606017477E-2</v>
      </c>
      <c r="J28" s="101"/>
      <c r="O28" s="78"/>
    </row>
    <row r="29" spans="1:15" ht="12.75" customHeight="1" x14ac:dyDescent="0.2">
      <c r="A29" s="173" t="s">
        <v>0</v>
      </c>
      <c r="B29" s="291">
        <v>574.63999999999987</v>
      </c>
      <c r="C29" s="346">
        <v>4.445125064897905E-3</v>
      </c>
      <c r="D29" s="291">
        <v>310.88</v>
      </c>
      <c r="E29" s="346">
        <v>4.7899170397400553E-3</v>
      </c>
      <c r="F29" s="199">
        <v>223.95</v>
      </c>
      <c r="G29" s="346">
        <v>4.6761461339619925E-3</v>
      </c>
      <c r="H29" s="199">
        <v>1109.4699999999998</v>
      </c>
      <c r="I29" s="206">
        <v>4.5832760356699304E-3</v>
      </c>
      <c r="J29" s="101"/>
      <c r="O29" s="78"/>
    </row>
    <row r="30" spans="1:15" ht="12.75" customHeight="1" x14ac:dyDescent="0.2">
      <c r="A30" s="173" t="s">
        <v>1</v>
      </c>
      <c r="B30" s="291">
        <v>1723.9</v>
      </c>
      <c r="C30" s="346">
        <v>2.6276846045606757E-2</v>
      </c>
      <c r="D30" s="291">
        <v>451.5</v>
      </c>
      <c r="E30" s="346">
        <v>3.1124697671645128E-2</v>
      </c>
      <c r="F30" s="199">
        <v>164.4</v>
      </c>
      <c r="G30" s="346">
        <v>2.5512888198613182E-2</v>
      </c>
      <c r="H30" s="199">
        <v>2339.8000000000002</v>
      </c>
      <c r="I30" s="206">
        <v>2.7032443657694586E-2</v>
      </c>
      <c r="J30" s="101"/>
      <c r="O30" s="78"/>
    </row>
    <row r="31" spans="1:15" ht="12.75" customHeight="1" x14ac:dyDescent="0.2">
      <c r="A31" s="173" t="s">
        <v>2</v>
      </c>
      <c r="B31" s="291">
        <v>772</v>
      </c>
      <c r="C31" s="346">
        <v>3.3483514703817066E-2</v>
      </c>
      <c r="D31" s="291">
        <v>159</v>
      </c>
      <c r="E31" s="346">
        <v>2.0561786811514746E-2</v>
      </c>
      <c r="F31" s="199">
        <v>192</v>
      </c>
      <c r="G31" s="346">
        <v>4.6303118056793185E-2</v>
      </c>
      <c r="H31" s="199">
        <v>1123</v>
      </c>
      <c r="I31" s="206">
        <v>3.2144951001419696E-2</v>
      </c>
      <c r="J31" s="101"/>
    </row>
    <row r="32" spans="1:15" x14ac:dyDescent="0.2">
      <c r="A32" s="173" t="s">
        <v>6</v>
      </c>
      <c r="B32" s="291">
        <v>87</v>
      </c>
      <c r="C32" s="346">
        <v>2.2969342475378058E-3</v>
      </c>
      <c r="D32" s="291">
        <v>29</v>
      </c>
      <c r="E32" s="346">
        <v>1.3996413250182411E-3</v>
      </c>
      <c r="F32" s="199">
        <v>13</v>
      </c>
      <c r="G32" s="346">
        <v>9.5828122679162667E-4</v>
      </c>
      <c r="H32" s="199">
        <v>129</v>
      </c>
      <c r="I32" s="206">
        <v>1.7876414195851752E-3</v>
      </c>
      <c r="J32" s="101"/>
    </row>
    <row r="33" spans="1:10" x14ac:dyDescent="0.2">
      <c r="A33" s="173" t="s">
        <v>25</v>
      </c>
      <c r="B33" s="291">
        <v>142293.15999999997</v>
      </c>
      <c r="C33" s="346">
        <v>4.6758062096751388E-2</v>
      </c>
      <c r="D33" s="291">
        <v>54899.330000000009</v>
      </c>
      <c r="E33" s="346">
        <v>4.4419798486175541E-2</v>
      </c>
      <c r="F33" s="199">
        <v>36523.18</v>
      </c>
      <c r="G33" s="346">
        <v>4.3445394145910685E-2</v>
      </c>
      <c r="H33" s="199">
        <v>233715.66999999998</v>
      </c>
      <c r="I33" s="206">
        <v>4.5649659650195781E-2</v>
      </c>
      <c r="J33" s="101"/>
    </row>
    <row r="34" spans="1:10" x14ac:dyDescent="0.2">
      <c r="A34" s="173" t="s">
        <v>5</v>
      </c>
      <c r="B34" s="291">
        <v>85346.409999999974</v>
      </c>
      <c r="C34" s="346">
        <v>5.0256051574377118E-2</v>
      </c>
      <c r="D34" s="291">
        <v>27636.987999999998</v>
      </c>
      <c r="E34" s="346">
        <v>4.3879109417637487E-2</v>
      </c>
      <c r="F34" s="199">
        <v>16374.158999999998</v>
      </c>
      <c r="G34" s="346">
        <v>4.4024847916316813E-2</v>
      </c>
      <c r="H34" s="199">
        <v>129357.55699999997</v>
      </c>
      <c r="I34" s="206">
        <v>4.7910112073075869E-2</v>
      </c>
      <c r="J34" s="101"/>
    </row>
    <row r="35" spans="1:10" x14ac:dyDescent="0.2">
      <c r="A35" s="173" t="s">
        <v>3</v>
      </c>
      <c r="B35" s="291">
        <v>5118.6090000000004</v>
      </c>
      <c r="C35" s="346">
        <v>3.211687318764081E-2</v>
      </c>
      <c r="D35" s="291">
        <v>2563.0749999999998</v>
      </c>
      <c r="E35" s="346">
        <v>4.6479999287678125E-2</v>
      </c>
      <c r="F35" s="199">
        <v>2823.5729999999999</v>
      </c>
      <c r="G35" s="346">
        <v>5.5843834494743658E-2</v>
      </c>
      <c r="H35" s="199">
        <v>10505.257</v>
      </c>
      <c r="I35" s="206">
        <v>3.9630514120099172E-2</v>
      </c>
      <c r="J35" s="101"/>
    </row>
    <row r="36" spans="1:10" ht="12" customHeight="1" x14ac:dyDescent="0.2">
      <c r="A36" s="193" t="s">
        <v>185</v>
      </c>
      <c r="B36" s="71"/>
      <c r="C36" s="8"/>
      <c r="E36" s="103"/>
      <c r="F36" s="103"/>
      <c r="G36" s="103"/>
      <c r="I36" s="3"/>
    </row>
    <row r="37" spans="1:10" x14ac:dyDescent="0.2">
      <c r="A37" s="193"/>
      <c r="B37" s="71" t="s">
        <v>207</v>
      </c>
    </row>
    <row r="38" spans="1:10" x14ac:dyDescent="0.2">
      <c r="A38" s="103" t="s">
        <v>164</v>
      </c>
      <c r="B38" s="104">
        <f>+I7</f>
        <v>2.7191181883924741E-2</v>
      </c>
      <c r="C38" s="93" t="str">
        <f>+B5</f>
        <v>Duben</v>
      </c>
      <c r="D38" s="103" t="str">
        <f>+D5</f>
        <v>Květen</v>
      </c>
      <c r="E38" s="103" t="str">
        <f>+F5</f>
        <v>Červen</v>
      </c>
    </row>
    <row r="39" spans="1:10" x14ac:dyDescent="0.2">
      <c r="A39" s="103" t="s">
        <v>59</v>
      </c>
      <c r="B39" s="104">
        <f t="shared" ref="B39:B40" si="0">+I8</f>
        <v>2.6453373669025341E-2</v>
      </c>
      <c r="C39" s="93"/>
      <c r="D39" s="103"/>
      <c r="E39" s="103"/>
    </row>
    <row r="40" spans="1:10" x14ac:dyDescent="0.2">
      <c r="A40" s="103" t="s">
        <v>116</v>
      </c>
      <c r="B40" s="104">
        <f t="shared" si="0"/>
        <v>3.7331554784002768E-2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273</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443.34399999999994</v>
      </c>
      <c r="C7" s="345">
        <v>1.151103603183593E-2</v>
      </c>
      <c r="D7" s="289">
        <v>443.34599999999989</v>
      </c>
      <c r="E7" s="345">
        <v>1.1511123825213977E-2</v>
      </c>
      <c r="F7" s="198">
        <v>443.34599999999989</v>
      </c>
      <c r="G7" s="345">
        <v>1.1545423241790051E-2</v>
      </c>
      <c r="H7" s="198">
        <v>443.34599999999989</v>
      </c>
      <c r="I7" s="204">
        <v>1.1545423241790051E-2</v>
      </c>
      <c r="J7" s="111"/>
      <c r="O7" s="60"/>
    </row>
    <row r="8" spans="1:15" x14ac:dyDescent="0.2">
      <c r="A8" s="170" t="s">
        <v>327</v>
      </c>
      <c r="B8" s="289">
        <v>216430.98599999998</v>
      </c>
      <c r="C8" s="345">
        <v>1.6179014998764573E-2</v>
      </c>
      <c r="D8" s="289">
        <v>124362.55500000001</v>
      </c>
      <c r="E8" s="345">
        <v>1.3363344237353938E-2</v>
      </c>
      <c r="F8" s="198">
        <v>72330.225000000006</v>
      </c>
      <c r="G8" s="345">
        <v>9.2002880367084722E-3</v>
      </c>
      <c r="H8" s="198">
        <v>413123.76599999995</v>
      </c>
      <c r="I8" s="204">
        <v>1.3524977657960454E-2</v>
      </c>
      <c r="J8" s="111"/>
      <c r="O8" s="60"/>
    </row>
    <row r="9" spans="1:15" x14ac:dyDescent="0.2">
      <c r="A9" s="170" t="s">
        <v>328</v>
      </c>
      <c r="B9" s="289">
        <v>186117.53999999998</v>
      </c>
      <c r="C9" s="345">
        <v>2.4114880081016556E-2</v>
      </c>
      <c r="D9" s="289">
        <v>82457.168999999994</v>
      </c>
      <c r="E9" s="345">
        <v>2.0908204401120348E-2</v>
      </c>
      <c r="F9" s="198">
        <v>45174.751000000004</v>
      </c>
      <c r="G9" s="345">
        <v>1.5136201622897201E-2</v>
      </c>
      <c r="H9" s="198">
        <v>313749.45999999996</v>
      </c>
      <c r="I9" s="205">
        <v>2.1421791977511269E-2</v>
      </c>
      <c r="J9" s="101"/>
      <c r="O9" s="104"/>
    </row>
    <row r="10" spans="1:15" x14ac:dyDescent="0.2">
      <c r="A10" s="173" t="s">
        <v>40</v>
      </c>
      <c r="B10" s="291">
        <v>625.37800000000004</v>
      </c>
      <c r="C10" s="346">
        <v>8.2546150204286853E-4</v>
      </c>
      <c r="D10" s="291">
        <v>33.840000000000003</v>
      </c>
      <c r="E10" s="346">
        <v>7.0761129501360829E-5</v>
      </c>
      <c r="F10" s="199">
        <v>0</v>
      </c>
      <c r="G10" s="346">
        <v>0</v>
      </c>
      <c r="H10" s="199">
        <v>659.21800000000007</v>
      </c>
      <c r="I10" s="206">
        <v>4.1907490418627622E-4</v>
      </c>
      <c r="J10" s="101"/>
      <c r="O10" s="127"/>
    </row>
    <row r="11" spans="1:15" x14ac:dyDescent="0.2">
      <c r="A11" s="173" t="s">
        <v>39</v>
      </c>
      <c r="B11" s="291">
        <v>987.58</v>
      </c>
      <c r="C11" s="346">
        <v>1.8381906432526272E-2</v>
      </c>
      <c r="D11" s="291">
        <v>840.93</v>
      </c>
      <c r="E11" s="346">
        <v>2.1575385695329165E-2</v>
      </c>
      <c r="F11" s="199">
        <v>683.7</v>
      </c>
      <c r="G11" s="346">
        <v>2.1804194569572381E-2</v>
      </c>
      <c r="H11" s="199">
        <v>2512.21</v>
      </c>
      <c r="I11" s="206">
        <v>2.0250225923895551E-2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8116.5419999999995</v>
      </c>
      <c r="C16" s="346">
        <v>2.354215840561477E-3</v>
      </c>
      <c r="D16" s="291">
        <v>4011.14</v>
      </c>
      <c r="E16" s="346">
        <v>2.5511336897112813E-3</v>
      </c>
      <c r="F16" s="199">
        <v>2805.8799999999997</v>
      </c>
      <c r="G16" s="346">
        <v>2.3453866492531999E-3</v>
      </c>
      <c r="H16" s="199">
        <v>14933.561999999998</v>
      </c>
      <c r="I16" s="206">
        <v>2.4023233404697726E-3</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300.5</v>
      </c>
      <c r="C19" s="346">
        <v>4.2214982036717372E-3</v>
      </c>
      <c r="D19" s="291">
        <v>25.5</v>
      </c>
      <c r="E19" s="346">
        <v>3.4715691758147613E-4</v>
      </c>
      <c r="F19" s="199">
        <v>3</v>
      </c>
      <c r="G19" s="346">
        <v>3.8131822855566377E-5</v>
      </c>
      <c r="H19" s="199">
        <v>329</v>
      </c>
      <c r="I19" s="206">
        <v>1.4732782324587562E-3</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53962</v>
      </c>
      <c r="C21" s="346">
        <v>0.29428116187258302</v>
      </c>
      <c r="D21" s="291">
        <v>39529</v>
      </c>
      <c r="E21" s="346">
        <v>0.18379638024470299</v>
      </c>
      <c r="F21" s="199">
        <v>4135</v>
      </c>
      <c r="G21" s="346">
        <v>2.3237027565761948E-2</v>
      </c>
      <c r="H21" s="199">
        <v>97626</v>
      </c>
      <c r="I21" s="206">
        <v>0.1693757459056931</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17914.036</v>
      </c>
      <c r="C24" s="346">
        <v>0.36992930552427616</v>
      </c>
      <c r="D24" s="291">
        <v>461.04300000000001</v>
      </c>
      <c r="E24" s="346">
        <v>7.2810488027976836E-2</v>
      </c>
      <c r="F24" s="199">
        <v>0</v>
      </c>
      <c r="G24" s="346">
        <v>0</v>
      </c>
      <c r="H24" s="199">
        <v>18375.079000000002</v>
      </c>
      <c r="I24" s="206">
        <v>0.32084907807927848</v>
      </c>
      <c r="J24" s="101"/>
      <c r="O24" s="127"/>
    </row>
    <row r="25" spans="1:15" x14ac:dyDescent="0.2">
      <c r="A25" s="173" t="s">
        <v>30</v>
      </c>
      <c r="B25" s="291">
        <v>104211.504</v>
      </c>
      <c r="C25" s="346">
        <v>5.141480055656187E-2</v>
      </c>
      <c r="D25" s="291">
        <v>37555.716</v>
      </c>
      <c r="E25" s="346">
        <v>3.6992767694072087E-2</v>
      </c>
      <c r="F25" s="199">
        <v>37547.171000000002</v>
      </c>
      <c r="G25" s="346">
        <v>5.0035215326968169E-2</v>
      </c>
      <c r="H25" s="199">
        <v>179314.391</v>
      </c>
      <c r="I25" s="206">
        <v>4.7281188575888311E-2</v>
      </c>
      <c r="J25" s="101"/>
      <c r="O25" s="98"/>
    </row>
    <row r="26" spans="1:15" ht="13.5" customHeight="1" x14ac:dyDescent="0.2">
      <c r="A26" s="171" t="s">
        <v>330</v>
      </c>
      <c r="B26" s="289">
        <v>166057.67500000002</v>
      </c>
      <c r="C26" s="345">
        <v>2.3681593884973384E-2</v>
      </c>
      <c r="D26" s="289">
        <v>65565.968999999997</v>
      </c>
      <c r="E26" s="345">
        <v>1.9127053882813713E-2</v>
      </c>
      <c r="F26" s="198">
        <v>40728.271000000001</v>
      </c>
      <c r="G26" s="345">
        <v>1.62430348894472E-2</v>
      </c>
      <c r="H26" s="198">
        <v>272351.91500000004</v>
      </c>
      <c r="I26" s="205">
        <v>2.1035183718174241E-2</v>
      </c>
      <c r="J26" s="10"/>
      <c r="O26" s="78"/>
    </row>
    <row r="27" spans="1:15" ht="12.75" customHeight="1" x14ac:dyDescent="0.2">
      <c r="A27" s="173" t="s">
        <v>26</v>
      </c>
      <c r="B27" s="291">
        <v>15968.962</v>
      </c>
      <c r="C27" s="346">
        <v>8.6062783265069484E-3</v>
      </c>
      <c r="D27" s="291">
        <v>6870.0690000000004</v>
      </c>
      <c r="E27" s="346">
        <v>4.9101785450136534E-3</v>
      </c>
      <c r="F27" s="199">
        <v>3939.7579999999998</v>
      </c>
      <c r="G27" s="346">
        <v>3.3609344594124472E-3</v>
      </c>
      <c r="H27" s="199">
        <v>26778.788999999997</v>
      </c>
      <c r="I27" s="206">
        <v>6.0491460200076284E-3</v>
      </c>
      <c r="J27" s="101"/>
      <c r="O27" s="78"/>
    </row>
    <row r="28" spans="1:15" ht="12.75" customHeight="1" x14ac:dyDescent="0.2">
      <c r="A28" s="173" t="s">
        <v>0</v>
      </c>
      <c r="B28" s="291">
        <v>809</v>
      </c>
      <c r="C28" s="346">
        <v>6.2580157620465079E-3</v>
      </c>
      <c r="D28" s="291">
        <v>19</v>
      </c>
      <c r="E28" s="346">
        <v>2.9274454373089635E-4</v>
      </c>
      <c r="F28" s="199">
        <v>22</v>
      </c>
      <c r="G28" s="346">
        <v>4.5936688969485978E-4</v>
      </c>
      <c r="H28" s="199">
        <v>850</v>
      </c>
      <c r="I28" s="206">
        <v>3.5113924940011372E-3</v>
      </c>
      <c r="J28" s="101"/>
      <c r="O28" s="78"/>
    </row>
    <row r="29" spans="1:15" ht="12.75" customHeight="1" x14ac:dyDescent="0.2">
      <c r="A29" s="173" t="s">
        <v>1</v>
      </c>
      <c r="B29" s="291">
        <v>661</v>
      </c>
      <c r="C29" s="346">
        <v>1.0075407643219481E-2</v>
      </c>
      <c r="D29" s="291">
        <v>130</v>
      </c>
      <c r="E29" s="346">
        <v>8.9617069707948315E-3</v>
      </c>
      <c r="F29" s="199">
        <v>0</v>
      </c>
      <c r="G29" s="346">
        <v>0</v>
      </c>
      <c r="H29" s="199">
        <v>791</v>
      </c>
      <c r="I29" s="206">
        <v>9.1386712254194445E-3</v>
      </c>
      <c r="J29" s="101"/>
      <c r="O29" s="78"/>
    </row>
    <row r="30" spans="1:15" ht="12.75" customHeight="1" x14ac:dyDescent="0.2">
      <c r="A30" s="173" t="s">
        <v>2</v>
      </c>
      <c r="B30" s="291">
        <v>177</v>
      </c>
      <c r="C30" s="346">
        <v>7.6769198219891451E-3</v>
      </c>
      <c r="D30" s="291">
        <v>14</v>
      </c>
      <c r="E30" s="346">
        <v>1.8104717947245691E-3</v>
      </c>
      <c r="F30" s="199">
        <v>11.8</v>
      </c>
      <c r="G30" s="346">
        <v>2.8457124639070814E-3</v>
      </c>
      <c r="H30" s="199">
        <v>202.8</v>
      </c>
      <c r="I30" s="206">
        <v>5.8049831372109671E-3</v>
      </c>
      <c r="J30" s="101"/>
    </row>
    <row r="31" spans="1:15" x14ac:dyDescent="0.2">
      <c r="A31" s="173" t="s">
        <v>6</v>
      </c>
      <c r="B31" s="291">
        <v>987.58</v>
      </c>
      <c r="C31" s="346">
        <v>2.607363591015386E-2</v>
      </c>
      <c r="D31" s="291">
        <v>840.93</v>
      </c>
      <c r="E31" s="346">
        <v>4.0586219980951362E-2</v>
      </c>
      <c r="F31" s="199">
        <v>683.7</v>
      </c>
      <c r="G31" s="346">
        <v>5.039822113518732E-2</v>
      </c>
      <c r="H31" s="199">
        <v>2512.21</v>
      </c>
      <c r="I31" s="206">
        <v>3.4813415896868781E-2</v>
      </c>
      <c r="J31" s="101"/>
    </row>
    <row r="32" spans="1:15" x14ac:dyDescent="0.2">
      <c r="A32" s="173" t="s">
        <v>25</v>
      </c>
      <c r="B32" s="291">
        <v>94181.841</v>
      </c>
      <c r="C32" s="346">
        <v>3.0948503567313893E-2</v>
      </c>
      <c r="D32" s="291">
        <v>37202.373</v>
      </c>
      <c r="E32" s="346">
        <v>3.0100948624829069E-2</v>
      </c>
      <c r="F32" s="199">
        <v>26220.708000000002</v>
      </c>
      <c r="G32" s="346">
        <v>3.1190301442668291E-2</v>
      </c>
      <c r="H32" s="199">
        <v>157604.92200000002</v>
      </c>
      <c r="I32" s="206">
        <v>3.0783605774040115E-2</v>
      </c>
      <c r="J32" s="101"/>
    </row>
    <row r="33" spans="1:10" x14ac:dyDescent="0.2">
      <c r="A33" s="173" t="s">
        <v>5</v>
      </c>
      <c r="B33" s="291">
        <v>52588.523999999998</v>
      </c>
      <c r="C33" s="346">
        <v>3.0966640241392337E-2</v>
      </c>
      <c r="D33" s="291">
        <v>20203.318000000003</v>
      </c>
      <c r="E33" s="346">
        <v>3.2076708254941716E-2</v>
      </c>
      <c r="F33" s="199">
        <v>9809.1130000000012</v>
      </c>
      <c r="G33" s="346">
        <v>2.6373550422892942E-2</v>
      </c>
      <c r="H33" s="199">
        <v>82600.955000000002</v>
      </c>
      <c r="I33" s="206">
        <v>3.0592886130286906E-2</v>
      </c>
      <c r="J33" s="101"/>
    </row>
    <row r="34" spans="1:10" x14ac:dyDescent="0.2">
      <c r="A34" s="173" t="s">
        <v>3</v>
      </c>
      <c r="B34" s="291">
        <v>683.76800000000003</v>
      </c>
      <c r="C34" s="346">
        <v>4.2903238254312411E-3</v>
      </c>
      <c r="D34" s="291">
        <v>286.279</v>
      </c>
      <c r="E34" s="346">
        <v>5.1915171097518436E-3</v>
      </c>
      <c r="F34" s="199">
        <v>41.192</v>
      </c>
      <c r="G34" s="346">
        <v>8.1468381745663425E-4</v>
      </c>
      <c r="H34" s="199">
        <v>1011.239</v>
      </c>
      <c r="I34" s="206">
        <v>3.8148444600922152E-3</v>
      </c>
      <c r="J34" s="101"/>
    </row>
    <row r="35" spans="1:10" ht="12.6"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1.1545423241790051E-2</v>
      </c>
      <c r="C38" s="93" t="str">
        <f>+B5</f>
        <v>Duben</v>
      </c>
      <c r="D38" s="103" t="str">
        <f>+D5</f>
        <v>Květen</v>
      </c>
      <c r="E38" s="103" t="str">
        <f>+F5</f>
        <v>Červen</v>
      </c>
    </row>
    <row r="39" spans="1:10" x14ac:dyDescent="0.2">
      <c r="A39" s="103" t="s">
        <v>59</v>
      </c>
      <c r="B39" s="104">
        <f t="shared" ref="B39:B40" si="0">+I8</f>
        <v>1.3524977657960454E-2</v>
      </c>
      <c r="C39" s="93"/>
      <c r="D39" s="103"/>
      <c r="E39" s="103"/>
      <c r="H39" s="116">
        <f>I7</f>
        <v>1.1545423241790051E-2</v>
      </c>
    </row>
    <row r="40" spans="1:10" x14ac:dyDescent="0.2">
      <c r="A40" s="103" t="s">
        <v>116</v>
      </c>
      <c r="B40" s="104">
        <f t="shared" si="0"/>
        <v>2.1421791977511269E-2</v>
      </c>
      <c r="C40" s="93"/>
      <c r="D40" s="103"/>
      <c r="E40" s="103"/>
      <c r="H40" s="116">
        <f>I8</f>
        <v>1.3524977657960454E-2</v>
      </c>
    </row>
    <row r="41" spans="1:10" x14ac:dyDescent="0.2">
      <c r="B41" s="78"/>
      <c r="C41" s="78"/>
      <c r="H41" s="116">
        <f>I9</f>
        <v>2.1421791977511269E-2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274</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6096.9349999999995</v>
      </c>
      <c r="C7" s="345">
        <v>0.15830154117065212</v>
      </c>
      <c r="D7" s="289">
        <v>6097.9349999999995</v>
      </c>
      <c r="E7" s="345">
        <v>0.15832799859050539</v>
      </c>
      <c r="F7" s="198">
        <v>6129.6949999999997</v>
      </c>
      <c r="G7" s="345">
        <v>0.1596268447625202</v>
      </c>
      <c r="H7" s="198">
        <v>6129.6949999999997</v>
      </c>
      <c r="I7" s="204">
        <v>0.1596268447625202</v>
      </c>
      <c r="J7" s="111"/>
      <c r="O7" s="60"/>
    </row>
    <row r="8" spans="1:15" x14ac:dyDescent="0.2">
      <c r="A8" s="170" t="s">
        <v>327</v>
      </c>
      <c r="B8" s="289">
        <v>2751963.554</v>
      </c>
      <c r="C8" s="345">
        <v>0.20571943250408453</v>
      </c>
      <c r="D8" s="289">
        <v>1981906.7490000005</v>
      </c>
      <c r="E8" s="345">
        <v>0.21296524611626089</v>
      </c>
      <c r="F8" s="198">
        <v>1726345.2079999994</v>
      </c>
      <c r="G8" s="345">
        <v>0.21958832790014673</v>
      </c>
      <c r="H8" s="198">
        <v>6460215.5109999999</v>
      </c>
      <c r="I8" s="204">
        <v>0.21149659652329125</v>
      </c>
      <c r="J8" s="111"/>
      <c r="O8" s="60"/>
    </row>
    <row r="9" spans="1:15" x14ac:dyDescent="0.2">
      <c r="A9" s="170" t="s">
        <v>328</v>
      </c>
      <c r="B9" s="289">
        <v>1382623.382</v>
      </c>
      <c r="C9" s="345">
        <v>0.17914376610683522</v>
      </c>
      <c r="D9" s="289">
        <v>635236.89199999999</v>
      </c>
      <c r="E9" s="345">
        <v>0.16107347538293987</v>
      </c>
      <c r="F9" s="198">
        <v>472389.75799999997</v>
      </c>
      <c r="G9" s="345">
        <v>0.15827838479241677</v>
      </c>
      <c r="H9" s="198">
        <v>2490250.0320000001</v>
      </c>
      <c r="I9" s="205">
        <v>0.17002616724023936</v>
      </c>
      <c r="J9" s="101"/>
      <c r="O9" s="104"/>
    </row>
    <row r="10" spans="1:15" x14ac:dyDescent="0.2">
      <c r="A10" s="173" t="s">
        <v>40</v>
      </c>
      <c r="B10" s="291">
        <v>84148.202999999994</v>
      </c>
      <c r="C10" s="346">
        <v>0.11107058777665381</v>
      </c>
      <c r="D10" s="291">
        <v>54209.178000000007</v>
      </c>
      <c r="E10" s="346">
        <v>0.1133540976542648</v>
      </c>
      <c r="F10" s="199">
        <v>42405.510999999999</v>
      </c>
      <c r="G10" s="346">
        <v>0.12576048551853505</v>
      </c>
      <c r="H10" s="199">
        <v>180762.89199999999</v>
      </c>
      <c r="I10" s="206">
        <v>0.11491371844417808</v>
      </c>
      <c r="J10" s="101"/>
      <c r="O10" s="127"/>
    </row>
    <row r="11" spans="1:15" x14ac:dyDescent="0.2">
      <c r="A11" s="173" t="s">
        <v>39</v>
      </c>
      <c r="B11" s="291">
        <v>162.52800000000002</v>
      </c>
      <c r="C11" s="346">
        <v>3.0251468120715587E-3</v>
      </c>
      <c r="D11" s="291">
        <v>62.502000000000002</v>
      </c>
      <c r="E11" s="346">
        <v>1.603587405288744E-3</v>
      </c>
      <c r="F11" s="199">
        <v>44.965000000000003</v>
      </c>
      <c r="G11" s="346">
        <v>1.4339997203756359E-3</v>
      </c>
      <c r="H11" s="199">
        <v>269.995</v>
      </c>
      <c r="I11" s="206">
        <v>2.1763545835428483E-3</v>
      </c>
      <c r="J11" s="101"/>
      <c r="O11" s="127"/>
    </row>
    <row r="12" spans="1:15" x14ac:dyDescent="0.2">
      <c r="A12" s="173" t="s">
        <v>38</v>
      </c>
      <c r="B12" s="291">
        <v>757082.7840000001</v>
      </c>
      <c r="C12" s="346">
        <v>0.97704962642494941</v>
      </c>
      <c r="D12" s="291">
        <v>290372.68900000001</v>
      </c>
      <c r="E12" s="346">
        <v>0.97964653626329135</v>
      </c>
      <c r="F12" s="199">
        <v>201624.61300000001</v>
      </c>
      <c r="G12" s="346">
        <v>0.98152356535141017</v>
      </c>
      <c r="H12" s="199">
        <v>1249080.0860000001</v>
      </c>
      <c r="I12" s="206">
        <v>0.97837240078413723</v>
      </c>
      <c r="J12" s="101"/>
      <c r="O12" s="127"/>
    </row>
    <row r="13" spans="1:15" x14ac:dyDescent="0.2">
      <c r="A13" s="173" t="s">
        <v>60</v>
      </c>
      <c r="B13" s="291">
        <v>64</v>
      </c>
      <c r="C13" s="346">
        <v>1.4787430683918667E-2</v>
      </c>
      <c r="D13" s="291">
        <v>30.326000000000001</v>
      </c>
      <c r="E13" s="346">
        <v>1.1102625515024021E-2</v>
      </c>
      <c r="F13" s="199">
        <v>17.751999999999999</v>
      </c>
      <c r="G13" s="346">
        <v>7.0828040115674092E-3</v>
      </c>
      <c r="H13" s="199">
        <v>112.07799999999999</v>
      </c>
      <c r="I13" s="206">
        <v>1.1716558757688083E-2</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17677.157999999999</v>
      </c>
      <c r="C16" s="346">
        <v>5.1272876281189747E-3</v>
      </c>
      <c r="D16" s="291">
        <v>10094.321</v>
      </c>
      <c r="E16" s="346">
        <v>6.4201105864816659E-3</v>
      </c>
      <c r="F16" s="199">
        <v>16151.329000000002</v>
      </c>
      <c r="G16" s="346">
        <v>1.3500617062845185E-2</v>
      </c>
      <c r="H16" s="199">
        <v>43922.808000000005</v>
      </c>
      <c r="I16" s="206">
        <v>7.0657480671639144E-3</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51606.01</v>
      </c>
      <c r="C19" s="346">
        <v>0.72497397175928679</v>
      </c>
      <c r="D19" s="291">
        <v>52615.32</v>
      </c>
      <c r="E19" s="346">
        <v>0.71630479642207823</v>
      </c>
      <c r="F19" s="199">
        <v>46832.19</v>
      </c>
      <c r="G19" s="346">
        <v>0.59526559100607579</v>
      </c>
      <c r="H19" s="199">
        <v>151053.52000000002</v>
      </c>
      <c r="I19" s="206">
        <v>0.67642511535645422</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4363</v>
      </c>
      <c r="C21" s="346">
        <v>2.3793571573516172E-2</v>
      </c>
      <c r="D21" s="291">
        <v>560</v>
      </c>
      <c r="E21" s="346">
        <v>2.6038091764788809E-3</v>
      </c>
      <c r="F21" s="199">
        <v>1156</v>
      </c>
      <c r="G21" s="346">
        <v>6.4962524464379232E-3</v>
      </c>
      <c r="H21" s="199">
        <v>6079</v>
      </c>
      <c r="I21" s="206">
        <v>1.0546730987244261E-2</v>
      </c>
      <c r="J21" s="101"/>
      <c r="O21" s="127"/>
    </row>
    <row r="22" spans="1:15" x14ac:dyDescent="0.2">
      <c r="A22" s="173" t="s">
        <v>32</v>
      </c>
      <c r="B22" s="291">
        <v>283529.11199999996</v>
      </c>
      <c r="C22" s="346">
        <v>0.8765886236007373</v>
      </c>
      <c r="D22" s="291">
        <v>151510.66499999998</v>
      </c>
      <c r="E22" s="346">
        <v>0.6530896697836478</v>
      </c>
      <c r="F22" s="199">
        <v>111475.272</v>
      </c>
      <c r="G22" s="346">
        <v>0.58688229275807446</v>
      </c>
      <c r="H22" s="199">
        <v>546515.04899999988</v>
      </c>
      <c r="I22" s="206">
        <v>0.73320180041820404</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157.934</v>
      </c>
      <c r="C24" s="346">
        <v>3.2613764390487456E-3</v>
      </c>
      <c r="D24" s="291">
        <v>127.324</v>
      </c>
      <c r="E24" s="346">
        <v>2.0107717886778721E-2</v>
      </c>
      <c r="F24" s="199">
        <v>12.218999999999999</v>
      </c>
      <c r="G24" s="346">
        <v>4.8632816464550654E-3</v>
      </c>
      <c r="H24" s="199">
        <v>297.47699999999998</v>
      </c>
      <c r="I24" s="206">
        <v>5.1942754205187092E-3</v>
      </c>
      <c r="J24" s="101"/>
      <c r="O24" s="127"/>
    </row>
    <row r="25" spans="1:15" x14ac:dyDescent="0.2">
      <c r="A25" s="173" t="s">
        <v>30</v>
      </c>
      <c r="B25" s="291">
        <v>183832.65300000002</v>
      </c>
      <c r="C25" s="346">
        <v>9.0697464550349896E-2</v>
      </c>
      <c r="D25" s="291">
        <v>75654.56700000001</v>
      </c>
      <c r="E25" s="346">
        <v>7.4520528966259436E-2</v>
      </c>
      <c r="F25" s="199">
        <v>52669.906999999999</v>
      </c>
      <c r="G25" s="346">
        <v>7.0187715021096747E-2</v>
      </c>
      <c r="H25" s="199">
        <v>312157.12700000004</v>
      </c>
      <c r="I25" s="206">
        <v>8.230884261260725E-2</v>
      </c>
      <c r="J25" s="101"/>
      <c r="O25" s="98"/>
    </row>
    <row r="26" spans="1:15" ht="13.5" customHeight="1" x14ac:dyDescent="0.2">
      <c r="A26" s="171" t="s">
        <v>330</v>
      </c>
      <c r="B26" s="289">
        <v>1310928.307</v>
      </c>
      <c r="C26" s="345">
        <v>0.18695234519385937</v>
      </c>
      <c r="D26" s="289">
        <v>596866.34699999995</v>
      </c>
      <c r="E26" s="345">
        <v>0.17411921083492546</v>
      </c>
      <c r="F26" s="198">
        <v>446758.57300000003</v>
      </c>
      <c r="G26" s="345">
        <v>0.17817390501056732</v>
      </c>
      <c r="H26" s="198">
        <v>2354553.227</v>
      </c>
      <c r="I26" s="205">
        <v>0.18185464091253045</v>
      </c>
      <c r="J26" s="10"/>
      <c r="O26" s="78"/>
    </row>
    <row r="27" spans="1:15" ht="12.75" customHeight="1" x14ac:dyDescent="0.2">
      <c r="A27" s="173" t="s">
        <v>26</v>
      </c>
      <c r="B27" s="291">
        <v>454724.12</v>
      </c>
      <c r="C27" s="346">
        <v>0.24506804753470796</v>
      </c>
      <c r="D27" s="291">
        <v>277080.53099999996</v>
      </c>
      <c r="E27" s="346">
        <v>0.19803511122773149</v>
      </c>
      <c r="F27" s="199">
        <v>232122.80300000001</v>
      </c>
      <c r="G27" s="346">
        <v>0.19801965689722748</v>
      </c>
      <c r="H27" s="199">
        <v>963927.45399999991</v>
      </c>
      <c r="I27" s="206">
        <v>0.21774464565743382</v>
      </c>
      <c r="J27" s="101"/>
      <c r="O27" s="78"/>
    </row>
    <row r="28" spans="1:15" ht="12.75" customHeight="1" x14ac:dyDescent="0.2">
      <c r="A28" s="173" t="s">
        <v>0</v>
      </c>
      <c r="B28" s="291">
        <v>59137.717999999993</v>
      </c>
      <c r="C28" s="346">
        <v>0.45745954434544062</v>
      </c>
      <c r="D28" s="291">
        <v>34920.561999999998</v>
      </c>
      <c r="E28" s="346">
        <v>0.53804231523770929</v>
      </c>
      <c r="F28" s="199">
        <v>29459.426000000003</v>
      </c>
      <c r="G28" s="346">
        <v>0.6151220406279948</v>
      </c>
      <c r="H28" s="199">
        <v>123517.70600000001</v>
      </c>
      <c r="I28" s="206">
        <v>0.51025781849957552</v>
      </c>
      <c r="J28" s="101"/>
      <c r="O28" s="78"/>
    </row>
    <row r="29" spans="1:15" ht="12.75" customHeight="1" x14ac:dyDescent="0.2">
      <c r="A29" s="173" t="s">
        <v>1</v>
      </c>
      <c r="B29" s="291">
        <v>4616.9449999999997</v>
      </c>
      <c r="C29" s="346">
        <v>7.0374588413500708E-2</v>
      </c>
      <c r="D29" s="291">
        <v>1105.7439999999999</v>
      </c>
      <c r="E29" s="346">
        <v>7.6225797790112002E-2</v>
      </c>
      <c r="F29" s="199">
        <v>442.45500000000004</v>
      </c>
      <c r="G29" s="346">
        <v>6.866365540095741E-2</v>
      </c>
      <c r="H29" s="199">
        <v>6165.1439999999993</v>
      </c>
      <c r="I29" s="206">
        <v>7.1227843329162238E-2</v>
      </c>
      <c r="J29" s="101"/>
      <c r="O29" s="78"/>
    </row>
    <row r="30" spans="1:15" ht="12.75" customHeight="1" x14ac:dyDescent="0.2">
      <c r="A30" s="173" t="s">
        <v>2</v>
      </c>
      <c r="B30" s="291">
        <v>7962.817</v>
      </c>
      <c r="C30" s="346">
        <v>0.34536670997837365</v>
      </c>
      <c r="D30" s="291">
        <v>3698.366</v>
      </c>
      <c r="E30" s="346">
        <v>0.47827052354059463</v>
      </c>
      <c r="F30" s="199">
        <v>2314.7959999999998</v>
      </c>
      <c r="G30" s="346">
        <v>0.55824100242392005</v>
      </c>
      <c r="H30" s="199">
        <v>13975.979000000001</v>
      </c>
      <c r="I30" s="206">
        <v>0.40005089951190625</v>
      </c>
      <c r="J30" s="101"/>
    </row>
    <row r="31" spans="1:15" x14ac:dyDescent="0.2">
      <c r="A31" s="173" t="s">
        <v>6</v>
      </c>
      <c r="B31" s="291">
        <v>44.75</v>
      </c>
      <c r="C31" s="346">
        <v>1.1814690526128367E-3</v>
      </c>
      <c r="D31" s="291">
        <v>0</v>
      </c>
      <c r="E31" s="346">
        <v>0</v>
      </c>
      <c r="F31" s="199">
        <v>0</v>
      </c>
      <c r="G31" s="346">
        <v>0</v>
      </c>
      <c r="H31" s="199">
        <v>44.75</v>
      </c>
      <c r="I31" s="206">
        <v>6.2013142268555485E-4</v>
      </c>
      <c r="J31" s="101"/>
    </row>
    <row r="32" spans="1:15" x14ac:dyDescent="0.2">
      <c r="A32" s="173" t="s">
        <v>25</v>
      </c>
      <c r="B32" s="291">
        <v>516507.46099999995</v>
      </c>
      <c r="C32" s="346">
        <v>0.16972627450872127</v>
      </c>
      <c r="D32" s="291">
        <v>190584.67699999997</v>
      </c>
      <c r="E32" s="346">
        <v>0.15420466783279232</v>
      </c>
      <c r="F32" s="199">
        <v>127227.11399999999</v>
      </c>
      <c r="G32" s="346">
        <v>0.15134038475775416</v>
      </c>
      <c r="H32" s="199">
        <v>834319.25199999986</v>
      </c>
      <c r="I32" s="206">
        <v>0.16296036073835321</v>
      </c>
      <c r="J32" s="101"/>
    </row>
    <row r="33" spans="1:10" x14ac:dyDescent="0.2">
      <c r="A33" s="173" t="s">
        <v>5</v>
      </c>
      <c r="B33" s="291">
        <v>262769.272</v>
      </c>
      <c r="C33" s="346">
        <v>0.15473112560673064</v>
      </c>
      <c r="D33" s="291">
        <v>87677.058999999979</v>
      </c>
      <c r="E33" s="346">
        <v>0.13920443375658942</v>
      </c>
      <c r="F33" s="199">
        <v>53925.589000000014</v>
      </c>
      <c r="G33" s="346">
        <v>0.14498856732262147</v>
      </c>
      <c r="H33" s="199">
        <v>404371.92000000004</v>
      </c>
      <c r="I33" s="206">
        <v>0.14976708323584742</v>
      </c>
      <c r="J33" s="101"/>
    </row>
    <row r="34" spans="1:10" x14ac:dyDescent="0.2">
      <c r="A34" s="173" t="s">
        <v>3</v>
      </c>
      <c r="B34" s="291">
        <v>5165.2239999999993</v>
      </c>
      <c r="C34" s="346">
        <v>3.2409360471518489E-2</v>
      </c>
      <c r="D34" s="291">
        <v>1799.4080000000001</v>
      </c>
      <c r="E34" s="346">
        <v>3.2631305193270711E-2</v>
      </c>
      <c r="F34" s="199">
        <v>1266.3899999999999</v>
      </c>
      <c r="G34" s="346">
        <v>2.5046306068870337E-2</v>
      </c>
      <c r="H34" s="199">
        <v>8231.021999999999</v>
      </c>
      <c r="I34" s="206">
        <v>3.1051085527355197E-2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0.1596268447625202</v>
      </c>
      <c r="C38" s="93" t="str">
        <f>+B5</f>
        <v>Duben</v>
      </c>
      <c r="D38" s="103" t="str">
        <f>+D5</f>
        <v>Květen</v>
      </c>
      <c r="E38" s="103" t="str">
        <f>+F5</f>
        <v>Červen</v>
      </c>
    </row>
    <row r="39" spans="1:10" x14ac:dyDescent="0.2">
      <c r="A39" s="103" t="s">
        <v>59</v>
      </c>
      <c r="B39" s="104">
        <f t="shared" ref="B39:B40" si="0">+I8</f>
        <v>0.21149659652329125</v>
      </c>
      <c r="C39" s="93"/>
      <c r="D39" s="103"/>
      <c r="E39" s="103"/>
      <c r="H39" s="116"/>
    </row>
    <row r="40" spans="1:10" x14ac:dyDescent="0.2">
      <c r="A40" s="103" t="s">
        <v>116</v>
      </c>
      <c r="B40" s="104">
        <f t="shared" si="0"/>
        <v>0.17002616724023936</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M34" sqref="M34"/>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275</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1317.6739999999998</v>
      </c>
      <c r="C7" s="345">
        <v>3.4212243522441663E-2</v>
      </c>
      <c r="D7" s="289">
        <v>1317.1029999999998</v>
      </c>
      <c r="E7" s="345">
        <v>3.4197524559961757E-2</v>
      </c>
      <c r="F7" s="198">
        <v>1167.1039999999998</v>
      </c>
      <c r="G7" s="345">
        <v>3.039321353341665E-2</v>
      </c>
      <c r="H7" s="198">
        <v>1167.1039999999998</v>
      </c>
      <c r="I7" s="204">
        <v>3.039321353341665E-2</v>
      </c>
      <c r="J7" s="111"/>
      <c r="O7" s="60"/>
    </row>
    <row r="8" spans="1:15" x14ac:dyDescent="0.2">
      <c r="A8" s="170" t="s">
        <v>327</v>
      </c>
      <c r="B8" s="289">
        <v>529037.09499999986</v>
      </c>
      <c r="C8" s="345">
        <v>3.9547475401271036E-2</v>
      </c>
      <c r="D8" s="289">
        <v>361223.35</v>
      </c>
      <c r="E8" s="345">
        <v>3.8815155997882031E-2</v>
      </c>
      <c r="F8" s="198">
        <v>311866.89399999997</v>
      </c>
      <c r="G8" s="345">
        <v>3.9668966243553483E-2</v>
      </c>
      <c r="H8" s="198">
        <v>1202127.3389999997</v>
      </c>
      <c r="I8" s="204">
        <v>3.9355628361497967E-2</v>
      </c>
      <c r="J8" s="111"/>
      <c r="O8" s="60"/>
    </row>
    <row r="9" spans="1:15" x14ac:dyDescent="0.2">
      <c r="A9" s="170" t="s">
        <v>328</v>
      </c>
      <c r="B9" s="289">
        <v>278070.049</v>
      </c>
      <c r="C9" s="345">
        <v>3.6028984080476237E-2</v>
      </c>
      <c r="D9" s="289">
        <v>130986.54400000001</v>
      </c>
      <c r="E9" s="345">
        <v>3.3213527325299572E-2</v>
      </c>
      <c r="F9" s="198">
        <v>99230.233999999997</v>
      </c>
      <c r="G9" s="345">
        <v>3.3247971392499069E-2</v>
      </c>
      <c r="H9" s="198">
        <v>508286.82699999999</v>
      </c>
      <c r="I9" s="205">
        <v>3.4704170241132086E-2</v>
      </c>
      <c r="J9" s="101"/>
      <c r="O9" s="104"/>
    </row>
    <row r="10" spans="1:15" x14ac:dyDescent="0.2">
      <c r="A10" s="173" t="s">
        <v>40</v>
      </c>
      <c r="B10" s="291">
        <v>12712.97</v>
      </c>
      <c r="C10" s="346">
        <v>1.678035893751607E-2</v>
      </c>
      <c r="D10" s="291">
        <v>11056.182999999999</v>
      </c>
      <c r="E10" s="346">
        <v>2.3119030645796214E-2</v>
      </c>
      <c r="F10" s="199">
        <v>10503.829000000002</v>
      </c>
      <c r="G10" s="346">
        <v>3.1150824590786531E-2</v>
      </c>
      <c r="H10" s="199">
        <v>34272.982000000004</v>
      </c>
      <c r="I10" s="206">
        <v>2.1787855683291373E-2</v>
      </c>
      <c r="J10" s="101"/>
      <c r="O10" s="127"/>
    </row>
    <row r="11" spans="1:15" x14ac:dyDescent="0.2">
      <c r="A11" s="173" t="s">
        <v>39</v>
      </c>
      <c r="B11" s="291">
        <v>3417.7780000000002</v>
      </c>
      <c r="C11" s="346">
        <v>6.3615378402910927E-2</v>
      </c>
      <c r="D11" s="291">
        <v>1711.6100000000001</v>
      </c>
      <c r="E11" s="346">
        <v>4.3914054570514019E-2</v>
      </c>
      <c r="F11" s="199">
        <v>1711</v>
      </c>
      <c r="G11" s="346">
        <v>5.4566296487550597E-2</v>
      </c>
      <c r="H11" s="199">
        <v>6840.3880000000008</v>
      </c>
      <c r="I11" s="206">
        <v>5.5138464701240751E-2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133719.16</v>
      </c>
      <c r="C16" s="346">
        <v>3.8785453787903108E-2</v>
      </c>
      <c r="D16" s="291">
        <v>67839.217000000004</v>
      </c>
      <c r="E16" s="346">
        <v>4.3146564810087475E-2</v>
      </c>
      <c r="F16" s="199">
        <v>51145.141000000003</v>
      </c>
      <c r="G16" s="346">
        <v>4.2751340355101607E-2</v>
      </c>
      <c r="H16" s="199">
        <v>252703.51800000001</v>
      </c>
      <c r="I16" s="206">
        <v>4.0651758737146798E-2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3430.0509999999999</v>
      </c>
      <c r="C24" s="346">
        <v>7.0831407525520723E-2</v>
      </c>
      <c r="D24" s="291">
        <v>371.48099999999999</v>
      </c>
      <c r="E24" s="346">
        <v>5.8666356290239433E-2</v>
      </c>
      <c r="F24" s="199">
        <v>101</v>
      </c>
      <c r="G24" s="346">
        <v>4.0198988975526775E-2</v>
      </c>
      <c r="H24" s="199">
        <v>3902.5320000000002</v>
      </c>
      <c r="I24" s="206">
        <v>6.814249856421746E-2</v>
      </c>
      <c r="J24" s="101"/>
      <c r="O24" s="127"/>
    </row>
    <row r="25" spans="1:15" x14ac:dyDescent="0.2">
      <c r="A25" s="173" t="s">
        <v>30</v>
      </c>
      <c r="B25" s="291">
        <v>124790.08999999998</v>
      </c>
      <c r="C25" s="346">
        <v>6.1567651770819902E-2</v>
      </c>
      <c r="D25" s="291">
        <v>50008.053</v>
      </c>
      <c r="E25" s="346">
        <v>4.9258448100466111E-2</v>
      </c>
      <c r="F25" s="199">
        <v>35769.263999999996</v>
      </c>
      <c r="G25" s="346">
        <v>4.7665983312755324E-2</v>
      </c>
      <c r="H25" s="199">
        <v>210567.40699999998</v>
      </c>
      <c r="I25" s="206">
        <v>5.5521908881829916E-2</v>
      </c>
      <c r="J25" s="101"/>
      <c r="O25" s="98"/>
    </row>
    <row r="26" spans="1:15" ht="13.5" customHeight="1" x14ac:dyDescent="0.2">
      <c r="A26" s="171" t="s">
        <v>330</v>
      </c>
      <c r="B26" s="289">
        <v>261003.155</v>
      </c>
      <c r="C26" s="345">
        <v>3.7221831025917716E-2</v>
      </c>
      <c r="D26" s="289">
        <v>120946.48</v>
      </c>
      <c r="E26" s="345">
        <v>3.5282782748115124E-2</v>
      </c>
      <c r="F26" s="198">
        <v>91551.750999999989</v>
      </c>
      <c r="G26" s="345">
        <v>3.6512187951287751E-2</v>
      </c>
      <c r="H26" s="198">
        <v>473501.386</v>
      </c>
      <c r="I26" s="205">
        <v>3.6571024827639395E-2</v>
      </c>
      <c r="J26" s="10"/>
      <c r="O26" s="78"/>
    </row>
    <row r="27" spans="1:15" ht="12.75" customHeight="1" x14ac:dyDescent="0.2">
      <c r="A27" s="173" t="s">
        <v>26</v>
      </c>
      <c r="B27" s="291">
        <v>46003.077000000005</v>
      </c>
      <c r="C27" s="346">
        <v>2.4792800216928965E-2</v>
      </c>
      <c r="D27" s="291">
        <v>24918.351999999999</v>
      </c>
      <c r="E27" s="346">
        <v>1.7809654803685092E-2</v>
      </c>
      <c r="F27" s="199">
        <v>21271.705000000002</v>
      </c>
      <c r="G27" s="346">
        <v>1.8146496902844301E-2</v>
      </c>
      <c r="H27" s="199">
        <v>92193.134000000005</v>
      </c>
      <c r="I27" s="206">
        <v>2.0825800957919721E-2</v>
      </c>
      <c r="J27" s="101"/>
      <c r="O27" s="78"/>
    </row>
    <row r="28" spans="1:15" ht="12.75" customHeight="1" x14ac:dyDescent="0.2">
      <c r="A28" s="173" t="s">
        <v>0</v>
      </c>
      <c r="B28" s="291">
        <v>3552.145</v>
      </c>
      <c r="C28" s="346">
        <v>2.7477601234950178E-2</v>
      </c>
      <c r="D28" s="291">
        <v>441.45299999999997</v>
      </c>
      <c r="E28" s="346">
        <v>6.8017345822965992E-3</v>
      </c>
      <c r="F28" s="199">
        <v>353.142</v>
      </c>
      <c r="G28" s="346">
        <v>7.3737155527555534E-3</v>
      </c>
      <c r="H28" s="199">
        <v>4346.74</v>
      </c>
      <c r="I28" s="206">
        <v>1.7956600246322941E-2</v>
      </c>
      <c r="J28" s="101"/>
      <c r="O28" s="78"/>
    </row>
    <row r="29" spans="1:15" ht="12.75" customHeight="1" x14ac:dyDescent="0.2">
      <c r="A29" s="173" t="s">
        <v>1</v>
      </c>
      <c r="B29" s="291">
        <v>95.91</v>
      </c>
      <c r="C29" s="346">
        <v>1.4619248820895317E-3</v>
      </c>
      <c r="D29" s="291">
        <v>10.199999999999999</v>
      </c>
      <c r="E29" s="346">
        <v>7.0314931617005598E-4</v>
      </c>
      <c r="F29" s="199">
        <v>6.2</v>
      </c>
      <c r="G29" s="346">
        <v>9.6216488340268699E-4</v>
      </c>
      <c r="H29" s="199">
        <v>112.31</v>
      </c>
      <c r="I29" s="206">
        <v>1.2975526742438153E-3</v>
      </c>
      <c r="J29" s="101"/>
      <c r="O29" s="78"/>
    </row>
    <row r="30" spans="1:15" ht="12.75" customHeight="1" x14ac:dyDescent="0.2">
      <c r="A30" s="173" t="s">
        <v>2</v>
      </c>
      <c r="B30" s="291">
        <v>2019.569</v>
      </c>
      <c r="C30" s="346">
        <v>8.7593611796467769E-2</v>
      </c>
      <c r="D30" s="291">
        <v>168.22200000000001</v>
      </c>
      <c r="E30" s="346">
        <v>2.1754370446582603E-2</v>
      </c>
      <c r="F30" s="199">
        <v>37.045000000000002</v>
      </c>
      <c r="G30" s="346">
        <v>8.9338490021557502E-3</v>
      </c>
      <c r="H30" s="199">
        <v>2224.8360000000002</v>
      </c>
      <c r="I30" s="206">
        <v>6.3684099916468936E-2</v>
      </c>
      <c r="J30" s="101"/>
    </row>
    <row r="31" spans="1:15" x14ac:dyDescent="0.2">
      <c r="A31" s="173" t="s">
        <v>6</v>
      </c>
      <c r="B31" s="291">
        <v>1123.8229999999999</v>
      </c>
      <c r="C31" s="346">
        <v>2.9670661343341134E-2</v>
      </c>
      <c r="D31" s="291">
        <v>659.43399999999997</v>
      </c>
      <c r="E31" s="346">
        <v>3.1826588880071685E-2</v>
      </c>
      <c r="F31" s="199">
        <v>463.80399999999997</v>
      </c>
      <c r="G31" s="346">
        <v>3.4188820470066425E-2</v>
      </c>
      <c r="H31" s="199">
        <v>2247.0609999999997</v>
      </c>
      <c r="I31" s="206">
        <v>3.1139064464608391E-2</v>
      </c>
      <c r="J31" s="101"/>
    </row>
    <row r="32" spans="1:15" x14ac:dyDescent="0.2">
      <c r="A32" s="173" t="s">
        <v>25</v>
      </c>
      <c r="B32" s="291">
        <v>128202.95900000002</v>
      </c>
      <c r="C32" s="346">
        <v>4.2127969593965545E-2</v>
      </c>
      <c r="D32" s="291">
        <v>54174.158999999992</v>
      </c>
      <c r="E32" s="346">
        <v>4.3833052715543747E-2</v>
      </c>
      <c r="F32" s="199">
        <v>40246.158999999992</v>
      </c>
      <c r="G32" s="346">
        <v>4.7873986893090643E-2</v>
      </c>
      <c r="H32" s="199">
        <v>222623.277</v>
      </c>
      <c r="I32" s="206">
        <v>4.3483078499876621E-2</v>
      </c>
      <c r="J32" s="101"/>
    </row>
    <row r="33" spans="1:10" x14ac:dyDescent="0.2">
      <c r="A33" s="173" t="s">
        <v>5</v>
      </c>
      <c r="B33" s="291">
        <v>78384.911999999982</v>
      </c>
      <c r="C33" s="346">
        <v>4.6156788318630064E-2</v>
      </c>
      <c r="D33" s="291">
        <v>39989.820000000007</v>
      </c>
      <c r="E33" s="346">
        <v>6.3491639804295188E-2</v>
      </c>
      <c r="F33" s="199">
        <v>28935.156000000003</v>
      </c>
      <c r="G33" s="346">
        <v>7.7797329458868844E-2</v>
      </c>
      <c r="H33" s="199">
        <v>147309.88799999998</v>
      </c>
      <c r="I33" s="206">
        <v>5.4559110478193833E-2</v>
      </c>
      <c r="J33" s="101"/>
    </row>
    <row r="34" spans="1:10" x14ac:dyDescent="0.2">
      <c r="A34" s="173" t="s">
        <v>3</v>
      </c>
      <c r="B34" s="291">
        <v>1620.76</v>
      </c>
      <c r="C34" s="346">
        <v>1.0169509604582168E-2</v>
      </c>
      <c r="D34" s="291">
        <v>584.84</v>
      </c>
      <c r="E34" s="346">
        <v>1.060576174454734E-2</v>
      </c>
      <c r="F34" s="199">
        <v>238.54</v>
      </c>
      <c r="G34" s="346">
        <v>4.7177771852812567E-3</v>
      </c>
      <c r="H34" s="199">
        <v>2444.14</v>
      </c>
      <c r="I34" s="206">
        <v>9.2203860202086617E-3</v>
      </c>
      <c r="J34" s="101"/>
    </row>
    <row r="35" spans="1:10" ht="10.9"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3.039321353341665E-2</v>
      </c>
      <c r="C38" s="93" t="str">
        <f>+B5</f>
        <v>Duben</v>
      </c>
      <c r="D38" s="103" t="str">
        <f>+D5</f>
        <v>Květen</v>
      </c>
      <c r="E38" s="103" t="str">
        <f>+F5</f>
        <v>Červen</v>
      </c>
    </row>
    <row r="39" spans="1:10" x14ac:dyDescent="0.2">
      <c r="A39" s="103" t="s">
        <v>59</v>
      </c>
      <c r="B39" s="104">
        <f t="shared" ref="B39:B40" si="0">+I8</f>
        <v>3.9355628361497967E-2</v>
      </c>
      <c r="C39" s="93"/>
      <c r="D39" s="103"/>
      <c r="E39" s="103"/>
      <c r="H39" s="116"/>
    </row>
    <row r="40" spans="1:10" x14ac:dyDescent="0.2">
      <c r="A40" s="103" t="s">
        <v>116</v>
      </c>
      <c r="B40" s="104">
        <f t="shared" si="0"/>
        <v>3.4704170241132086E-2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N37" sqref="N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276</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3706.7679999999991</v>
      </c>
      <c r="C7" s="345">
        <v>9.6242962597117371E-2</v>
      </c>
      <c r="D7" s="198">
        <v>3706.7679999999991</v>
      </c>
      <c r="E7" s="345">
        <v>9.6243262461690779E-2</v>
      </c>
      <c r="F7" s="289">
        <v>3706.7579999999998</v>
      </c>
      <c r="G7" s="345">
        <v>9.6529775761800524E-2</v>
      </c>
      <c r="H7" s="198">
        <v>3706.7579999999998</v>
      </c>
      <c r="I7" s="204">
        <v>9.6529775761800524E-2</v>
      </c>
      <c r="J7" s="111"/>
      <c r="O7" s="60"/>
    </row>
    <row r="8" spans="1:15" x14ac:dyDescent="0.2">
      <c r="A8" s="170" t="s">
        <v>327</v>
      </c>
      <c r="B8" s="289">
        <v>607069.87290645705</v>
      </c>
      <c r="C8" s="345">
        <v>4.538071355019227E-2</v>
      </c>
      <c r="D8" s="198">
        <v>306453.77643572621</v>
      </c>
      <c r="E8" s="345">
        <v>3.2929906492735805E-2</v>
      </c>
      <c r="F8" s="289">
        <v>246126.35217421682</v>
      </c>
      <c r="G8" s="345">
        <v>3.1306875285223336E-2</v>
      </c>
      <c r="H8" s="198">
        <v>1159650.0015164001</v>
      </c>
      <c r="I8" s="204">
        <v>3.796499173461524E-2</v>
      </c>
      <c r="J8" s="111"/>
      <c r="O8" s="60"/>
    </row>
    <row r="9" spans="1:15" x14ac:dyDescent="0.2">
      <c r="A9" s="170" t="s">
        <v>328</v>
      </c>
      <c r="B9" s="289">
        <v>373864.30311664939</v>
      </c>
      <c r="C9" s="345">
        <v>4.8440855366081156E-2</v>
      </c>
      <c r="D9" s="198">
        <v>126403.53589571794</v>
      </c>
      <c r="E9" s="345">
        <v>3.2051439524100375E-2</v>
      </c>
      <c r="F9" s="289">
        <v>83530.758541997086</v>
      </c>
      <c r="G9" s="345">
        <v>2.7987722677325001E-2</v>
      </c>
      <c r="H9" s="198">
        <v>583798.59755436436</v>
      </c>
      <c r="I9" s="205">
        <v>3.9859868168609487E-2</v>
      </c>
      <c r="J9" s="101"/>
      <c r="O9" s="104"/>
    </row>
    <row r="10" spans="1:15" x14ac:dyDescent="0.2">
      <c r="A10" s="173" t="s">
        <v>40</v>
      </c>
      <c r="B10" s="291">
        <v>3405.3389999999999</v>
      </c>
      <c r="C10" s="346">
        <v>4.4948435120921422E-3</v>
      </c>
      <c r="D10" s="199">
        <v>1062.3240000000001</v>
      </c>
      <c r="E10" s="346">
        <v>2.2213725217613369E-3</v>
      </c>
      <c r="F10" s="291">
        <v>419.09399999999999</v>
      </c>
      <c r="G10" s="346">
        <v>1.2428918712453418E-3</v>
      </c>
      <c r="H10" s="199">
        <v>4886.7570000000005</v>
      </c>
      <c r="I10" s="206">
        <v>3.106585714523291E-3</v>
      </c>
      <c r="J10" s="101"/>
      <c r="O10" s="127"/>
    </row>
    <row r="11" spans="1:15" x14ac:dyDescent="0.2">
      <c r="A11" s="173" t="s">
        <v>39</v>
      </c>
      <c r="B11" s="291">
        <v>5232.3570000000009</v>
      </c>
      <c r="C11" s="346">
        <v>9.7390284124398901E-2</v>
      </c>
      <c r="D11" s="199">
        <v>2851.5350000000003</v>
      </c>
      <c r="E11" s="346">
        <v>7.3160628647723894E-2</v>
      </c>
      <c r="F11" s="291">
        <v>2918.0940000000001</v>
      </c>
      <c r="G11" s="346">
        <v>9.3062292450346279E-2</v>
      </c>
      <c r="H11" s="199">
        <v>11001.986000000001</v>
      </c>
      <c r="I11" s="206">
        <v>8.8683948440431287E-2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3905</v>
      </c>
      <c r="C13" s="346">
        <v>0.902264325323475</v>
      </c>
      <c r="D13" s="199">
        <v>2208</v>
      </c>
      <c r="E13" s="346">
        <v>0.80836896185362528</v>
      </c>
      <c r="F13" s="291">
        <v>1760</v>
      </c>
      <c r="G13" s="346">
        <v>0.70221581006977474</v>
      </c>
      <c r="H13" s="199">
        <v>7873</v>
      </c>
      <c r="I13" s="206">
        <v>0.82303812612000815</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322078.217</v>
      </c>
      <c r="C16" s="346">
        <v>9.3419296094469403E-2</v>
      </c>
      <c r="D16" s="199">
        <v>103574.717</v>
      </c>
      <c r="E16" s="346">
        <v>6.5874776233442803E-2</v>
      </c>
      <c r="F16" s="291">
        <v>66037.84599999999</v>
      </c>
      <c r="G16" s="346">
        <v>5.5199895346144112E-2</v>
      </c>
      <c r="H16" s="199">
        <v>491690.78</v>
      </c>
      <c r="I16" s="206">
        <v>7.9097018989025408E-2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3268</v>
      </c>
      <c r="C19" s="346">
        <v>4.5909670980363505E-2</v>
      </c>
      <c r="D19" s="199">
        <v>1274</v>
      </c>
      <c r="E19" s="346">
        <v>1.7344231882305911E-2</v>
      </c>
      <c r="F19" s="291">
        <v>1198</v>
      </c>
      <c r="G19" s="346">
        <v>1.5227307926989505E-2</v>
      </c>
      <c r="H19" s="199">
        <v>5740</v>
      </c>
      <c r="I19" s="206">
        <v>2.5704003204599576E-2</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0</v>
      </c>
      <c r="C21" s="346">
        <v>0</v>
      </c>
      <c r="D21" s="199">
        <v>0</v>
      </c>
      <c r="E21" s="346">
        <v>0</v>
      </c>
      <c r="F21" s="291">
        <v>0</v>
      </c>
      <c r="G21" s="346">
        <v>0</v>
      </c>
      <c r="H21" s="199">
        <v>0</v>
      </c>
      <c r="I21" s="206">
        <v>0</v>
      </c>
      <c r="J21" s="101"/>
      <c r="O21" s="127"/>
    </row>
    <row r="22" spans="1:15" x14ac:dyDescent="0.2">
      <c r="A22" s="173" t="s">
        <v>32</v>
      </c>
      <c r="B22" s="291">
        <v>0</v>
      </c>
      <c r="C22" s="346">
        <v>0</v>
      </c>
      <c r="D22" s="199">
        <v>0</v>
      </c>
      <c r="E22" s="346">
        <v>0</v>
      </c>
      <c r="F22" s="291">
        <v>0</v>
      </c>
      <c r="G22" s="346">
        <v>0</v>
      </c>
      <c r="H22" s="199">
        <v>0</v>
      </c>
      <c r="I22" s="206">
        <v>0</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29.806999999999999</v>
      </c>
      <c r="C24" s="346">
        <v>6.155219744876085E-4</v>
      </c>
      <c r="D24" s="199">
        <v>20.715</v>
      </c>
      <c r="E24" s="346">
        <v>3.2714286075258489E-3</v>
      </c>
      <c r="F24" s="291">
        <v>21.143999999999998</v>
      </c>
      <c r="G24" s="346">
        <v>8.4155190385993874E-3</v>
      </c>
      <c r="H24" s="199">
        <v>71.665999999999997</v>
      </c>
      <c r="I24" s="206">
        <v>1.2513671385918704E-3</v>
      </c>
      <c r="J24" s="101"/>
      <c r="O24" s="127"/>
    </row>
    <row r="25" spans="1:15" x14ac:dyDescent="0.2">
      <c r="A25" s="173" t="s">
        <v>30</v>
      </c>
      <c r="B25" s="291">
        <v>35945.583116649446</v>
      </c>
      <c r="C25" s="346">
        <v>1.7734462280017082E-2</v>
      </c>
      <c r="D25" s="199">
        <v>15412.244895717946</v>
      </c>
      <c r="E25" s="346">
        <v>1.5181220218819482E-2</v>
      </c>
      <c r="F25" s="291">
        <v>11176.580541997104</v>
      </c>
      <c r="G25" s="346">
        <v>1.4893868143568731E-2</v>
      </c>
      <c r="H25" s="199">
        <v>62534.408554364491</v>
      </c>
      <c r="I25" s="206">
        <v>1.6488922873683632E-2</v>
      </c>
      <c r="J25" s="101"/>
      <c r="O25" s="98"/>
    </row>
    <row r="26" spans="1:15" ht="13.5" customHeight="1" x14ac:dyDescent="0.2">
      <c r="A26" s="171" t="s">
        <v>332</v>
      </c>
      <c r="B26" s="289">
        <v>-105648.3</v>
      </c>
      <c r="C26" s="345"/>
      <c r="D26" s="198">
        <v>-33824.720999999998</v>
      </c>
      <c r="E26" s="345"/>
      <c r="F26" s="289">
        <v>-22663.599999999999</v>
      </c>
      <c r="G26" s="345"/>
      <c r="H26" s="198">
        <v>-162136.62100000001</v>
      </c>
      <c r="I26" s="205"/>
      <c r="J26" s="10"/>
      <c r="O26" s="78"/>
    </row>
    <row r="27" spans="1:15" ht="13.5" customHeight="1" x14ac:dyDescent="0.2">
      <c r="A27" s="171" t="s">
        <v>330</v>
      </c>
      <c r="B27" s="289">
        <v>259865.18311664945</v>
      </c>
      <c r="C27" s="345">
        <v>3.7059544109675956E-2</v>
      </c>
      <c r="D27" s="198">
        <v>87678.299895717966</v>
      </c>
      <c r="E27" s="345">
        <v>2.5577713439404785E-2</v>
      </c>
      <c r="F27" s="289">
        <v>57728.348541997104</v>
      </c>
      <c r="G27" s="345">
        <v>2.3022916427702697E-2</v>
      </c>
      <c r="H27" s="198">
        <v>405271.83155436447</v>
      </c>
      <c r="I27" s="205">
        <v>3.1301294255805107E-2</v>
      </c>
      <c r="J27" s="10"/>
      <c r="O27" s="78"/>
    </row>
    <row r="28" spans="1:15" ht="12.75" customHeight="1" x14ac:dyDescent="0.2">
      <c r="A28" s="173" t="s">
        <v>26</v>
      </c>
      <c r="B28" s="291">
        <v>39096.457999999999</v>
      </c>
      <c r="C28" s="346">
        <v>2.107056170141736E-2</v>
      </c>
      <c r="D28" s="199">
        <v>14957.566999999999</v>
      </c>
      <c r="E28" s="346">
        <v>1.0690478446286962E-2</v>
      </c>
      <c r="F28" s="291">
        <v>9181.4560000000019</v>
      </c>
      <c r="G28" s="346">
        <v>7.8325297792349625E-3</v>
      </c>
      <c r="H28" s="199">
        <v>63235.481</v>
      </c>
      <c r="I28" s="206">
        <v>1.428446440256944E-2</v>
      </c>
      <c r="J28" s="101"/>
      <c r="O28" s="78"/>
    </row>
    <row r="29" spans="1:15" ht="12.75" customHeight="1" x14ac:dyDescent="0.2">
      <c r="A29" s="173" t="s">
        <v>0</v>
      </c>
      <c r="B29" s="291">
        <v>2743.6</v>
      </c>
      <c r="C29" s="346">
        <v>2.1223105123301358E-2</v>
      </c>
      <c r="D29" s="199">
        <v>1281.4000000000001</v>
      </c>
      <c r="E29" s="346">
        <v>1.9743308333514242E-2</v>
      </c>
      <c r="F29" s="291">
        <v>1081.7</v>
      </c>
      <c r="G29" s="346">
        <v>2.258623475376954E-2</v>
      </c>
      <c r="H29" s="199">
        <v>5106.7</v>
      </c>
      <c r="I29" s="206">
        <v>2.1096032998959537E-2</v>
      </c>
      <c r="J29" s="101"/>
      <c r="O29" s="78"/>
    </row>
    <row r="30" spans="1:15" ht="12.75" customHeight="1" x14ac:dyDescent="0.2">
      <c r="A30" s="173" t="s">
        <v>1</v>
      </c>
      <c r="B30" s="291">
        <v>5514.2</v>
      </c>
      <c r="C30" s="346">
        <v>8.4051154048775903E-2</v>
      </c>
      <c r="D30" s="199">
        <v>1069.2</v>
      </c>
      <c r="E30" s="346">
        <v>7.370659302441411E-2</v>
      </c>
      <c r="F30" s="291">
        <v>446.7</v>
      </c>
      <c r="G30" s="346">
        <v>6.93224279703194E-2</v>
      </c>
      <c r="H30" s="199">
        <v>7030.0999999999995</v>
      </c>
      <c r="I30" s="206">
        <v>8.1220951430873864E-2</v>
      </c>
      <c r="J30" s="101"/>
      <c r="O30" s="78"/>
    </row>
    <row r="31" spans="1:15" ht="12.75" customHeight="1" x14ac:dyDescent="0.2">
      <c r="A31" s="173" t="s">
        <v>2</v>
      </c>
      <c r="B31" s="291">
        <v>2090.5460000000003</v>
      </c>
      <c r="C31" s="346">
        <v>9.067205664508543E-2</v>
      </c>
      <c r="D31" s="199">
        <v>464.34100000000001</v>
      </c>
      <c r="E31" s="346">
        <v>6.0048305973871507E-2</v>
      </c>
      <c r="F31" s="291">
        <v>265.23699999999997</v>
      </c>
      <c r="G31" s="346">
        <v>6.3965104812654439E-2</v>
      </c>
      <c r="H31" s="199">
        <v>2820.1240000000003</v>
      </c>
      <c r="I31" s="206">
        <v>8.0723729116587484E-2</v>
      </c>
      <c r="J31" s="101"/>
    </row>
    <row r="32" spans="1:15" x14ac:dyDescent="0.2">
      <c r="A32" s="173" t="s">
        <v>6</v>
      </c>
      <c r="B32" s="291">
        <v>4956.76</v>
      </c>
      <c r="C32" s="346">
        <v>0.13086611265316658</v>
      </c>
      <c r="D32" s="199">
        <v>2463.13</v>
      </c>
      <c r="E32" s="346">
        <v>0.11887925989283382</v>
      </c>
      <c r="F32" s="291">
        <v>2617.3399999999997</v>
      </c>
      <c r="G32" s="346">
        <v>0.19293444508698429</v>
      </c>
      <c r="H32" s="199">
        <v>10037.23</v>
      </c>
      <c r="I32" s="206">
        <v>0.13909277585971244</v>
      </c>
      <c r="J32" s="101"/>
    </row>
    <row r="33" spans="1:10" x14ac:dyDescent="0.2">
      <c r="A33" s="173" t="s">
        <v>25</v>
      </c>
      <c r="B33" s="291">
        <v>112065.48411664946</v>
      </c>
      <c r="C33" s="346">
        <v>3.6825135271637811E-2</v>
      </c>
      <c r="D33" s="199">
        <v>41485.412895717956</v>
      </c>
      <c r="E33" s="346">
        <v>3.3566414762139708E-2</v>
      </c>
      <c r="F33" s="291">
        <v>28684.323541997106</v>
      </c>
      <c r="G33" s="346">
        <v>3.412084440869851E-2</v>
      </c>
      <c r="H33" s="199">
        <v>182235.22055436453</v>
      </c>
      <c r="I33" s="206">
        <v>3.5594428882689391E-2</v>
      </c>
      <c r="J33" s="101"/>
    </row>
    <row r="34" spans="1:10" x14ac:dyDescent="0.2">
      <c r="A34" s="173" t="s">
        <v>5</v>
      </c>
      <c r="B34" s="291">
        <v>74336.071000000011</v>
      </c>
      <c r="C34" s="346">
        <v>4.3772636927699254E-2</v>
      </c>
      <c r="D34" s="199">
        <v>21558.506000000005</v>
      </c>
      <c r="E34" s="346">
        <v>3.4228333552657565E-2</v>
      </c>
      <c r="F34" s="291">
        <v>12804.744999999999</v>
      </c>
      <c r="G34" s="346">
        <v>3.4427841529584405E-2</v>
      </c>
      <c r="H34" s="199">
        <v>108699.32200000001</v>
      </c>
      <c r="I34" s="206">
        <v>4.0258928972254512E-2</v>
      </c>
      <c r="J34" s="101"/>
    </row>
    <row r="35" spans="1:10" x14ac:dyDescent="0.2">
      <c r="A35" s="173" t="s">
        <v>3</v>
      </c>
      <c r="B35" s="291">
        <v>19062.064000000002</v>
      </c>
      <c r="C35" s="346">
        <v>0.11960552020728546</v>
      </c>
      <c r="D35" s="199">
        <v>4398.7430000000004</v>
      </c>
      <c r="E35" s="346">
        <v>7.9768860258353419E-2</v>
      </c>
      <c r="F35" s="291">
        <v>2646.8470000000002</v>
      </c>
      <c r="G35" s="346">
        <v>5.2348597256351721E-2</v>
      </c>
      <c r="H35" s="199">
        <v>26107.654000000002</v>
      </c>
      <c r="I35" s="206">
        <v>9.8489713339679708E-2</v>
      </c>
      <c r="J35" s="101"/>
    </row>
    <row r="36" spans="1:10" x14ac:dyDescent="0.2">
      <c r="A36" s="193" t="s">
        <v>169</v>
      </c>
      <c r="B36" s="71"/>
      <c r="C36" s="8"/>
      <c r="E36" s="103"/>
      <c r="F36" s="103"/>
      <c r="G36" s="103"/>
      <c r="I36" s="3"/>
    </row>
    <row r="37" spans="1:10" x14ac:dyDescent="0.2">
      <c r="A37" s="193"/>
      <c r="B37" s="71"/>
    </row>
    <row r="38" spans="1:10" x14ac:dyDescent="0.2">
      <c r="A38" s="103" t="s">
        <v>164</v>
      </c>
      <c r="B38" s="104">
        <f>+I7</f>
        <v>9.6529775761800524E-2</v>
      </c>
      <c r="C38" s="93" t="str">
        <f>+B5</f>
        <v>Duben</v>
      </c>
      <c r="D38" s="103" t="str">
        <f>+D5</f>
        <v>Květen</v>
      </c>
      <c r="E38" s="103" t="str">
        <f>+F5</f>
        <v>Červen</v>
      </c>
    </row>
    <row r="39" spans="1:10" x14ac:dyDescent="0.2">
      <c r="A39" s="103" t="s">
        <v>59</v>
      </c>
      <c r="B39" s="104">
        <f t="shared" ref="B39:B40" si="0">+I8</f>
        <v>3.796499173461524E-2</v>
      </c>
      <c r="C39" s="93"/>
      <c r="D39" s="103"/>
      <c r="E39" s="103"/>
    </row>
    <row r="40" spans="1:10" x14ac:dyDescent="0.2">
      <c r="A40" s="103" t="s">
        <v>116</v>
      </c>
      <c r="B40" s="104">
        <f t="shared" si="0"/>
        <v>3.9859868168609487E-2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view="pageBreakPreview" zoomScaleNormal="70" zoomScaleSheetLayoutView="100" workbookViewId="0">
      <selection activeCell="F19" sqref="F19"/>
    </sheetView>
  </sheetViews>
  <sheetFormatPr defaultColWidth="9.140625" defaultRowHeight="12" x14ac:dyDescent="0.2"/>
  <cols>
    <col min="1" max="1" width="9" style="74" customWidth="1"/>
    <col min="2" max="2" width="90.42578125" style="74" customWidth="1"/>
    <col min="3" max="5" width="9.140625" style="74" customWidth="1"/>
    <col min="6" max="16384" width="9.140625" style="74"/>
  </cols>
  <sheetData>
    <row r="1" spans="1:4" s="82" customFormat="1" ht="20.25" x14ac:dyDescent="0.25">
      <c r="A1" s="176" t="s">
        <v>310</v>
      </c>
    </row>
    <row r="2" spans="1:4" ht="4.5" customHeight="1" x14ac:dyDescent="0.2"/>
    <row r="3" spans="1:4" ht="23.85" customHeight="1" x14ac:dyDescent="0.2">
      <c r="A3" s="155" t="s">
        <v>113</v>
      </c>
      <c r="B3" s="87" t="s">
        <v>114</v>
      </c>
    </row>
    <row r="4" spans="1:4" ht="23.85" customHeight="1" x14ac:dyDescent="0.2">
      <c r="A4" s="155" t="s">
        <v>124</v>
      </c>
      <c r="B4" s="87" t="s">
        <v>125</v>
      </c>
    </row>
    <row r="5" spans="1:4" s="84" customFormat="1" ht="23.85" customHeight="1" x14ac:dyDescent="0.25">
      <c r="A5" s="155" t="s">
        <v>92</v>
      </c>
      <c r="B5" s="87" t="s">
        <v>93</v>
      </c>
      <c r="C5" s="85"/>
      <c r="D5" s="85"/>
    </row>
    <row r="6" spans="1:4" s="84" customFormat="1" ht="7.5" hidden="1" customHeight="1" x14ac:dyDescent="0.25">
      <c r="A6" s="155"/>
      <c r="B6" s="87"/>
      <c r="C6" s="85"/>
      <c r="D6" s="85"/>
    </row>
    <row r="7" spans="1:4" s="84" customFormat="1" ht="23.85" customHeight="1" x14ac:dyDescent="0.2">
      <c r="A7" s="155" t="s">
        <v>189</v>
      </c>
      <c r="B7" s="87" t="s">
        <v>161</v>
      </c>
    </row>
    <row r="8" spans="1:4" s="84" customFormat="1" ht="23.85" customHeight="1" x14ac:dyDescent="0.2">
      <c r="A8" s="155" t="s">
        <v>190</v>
      </c>
      <c r="B8" s="87" t="s">
        <v>163</v>
      </c>
    </row>
    <row r="9" spans="1:4" s="84" customFormat="1" ht="7.5" customHeight="1" x14ac:dyDescent="0.25">
      <c r="A9" s="155"/>
      <c r="B9" s="87"/>
      <c r="C9" s="85"/>
      <c r="D9" s="85"/>
    </row>
    <row r="10" spans="1:4" s="84" customFormat="1" ht="23.85" customHeight="1" x14ac:dyDescent="0.2">
      <c r="A10" s="155" t="s">
        <v>85</v>
      </c>
      <c r="B10" s="87" t="s">
        <v>129</v>
      </c>
    </row>
    <row r="11" spans="1:4" s="84" customFormat="1" ht="23.85" customHeight="1" x14ac:dyDescent="0.2">
      <c r="A11" s="155" t="s">
        <v>76</v>
      </c>
      <c r="B11" s="87" t="s">
        <v>99</v>
      </c>
    </row>
    <row r="12" spans="1:4" s="84" customFormat="1" ht="23.85" customHeight="1" x14ac:dyDescent="0.2">
      <c r="A12" s="155" t="s">
        <v>77</v>
      </c>
      <c r="B12" s="87" t="s">
        <v>100</v>
      </c>
    </row>
    <row r="13" spans="1:4" s="84" customFormat="1" ht="23.85" customHeight="1" x14ac:dyDescent="0.2">
      <c r="A13" s="155" t="s">
        <v>78</v>
      </c>
      <c r="B13" s="87" t="s">
        <v>101</v>
      </c>
    </row>
    <row r="14" spans="1:4" s="84" customFormat="1" ht="23.85" customHeight="1" x14ac:dyDescent="0.2">
      <c r="A14" s="155" t="s">
        <v>88</v>
      </c>
      <c r="B14" s="87" t="s">
        <v>128</v>
      </c>
    </row>
    <row r="15" spans="1:4" s="84" customFormat="1" ht="23.85" customHeight="1" x14ac:dyDescent="0.2">
      <c r="A15" s="155" t="s">
        <v>79</v>
      </c>
      <c r="B15" s="87" t="s">
        <v>102</v>
      </c>
    </row>
    <row r="16" spans="1:4" s="84" customFormat="1" ht="23.85" customHeight="1" x14ac:dyDescent="0.2">
      <c r="A16" s="155" t="s">
        <v>80</v>
      </c>
      <c r="B16" s="87" t="s">
        <v>103</v>
      </c>
    </row>
    <row r="17" spans="1:8" s="84" customFormat="1" ht="23.85" customHeight="1" x14ac:dyDescent="0.2">
      <c r="A17" s="155" t="s">
        <v>81</v>
      </c>
      <c r="B17" s="87" t="s">
        <v>104</v>
      </c>
      <c r="D17" s="86"/>
      <c r="E17" s="86"/>
      <c r="F17" s="86"/>
      <c r="G17" s="86"/>
      <c r="H17" s="86"/>
    </row>
    <row r="18" spans="1:8" s="84" customFormat="1" ht="23.85" customHeight="1" x14ac:dyDescent="0.2">
      <c r="A18" s="155" t="s">
        <v>82</v>
      </c>
      <c r="B18" s="87" t="s">
        <v>105</v>
      </c>
      <c r="D18" s="86"/>
      <c r="E18" s="86"/>
      <c r="F18" s="86"/>
      <c r="G18" s="86"/>
      <c r="H18" s="86"/>
    </row>
    <row r="19" spans="1:8" s="84" customFormat="1" ht="23.85" customHeight="1" x14ac:dyDescent="0.2">
      <c r="A19" s="155" t="s">
        <v>83</v>
      </c>
      <c r="B19" s="87" t="s">
        <v>106</v>
      </c>
      <c r="D19" s="86"/>
      <c r="E19" s="86"/>
      <c r="F19" s="86"/>
      <c r="G19" s="86"/>
      <c r="H19" s="86"/>
    </row>
    <row r="20" spans="1:8" s="84" customFormat="1" ht="23.85" customHeight="1" x14ac:dyDescent="0.2">
      <c r="A20" s="155" t="s">
        <v>84</v>
      </c>
      <c r="B20" s="87" t="s">
        <v>107</v>
      </c>
      <c r="D20" s="86"/>
      <c r="E20" s="86"/>
      <c r="F20" s="86"/>
      <c r="G20" s="86"/>
      <c r="H20" s="86"/>
    </row>
    <row r="21" spans="1:8" s="84" customFormat="1" ht="23.85" customHeight="1" x14ac:dyDescent="0.2">
      <c r="A21" s="155" t="s">
        <v>86</v>
      </c>
      <c r="B21" s="87" t="s">
        <v>108</v>
      </c>
      <c r="D21" s="86"/>
      <c r="E21" s="86"/>
      <c r="F21" s="86"/>
      <c r="G21" s="86"/>
      <c r="H21" s="86"/>
    </row>
    <row r="22" spans="1:8" s="84" customFormat="1" ht="23.85" customHeight="1" x14ac:dyDescent="0.2">
      <c r="A22" s="155" t="s">
        <v>87</v>
      </c>
      <c r="B22" s="87" t="s">
        <v>109</v>
      </c>
      <c r="D22" s="86"/>
      <c r="E22" s="86"/>
      <c r="F22" s="86"/>
      <c r="G22" s="86"/>
      <c r="H22" s="86"/>
    </row>
    <row r="23" spans="1:8" s="84" customFormat="1" ht="23.85" customHeight="1" x14ac:dyDescent="0.2">
      <c r="A23" s="155" t="s">
        <v>89</v>
      </c>
      <c r="B23" s="87" t="s">
        <v>110</v>
      </c>
      <c r="D23" s="86"/>
      <c r="E23" s="86"/>
      <c r="F23" s="86"/>
      <c r="G23" s="86"/>
      <c r="H23" s="86"/>
    </row>
    <row r="24" spans="1:8" s="84" customFormat="1" ht="7.5" customHeight="1" x14ac:dyDescent="0.2"/>
    <row r="25" spans="1:8" s="84" customFormat="1" ht="15" x14ac:dyDescent="0.25">
      <c r="A25" s="153" t="s">
        <v>94</v>
      </c>
    </row>
    <row r="26" spans="1:8" s="87" customFormat="1" ht="23.85" customHeight="1" x14ac:dyDescent="0.2">
      <c r="A26" s="87" t="s">
        <v>159</v>
      </c>
    </row>
    <row r="27" spans="1:8" s="88" customFormat="1" ht="15" x14ac:dyDescent="0.25">
      <c r="A27" s="153" t="s">
        <v>171</v>
      </c>
    </row>
    <row r="28" spans="1:8" s="87" customFormat="1" ht="23.85" customHeight="1" x14ac:dyDescent="0.2">
      <c r="A28" s="87" t="s">
        <v>166</v>
      </c>
    </row>
    <row r="29" spans="1:8" s="88" customFormat="1" ht="15" x14ac:dyDescent="0.25">
      <c r="A29" s="153" t="s">
        <v>97</v>
      </c>
    </row>
    <row r="30" spans="1:8" s="87" customFormat="1" ht="37.5" customHeight="1" x14ac:dyDescent="0.2">
      <c r="A30" s="362" t="s">
        <v>205</v>
      </c>
      <c r="B30" s="362"/>
    </row>
    <row r="31" spans="1:8" s="88" customFormat="1" ht="15" x14ac:dyDescent="0.25">
      <c r="A31" s="153" t="s">
        <v>95</v>
      </c>
    </row>
    <row r="32" spans="1:8" s="87" customFormat="1" ht="23.85" customHeight="1" x14ac:dyDescent="0.2">
      <c r="A32" s="87" t="s">
        <v>98</v>
      </c>
    </row>
    <row r="33" spans="1:2" s="88" customFormat="1" ht="15" x14ac:dyDescent="0.25">
      <c r="A33" s="153" t="s">
        <v>182</v>
      </c>
    </row>
    <row r="34" spans="1:2" s="87" customFormat="1" ht="23.85" customHeight="1" x14ac:dyDescent="0.2">
      <c r="A34" s="87" t="s">
        <v>160</v>
      </c>
      <c r="B34" s="154"/>
    </row>
    <row r="35" spans="1:2" s="88" customFormat="1" ht="15" x14ac:dyDescent="0.25">
      <c r="A35" s="85" t="s">
        <v>181</v>
      </c>
    </row>
    <row r="36" spans="1:2" s="84" customFormat="1" ht="23.85" customHeight="1" x14ac:dyDescent="0.2">
      <c r="A36" s="87" t="s">
        <v>180</v>
      </c>
      <c r="B36" s="154"/>
    </row>
    <row r="37" spans="1:2" s="88" customFormat="1" ht="15" x14ac:dyDescent="0.25">
      <c r="A37" s="85" t="s">
        <v>96</v>
      </c>
    </row>
    <row r="38" spans="1:2" s="87" customFormat="1" ht="28.9" customHeight="1" x14ac:dyDescent="0.2">
      <c r="A38" s="362" t="s">
        <v>204</v>
      </c>
      <c r="B38" s="362"/>
    </row>
    <row r="39" spans="1:2" s="88" customFormat="1" ht="15" x14ac:dyDescent="0.25">
      <c r="A39" s="85" t="s">
        <v>121</v>
      </c>
    </row>
    <row r="40" spans="1:2" s="87" customFormat="1" ht="14.25" x14ac:dyDescent="0.2">
      <c r="A40" s="87" t="s">
        <v>122</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L35" sqref="L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277</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1041.6000000000006</v>
      </c>
      <c r="C7" s="345">
        <v>2.7044225546664243E-2</v>
      </c>
      <c r="D7" s="198">
        <v>1041.6000000000006</v>
      </c>
      <c r="E7" s="345">
        <v>2.7044309808463115E-2</v>
      </c>
      <c r="F7" s="289">
        <v>1041.6000000000006</v>
      </c>
      <c r="G7" s="345">
        <v>2.7124893082713111E-2</v>
      </c>
      <c r="H7" s="198">
        <v>1041.6000000000006</v>
      </c>
      <c r="I7" s="204">
        <v>2.7124893082713111E-2</v>
      </c>
      <c r="J7" s="111"/>
      <c r="O7" s="60"/>
    </row>
    <row r="8" spans="1:15" x14ac:dyDescent="0.2">
      <c r="A8" s="170" t="s">
        <v>327</v>
      </c>
      <c r="B8" s="289">
        <v>521828.19834165968</v>
      </c>
      <c r="C8" s="345">
        <v>3.9008583769738064E-2</v>
      </c>
      <c r="D8" s="198">
        <v>274064.20194398653</v>
      </c>
      <c r="E8" s="345">
        <v>2.9449493649540873E-2</v>
      </c>
      <c r="F8" s="289">
        <v>224412.29273114959</v>
      </c>
      <c r="G8" s="345">
        <v>2.8544881923216952E-2</v>
      </c>
      <c r="H8" s="198">
        <v>1020304.6930167958</v>
      </c>
      <c r="I8" s="204">
        <v>3.3403060566998134E-2</v>
      </c>
      <c r="J8" s="111"/>
      <c r="O8" s="60"/>
    </row>
    <row r="9" spans="1:15" x14ac:dyDescent="0.2">
      <c r="A9" s="170" t="s">
        <v>328</v>
      </c>
      <c r="B9" s="289">
        <v>374004.83700000006</v>
      </c>
      <c r="C9" s="345">
        <v>4.8459064062286374E-2</v>
      </c>
      <c r="D9" s="198">
        <v>167624.98100000003</v>
      </c>
      <c r="E9" s="345">
        <v>4.250373142791157E-2</v>
      </c>
      <c r="F9" s="289">
        <v>112503.84299999999</v>
      </c>
      <c r="G9" s="345">
        <v>3.769541200124759E-2</v>
      </c>
      <c r="H9" s="198">
        <v>654133.66100000008</v>
      </c>
      <c r="I9" s="205">
        <v>4.4662117383181731E-2</v>
      </c>
      <c r="J9" s="101"/>
      <c r="O9" s="104"/>
    </row>
    <row r="10" spans="1:15" x14ac:dyDescent="0.2">
      <c r="A10" s="173" t="s">
        <v>40</v>
      </c>
      <c r="B10" s="291">
        <v>94854.283999999985</v>
      </c>
      <c r="C10" s="346">
        <v>0.12520197343980891</v>
      </c>
      <c r="D10" s="199">
        <v>65454.332000000002</v>
      </c>
      <c r="E10" s="346">
        <v>0.13686827609565799</v>
      </c>
      <c r="F10" s="291">
        <v>28789.421000000002</v>
      </c>
      <c r="G10" s="346">
        <v>8.5379741391573116E-2</v>
      </c>
      <c r="H10" s="199">
        <v>189098.03699999998</v>
      </c>
      <c r="I10" s="206">
        <v>0.12021249683350259</v>
      </c>
      <c r="J10" s="101"/>
      <c r="O10" s="127"/>
    </row>
    <row r="11" spans="1:15" x14ac:dyDescent="0.2">
      <c r="A11" s="173" t="s">
        <v>39</v>
      </c>
      <c r="B11" s="291">
        <v>6699.36</v>
      </c>
      <c r="C11" s="346">
        <v>0.12469572963993722</v>
      </c>
      <c r="D11" s="199">
        <v>4554.6499999999996</v>
      </c>
      <c r="E11" s="346">
        <v>0.11685673059259508</v>
      </c>
      <c r="F11" s="291">
        <v>2796.69</v>
      </c>
      <c r="G11" s="346">
        <v>8.919054104252945E-2</v>
      </c>
      <c r="H11" s="199">
        <v>14050.699999999999</v>
      </c>
      <c r="I11" s="206">
        <v>0.11325878385520285</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212686.53900000002</v>
      </c>
      <c r="C16" s="346">
        <v>6.1690066926037762E-2</v>
      </c>
      <c r="D16" s="199">
        <v>69731.021000000008</v>
      </c>
      <c r="E16" s="346">
        <v>4.4349775099115175E-2</v>
      </c>
      <c r="F16" s="291">
        <v>61043.512999999999</v>
      </c>
      <c r="G16" s="346">
        <v>5.1025218617230306E-2</v>
      </c>
      <c r="H16" s="199">
        <v>343461.07300000003</v>
      </c>
      <c r="I16" s="206">
        <v>5.5251690936877124E-2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0</v>
      </c>
      <c r="C19" s="346">
        <v>0</v>
      </c>
      <c r="D19" s="199">
        <v>0</v>
      </c>
      <c r="E19" s="346">
        <v>0</v>
      </c>
      <c r="F19" s="291">
        <v>0</v>
      </c>
      <c r="G19" s="346">
        <v>0</v>
      </c>
      <c r="H19" s="199">
        <v>0</v>
      </c>
      <c r="I19" s="206">
        <v>0</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693</v>
      </c>
      <c r="C21" s="346">
        <v>3.7792677287294767E-3</v>
      </c>
      <c r="D21" s="199">
        <v>1836.731</v>
      </c>
      <c r="E21" s="346">
        <v>8.5401732723629116E-3</v>
      </c>
      <c r="F21" s="291">
        <v>2081</v>
      </c>
      <c r="G21" s="346">
        <v>1.1694378322696642E-2</v>
      </c>
      <c r="H21" s="199">
        <v>4610.7309999999998</v>
      </c>
      <c r="I21" s="206">
        <v>7.9993649467918603E-3</v>
      </c>
      <c r="J21" s="101"/>
      <c r="O21" s="127"/>
    </row>
    <row r="22" spans="1:15" x14ac:dyDescent="0.2">
      <c r="A22" s="173" t="s">
        <v>32</v>
      </c>
      <c r="B22" s="291">
        <v>0</v>
      </c>
      <c r="C22" s="346">
        <v>0</v>
      </c>
      <c r="D22" s="199">
        <v>0</v>
      </c>
      <c r="E22" s="346">
        <v>0</v>
      </c>
      <c r="F22" s="291">
        <v>0</v>
      </c>
      <c r="G22" s="346">
        <v>0</v>
      </c>
      <c r="H22" s="199">
        <v>0</v>
      </c>
      <c r="I22" s="206">
        <v>0</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0</v>
      </c>
      <c r="C24" s="346">
        <v>0</v>
      </c>
      <c r="D24" s="199">
        <v>0.26900000000000002</v>
      </c>
      <c r="E24" s="346">
        <v>4.2481983848634007E-5</v>
      </c>
      <c r="F24" s="291">
        <v>0</v>
      </c>
      <c r="G24" s="346">
        <v>0</v>
      </c>
      <c r="H24" s="199">
        <v>0.26900000000000002</v>
      </c>
      <c r="I24" s="206">
        <v>4.6970356972792281E-6</v>
      </c>
      <c r="J24" s="101"/>
      <c r="O24" s="127"/>
    </row>
    <row r="25" spans="1:15" x14ac:dyDescent="0.2">
      <c r="A25" s="173" t="s">
        <v>30</v>
      </c>
      <c r="B25" s="291">
        <v>59071.654000000017</v>
      </c>
      <c r="C25" s="346">
        <v>2.9144165398056542E-2</v>
      </c>
      <c r="D25" s="199">
        <v>26047.977999999999</v>
      </c>
      <c r="E25" s="346">
        <v>2.565752704739541E-2</v>
      </c>
      <c r="F25" s="291">
        <v>17793.219000000005</v>
      </c>
      <c r="G25" s="346">
        <v>2.3711175044982789E-2</v>
      </c>
      <c r="H25" s="199">
        <v>102912.85100000002</v>
      </c>
      <c r="I25" s="206">
        <v>2.7135813739641773E-2</v>
      </c>
      <c r="J25" s="101"/>
      <c r="O25" s="98"/>
    </row>
    <row r="26" spans="1:15" ht="13.5" customHeight="1" x14ac:dyDescent="0.2">
      <c r="A26" s="171" t="s">
        <v>330</v>
      </c>
      <c r="B26" s="289">
        <v>373684.78599999996</v>
      </c>
      <c r="C26" s="345">
        <v>5.3291432287277216E-2</v>
      </c>
      <c r="D26" s="198">
        <v>166623.71999999997</v>
      </c>
      <c r="E26" s="345">
        <v>4.8607851286310809E-2</v>
      </c>
      <c r="F26" s="289">
        <v>111850.76299999999</v>
      </c>
      <c r="G26" s="345">
        <v>4.4607733184163154E-2</v>
      </c>
      <c r="H26" s="198">
        <v>652159.26899999997</v>
      </c>
      <c r="I26" s="205">
        <v>5.0369721237044404E-2</v>
      </c>
      <c r="J26" s="10"/>
      <c r="O26" s="78"/>
    </row>
    <row r="27" spans="1:15" ht="12.75" customHeight="1" x14ac:dyDescent="0.2">
      <c r="A27" s="173" t="s">
        <v>26</v>
      </c>
      <c r="B27" s="291">
        <v>81268.224000000002</v>
      </c>
      <c r="C27" s="346">
        <v>4.3798523338267815E-2</v>
      </c>
      <c r="D27" s="199">
        <v>55367.256999999998</v>
      </c>
      <c r="E27" s="346">
        <v>3.9572108725204502E-2</v>
      </c>
      <c r="F27" s="291">
        <v>46351.77</v>
      </c>
      <c r="G27" s="346">
        <v>3.9541835068996646E-2</v>
      </c>
      <c r="H27" s="199">
        <v>182987.25099999999</v>
      </c>
      <c r="I27" s="206">
        <v>4.1335573505537793E-2</v>
      </c>
      <c r="J27" s="101"/>
      <c r="O27" s="78"/>
    </row>
    <row r="28" spans="1:15" ht="12.75" customHeight="1" x14ac:dyDescent="0.2">
      <c r="A28" s="173" t="s">
        <v>0</v>
      </c>
      <c r="B28" s="291">
        <v>240.25</v>
      </c>
      <c r="C28" s="346">
        <v>1.8584527649340835E-3</v>
      </c>
      <c r="D28" s="199">
        <v>285.33</v>
      </c>
      <c r="E28" s="346">
        <v>4.3962526664598238E-3</v>
      </c>
      <c r="F28" s="291">
        <v>295.68</v>
      </c>
      <c r="G28" s="346">
        <v>6.1738909974989155E-3</v>
      </c>
      <c r="H28" s="199">
        <v>821.26</v>
      </c>
      <c r="I28" s="206">
        <v>3.3926661172039691E-3</v>
      </c>
      <c r="J28" s="101"/>
      <c r="O28" s="78"/>
    </row>
    <row r="29" spans="1:15" ht="12.75" customHeight="1" x14ac:dyDescent="0.2">
      <c r="A29" s="173" t="s">
        <v>1</v>
      </c>
      <c r="B29" s="291">
        <v>3759.8199999999997</v>
      </c>
      <c r="C29" s="346">
        <v>5.7309711293690578E-2</v>
      </c>
      <c r="D29" s="199">
        <v>339.95</v>
      </c>
      <c r="E29" s="346">
        <v>2.3434863728628481E-2</v>
      </c>
      <c r="F29" s="291">
        <v>95.81</v>
      </c>
      <c r="G29" s="346">
        <v>1.4868551206259909E-2</v>
      </c>
      <c r="H29" s="199">
        <v>4195.58</v>
      </c>
      <c r="I29" s="206">
        <v>4.8472852364026944E-2</v>
      </c>
      <c r="J29" s="101"/>
      <c r="O29" s="78"/>
    </row>
    <row r="30" spans="1:15" ht="12.75" customHeight="1" x14ac:dyDescent="0.2">
      <c r="A30" s="173" t="s">
        <v>2</v>
      </c>
      <c r="B30" s="291">
        <v>310.64999999999998</v>
      </c>
      <c r="C30" s="346">
        <v>1.3473644874016541E-2</v>
      </c>
      <c r="D30" s="199">
        <v>57.517000000000003</v>
      </c>
      <c r="E30" s="346">
        <v>7.4380647297980738E-3</v>
      </c>
      <c r="F30" s="291">
        <v>17.29</v>
      </c>
      <c r="G30" s="346">
        <v>4.1696922458435114E-3</v>
      </c>
      <c r="H30" s="199">
        <v>385.45699999999999</v>
      </c>
      <c r="I30" s="206">
        <v>1.1033389472977946E-2</v>
      </c>
      <c r="J30" s="101"/>
    </row>
    <row r="31" spans="1:15" x14ac:dyDescent="0.2">
      <c r="A31" s="173" t="s">
        <v>6</v>
      </c>
      <c r="B31" s="291">
        <v>4475.9979999999996</v>
      </c>
      <c r="C31" s="346">
        <v>0.11817325400127265</v>
      </c>
      <c r="D31" s="199">
        <v>2893.5680000000007</v>
      </c>
      <c r="E31" s="346">
        <v>0.13965370170863389</v>
      </c>
      <c r="F31" s="291">
        <v>861.84800000000007</v>
      </c>
      <c r="G31" s="346">
        <v>6.3530212211377682E-2</v>
      </c>
      <c r="H31" s="199">
        <v>8231.4140000000007</v>
      </c>
      <c r="I31" s="206">
        <v>0.11406834579963787</v>
      </c>
      <c r="J31" s="101"/>
    </row>
    <row r="32" spans="1:15" x14ac:dyDescent="0.2">
      <c r="A32" s="173" t="s">
        <v>25</v>
      </c>
      <c r="B32" s="291">
        <v>151389.63800000001</v>
      </c>
      <c r="C32" s="346">
        <v>4.9747198631393916E-2</v>
      </c>
      <c r="D32" s="199">
        <v>69197.356</v>
      </c>
      <c r="E32" s="346">
        <v>5.5988526805266101E-2</v>
      </c>
      <c r="F32" s="291">
        <v>41867.735000000015</v>
      </c>
      <c r="G32" s="346">
        <v>4.9802899119724527E-2</v>
      </c>
      <c r="H32" s="199">
        <v>262454.72900000005</v>
      </c>
      <c r="I32" s="206">
        <v>5.1263011386589404E-2</v>
      </c>
      <c r="J32" s="101"/>
    </row>
    <row r="33" spans="1:10" x14ac:dyDescent="0.2">
      <c r="A33" s="173" t="s">
        <v>5</v>
      </c>
      <c r="B33" s="291">
        <v>126969.84599999998</v>
      </c>
      <c r="C33" s="346">
        <v>7.4765923123968778E-2</v>
      </c>
      <c r="D33" s="199">
        <v>36100.941999999995</v>
      </c>
      <c r="E33" s="346">
        <v>5.7317287401137361E-2</v>
      </c>
      <c r="F33" s="291">
        <v>21168.73</v>
      </c>
      <c r="G33" s="346">
        <v>5.6915907487619571E-2</v>
      </c>
      <c r="H33" s="199">
        <v>184239.51799999998</v>
      </c>
      <c r="I33" s="206">
        <v>6.8236724319627351E-2</v>
      </c>
      <c r="J33" s="101"/>
    </row>
    <row r="34" spans="1:10" x14ac:dyDescent="0.2">
      <c r="A34" s="173" t="s">
        <v>3</v>
      </c>
      <c r="B34" s="291">
        <v>5270.36</v>
      </c>
      <c r="C34" s="346">
        <v>3.3069039610803368E-2</v>
      </c>
      <c r="D34" s="199">
        <v>2381.8000000000002</v>
      </c>
      <c r="E34" s="346">
        <v>4.3192673762333045E-2</v>
      </c>
      <c r="F34" s="291">
        <v>1191.9000000000001</v>
      </c>
      <c r="G34" s="346">
        <v>2.3573063750887611E-2</v>
      </c>
      <c r="H34" s="199">
        <v>8844.06</v>
      </c>
      <c r="I34" s="206">
        <v>3.3363738241625529E-2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2.7124893082713111E-2</v>
      </c>
      <c r="C38" s="93" t="str">
        <f>+B5</f>
        <v>Duben</v>
      </c>
      <c r="D38" s="103" t="str">
        <f>+D5</f>
        <v>Květen</v>
      </c>
      <c r="E38" s="103" t="str">
        <f>+F5</f>
        <v>Červen</v>
      </c>
    </row>
    <row r="39" spans="1:10" x14ac:dyDescent="0.2">
      <c r="A39" s="103" t="s">
        <v>59</v>
      </c>
      <c r="B39" s="104">
        <f t="shared" ref="B39:B40" si="0">+I8</f>
        <v>3.3403060566998134E-2</v>
      </c>
      <c r="C39" s="93"/>
      <c r="D39" s="103"/>
      <c r="E39" s="103"/>
      <c r="H39" s="116"/>
    </row>
    <row r="40" spans="1:10" x14ac:dyDescent="0.2">
      <c r="A40" s="103" t="s">
        <v>116</v>
      </c>
      <c r="B40" s="104">
        <f t="shared" si="0"/>
        <v>4.4662117383181731E-2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278</v>
      </c>
      <c r="I1" s="246" t="str">
        <f>'3'!N1</f>
        <v>II. čtvrtletí 2022</v>
      </c>
    </row>
    <row r="2" spans="1:15" ht="1.5" customHeight="1" x14ac:dyDescent="0.2">
      <c r="E2" s="103"/>
      <c r="F2" s="103"/>
      <c r="G2" s="103"/>
    </row>
    <row r="3" spans="1:15" x14ac:dyDescent="0.2">
      <c r="A3" s="7"/>
      <c r="B3" s="126"/>
      <c r="C3" s="126"/>
      <c r="D3" s="126"/>
    </row>
    <row r="4" spans="1:15" x14ac:dyDescent="0.2">
      <c r="A4" s="131"/>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4345.1669999999986</v>
      </c>
      <c r="C7" s="345">
        <v>0.11281842970998687</v>
      </c>
      <c r="D7" s="198">
        <v>4345.4029999999984</v>
      </c>
      <c r="E7" s="345">
        <v>0.1128249087698012</v>
      </c>
      <c r="F7" s="289">
        <v>4345.4029999999984</v>
      </c>
      <c r="G7" s="345">
        <v>0.11316109041503523</v>
      </c>
      <c r="H7" s="198">
        <v>4345.4029999999984</v>
      </c>
      <c r="I7" s="204">
        <v>0.11316109041503523</v>
      </c>
      <c r="J7" s="111"/>
      <c r="O7" s="60"/>
    </row>
    <row r="8" spans="1:15" x14ac:dyDescent="0.2">
      <c r="A8" s="170" t="s">
        <v>327</v>
      </c>
      <c r="B8" s="289">
        <v>2101119.4969999995</v>
      </c>
      <c r="C8" s="345">
        <v>0.15706643713280349</v>
      </c>
      <c r="D8" s="198">
        <v>1483433.5350000004</v>
      </c>
      <c r="E8" s="345">
        <v>0.15940194362716201</v>
      </c>
      <c r="F8" s="289">
        <v>1274493.0980000002</v>
      </c>
      <c r="G8" s="345">
        <v>0.16211346781234151</v>
      </c>
      <c r="H8" s="198">
        <v>4859046.13</v>
      </c>
      <c r="I8" s="204">
        <v>0.15907700247690232</v>
      </c>
      <c r="J8" s="111"/>
      <c r="O8" s="60"/>
    </row>
    <row r="9" spans="1:15" x14ac:dyDescent="0.2">
      <c r="A9" s="170" t="s">
        <v>328</v>
      </c>
      <c r="B9" s="289">
        <v>1758153.2139999999</v>
      </c>
      <c r="C9" s="345">
        <v>0.22780042074306292</v>
      </c>
      <c r="D9" s="198">
        <v>986454.57000000007</v>
      </c>
      <c r="E9" s="345">
        <v>0.25012978291771432</v>
      </c>
      <c r="F9" s="289">
        <v>768752.7790000001</v>
      </c>
      <c r="G9" s="345">
        <v>0.25757744765669066</v>
      </c>
      <c r="H9" s="198">
        <v>3513360.5630000001</v>
      </c>
      <c r="I9" s="205">
        <v>0.23988082440867911</v>
      </c>
      <c r="J9" s="101"/>
      <c r="O9" s="104"/>
    </row>
    <row r="10" spans="1:15" x14ac:dyDescent="0.2">
      <c r="A10" s="173" t="s">
        <v>40</v>
      </c>
      <c r="B10" s="291">
        <v>94369.168000000005</v>
      </c>
      <c r="C10" s="346">
        <v>0.12456164937656235</v>
      </c>
      <c r="D10" s="199">
        <v>39953.633999999998</v>
      </c>
      <c r="E10" s="346">
        <v>8.3545043425649307E-2</v>
      </c>
      <c r="F10" s="291">
        <v>28920.059000000001</v>
      </c>
      <c r="G10" s="346">
        <v>8.5767169768681248E-2</v>
      </c>
      <c r="H10" s="199">
        <v>163242.861</v>
      </c>
      <c r="I10" s="206">
        <v>0.1037759683938676</v>
      </c>
      <c r="J10" s="101"/>
      <c r="O10" s="127"/>
    </row>
    <row r="11" spans="1:15" x14ac:dyDescent="0.2">
      <c r="A11" s="173" t="s">
        <v>39</v>
      </c>
      <c r="B11" s="291">
        <v>4055.9520000000002</v>
      </c>
      <c r="C11" s="346">
        <v>7.549376269144556E-2</v>
      </c>
      <c r="D11" s="199">
        <v>3510.3609999999999</v>
      </c>
      <c r="E11" s="346">
        <v>9.006384895870212E-2</v>
      </c>
      <c r="F11" s="291">
        <v>2345.54</v>
      </c>
      <c r="G11" s="346">
        <v>7.4802706641384817E-2</v>
      </c>
      <c r="H11" s="199">
        <v>9911.8529999999992</v>
      </c>
      <c r="I11" s="206">
        <v>7.9896689597781179E-2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1141795.4610000001</v>
      </c>
      <c r="C16" s="346">
        <v>0.3311795788116903</v>
      </c>
      <c r="D16" s="199">
        <v>462427.64800000004</v>
      </c>
      <c r="E16" s="346">
        <v>0.29410959275087623</v>
      </c>
      <c r="F16" s="291">
        <v>324028.90500000003</v>
      </c>
      <c r="G16" s="346">
        <v>0.27085016741953816</v>
      </c>
      <c r="H16" s="199">
        <v>1928252.0140000002</v>
      </c>
      <c r="I16" s="206">
        <v>0.3101928943369337</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3982.826</v>
      </c>
      <c r="C19" s="346">
        <v>5.5951723143218259E-2</v>
      </c>
      <c r="D19" s="199">
        <v>14207.08</v>
      </c>
      <c r="E19" s="346">
        <v>0.19341514120131131</v>
      </c>
      <c r="F19" s="291">
        <v>25870.474000000002</v>
      </c>
      <c r="G19" s="346">
        <v>0.32882944391917857</v>
      </c>
      <c r="H19" s="199">
        <v>44060.380000000005</v>
      </c>
      <c r="I19" s="206">
        <v>0.19730455552541382</v>
      </c>
      <c r="J19" s="101"/>
      <c r="O19" s="127"/>
    </row>
    <row r="20" spans="1:15" x14ac:dyDescent="0.2">
      <c r="A20" s="173" t="s">
        <v>34</v>
      </c>
      <c r="B20" s="291">
        <v>2226.366</v>
      </c>
      <c r="C20" s="346">
        <v>1</v>
      </c>
      <c r="D20" s="199">
        <v>1492.367</v>
      </c>
      <c r="E20" s="346">
        <v>0.99976284918615066</v>
      </c>
      <c r="F20" s="291">
        <v>1202.999</v>
      </c>
      <c r="G20" s="346">
        <v>0.31611956214119546</v>
      </c>
      <c r="H20" s="199">
        <v>4921.732</v>
      </c>
      <c r="I20" s="206">
        <v>0.65408501122849483</v>
      </c>
      <c r="J20" s="101"/>
      <c r="O20" s="127"/>
    </row>
    <row r="21" spans="1:15" x14ac:dyDescent="0.2">
      <c r="A21" s="173" t="s">
        <v>33</v>
      </c>
      <c r="B21" s="291">
        <v>5980.5330172407848</v>
      </c>
      <c r="C21" s="346">
        <v>3.2614769744097008E-2</v>
      </c>
      <c r="D21" s="199">
        <v>6197.5729338872952</v>
      </c>
      <c r="E21" s="346">
        <v>2.8816602280630141E-2</v>
      </c>
      <c r="F21" s="291">
        <v>7005.5196108417367</v>
      </c>
      <c r="G21" s="346">
        <v>3.9368186773788477E-2</v>
      </c>
      <c r="H21" s="199">
        <v>19183.625561969817</v>
      </c>
      <c r="I21" s="206">
        <v>3.3282536299081782E-2</v>
      </c>
      <c r="J21" s="101"/>
      <c r="O21" s="127"/>
    </row>
    <row r="22" spans="1:15" x14ac:dyDescent="0.2">
      <c r="A22" s="173" t="s">
        <v>32</v>
      </c>
      <c r="B22" s="291">
        <v>19745.900000000001</v>
      </c>
      <c r="C22" s="346">
        <v>6.1048515197119513E-2</v>
      </c>
      <c r="D22" s="199">
        <v>58891.03</v>
      </c>
      <c r="E22" s="346">
        <v>0.25385093079697651</v>
      </c>
      <c r="F22" s="291">
        <v>64147.759999999995</v>
      </c>
      <c r="G22" s="346">
        <v>0.33771780762369158</v>
      </c>
      <c r="H22" s="199">
        <v>142784.69</v>
      </c>
      <c r="I22" s="206">
        <v>0.19155921135513901</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2500.5119999999997</v>
      </c>
      <c r="C24" s="346">
        <v>5.1636195640955444E-2</v>
      </c>
      <c r="D24" s="199">
        <v>805.64399999999989</v>
      </c>
      <c r="E24" s="346">
        <v>0.12723180444516316</v>
      </c>
      <c r="F24" s="291">
        <v>1143.155</v>
      </c>
      <c r="G24" s="346">
        <v>0.45498688358730993</v>
      </c>
      <c r="H24" s="199">
        <v>4449.3109999999997</v>
      </c>
      <c r="I24" s="206">
        <v>7.7689860949059983E-2</v>
      </c>
      <c r="J24" s="101"/>
      <c r="O24" s="127"/>
    </row>
    <row r="25" spans="1:15" x14ac:dyDescent="0.2">
      <c r="A25" s="173" t="s">
        <v>30</v>
      </c>
      <c r="B25" s="291">
        <v>483496.49598275911</v>
      </c>
      <c r="C25" s="346">
        <v>0.23854253087787772</v>
      </c>
      <c r="D25" s="199">
        <v>398969.23306611268</v>
      </c>
      <c r="E25" s="346">
        <v>0.39298881043558886</v>
      </c>
      <c r="F25" s="291">
        <v>314088.36738915823</v>
      </c>
      <c r="G25" s="346">
        <v>0.41855294754463446</v>
      </c>
      <c r="H25" s="199">
        <v>1196554.09643803</v>
      </c>
      <c r="I25" s="206">
        <v>0.31550451449788069</v>
      </c>
      <c r="J25" s="101"/>
      <c r="O25" s="98"/>
    </row>
    <row r="26" spans="1:15" ht="13.5" customHeight="1" x14ac:dyDescent="0.2">
      <c r="A26" s="171" t="s">
        <v>333</v>
      </c>
      <c r="B26" s="289">
        <v>-850741</v>
      </c>
      <c r="C26" s="345"/>
      <c r="D26" s="198">
        <v>-333762</v>
      </c>
      <c r="E26" s="345"/>
      <c r="F26" s="289">
        <v>-215061</v>
      </c>
      <c r="G26" s="345"/>
      <c r="H26" s="198">
        <v>-1399564</v>
      </c>
      <c r="I26" s="205"/>
      <c r="J26" s="10"/>
      <c r="O26" s="78"/>
    </row>
    <row r="27" spans="1:15" ht="13.5" customHeight="1" x14ac:dyDescent="0.2">
      <c r="A27" s="171" t="s">
        <v>330</v>
      </c>
      <c r="B27" s="289">
        <v>838940.06499999994</v>
      </c>
      <c r="C27" s="345">
        <v>0.11964179260707566</v>
      </c>
      <c r="D27" s="198">
        <v>584683.89100000006</v>
      </c>
      <c r="E27" s="345">
        <v>0.17056531701026462</v>
      </c>
      <c r="F27" s="289">
        <v>472493.42800000001</v>
      </c>
      <c r="G27" s="345">
        <v>0.18843734456683683</v>
      </c>
      <c r="H27" s="198">
        <v>1896117.3840000001</v>
      </c>
      <c r="I27" s="205">
        <v>0.1464472079209134</v>
      </c>
      <c r="J27" s="10"/>
      <c r="O27" s="78"/>
    </row>
    <row r="28" spans="1:15" ht="12.75" customHeight="1" x14ac:dyDescent="0.2">
      <c r="A28" s="173" t="s">
        <v>26</v>
      </c>
      <c r="B28" s="291">
        <v>512882.31199999998</v>
      </c>
      <c r="C28" s="346">
        <v>0.27641169950898342</v>
      </c>
      <c r="D28" s="199">
        <v>462832.05700000003</v>
      </c>
      <c r="E28" s="346">
        <v>0.33079551838939841</v>
      </c>
      <c r="F28" s="291">
        <v>385725.77799999999</v>
      </c>
      <c r="G28" s="346">
        <v>0.32905550522744687</v>
      </c>
      <c r="H28" s="199">
        <v>1361440.1469999999</v>
      </c>
      <c r="I28" s="206">
        <v>0.30754005517962935</v>
      </c>
      <c r="J28" s="101"/>
      <c r="O28" s="78"/>
    </row>
    <row r="29" spans="1:15" ht="12.75" customHeight="1" x14ac:dyDescent="0.2">
      <c r="A29" s="173" t="s">
        <v>0</v>
      </c>
      <c r="B29" s="291">
        <v>1195.3800000000001</v>
      </c>
      <c r="C29" s="346">
        <v>9.2468564667925295E-3</v>
      </c>
      <c r="D29" s="199">
        <v>201.108</v>
      </c>
      <c r="E29" s="346">
        <v>3.0985931421385841E-3</v>
      </c>
      <c r="F29" s="291">
        <v>53.51</v>
      </c>
      <c r="G29" s="346">
        <v>1.1173055576169067E-3</v>
      </c>
      <c r="H29" s="199">
        <v>1449.998</v>
      </c>
      <c r="I29" s="206">
        <v>5.9900142276666599E-3</v>
      </c>
      <c r="J29" s="101"/>
      <c r="O29" s="78"/>
    </row>
    <row r="30" spans="1:15" ht="12.75" customHeight="1" x14ac:dyDescent="0.2">
      <c r="A30" s="173" t="s">
        <v>1</v>
      </c>
      <c r="B30" s="291">
        <v>2275.4290000000001</v>
      </c>
      <c r="C30" s="346">
        <v>3.4683622901971654E-2</v>
      </c>
      <c r="D30" s="199">
        <v>594.93799999999999</v>
      </c>
      <c r="E30" s="346">
        <v>4.101276939839027E-2</v>
      </c>
      <c r="F30" s="291">
        <v>351.16899999999998</v>
      </c>
      <c r="G30" s="346">
        <v>5.4497174183812606E-2</v>
      </c>
      <c r="H30" s="199">
        <v>3221.5360000000001</v>
      </c>
      <c r="I30" s="206">
        <v>3.7219416365174285E-2</v>
      </c>
      <c r="J30" s="101"/>
      <c r="O30" s="78"/>
    </row>
    <row r="31" spans="1:15" ht="12.75" customHeight="1" x14ac:dyDescent="0.2">
      <c r="A31" s="173" t="s">
        <v>2</v>
      </c>
      <c r="B31" s="291">
        <v>96</v>
      </c>
      <c r="C31" s="346">
        <v>4.1637531237907225E-3</v>
      </c>
      <c r="D31" s="199">
        <v>17</v>
      </c>
      <c r="E31" s="346">
        <v>2.1984300364512621E-3</v>
      </c>
      <c r="F31" s="291">
        <v>7</v>
      </c>
      <c r="G31" s="346">
        <v>1.6881345124872518E-3</v>
      </c>
      <c r="H31" s="199">
        <v>120</v>
      </c>
      <c r="I31" s="206">
        <v>3.4349012646218736E-3</v>
      </c>
      <c r="J31" s="101"/>
    </row>
    <row r="32" spans="1:15" x14ac:dyDescent="0.2">
      <c r="A32" s="173" t="s">
        <v>6</v>
      </c>
      <c r="B32" s="291">
        <v>1528.797</v>
      </c>
      <c r="C32" s="346">
        <v>4.0362599848655797E-2</v>
      </c>
      <c r="D32" s="199">
        <v>1528.203</v>
      </c>
      <c r="E32" s="346">
        <v>7.3756416269546585E-2</v>
      </c>
      <c r="F32" s="291">
        <v>1383.3600000000001</v>
      </c>
      <c r="G32" s="346">
        <v>0.10197291676111267</v>
      </c>
      <c r="H32" s="199">
        <v>4440.3600000000006</v>
      </c>
      <c r="I32" s="206">
        <v>6.1533112045497898E-2</v>
      </c>
      <c r="J32" s="101"/>
    </row>
    <row r="33" spans="1:10" x14ac:dyDescent="0.2">
      <c r="A33" s="173" t="s">
        <v>25</v>
      </c>
      <c r="B33" s="291">
        <v>219308.13199999998</v>
      </c>
      <c r="C33" s="346">
        <v>7.2065468602837621E-2</v>
      </c>
      <c r="D33" s="199">
        <v>85433.08</v>
      </c>
      <c r="E33" s="346">
        <v>6.9125073068347337E-2</v>
      </c>
      <c r="F33" s="291">
        <v>62600.438999999998</v>
      </c>
      <c r="G33" s="346">
        <v>7.4465058794498148E-2</v>
      </c>
      <c r="H33" s="199">
        <v>367341.65100000001</v>
      </c>
      <c r="I33" s="206">
        <v>7.1749666350959695E-2</v>
      </c>
      <c r="J33" s="101"/>
    </row>
    <row r="34" spans="1:10" x14ac:dyDescent="0.2">
      <c r="A34" s="173" t="s">
        <v>5</v>
      </c>
      <c r="B34" s="291">
        <v>99597.672999999995</v>
      </c>
      <c r="C34" s="346">
        <v>5.8647877408973009E-2</v>
      </c>
      <c r="D34" s="199">
        <v>33360.228000000003</v>
      </c>
      <c r="E34" s="346">
        <v>5.2965869312869188E-2</v>
      </c>
      <c r="F34" s="291">
        <v>22129.319</v>
      </c>
      <c r="G34" s="346">
        <v>5.9498622400494597E-2</v>
      </c>
      <c r="H34" s="199">
        <v>155087.22</v>
      </c>
      <c r="I34" s="206">
        <v>5.7439598146568085E-2</v>
      </c>
      <c r="J34" s="101"/>
    </row>
    <row r="35" spans="1:10" x14ac:dyDescent="0.2">
      <c r="A35" s="173" t="s">
        <v>3</v>
      </c>
      <c r="B35" s="291">
        <v>2056.3420000000001</v>
      </c>
      <c r="C35" s="346">
        <v>1.2902582565775133E-2</v>
      </c>
      <c r="D35" s="199">
        <v>717.27700000000004</v>
      </c>
      <c r="E35" s="346">
        <v>1.3007436165179678E-2</v>
      </c>
      <c r="F35" s="291">
        <v>242.85300000000001</v>
      </c>
      <c r="G35" s="346">
        <v>4.8030784890463205E-3</v>
      </c>
      <c r="H35" s="199">
        <v>3016.4720000000002</v>
      </c>
      <c r="I35" s="206">
        <v>1.1379477550038404E-2</v>
      </c>
      <c r="J35" s="101"/>
    </row>
    <row r="36" spans="1:10" ht="12" customHeight="1" x14ac:dyDescent="0.2">
      <c r="A36" s="193" t="s">
        <v>185</v>
      </c>
      <c r="B36" s="71"/>
      <c r="C36" s="8"/>
      <c r="E36" s="103"/>
      <c r="F36" s="103"/>
      <c r="G36" s="103"/>
      <c r="I36" s="3"/>
    </row>
    <row r="37" spans="1:10" x14ac:dyDescent="0.2">
      <c r="A37" s="193"/>
      <c r="B37" s="71"/>
    </row>
    <row r="38" spans="1:10" x14ac:dyDescent="0.2">
      <c r="A38" s="103" t="s">
        <v>164</v>
      </c>
      <c r="B38" s="104">
        <f>+I7</f>
        <v>0.11316109041503523</v>
      </c>
      <c r="C38" s="93" t="str">
        <f>+B5</f>
        <v>Duben</v>
      </c>
      <c r="D38" s="103" t="str">
        <f>+D5</f>
        <v>Květen</v>
      </c>
      <c r="E38" s="103" t="str">
        <f>+F5</f>
        <v>Červen</v>
      </c>
    </row>
    <row r="39" spans="1:10" x14ac:dyDescent="0.2">
      <c r="A39" s="103" t="s">
        <v>59</v>
      </c>
      <c r="B39" s="104">
        <f>+I8</f>
        <v>0.15907700247690232</v>
      </c>
      <c r="C39" s="93"/>
      <c r="D39" s="103"/>
      <c r="E39" s="103"/>
    </row>
    <row r="40" spans="1:10" x14ac:dyDescent="0.2">
      <c r="A40" s="103" t="s">
        <v>116</v>
      </c>
      <c r="B40" s="104">
        <f t="shared" ref="B40" si="0">+I9</f>
        <v>0.23988082440867911</v>
      </c>
      <c r="C40" s="93"/>
      <c r="D40" s="103"/>
      <c r="E40" s="103"/>
      <c r="H40" s="116">
        <f>I7</f>
        <v>0.11316109041503523</v>
      </c>
    </row>
    <row r="41" spans="1:10" x14ac:dyDescent="0.2">
      <c r="B41" s="127"/>
      <c r="C41" s="78"/>
      <c r="H41" s="116">
        <f>I8</f>
        <v>0.15907700247690232</v>
      </c>
    </row>
    <row r="42" spans="1:10" x14ac:dyDescent="0.2">
      <c r="B42" s="78"/>
      <c r="C42" s="78"/>
      <c r="H42" s="116">
        <f>I9</f>
        <v>0.23988082440867911</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279</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9895.5858599999992</v>
      </c>
      <c r="C7" s="345">
        <v>0.25693016120796974</v>
      </c>
      <c r="D7" s="198">
        <v>9895.5858599999992</v>
      </c>
      <c r="E7" s="345">
        <v>0.25693096172627372</v>
      </c>
      <c r="F7" s="289">
        <v>9895.5858599999992</v>
      </c>
      <c r="G7" s="345">
        <v>0.25769653268366693</v>
      </c>
      <c r="H7" s="198">
        <v>9895.5858599999992</v>
      </c>
      <c r="I7" s="204">
        <v>0.25769653268366693</v>
      </c>
      <c r="J7" s="111"/>
      <c r="O7" s="60"/>
    </row>
    <row r="8" spans="1:15" x14ac:dyDescent="0.2">
      <c r="A8" s="170" t="s">
        <v>327</v>
      </c>
      <c r="B8" s="289">
        <v>2676636.5439999998</v>
      </c>
      <c r="C8" s="345">
        <v>0.20008846049251641</v>
      </c>
      <c r="D8" s="198">
        <v>2174669.6330000004</v>
      </c>
      <c r="E8" s="345">
        <v>0.23367852894546234</v>
      </c>
      <c r="F8" s="289">
        <v>1857569.9230000007</v>
      </c>
      <c r="G8" s="345">
        <v>0.23627990013754802</v>
      </c>
      <c r="H8" s="198">
        <v>6708876.1000000006</v>
      </c>
      <c r="I8" s="204">
        <v>0.21963732622084223</v>
      </c>
      <c r="J8" s="111"/>
      <c r="O8" s="60"/>
    </row>
    <row r="9" spans="1:15" x14ac:dyDescent="0.2">
      <c r="A9" s="170" t="s">
        <v>328</v>
      </c>
      <c r="B9" s="289">
        <v>1052363.4939999999</v>
      </c>
      <c r="C9" s="345">
        <v>0.13635264822138518</v>
      </c>
      <c r="D9" s="198">
        <v>631958.43999999994</v>
      </c>
      <c r="E9" s="345">
        <v>0.16024217659635087</v>
      </c>
      <c r="F9" s="289">
        <v>495109.62099999993</v>
      </c>
      <c r="G9" s="345">
        <v>0.16589087671766503</v>
      </c>
      <c r="H9" s="198">
        <v>2179431.5549999997</v>
      </c>
      <c r="I9" s="205">
        <v>0.14880449324258252</v>
      </c>
      <c r="J9" s="101"/>
      <c r="O9" s="104"/>
    </row>
    <row r="10" spans="1:15" x14ac:dyDescent="0.2">
      <c r="A10" s="173" t="s">
        <v>40</v>
      </c>
      <c r="B10" s="291">
        <v>129571.66899999998</v>
      </c>
      <c r="C10" s="346">
        <v>0.17102684218974984</v>
      </c>
      <c r="D10" s="199">
        <v>103566.59999999999</v>
      </c>
      <c r="E10" s="346">
        <v>0.21656293128296794</v>
      </c>
      <c r="F10" s="291">
        <v>82579.223999999987</v>
      </c>
      <c r="G10" s="346">
        <v>0.24490220867716608</v>
      </c>
      <c r="H10" s="199">
        <v>315717.49299999996</v>
      </c>
      <c r="I10" s="206">
        <v>0.2007064099112984</v>
      </c>
      <c r="J10" s="101"/>
      <c r="O10" s="127"/>
    </row>
    <row r="11" spans="1:15" x14ac:dyDescent="0.2">
      <c r="A11" s="173" t="s">
        <v>39</v>
      </c>
      <c r="B11" s="291">
        <v>1634.7980000000002</v>
      </c>
      <c r="C11" s="346">
        <v>3.042862742469581E-2</v>
      </c>
      <c r="D11" s="199">
        <v>1796.433</v>
      </c>
      <c r="E11" s="346">
        <v>4.6090322441603056E-2</v>
      </c>
      <c r="F11" s="291">
        <v>1704.2910000000002</v>
      </c>
      <c r="G11" s="346">
        <v>5.435233664936534E-2</v>
      </c>
      <c r="H11" s="199">
        <v>5135.5220000000008</v>
      </c>
      <c r="I11" s="206">
        <v>4.1396014161688685E-2</v>
      </c>
      <c r="J11" s="101"/>
      <c r="O11" s="127"/>
    </row>
    <row r="12" spans="1:15" x14ac:dyDescent="0.2">
      <c r="A12" s="173" t="s">
        <v>38</v>
      </c>
      <c r="B12" s="291">
        <v>818.48</v>
      </c>
      <c r="C12" s="346">
        <v>1.0562855147902724E-3</v>
      </c>
      <c r="D12" s="199">
        <v>262.27</v>
      </c>
      <c r="E12" s="346">
        <v>8.8483492697129435E-4</v>
      </c>
      <c r="F12" s="291">
        <v>119.33</v>
      </c>
      <c r="G12" s="346">
        <v>5.8090728761068351E-4</v>
      </c>
      <c r="H12" s="199">
        <v>1200.08</v>
      </c>
      <c r="I12" s="206">
        <v>9.3999188994597991E-4</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123</v>
      </c>
      <c r="C14" s="346">
        <v>0.10852551761377975</v>
      </c>
      <c r="D14" s="199">
        <v>118</v>
      </c>
      <c r="E14" s="346">
        <v>9.6156196777952521E-2</v>
      </c>
      <c r="F14" s="291">
        <v>112</v>
      </c>
      <c r="G14" s="346">
        <v>9.9935755585694924E-2</v>
      </c>
      <c r="H14" s="199">
        <v>353</v>
      </c>
      <c r="I14" s="206">
        <v>0.10139995128206307</v>
      </c>
      <c r="J14" s="101"/>
      <c r="O14" s="127"/>
    </row>
    <row r="15" spans="1:15" x14ac:dyDescent="0.2">
      <c r="A15" s="173" t="s">
        <v>62</v>
      </c>
      <c r="B15" s="291">
        <v>9</v>
      </c>
      <c r="C15" s="346">
        <v>0.12892135797163731</v>
      </c>
      <c r="D15" s="199">
        <v>14</v>
      </c>
      <c r="E15" s="346">
        <v>0.16226240148354196</v>
      </c>
      <c r="F15" s="291">
        <v>11</v>
      </c>
      <c r="G15" s="346">
        <v>0.11134730235853833</v>
      </c>
      <c r="H15" s="199">
        <v>34</v>
      </c>
      <c r="I15" s="206">
        <v>0.13339610797237916</v>
      </c>
      <c r="J15" s="101"/>
      <c r="O15" s="127"/>
    </row>
    <row r="16" spans="1:15" x14ac:dyDescent="0.2">
      <c r="A16" s="173" t="s">
        <v>37</v>
      </c>
      <c r="B16" s="291">
        <v>822460.04499999993</v>
      </c>
      <c r="C16" s="346">
        <v>0.23855583648404766</v>
      </c>
      <c r="D16" s="199">
        <v>461232.45</v>
      </c>
      <c r="E16" s="346">
        <v>0.29334943232673855</v>
      </c>
      <c r="F16" s="291">
        <v>379950.63099999999</v>
      </c>
      <c r="G16" s="346">
        <v>0.31759417270971291</v>
      </c>
      <c r="H16" s="199">
        <v>1663643.1259999999</v>
      </c>
      <c r="I16" s="206">
        <v>0.26762594964295155</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265</v>
      </c>
      <c r="C19" s="346">
        <v>3.722785437514177E-3</v>
      </c>
      <c r="D19" s="199">
        <v>18</v>
      </c>
      <c r="E19" s="346">
        <v>2.450519418222185E-4</v>
      </c>
      <c r="F19" s="291">
        <v>8</v>
      </c>
      <c r="G19" s="346">
        <v>1.0168486094817699E-4</v>
      </c>
      <c r="H19" s="199">
        <v>291</v>
      </c>
      <c r="I19" s="206">
        <v>1.3031123575851006E-3</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2212.77</v>
      </c>
      <c r="C21" s="346">
        <v>1.2067316381097726E-2</v>
      </c>
      <c r="D21" s="199">
        <v>2349.2199999999998</v>
      </c>
      <c r="E21" s="346">
        <v>1.0923072488513779E-2</v>
      </c>
      <c r="F21" s="291">
        <v>1643.63</v>
      </c>
      <c r="G21" s="346">
        <v>9.2365358205352636E-3</v>
      </c>
      <c r="H21" s="199">
        <v>6205.62</v>
      </c>
      <c r="I21" s="206">
        <v>1.0766409730064605E-2</v>
      </c>
      <c r="J21" s="101"/>
      <c r="O21" s="127"/>
    </row>
    <row r="22" spans="1:15" x14ac:dyDescent="0.2">
      <c r="A22" s="173" t="s">
        <v>32</v>
      </c>
      <c r="B22" s="291">
        <v>6000</v>
      </c>
      <c r="C22" s="346">
        <v>1.8550235298604625E-2</v>
      </c>
      <c r="D22" s="199">
        <v>13250</v>
      </c>
      <c r="E22" s="346">
        <v>5.7114382836570179E-2</v>
      </c>
      <c r="F22" s="291">
        <v>7344</v>
      </c>
      <c r="G22" s="346">
        <v>3.8663853253619318E-2</v>
      </c>
      <c r="H22" s="199">
        <v>26594</v>
      </c>
      <c r="I22" s="206">
        <v>3.5678374668730702E-2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334.04699999999997</v>
      </c>
      <c r="C24" s="346">
        <v>6.8981537562204228E-3</v>
      </c>
      <c r="D24" s="199">
        <v>297.44299999999998</v>
      </c>
      <c r="E24" s="346">
        <v>4.6973861419662609E-2</v>
      </c>
      <c r="F24" s="291">
        <v>1130.5989999999997</v>
      </c>
      <c r="G24" s="346">
        <v>0.44998947264100575</v>
      </c>
      <c r="H24" s="199">
        <v>1762.0889999999997</v>
      </c>
      <c r="I24" s="206">
        <v>3.0768010909974185E-2</v>
      </c>
      <c r="J24" s="101"/>
      <c r="O24" s="127"/>
    </row>
    <row r="25" spans="1:15" x14ac:dyDescent="0.2">
      <c r="A25" s="173" t="s">
        <v>30</v>
      </c>
      <c r="B25" s="291">
        <v>88934.685000000012</v>
      </c>
      <c r="C25" s="346">
        <v>4.3877680642970616E-2</v>
      </c>
      <c r="D25" s="199">
        <v>49054.023999999998</v>
      </c>
      <c r="E25" s="346">
        <v>4.8318719693466551E-2</v>
      </c>
      <c r="F25" s="291">
        <v>20506.915999999997</v>
      </c>
      <c r="G25" s="346">
        <v>2.7327437205643235E-2</v>
      </c>
      <c r="H25" s="199">
        <v>158495.625</v>
      </c>
      <c r="I25" s="206">
        <v>4.1791746285875495E-2</v>
      </c>
      <c r="J25" s="101"/>
      <c r="O25" s="98"/>
    </row>
    <row r="26" spans="1:15" ht="13.5" customHeight="1" x14ac:dyDescent="0.2">
      <c r="A26" s="171" t="s">
        <v>330</v>
      </c>
      <c r="B26" s="289">
        <v>898397.63600000006</v>
      </c>
      <c r="C26" s="345">
        <v>0.12812107578268903</v>
      </c>
      <c r="D26" s="198">
        <v>515986.31999999995</v>
      </c>
      <c r="E26" s="345">
        <v>0.15052470505598353</v>
      </c>
      <c r="F26" s="289">
        <v>388974.36199999996</v>
      </c>
      <c r="G26" s="345">
        <v>0.15512870981109078</v>
      </c>
      <c r="H26" s="198">
        <v>1803358.318</v>
      </c>
      <c r="I26" s="205">
        <v>0.13928293299802089</v>
      </c>
      <c r="J26" s="10"/>
      <c r="O26" s="78"/>
    </row>
    <row r="27" spans="1:15" ht="12.75" customHeight="1" x14ac:dyDescent="0.2">
      <c r="A27" s="173" t="s">
        <v>26</v>
      </c>
      <c r="B27" s="291">
        <v>300135.19099999999</v>
      </c>
      <c r="C27" s="346">
        <v>0.16175421979996715</v>
      </c>
      <c r="D27" s="199">
        <v>282552.087</v>
      </c>
      <c r="E27" s="346">
        <v>0.20194574398542881</v>
      </c>
      <c r="F27" s="291">
        <v>237150.50399999999</v>
      </c>
      <c r="G27" s="346">
        <v>0.20230869534642212</v>
      </c>
      <c r="H27" s="199">
        <v>819837.78199999989</v>
      </c>
      <c r="I27" s="206">
        <v>0.18519577028061954</v>
      </c>
      <c r="J27" s="101"/>
      <c r="O27" s="78"/>
    </row>
    <row r="28" spans="1:15" ht="12.75" customHeight="1" x14ac:dyDescent="0.2">
      <c r="A28" s="173" t="s">
        <v>0</v>
      </c>
      <c r="B28" s="291">
        <v>42062.162000000004</v>
      </c>
      <c r="C28" s="346">
        <v>0.3253716598043927</v>
      </c>
      <c r="D28" s="199">
        <v>18086.414000000001</v>
      </c>
      <c r="E28" s="346">
        <v>0.27866836916621562</v>
      </c>
      <c r="F28" s="291">
        <v>10073.053</v>
      </c>
      <c r="G28" s="346">
        <v>0.21032850119733984</v>
      </c>
      <c r="H28" s="199">
        <v>70221.629000000001</v>
      </c>
      <c r="I28" s="206">
        <v>0.2900890599848619</v>
      </c>
      <c r="J28" s="101"/>
      <c r="O28" s="78"/>
    </row>
    <row r="29" spans="1:15" ht="12.75" customHeight="1" x14ac:dyDescent="0.2">
      <c r="A29" s="173" t="s">
        <v>1</v>
      </c>
      <c r="B29" s="291">
        <v>13872.66</v>
      </c>
      <c r="C29" s="346">
        <v>0.21145643660481872</v>
      </c>
      <c r="D29" s="199">
        <v>4009.74</v>
      </c>
      <c r="E29" s="346">
        <v>0.2764162685313451</v>
      </c>
      <c r="F29" s="291">
        <v>1517.15</v>
      </c>
      <c r="G29" s="346">
        <v>0.23544329884748172</v>
      </c>
      <c r="H29" s="199">
        <v>19399.550000000003</v>
      </c>
      <c r="I29" s="206">
        <v>0.22412908896471026</v>
      </c>
      <c r="J29" s="101"/>
      <c r="O29" s="78"/>
    </row>
    <row r="30" spans="1:15" ht="12.75" customHeight="1" x14ac:dyDescent="0.2">
      <c r="A30" s="173" t="s">
        <v>2</v>
      </c>
      <c r="B30" s="291">
        <v>1439.5930000000001</v>
      </c>
      <c r="C30" s="346">
        <v>6.243864427851311E-2</v>
      </c>
      <c r="D30" s="199">
        <v>430.75200000000001</v>
      </c>
      <c r="E30" s="346">
        <v>5.5704596180085539E-2</v>
      </c>
      <c r="F30" s="291">
        <v>17.798999999999999</v>
      </c>
      <c r="G30" s="346">
        <v>4.2924437411086562E-3</v>
      </c>
      <c r="H30" s="199">
        <v>1888.144</v>
      </c>
      <c r="I30" s="206">
        <v>5.4046568444901695E-2</v>
      </c>
      <c r="J30" s="101"/>
    </row>
    <row r="31" spans="1:15" x14ac:dyDescent="0.2">
      <c r="A31" s="173" t="s">
        <v>6</v>
      </c>
      <c r="B31" s="291">
        <v>9864.6099999999988</v>
      </c>
      <c r="C31" s="346">
        <v>0.26044092583452766</v>
      </c>
      <c r="D31" s="199">
        <v>2913.91</v>
      </c>
      <c r="E31" s="346">
        <v>0.14063547770289322</v>
      </c>
      <c r="F31" s="291">
        <v>1705.4499999999998</v>
      </c>
      <c r="G31" s="346">
        <v>0.12571543986398304</v>
      </c>
      <c r="H31" s="199">
        <v>14483.969999999998</v>
      </c>
      <c r="I31" s="206">
        <v>0.20071429993820997</v>
      </c>
      <c r="J31" s="101"/>
    </row>
    <row r="32" spans="1:15" x14ac:dyDescent="0.2">
      <c r="A32" s="173" t="s">
        <v>25</v>
      </c>
      <c r="B32" s="291">
        <v>356113.266</v>
      </c>
      <c r="C32" s="346">
        <v>0.11702014492548306</v>
      </c>
      <c r="D32" s="199">
        <v>145216.783</v>
      </c>
      <c r="E32" s="346">
        <v>0.11749688452792921</v>
      </c>
      <c r="F32" s="291">
        <v>99016.664999999994</v>
      </c>
      <c r="G32" s="346">
        <v>0.11778322801953717</v>
      </c>
      <c r="H32" s="199">
        <v>600346.71400000004</v>
      </c>
      <c r="I32" s="206">
        <v>0.11726052928420858</v>
      </c>
      <c r="J32" s="101"/>
    </row>
    <row r="33" spans="1:10" x14ac:dyDescent="0.2">
      <c r="A33" s="173" t="s">
        <v>5</v>
      </c>
      <c r="B33" s="291">
        <v>158247.53300000005</v>
      </c>
      <c r="C33" s="346">
        <v>9.3183722431511171E-2</v>
      </c>
      <c r="D33" s="199">
        <v>56672.03100000001</v>
      </c>
      <c r="E33" s="346">
        <v>8.9977903857277941E-2</v>
      </c>
      <c r="F33" s="291">
        <v>33320.043999999994</v>
      </c>
      <c r="G33" s="346">
        <v>8.9586883189847158E-2</v>
      </c>
      <c r="H33" s="199">
        <v>248239.60800000007</v>
      </c>
      <c r="I33" s="206">
        <v>9.194041473940659E-2</v>
      </c>
      <c r="J33" s="101"/>
    </row>
    <row r="34" spans="1:10" x14ac:dyDescent="0.2">
      <c r="A34" s="173" t="s">
        <v>3</v>
      </c>
      <c r="B34" s="291">
        <v>16662.620999999999</v>
      </c>
      <c r="C34" s="346">
        <v>0.10455013962401126</v>
      </c>
      <c r="D34" s="199">
        <v>6104.603000000001</v>
      </c>
      <c r="E34" s="346">
        <v>0.11070372232242826</v>
      </c>
      <c r="F34" s="291">
        <v>6173.697000000001</v>
      </c>
      <c r="G34" s="346">
        <v>0.1221016469164054</v>
      </c>
      <c r="H34" s="199">
        <v>28940.921000000002</v>
      </c>
      <c r="I34" s="206">
        <v>0.10917805993124916</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0.25769653268366693</v>
      </c>
      <c r="C38" s="93" t="str">
        <f>+B5</f>
        <v>Duben</v>
      </c>
      <c r="D38" s="103" t="str">
        <f>+D5</f>
        <v>Květen</v>
      </c>
      <c r="E38" s="103" t="str">
        <f>+F5</f>
        <v>Červen</v>
      </c>
    </row>
    <row r="39" spans="1:10" x14ac:dyDescent="0.2">
      <c r="A39" s="103" t="s">
        <v>59</v>
      </c>
      <c r="B39" s="104">
        <f>+I8</f>
        <v>0.21963732622084223</v>
      </c>
      <c r="C39" s="93"/>
      <c r="D39" s="103"/>
      <c r="E39" s="103"/>
      <c r="H39" s="116"/>
    </row>
    <row r="40" spans="1:10" x14ac:dyDescent="0.2">
      <c r="A40" s="103" t="s">
        <v>116</v>
      </c>
      <c r="B40" s="104">
        <f t="shared" ref="B40" si="0">+I9</f>
        <v>0.14880449324258252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view="pageBreakPreview" zoomScaleNormal="70" zoomScaleSheetLayoutView="100" workbookViewId="0">
      <selection activeCell="J36" sqref="J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280</v>
      </c>
      <c r="I1" s="246" t="str">
        <f>'3'!N1</f>
        <v>II. čtvrtletí 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7">
        <v>2022</v>
      </c>
      <c r="B5" s="373" t="s">
        <v>11</v>
      </c>
      <c r="C5" s="375"/>
      <c r="D5" s="373" t="s">
        <v>12</v>
      </c>
      <c r="E5" s="375"/>
      <c r="F5" s="373" t="s">
        <v>13</v>
      </c>
      <c r="G5" s="375"/>
      <c r="H5" s="373" t="s">
        <v>7</v>
      </c>
      <c r="I5" s="374"/>
    </row>
    <row r="6" spans="1:15" x14ac:dyDescent="0.2">
      <c r="A6" s="388"/>
      <c r="B6" s="283" t="s">
        <v>288</v>
      </c>
      <c r="C6" s="284" t="s">
        <v>289</v>
      </c>
      <c r="D6" s="283" t="s">
        <v>288</v>
      </c>
      <c r="E6" s="284" t="s">
        <v>289</v>
      </c>
      <c r="F6" s="283" t="s">
        <v>288</v>
      </c>
      <c r="G6" s="284" t="s">
        <v>289</v>
      </c>
      <c r="H6" s="283" t="s">
        <v>288</v>
      </c>
      <c r="I6" s="302" t="s">
        <v>289</v>
      </c>
      <c r="J6" s="109"/>
      <c r="O6" s="109"/>
    </row>
    <row r="7" spans="1:15" ht="13.5" x14ac:dyDescent="0.2">
      <c r="A7" s="170" t="s">
        <v>196</v>
      </c>
      <c r="B7" s="289">
        <v>1270.9349999999997</v>
      </c>
      <c r="C7" s="345">
        <v>3.2998706600566141E-2</v>
      </c>
      <c r="D7" s="198">
        <v>1269.7879999999996</v>
      </c>
      <c r="E7" s="345">
        <v>3.2969028478368599E-2</v>
      </c>
      <c r="F7" s="289">
        <v>1268.6749999999995</v>
      </c>
      <c r="G7" s="345">
        <v>3.3038281232441458E-2</v>
      </c>
      <c r="H7" s="198">
        <v>1268.6749999999995</v>
      </c>
      <c r="I7" s="204">
        <v>3.3038281232441458E-2</v>
      </c>
      <c r="J7" s="111"/>
      <c r="O7" s="60"/>
    </row>
    <row r="8" spans="1:15" x14ac:dyDescent="0.2">
      <c r="A8" s="170" t="s">
        <v>327</v>
      </c>
      <c r="B8" s="289">
        <v>589098.18000000005</v>
      </c>
      <c r="C8" s="345">
        <v>4.4037263176192866E-2</v>
      </c>
      <c r="D8" s="198">
        <v>405479.10800000007</v>
      </c>
      <c r="E8" s="345">
        <v>4.3570646335299355E-2</v>
      </c>
      <c r="F8" s="289">
        <v>369902.02900000004</v>
      </c>
      <c r="G8" s="345">
        <v>4.705094187337161E-2</v>
      </c>
      <c r="H8" s="198">
        <v>1364479.3170000003</v>
      </c>
      <c r="I8" s="204">
        <v>4.4670759215469938E-2</v>
      </c>
      <c r="J8" s="111"/>
      <c r="O8" s="60"/>
    </row>
    <row r="9" spans="1:15" x14ac:dyDescent="0.2">
      <c r="A9" s="170" t="s">
        <v>328</v>
      </c>
      <c r="B9" s="289">
        <v>336451.63172668091</v>
      </c>
      <c r="C9" s="345">
        <v>4.3593369825064614E-2</v>
      </c>
      <c r="D9" s="198">
        <v>188245.56770585201</v>
      </c>
      <c r="E9" s="345">
        <v>4.7732378578251869E-2</v>
      </c>
      <c r="F9" s="289">
        <v>158759.79994903231</v>
      </c>
      <c r="G9" s="345">
        <v>5.3193881282032465E-2</v>
      </c>
      <c r="H9" s="198">
        <v>683456.99938156526</v>
      </c>
      <c r="I9" s="205">
        <v>4.6664219490054074E-2</v>
      </c>
      <c r="J9" s="101"/>
      <c r="O9" s="104"/>
    </row>
    <row r="10" spans="1:15" x14ac:dyDescent="0.2">
      <c r="A10" s="173" t="s">
        <v>40</v>
      </c>
      <c r="B10" s="291">
        <v>37340.175999999999</v>
      </c>
      <c r="C10" s="346">
        <v>4.9286795773924044E-2</v>
      </c>
      <c r="D10" s="199">
        <v>19538.298999999999</v>
      </c>
      <c r="E10" s="346">
        <v>4.0855558681303451E-2</v>
      </c>
      <c r="F10" s="291">
        <v>10403.047</v>
      </c>
      <c r="G10" s="346">
        <v>3.0851939069715246E-2</v>
      </c>
      <c r="H10" s="199">
        <v>67281.521999999997</v>
      </c>
      <c r="I10" s="206">
        <v>4.2771886364839605E-2</v>
      </c>
      <c r="J10" s="101"/>
      <c r="O10" s="127"/>
    </row>
    <row r="11" spans="1:15" x14ac:dyDescent="0.2">
      <c r="A11" s="173" t="s">
        <v>39</v>
      </c>
      <c r="B11" s="291">
        <v>1345.87</v>
      </c>
      <c r="C11" s="346">
        <v>2.505078718720927E-2</v>
      </c>
      <c r="D11" s="199">
        <v>798.31</v>
      </c>
      <c r="E11" s="346">
        <v>2.0481902363381283E-2</v>
      </c>
      <c r="F11" s="291">
        <v>400.45</v>
      </c>
      <c r="G11" s="346">
        <v>1.2770937129421178E-2</v>
      </c>
      <c r="H11" s="199">
        <v>2544.6299999999997</v>
      </c>
      <c r="I11" s="206">
        <v>2.0511554524789855E-2</v>
      </c>
      <c r="J11" s="101"/>
      <c r="O11" s="127"/>
    </row>
    <row r="12" spans="1:15" x14ac:dyDescent="0.2">
      <c r="A12" s="173" t="s">
        <v>38</v>
      </c>
      <c r="B12" s="291">
        <v>10016.040000000001</v>
      </c>
      <c r="C12" s="346">
        <v>1.2926153317808572E-2</v>
      </c>
      <c r="D12" s="199">
        <v>3127.08</v>
      </c>
      <c r="E12" s="346">
        <v>1.0550004207242138E-2</v>
      </c>
      <c r="F12" s="291">
        <v>2104.64</v>
      </c>
      <c r="G12" s="346">
        <v>1.0245543566554504E-2</v>
      </c>
      <c r="H12" s="199">
        <v>15247.76</v>
      </c>
      <c r="I12" s="206">
        <v>1.1943179404575293E-2</v>
      </c>
      <c r="J12" s="101"/>
      <c r="O12" s="127"/>
    </row>
    <row r="13" spans="1:15" x14ac:dyDescent="0.2">
      <c r="A13" s="173" t="s">
        <v>60</v>
      </c>
      <c r="B13" s="291">
        <v>0</v>
      </c>
      <c r="C13" s="346">
        <v>0</v>
      </c>
      <c r="D13" s="199">
        <v>52.1</v>
      </c>
      <c r="E13" s="346">
        <v>1.907428573939034E-2</v>
      </c>
      <c r="F13" s="291">
        <v>81.599999999999994</v>
      </c>
      <c r="G13" s="346">
        <v>3.2557278466871377E-2</v>
      </c>
      <c r="H13" s="199">
        <v>133.69999999999999</v>
      </c>
      <c r="I13" s="206">
        <v>1.3976908098849878E-2</v>
      </c>
      <c r="J13" s="101"/>
      <c r="O13" s="127"/>
    </row>
    <row r="14" spans="1:15" x14ac:dyDescent="0.2">
      <c r="A14" s="173" t="s">
        <v>61</v>
      </c>
      <c r="B14" s="291">
        <v>2.2240000000000002</v>
      </c>
      <c r="C14" s="346">
        <v>1.9622825298621642E-3</v>
      </c>
      <c r="D14" s="199">
        <v>21.63</v>
      </c>
      <c r="E14" s="346">
        <v>1.7625919799212821E-2</v>
      </c>
      <c r="F14" s="291">
        <v>0</v>
      </c>
      <c r="G14" s="346">
        <v>0</v>
      </c>
      <c r="H14" s="199">
        <v>23.853999999999999</v>
      </c>
      <c r="I14" s="206">
        <v>6.852108889185078E-3</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193555.144</v>
      </c>
      <c r="C16" s="346">
        <v>5.6140975556703554E-2</v>
      </c>
      <c r="D16" s="199">
        <v>115918.421</v>
      </c>
      <c r="E16" s="346">
        <v>7.372552168990254E-2</v>
      </c>
      <c r="F16" s="291">
        <v>112360.899</v>
      </c>
      <c r="G16" s="346">
        <v>9.3920535594069349E-2</v>
      </c>
      <c r="H16" s="199">
        <v>421834.46400000004</v>
      </c>
      <c r="I16" s="206">
        <v>6.785941483229227E-2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2945</v>
      </c>
      <c r="C19" s="346">
        <v>4.1372087220676416E-2</v>
      </c>
      <c r="D19" s="199">
        <v>624</v>
      </c>
      <c r="E19" s="346">
        <v>8.4951339831702416E-3</v>
      </c>
      <c r="F19" s="291">
        <v>1255</v>
      </c>
      <c r="G19" s="346">
        <v>1.5951812561245268E-2</v>
      </c>
      <c r="H19" s="199">
        <v>4824</v>
      </c>
      <c r="I19" s="206">
        <v>2.1602110010276718E-2</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2531.4</v>
      </c>
      <c r="C21" s="346">
        <v>1.380496151299538E-2</v>
      </c>
      <c r="D21" s="199">
        <v>2756</v>
      </c>
      <c r="E21" s="346">
        <v>1.2814460875671063E-2</v>
      </c>
      <c r="F21" s="291">
        <v>2546.6</v>
      </c>
      <c r="G21" s="346">
        <v>1.4310862007005895E-2</v>
      </c>
      <c r="H21" s="199">
        <v>7834</v>
      </c>
      <c r="I21" s="206">
        <v>1.3591559558162781E-2</v>
      </c>
      <c r="J21" s="101"/>
      <c r="O21" s="127"/>
    </row>
    <row r="22" spans="1:15" x14ac:dyDescent="0.2">
      <c r="A22" s="173" t="s">
        <v>32</v>
      </c>
      <c r="B22" s="291">
        <v>14109</v>
      </c>
      <c r="C22" s="346">
        <v>4.3620878304668778E-2</v>
      </c>
      <c r="D22" s="199">
        <v>8311</v>
      </c>
      <c r="E22" s="346">
        <v>3.5824727226772428E-2</v>
      </c>
      <c r="F22" s="291">
        <v>6960</v>
      </c>
      <c r="G22" s="346">
        <v>3.6642213867809151E-2</v>
      </c>
      <c r="H22" s="199">
        <v>29380</v>
      </c>
      <c r="I22" s="206">
        <v>3.941605804945883E-2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56.13</v>
      </c>
      <c r="C24" s="346">
        <v>1.1590984811617898E-3</v>
      </c>
      <c r="D24" s="199">
        <v>248.75</v>
      </c>
      <c r="E24" s="346">
        <v>3.9283990640697805E-2</v>
      </c>
      <c r="F24" s="291">
        <v>11.7</v>
      </c>
      <c r="G24" s="346">
        <v>4.6567145644917148E-3</v>
      </c>
      <c r="H24" s="199">
        <v>316.58</v>
      </c>
      <c r="I24" s="206">
        <v>5.5278347994225201E-3</v>
      </c>
      <c r="J24" s="101"/>
      <c r="O24" s="127"/>
    </row>
    <row r="25" spans="1:15" x14ac:dyDescent="0.2">
      <c r="A25" s="173" t="s">
        <v>30</v>
      </c>
      <c r="B25" s="291">
        <v>74550.64772668088</v>
      </c>
      <c r="C25" s="346">
        <v>3.6781032199955585E-2</v>
      </c>
      <c r="D25" s="199">
        <v>36849.977705852019</v>
      </c>
      <c r="E25" s="346">
        <v>3.6297608193765214E-2</v>
      </c>
      <c r="F25" s="291">
        <v>22635.863949032286</v>
      </c>
      <c r="G25" s="346">
        <v>3.0164465035242907E-2</v>
      </c>
      <c r="H25" s="199">
        <v>134036.48938156519</v>
      </c>
      <c r="I25" s="206">
        <v>3.5342420065435989E-2</v>
      </c>
      <c r="J25" s="101"/>
      <c r="O25" s="98"/>
    </row>
    <row r="26" spans="1:15" ht="13.5" customHeight="1" x14ac:dyDescent="0.2">
      <c r="A26" s="171" t="s">
        <v>330</v>
      </c>
      <c r="B26" s="289">
        <v>329922.342</v>
      </c>
      <c r="C26" s="345">
        <v>4.70504414615181E-2</v>
      </c>
      <c r="D26" s="198">
        <v>180424.29199999999</v>
      </c>
      <c r="E26" s="345">
        <v>5.2633785597716323E-2</v>
      </c>
      <c r="F26" s="289">
        <v>151807.24100000004</v>
      </c>
      <c r="G26" s="345">
        <v>6.0542965647466834E-2</v>
      </c>
      <c r="H26" s="198">
        <v>662153.875</v>
      </c>
      <c r="I26" s="205">
        <v>5.1141657698004356E-2</v>
      </c>
      <c r="J26" s="10"/>
      <c r="O26" s="78"/>
    </row>
    <row r="27" spans="1:15" ht="12.75" customHeight="1" x14ac:dyDescent="0.2">
      <c r="A27" s="173" t="s">
        <v>26</v>
      </c>
      <c r="B27" s="291">
        <v>161452.70600000001</v>
      </c>
      <c r="C27" s="346">
        <v>8.701297707413283E-2</v>
      </c>
      <c r="D27" s="199">
        <v>118813.425</v>
      </c>
      <c r="E27" s="346">
        <v>8.491838004750589E-2</v>
      </c>
      <c r="F27" s="291">
        <v>110181.57100000001</v>
      </c>
      <c r="G27" s="346">
        <v>9.3993854131674895E-2</v>
      </c>
      <c r="H27" s="199">
        <v>390447.70199999999</v>
      </c>
      <c r="I27" s="206">
        <v>8.8199476181481731E-2</v>
      </c>
      <c r="J27" s="101"/>
      <c r="O27" s="78"/>
    </row>
    <row r="28" spans="1:15" ht="12.75" customHeight="1" x14ac:dyDescent="0.2">
      <c r="A28" s="173" t="s">
        <v>0</v>
      </c>
      <c r="B28" s="291">
        <v>65.460000000000008</v>
      </c>
      <c r="C28" s="346">
        <v>5.0636552754457903E-4</v>
      </c>
      <c r="D28" s="199">
        <v>15.77</v>
      </c>
      <c r="E28" s="346">
        <v>2.4297797129664396E-4</v>
      </c>
      <c r="F28" s="291">
        <v>10.45</v>
      </c>
      <c r="G28" s="346">
        <v>2.181992726050584E-4</v>
      </c>
      <c r="H28" s="199">
        <v>91.68</v>
      </c>
      <c r="I28" s="206">
        <v>3.7873466335296976E-4</v>
      </c>
      <c r="J28" s="101"/>
      <c r="O28" s="78"/>
    </row>
    <row r="29" spans="1:15" ht="12.75" customHeight="1" x14ac:dyDescent="0.2">
      <c r="A29" s="173" t="s">
        <v>1</v>
      </c>
      <c r="B29" s="291">
        <v>1593.3899999999999</v>
      </c>
      <c r="C29" s="346">
        <v>2.4287524636353235E-2</v>
      </c>
      <c r="D29" s="199">
        <v>389.7</v>
      </c>
      <c r="E29" s="346">
        <v>2.6864440050144198E-2</v>
      </c>
      <c r="F29" s="291">
        <v>246.82</v>
      </c>
      <c r="G29" s="346">
        <v>3.8303473632492126E-2</v>
      </c>
      <c r="H29" s="199">
        <v>2229.91</v>
      </c>
      <c r="I29" s="206">
        <v>2.57628500028762E-2</v>
      </c>
      <c r="J29" s="101"/>
      <c r="O29" s="78"/>
    </row>
    <row r="30" spans="1:15" ht="12.75" customHeight="1" x14ac:dyDescent="0.2">
      <c r="A30" s="173" t="s">
        <v>2</v>
      </c>
      <c r="B30" s="291">
        <v>1258.847</v>
      </c>
      <c r="C30" s="346">
        <v>5.459925133983938E-2</v>
      </c>
      <c r="D30" s="199">
        <v>295.39100000000002</v>
      </c>
      <c r="E30" s="346">
        <v>3.8199790993963229E-2</v>
      </c>
      <c r="F30" s="291">
        <v>194.23</v>
      </c>
      <c r="G30" s="346">
        <v>4.6840909480056987E-2</v>
      </c>
      <c r="H30" s="199">
        <v>1748.4680000000001</v>
      </c>
      <c r="I30" s="206">
        <v>5.0048457869590654E-2</v>
      </c>
      <c r="J30" s="101"/>
    </row>
    <row r="31" spans="1:15" x14ac:dyDescent="0.2">
      <c r="A31" s="173" t="s">
        <v>6</v>
      </c>
      <c r="B31" s="291">
        <v>1003.05</v>
      </c>
      <c r="C31" s="346">
        <v>2.6482067781526387E-2</v>
      </c>
      <c r="D31" s="199">
        <v>701.56999999999994</v>
      </c>
      <c r="E31" s="346">
        <v>3.3860219461829218E-2</v>
      </c>
      <c r="F31" s="291">
        <v>578.56999999999994</v>
      </c>
      <c r="G31" s="346">
        <v>4.2648674568063955E-2</v>
      </c>
      <c r="H31" s="199">
        <v>2283.1899999999996</v>
      </c>
      <c r="I31" s="206">
        <v>3.1639728781261048E-2</v>
      </c>
      <c r="J31" s="101"/>
    </row>
    <row r="32" spans="1:15" x14ac:dyDescent="0.2">
      <c r="A32" s="173" t="s">
        <v>25</v>
      </c>
      <c r="B32" s="291">
        <v>112351.106</v>
      </c>
      <c r="C32" s="346">
        <v>3.691899168580344E-2</v>
      </c>
      <c r="D32" s="199">
        <v>43661.35</v>
      </c>
      <c r="E32" s="346">
        <v>3.5326995222608001E-2</v>
      </c>
      <c r="F32" s="291">
        <v>29456.782999999999</v>
      </c>
      <c r="G32" s="346">
        <v>3.5039707596807322E-2</v>
      </c>
      <c r="H32" s="199">
        <v>185469.239</v>
      </c>
      <c r="I32" s="206">
        <v>3.6226101724077024E-2</v>
      </c>
      <c r="J32" s="101"/>
    </row>
    <row r="33" spans="1:10" x14ac:dyDescent="0.2">
      <c r="A33" s="173" t="s">
        <v>5</v>
      </c>
      <c r="B33" s="291">
        <v>51761.536</v>
      </c>
      <c r="C33" s="346">
        <v>3.0479670120687894E-2</v>
      </c>
      <c r="D33" s="199">
        <v>16526.286000000004</v>
      </c>
      <c r="E33" s="346">
        <v>2.6238702700206361E-2</v>
      </c>
      <c r="F33" s="291">
        <v>11138.817000000001</v>
      </c>
      <c r="G33" s="346">
        <v>2.9948696870030666E-2</v>
      </c>
      <c r="H33" s="199">
        <v>79426.638999999996</v>
      </c>
      <c r="I33" s="206">
        <v>2.9417215849845864E-2</v>
      </c>
      <c r="J33" s="101"/>
    </row>
    <row r="34" spans="1:10" x14ac:dyDescent="0.2">
      <c r="A34" s="173" t="s">
        <v>3</v>
      </c>
      <c r="B34" s="291">
        <v>436.24700000000001</v>
      </c>
      <c r="C34" s="346">
        <v>2.7372455246120072E-3</v>
      </c>
      <c r="D34" s="199">
        <v>20.8</v>
      </c>
      <c r="E34" s="346">
        <v>3.7719691588568614E-4</v>
      </c>
      <c r="F34" s="291">
        <v>0</v>
      </c>
      <c r="G34" s="346">
        <v>0</v>
      </c>
      <c r="H34" s="199">
        <v>457.04700000000003</v>
      </c>
      <c r="I34" s="206">
        <v>1.7241850996171696E-3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3.3038281232441458E-2</v>
      </c>
      <c r="C38" s="93" t="str">
        <f>+B5</f>
        <v>Duben</v>
      </c>
      <c r="D38" s="103" t="str">
        <f>+D5</f>
        <v>Květen</v>
      </c>
      <c r="E38" s="103" t="str">
        <f>+F5</f>
        <v>Červen</v>
      </c>
    </row>
    <row r="39" spans="1:10" x14ac:dyDescent="0.2">
      <c r="A39" s="103" t="s">
        <v>59</v>
      </c>
      <c r="B39" s="104">
        <f>+I8</f>
        <v>4.4670759215469938E-2</v>
      </c>
      <c r="C39" s="93"/>
      <c r="D39" s="103"/>
      <c r="E39" s="103"/>
      <c r="H39" s="116">
        <f>I7</f>
        <v>3.3038281232441458E-2</v>
      </c>
    </row>
    <row r="40" spans="1:10" x14ac:dyDescent="0.2">
      <c r="A40" s="103" t="s">
        <v>116</v>
      </c>
      <c r="B40" s="104">
        <f t="shared" ref="B40" si="0">+I9</f>
        <v>4.6664219490054074E-2</v>
      </c>
      <c r="C40" s="93"/>
      <c r="D40" s="103"/>
      <c r="E40" s="103"/>
      <c r="H40" s="116">
        <f>I8</f>
        <v>4.4670759215469938E-2</v>
      </c>
    </row>
    <row r="41" spans="1:10" x14ac:dyDescent="0.2">
      <c r="B41" s="78"/>
      <c r="C41" s="78"/>
      <c r="H41" s="116">
        <f>I9</f>
        <v>4.6664219490054074E-2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P45"/>
  <sheetViews>
    <sheetView showGridLines="0" view="pageBreakPreview" zoomScaleNormal="70" zoomScaleSheetLayoutView="100" workbookViewId="0">
      <selection activeCell="W21" sqref="W21"/>
    </sheetView>
  </sheetViews>
  <sheetFormatPr defaultColWidth="9.140625" defaultRowHeight="12" x14ac:dyDescent="0.2"/>
  <cols>
    <col min="1" max="1" width="30.5703125" style="66" customWidth="1"/>
    <col min="2" max="3" width="8.28515625" style="66" customWidth="1"/>
    <col min="4" max="4" width="5.7109375" style="66" customWidth="1"/>
    <col min="5" max="6" width="8.28515625" style="66" customWidth="1"/>
    <col min="7" max="7" width="5.7109375" style="66" customWidth="1"/>
    <col min="8" max="9" width="8.28515625" style="66" customWidth="1"/>
    <col min="10" max="10" width="5.7109375" style="66" customWidth="1"/>
    <col min="11" max="11" width="8.7109375" style="66" customWidth="1"/>
    <col min="12" max="12" width="8.28515625" style="66" customWidth="1"/>
    <col min="13" max="13" width="7.28515625" style="66" customWidth="1"/>
    <col min="14" max="16384" width="9.140625" style="66"/>
  </cols>
  <sheetData>
    <row r="1" spans="1:16" s="76" customFormat="1" ht="20.25" x14ac:dyDescent="0.3">
      <c r="A1" s="180" t="s">
        <v>281</v>
      </c>
      <c r="B1" s="72"/>
      <c r="C1" s="72"/>
      <c r="D1" s="72"/>
      <c r="E1" s="72"/>
      <c r="F1" s="72"/>
      <c r="G1" s="72"/>
      <c r="H1" s="72"/>
      <c r="I1" s="72"/>
      <c r="J1" s="65"/>
      <c r="M1" s="246" t="str">
        <f>'3'!N1</f>
        <v>II. čtvrtletí 2022</v>
      </c>
    </row>
    <row r="2" spans="1:16" ht="6" customHeight="1" x14ac:dyDescent="0.2">
      <c r="A2" s="7"/>
      <c r="B2" s="7"/>
      <c r="C2" s="7"/>
      <c r="D2" s="7"/>
      <c r="E2" s="7"/>
      <c r="F2" s="7"/>
      <c r="G2" s="7"/>
      <c r="H2" s="7"/>
      <c r="I2" s="7"/>
      <c r="J2" s="7"/>
    </row>
    <row r="3" spans="1:16" x14ac:dyDescent="0.2">
      <c r="A3" s="372">
        <v>2022</v>
      </c>
      <c r="B3" s="373" t="s">
        <v>11</v>
      </c>
      <c r="C3" s="374"/>
      <c r="D3" s="375"/>
      <c r="E3" s="373" t="s">
        <v>12</v>
      </c>
      <c r="F3" s="374"/>
      <c r="G3" s="375"/>
      <c r="H3" s="373" t="s">
        <v>13</v>
      </c>
      <c r="I3" s="374"/>
      <c r="J3" s="375"/>
      <c r="K3" s="374" t="s">
        <v>7</v>
      </c>
      <c r="L3" s="374"/>
      <c r="M3" s="374"/>
      <c r="N3" s="129"/>
    </row>
    <row r="4" spans="1:16" ht="25.5" customHeight="1" x14ac:dyDescent="0.2">
      <c r="A4" s="372"/>
      <c r="B4" s="283" t="s">
        <v>162</v>
      </c>
      <c r="C4" s="282" t="s">
        <v>165</v>
      </c>
      <c r="D4" s="294" t="s">
        <v>170</v>
      </c>
      <c r="E4" s="283" t="s">
        <v>162</v>
      </c>
      <c r="F4" s="282" t="s">
        <v>165</v>
      </c>
      <c r="G4" s="294" t="s">
        <v>170</v>
      </c>
      <c r="H4" s="283" t="s">
        <v>162</v>
      </c>
      <c r="I4" s="282" t="s">
        <v>165</v>
      </c>
      <c r="J4" s="294" t="s">
        <v>170</v>
      </c>
      <c r="K4" s="226" t="s">
        <v>162</v>
      </c>
      <c r="L4" s="226" t="s">
        <v>165</v>
      </c>
      <c r="M4" s="227" t="s">
        <v>170</v>
      </c>
      <c r="N4" s="129"/>
      <c r="P4" s="132"/>
    </row>
    <row r="5" spans="1:16" x14ac:dyDescent="0.2">
      <c r="A5" s="171" t="s">
        <v>188</v>
      </c>
      <c r="B5" s="289">
        <v>12624.152535339937</v>
      </c>
      <c r="C5" s="198">
        <v>8205.5712860000003</v>
      </c>
      <c r="D5" s="295">
        <v>0.64998987163925648</v>
      </c>
      <c r="E5" s="289">
        <v>8560.2659571713539</v>
      </c>
      <c r="F5" s="198">
        <v>5299.4828709999992</v>
      </c>
      <c r="G5" s="295">
        <v>0.61907923159330847</v>
      </c>
      <c r="H5" s="289">
        <v>7174.3132444101866</v>
      </c>
      <c r="I5" s="198">
        <v>4167.8284519999997</v>
      </c>
      <c r="J5" s="295">
        <v>0.580937618697836</v>
      </c>
      <c r="K5" s="198">
        <v>28358.731736921472</v>
      </c>
      <c r="L5" s="198">
        <v>17672.882609</v>
      </c>
      <c r="M5" s="248">
        <v>0.62319016142710293</v>
      </c>
      <c r="N5" s="129"/>
      <c r="P5" s="128"/>
    </row>
    <row r="6" spans="1:16" x14ac:dyDescent="0.2">
      <c r="A6" s="169" t="s">
        <v>40</v>
      </c>
      <c r="B6" s="285">
        <v>1974.3461030000008</v>
      </c>
      <c r="C6" s="281">
        <v>1462.6574290000003</v>
      </c>
      <c r="D6" s="296">
        <v>0.74083131968478366</v>
      </c>
      <c r="E6" s="285">
        <v>1728.3598850000008</v>
      </c>
      <c r="F6" s="281">
        <v>1327.7236</v>
      </c>
      <c r="G6" s="296">
        <v>0.76819857456943896</v>
      </c>
      <c r="H6" s="285">
        <v>1484.7941600000004</v>
      </c>
      <c r="I6" s="281">
        <v>1130.0178559999999</v>
      </c>
      <c r="J6" s="296">
        <v>0.76106027787717034</v>
      </c>
      <c r="K6" s="223">
        <v>5187.5001480000019</v>
      </c>
      <c r="L6" s="223">
        <v>3920.3988850000001</v>
      </c>
      <c r="M6" s="249">
        <v>0.75573952253504562</v>
      </c>
      <c r="N6" s="129"/>
      <c r="O6" s="121"/>
      <c r="P6" s="121"/>
    </row>
    <row r="7" spans="1:16" x14ac:dyDescent="0.2">
      <c r="A7" s="169" t="s">
        <v>39</v>
      </c>
      <c r="B7" s="285">
        <v>192.19725500000001</v>
      </c>
      <c r="C7" s="281">
        <v>184.24863299999993</v>
      </c>
      <c r="D7" s="296">
        <v>0.95864341558884347</v>
      </c>
      <c r="E7" s="285">
        <v>152.52568000000002</v>
      </c>
      <c r="F7" s="281">
        <v>145.67752599999997</v>
      </c>
      <c r="G7" s="296">
        <v>0.95510163272178139</v>
      </c>
      <c r="H7" s="285">
        <v>126.59291400000001</v>
      </c>
      <c r="I7" s="281">
        <v>120.15808999999999</v>
      </c>
      <c r="J7" s="296">
        <v>0.94916916123757111</v>
      </c>
      <c r="K7" s="223">
        <v>471.31584900000001</v>
      </c>
      <c r="L7" s="223">
        <v>450.08424899999989</v>
      </c>
      <c r="M7" s="249">
        <v>0.9549525015018111</v>
      </c>
      <c r="N7" s="129"/>
      <c r="O7" s="121"/>
      <c r="P7" s="121"/>
    </row>
    <row r="8" spans="1:16" x14ac:dyDescent="0.2">
      <c r="A8" s="169" t="s">
        <v>38</v>
      </c>
      <c r="B8" s="285">
        <v>1097.1488439999998</v>
      </c>
      <c r="C8" s="281">
        <v>838.80506700000012</v>
      </c>
      <c r="D8" s="296">
        <v>0.76453169648511266</v>
      </c>
      <c r="E8" s="285">
        <v>555.33613800000012</v>
      </c>
      <c r="F8" s="281">
        <v>415.17655600000001</v>
      </c>
      <c r="G8" s="296">
        <v>0.74761307177887981</v>
      </c>
      <c r="H8" s="285">
        <v>364.63128899999998</v>
      </c>
      <c r="I8" s="281">
        <v>245.47958799999998</v>
      </c>
      <c r="J8" s="296">
        <v>0.6732268881072353</v>
      </c>
      <c r="K8" s="223">
        <v>2017.1162709999999</v>
      </c>
      <c r="L8" s="223">
        <v>1499.461211</v>
      </c>
      <c r="M8" s="249">
        <v>0.74336875496851329</v>
      </c>
      <c r="N8" s="129"/>
      <c r="O8" s="121"/>
      <c r="P8" s="121"/>
    </row>
    <row r="9" spans="1:16" x14ac:dyDescent="0.2">
      <c r="A9" s="169" t="s">
        <v>60</v>
      </c>
      <c r="B9" s="285">
        <v>4.3866199999999997</v>
      </c>
      <c r="C9" s="281">
        <v>0</v>
      </c>
      <c r="D9" s="296">
        <v>0</v>
      </c>
      <c r="E9" s="285">
        <v>3.3052060000000001</v>
      </c>
      <c r="F9" s="281">
        <v>0</v>
      </c>
      <c r="G9" s="296">
        <v>0</v>
      </c>
      <c r="H9" s="285">
        <v>2.9955919999999998</v>
      </c>
      <c r="I9" s="281">
        <v>0</v>
      </c>
      <c r="J9" s="296">
        <v>0</v>
      </c>
      <c r="K9" s="223">
        <v>10.687417999999999</v>
      </c>
      <c r="L9" s="223">
        <v>0</v>
      </c>
      <c r="M9" s="249">
        <v>0</v>
      </c>
      <c r="N9" s="129"/>
      <c r="O9" s="121"/>
      <c r="P9" s="121"/>
    </row>
    <row r="10" spans="1:16" x14ac:dyDescent="0.2">
      <c r="A10" s="169" t="s">
        <v>61</v>
      </c>
      <c r="B10" s="285">
        <v>1.6977500000000001</v>
      </c>
      <c r="C10" s="281">
        <v>0</v>
      </c>
      <c r="D10" s="296">
        <v>0</v>
      </c>
      <c r="E10" s="285">
        <v>1.63364</v>
      </c>
      <c r="F10" s="281">
        <v>0</v>
      </c>
      <c r="G10" s="296">
        <v>0</v>
      </c>
      <c r="H10" s="285">
        <v>1.5027200000000001</v>
      </c>
      <c r="I10" s="281">
        <v>0</v>
      </c>
      <c r="J10" s="296">
        <v>0</v>
      </c>
      <c r="K10" s="223">
        <v>4.8341099999999999</v>
      </c>
      <c r="L10" s="223">
        <v>0</v>
      </c>
      <c r="M10" s="249">
        <v>0</v>
      </c>
      <c r="N10" s="129"/>
      <c r="O10" s="121"/>
      <c r="P10" s="121"/>
    </row>
    <row r="11" spans="1:16" x14ac:dyDescent="0.2">
      <c r="A11" s="169" t="s">
        <v>62</v>
      </c>
      <c r="B11" s="285">
        <v>6.9809999999999983E-2</v>
      </c>
      <c r="C11" s="281">
        <v>0</v>
      </c>
      <c r="D11" s="296">
        <v>0</v>
      </c>
      <c r="E11" s="285">
        <v>8.6279999999999996E-2</v>
      </c>
      <c r="F11" s="281">
        <v>0</v>
      </c>
      <c r="G11" s="296">
        <v>0</v>
      </c>
      <c r="H11" s="285">
        <v>9.8789999999999989E-2</v>
      </c>
      <c r="I11" s="281">
        <v>0</v>
      </c>
      <c r="J11" s="296">
        <v>0</v>
      </c>
      <c r="K11" s="223">
        <v>0.25488</v>
      </c>
      <c r="L11" s="223">
        <v>0</v>
      </c>
      <c r="M11" s="249">
        <v>0</v>
      </c>
      <c r="N11" s="129"/>
      <c r="O11" s="121"/>
      <c r="P11" s="121"/>
    </row>
    <row r="12" spans="1:16" x14ac:dyDescent="0.2">
      <c r="A12" s="169" t="s">
        <v>37</v>
      </c>
      <c r="B12" s="285">
        <v>5275.7826110000005</v>
      </c>
      <c r="C12" s="281">
        <v>4091.4106629999997</v>
      </c>
      <c r="D12" s="296">
        <v>0.77550781839824356</v>
      </c>
      <c r="E12" s="285">
        <v>3164.6695790000003</v>
      </c>
      <c r="F12" s="281">
        <v>2185.7747039999999</v>
      </c>
      <c r="G12" s="296">
        <v>0.69068022725161715</v>
      </c>
      <c r="H12" s="285">
        <v>2646.0936930000007</v>
      </c>
      <c r="I12" s="281">
        <v>1653.33626</v>
      </c>
      <c r="J12" s="296">
        <v>0.62482151118599849</v>
      </c>
      <c r="K12" s="223">
        <v>11086.545883000001</v>
      </c>
      <c r="L12" s="223">
        <v>7930.5216270000001</v>
      </c>
      <c r="M12" s="249">
        <v>0.71532844500833959</v>
      </c>
      <c r="N12" s="129"/>
      <c r="O12" s="121"/>
      <c r="P12" s="121"/>
    </row>
    <row r="13" spans="1:16" x14ac:dyDescent="0.2">
      <c r="A13" s="169" t="s">
        <v>72</v>
      </c>
      <c r="B13" s="285">
        <v>88.134</v>
      </c>
      <c r="C13" s="281">
        <v>0</v>
      </c>
      <c r="D13" s="296">
        <v>0</v>
      </c>
      <c r="E13" s="285">
        <v>36.494999999999997</v>
      </c>
      <c r="F13" s="281">
        <v>0</v>
      </c>
      <c r="G13" s="296">
        <v>0</v>
      </c>
      <c r="H13" s="285">
        <v>18.504999999999999</v>
      </c>
      <c r="I13" s="281">
        <v>0</v>
      </c>
      <c r="J13" s="296">
        <v>0</v>
      </c>
      <c r="K13" s="223">
        <v>143.13399999999999</v>
      </c>
      <c r="L13" s="223">
        <v>0</v>
      </c>
      <c r="M13" s="249">
        <v>0</v>
      </c>
      <c r="N13" s="129"/>
      <c r="O13" s="121"/>
      <c r="P13" s="121"/>
    </row>
    <row r="14" spans="1:16" x14ac:dyDescent="0.2">
      <c r="A14" s="169" t="s">
        <v>36</v>
      </c>
      <c r="B14" s="285">
        <v>0</v>
      </c>
      <c r="C14" s="281">
        <v>0</v>
      </c>
      <c r="D14" s="296">
        <v>0</v>
      </c>
      <c r="E14" s="285">
        <v>0</v>
      </c>
      <c r="F14" s="281">
        <v>0</v>
      </c>
      <c r="G14" s="296">
        <v>0</v>
      </c>
      <c r="H14" s="285">
        <v>0</v>
      </c>
      <c r="I14" s="281">
        <v>0</v>
      </c>
      <c r="J14" s="296">
        <v>0</v>
      </c>
      <c r="K14" s="223">
        <v>0</v>
      </c>
      <c r="L14" s="223">
        <v>0</v>
      </c>
      <c r="M14" s="249">
        <v>0</v>
      </c>
      <c r="N14" s="129"/>
      <c r="O14" s="121"/>
      <c r="P14" s="121"/>
    </row>
    <row r="15" spans="1:16" x14ac:dyDescent="0.2">
      <c r="A15" s="169" t="s">
        <v>35</v>
      </c>
      <c r="B15" s="285">
        <v>462.26529400000004</v>
      </c>
      <c r="C15" s="281">
        <v>81.084555999999992</v>
      </c>
      <c r="D15" s="296">
        <v>0.17540697312223483</v>
      </c>
      <c r="E15" s="285">
        <v>665.82965999999999</v>
      </c>
      <c r="F15" s="281">
        <v>69.109549999999999</v>
      </c>
      <c r="G15" s="296">
        <v>0.10379464020872846</v>
      </c>
      <c r="H15" s="285">
        <v>647.73106500000006</v>
      </c>
      <c r="I15" s="281">
        <v>64.173023999999998</v>
      </c>
      <c r="J15" s="296">
        <v>9.907356226615438E-2</v>
      </c>
      <c r="K15" s="223">
        <v>1775.8260190000001</v>
      </c>
      <c r="L15" s="223">
        <v>214.36712999999997</v>
      </c>
      <c r="M15" s="249">
        <v>0.12071403825962299</v>
      </c>
      <c r="N15" s="129"/>
      <c r="O15" s="121"/>
      <c r="P15" s="121"/>
    </row>
    <row r="16" spans="1:16" x14ac:dyDescent="0.2">
      <c r="A16" s="169" t="s">
        <v>34</v>
      </c>
      <c r="B16" s="285">
        <v>3.8417129999999999</v>
      </c>
      <c r="C16" s="281">
        <v>1.4196780000000002</v>
      </c>
      <c r="D16" s="296">
        <v>0.36954296169443168</v>
      </c>
      <c r="E16" s="285">
        <v>3.10677</v>
      </c>
      <c r="F16" s="281">
        <v>0.57631399999999999</v>
      </c>
      <c r="G16" s="296">
        <v>0.18550262813146773</v>
      </c>
      <c r="H16" s="285">
        <v>9.7044720000000009</v>
      </c>
      <c r="I16" s="281">
        <v>0.32119999999999999</v>
      </c>
      <c r="J16" s="296">
        <v>3.3098142794373557E-2</v>
      </c>
      <c r="K16" s="223">
        <v>16.652954999999999</v>
      </c>
      <c r="L16" s="223">
        <v>2.3171920000000004</v>
      </c>
      <c r="M16" s="249">
        <v>0.13914599541042419</v>
      </c>
      <c r="N16" s="129"/>
      <c r="O16" s="121"/>
      <c r="P16" s="121"/>
    </row>
    <row r="17" spans="1:16" x14ac:dyDescent="0.2">
      <c r="A17" s="169" t="s">
        <v>33</v>
      </c>
      <c r="B17" s="285">
        <v>216.468808</v>
      </c>
      <c r="C17" s="281">
        <v>155.31126800000001</v>
      </c>
      <c r="D17" s="296">
        <v>0.71747643198552657</v>
      </c>
      <c r="E17" s="285">
        <v>245.16230508354036</v>
      </c>
      <c r="F17" s="281">
        <v>191.49273099999999</v>
      </c>
      <c r="G17" s="296">
        <v>0.78108553814889214</v>
      </c>
      <c r="H17" s="285">
        <v>203.06988559672041</v>
      </c>
      <c r="I17" s="281">
        <v>154.60999999999999</v>
      </c>
      <c r="J17" s="296">
        <v>0.76136350569991629</v>
      </c>
      <c r="K17" s="223">
        <v>664.7009986802608</v>
      </c>
      <c r="L17" s="223">
        <v>501.41399899999999</v>
      </c>
      <c r="M17" s="249">
        <v>0.75434518677651896</v>
      </c>
      <c r="N17" s="129"/>
      <c r="O17" s="121"/>
      <c r="P17" s="121"/>
    </row>
    <row r="18" spans="1:16" x14ac:dyDescent="0.2">
      <c r="A18" s="169" t="s">
        <v>32</v>
      </c>
      <c r="B18" s="285">
        <v>709.32975900000008</v>
      </c>
      <c r="C18" s="281">
        <v>388.91786799999994</v>
      </c>
      <c r="D18" s="296">
        <v>0.5482892308766083</v>
      </c>
      <c r="E18" s="285">
        <v>623.43686000000002</v>
      </c>
      <c r="F18" s="281">
        <v>348.02489800000001</v>
      </c>
      <c r="G18" s="296">
        <v>0.5582359984297367</v>
      </c>
      <c r="H18" s="285">
        <v>553.61412599999994</v>
      </c>
      <c r="I18" s="281">
        <v>318.81958000000003</v>
      </c>
      <c r="J18" s="296">
        <v>0.57588772581283465</v>
      </c>
      <c r="K18" s="223">
        <v>1886.3807449999999</v>
      </c>
      <c r="L18" s="223">
        <v>1055.762346</v>
      </c>
      <c r="M18" s="249">
        <v>0.55967616760210304</v>
      </c>
      <c r="N18" s="129"/>
      <c r="O18" s="121"/>
      <c r="P18" s="121"/>
    </row>
    <row r="19" spans="1:16" x14ac:dyDescent="0.2">
      <c r="A19" s="169" t="s">
        <v>3</v>
      </c>
      <c r="B19" s="285">
        <v>0</v>
      </c>
      <c r="C19" s="281">
        <v>0</v>
      </c>
      <c r="D19" s="296">
        <v>0</v>
      </c>
      <c r="E19" s="285">
        <v>0</v>
      </c>
      <c r="F19" s="281">
        <v>0</v>
      </c>
      <c r="G19" s="296">
        <v>0</v>
      </c>
      <c r="H19" s="285">
        <v>0</v>
      </c>
      <c r="I19" s="281">
        <v>0</v>
      </c>
      <c r="J19" s="296">
        <v>0</v>
      </c>
      <c r="K19" s="223">
        <v>0</v>
      </c>
      <c r="L19" s="223">
        <v>0</v>
      </c>
      <c r="M19" s="249">
        <v>0</v>
      </c>
      <c r="N19" s="129"/>
      <c r="O19" s="121"/>
      <c r="P19" s="121"/>
    </row>
    <row r="20" spans="1:16" x14ac:dyDescent="0.2">
      <c r="A20" s="169" t="s">
        <v>31</v>
      </c>
      <c r="B20" s="285">
        <v>55.763974000000026</v>
      </c>
      <c r="C20" s="281">
        <v>1.5981239999999999</v>
      </c>
      <c r="D20" s="296">
        <v>2.8658717902708998E-2</v>
      </c>
      <c r="E20" s="285">
        <v>8.5624479999999998</v>
      </c>
      <c r="F20" s="281">
        <v>1.4653140000000002</v>
      </c>
      <c r="G20" s="296">
        <v>0.17113260133083438</v>
      </c>
      <c r="H20" s="285">
        <v>3.6481619999999997</v>
      </c>
      <c r="I20" s="281">
        <v>1.9671500000000002</v>
      </c>
      <c r="J20" s="296">
        <v>0.53921673434458239</v>
      </c>
      <c r="K20" s="223">
        <v>67.974584000000021</v>
      </c>
      <c r="L20" s="223">
        <v>5.0305879999999998</v>
      </c>
      <c r="M20" s="249">
        <v>7.4006896460006258E-2</v>
      </c>
      <c r="N20" s="129"/>
      <c r="O20" s="121"/>
      <c r="P20" s="121"/>
    </row>
    <row r="21" spans="1:16" x14ac:dyDescent="0.2">
      <c r="A21" s="169" t="s">
        <v>30</v>
      </c>
      <c r="B21" s="285">
        <v>2542.7199943399351</v>
      </c>
      <c r="C21" s="281">
        <v>1000.1180000000001</v>
      </c>
      <c r="D21" s="296">
        <v>0.39332604542625654</v>
      </c>
      <c r="E21" s="285">
        <v>1371.7565060878128</v>
      </c>
      <c r="F21" s="281">
        <v>614.46167800000001</v>
      </c>
      <c r="G21" s="296">
        <v>0.44793786307776789</v>
      </c>
      <c r="H21" s="285">
        <v>1111.3313758134639</v>
      </c>
      <c r="I21" s="281">
        <v>478.94570400000015</v>
      </c>
      <c r="J21" s="296">
        <v>0.43096569972158405</v>
      </c>
      <c r="K21" s="223">
        <v>5025.8078762412115</v>
      </c>
      <c r="L21" s="223">
        <v>2093.5253820000003</v>
      </c>
      <c r="M21" s="249">
        <v>0.41655499644083938</v>
      </c>
      <c r="N21" s="129"/>
      <c r="O21" s="121"/>
      <c r="P21" s="121"/>
    </row>
    <row r="22" spans="1:16" s="77" customFormat="1" ht="11.25" x14ac:dyDescent="0.2">
      <c r="A22" s="193"/>
      <c r="B22" s="4"/>
      <c r="C22" s="4"/>
      <c r="D22" s="4"/>
      <c r="E22" s="4"/>
      <c r="F22" s="4"/>
      <c r="G22" s="4"/>
      <c r="H22" s="4"/>
      <c r="I22" s="4"/>
      <c r="M22" s="3"/>
    </row>
    <row r="23" spans="1:16" x14ac:dyDescent="0.2">
      <c r="A23" s="16"/>
      <c r="B23" s="8"/>
      <c r="C23" s="131"/>
      <c r="D23" s="131"/>
      <c r="E23" s="131"/>
      <c r="F23" s="131"/>
      <c r="G23" s="131"/>
      <c r="H23" s="131"/>
      <c r="I23" s="131"/>
      <c r="J23" s="132"/>
      <c r="K23" s="132"/>
      <c r="L23" s="132"/>
      <c r="M23" s="132"/>
      <c r="N23" s="132"/>
      <c r="P23" s="132"/>
    </row>
    <row r="24" spans="1:16" x14ac:dyDescent="0.2">
      <c r="A24" s="16"/>
      <c r="B24" s="8"/>
      <c r="C24" s="132"/>
      <c r="D24" s="132"/>
      <c r="E24" s="132"/>
      <c r="F24" s="132"/>
      <c r="G24" s="132"/>
      <c r="H24" s="132"/>
      <c r="I24" s="132"/>
      <c r="J24" s="132"/>
      <c r="K24" s="132"/>
      <c r="L24" s="132"/>
      <c r="M24" s="132"/>
      <c r="N24" s="132"/>
    </row>
    <row r="25" spans="1:16" x14ac:dyDescent="0.2">
      <c r="A25" s="16"/>
      <c r="B25" s="25" t="str">
        <f>+B3</f>
        <v>Duben</v>
      </c>
      <c r="C25" s="93"/>
      <c r="D25" s="25" t="str">
        <f>+E3</f>
        <v>Květen</v>
      </c>
      <c r="E25" s="93"/>
      <c r="F25" s="25" t="str">
        <f>+H3</f>
        <v>Červen</v>
      </c>
      <c r="G25" s="93"/>
      <c r="J25" s="78"/>
      <c r="K25" s="132"/>
      <c r="L25" s="132"/>
      <c r="M25" s="132"/>
      <c r="N25" s="132"/>
    </row>
    <row r="26" spans="1:16" x14ac:dyDescent="0.2">
      <c r="A26" s="16"/>
      <c r="B26" s="25" t="str">
        <f>+B4</f>
        <v>Qnetto</v>
      </c>
      <c r="C26" s="93" t="str">
        <f>+C4</f>
        <v>QKVET</v>
      </c>
      <c r="D26" s="25" t="str">
        <f>+E4</f>
        <v>Qnetto</v>
      </c>
      <c r="E26" s="93" t="str">
        <f>+F4</f>
        <v>QKVET</v>
      </c>
      <c r="F26" s="25" t="str">
        <f>+H4</f>
        <v>Qnetto</v>
      </c>
      <c r="G26" s="93" t="str">
        <f>+I4</f>
        <v>QKVET</v>
      </c>
      <c r="J26" s="78"/>
      <c r="K26" s="132"/>
      <c r="L26" s="132"/>
      <c r="M26" s="132"/>
      <c r="N26" s="132"/>
    </row>
    <row r="27" spans="1:16" x14ac:dyDescent="0.2">
      <c r="A27" s="16"/>
      <c r="B27" s="8"/>
      <c r="C27" s="132"/>
      <c r="D27" s="132"/>
      <c r="E27" s="132"/>
      <c r="F27" s="132"/>
      <c r="G27" s="132"/>
      <c r="H27" s="132"/>
      <c r="I27" s="132"/>
      <c r="J27" s="132"/>
      <c r="K27" s="132"/>
      <c r="L27" s="132"/>
      <c r="M27" s="132"/>
      <c r="N27" s="132"/>
    </row>
    <row r="28" spans="1:16" x14ac:dyDescent="0.2">
      <c r="A28" s="16"/>
      <c r="B28" s="8"/>
      <c r="C28" s="132"/>
      <c r="D28" s="132"/>
      <c r="E28" s="132"/>
      <c r="F28" s="132"/>
      <c r="G28" s="132"/>
      <c r="H28" s="132"/>
      <c r="I28" s="132"/>
      <c r="J28" s="132"/>
      <c r="K28" s="132"/>
      <c r="L28" s="132"/>
      <c r="M28" s="132"/>
      <c r="N28" s="132"/>
    </row>
    <row r="29" spans="1:16" x14ac:dyDescent="0.2">
      <c r="A29" s="16"/>
      <c r="B29" s="8"/>
      <c r="C29" s="132"/>
      <c r="D29" s="132"/>
      <c r="E29" s="132"/>
      <c r="F29" s="132"/>
      <c r="G29" s="132"/>
      <c r="H29" s="132"/>
      <c r="I29" s="132"/>
      <c r="J29" s="132"/>
      <c r="K29" s="132"/>
      <c r="L29" s="132"/>
      <c r="M29" s="132"/>
      <c r="N29" s="132"/>
    </row>
    <row r="30" spans="1:16" x14ac:dyDescent="0.2">
      <c r="A30" s="16"/>
      <c r="B30" s="8"/>
      <c r="C30" s="132"/>
      <c r="D30" s="132"/>
      <c r="E30" s="132"/>
      <c r="F30" s="132"/>
      <c r="G30" s="132"/>
      <c r="H30" s="132"/>
      <c r="I30" s="132"/>
      <c r="J30" s="132"/>
      <c r="K30" s="132"/>
      <c r="L30" s="132"/>
      <c r="M30" s="132"/>
      <c r="N30" s="132"/>
    </row>
    <row r="31" spans="1:16" x14ac:dyDescent="0.2">
      <c r="A31" s="16"/>
      <c r="B31" s="8"/>
      <c r="C31" s="132"/>
      <c r="D31" s="132"/>
      <c r="E31" s="132"/>
      <c r="F31" s="132"/>
      <c r="G31" s="132"/>
      <c r="H31" s="132"/>
      <c r="I31" s="132"/>
      <c r="J31" s="132"/>
      <c r="K31" s="132"/>
      <c r="L31" s="132"/>
      <c r="M31" s="132"/>
      <c r="N31" s="132"/>
    </row>
    <row r="32" spans="1:16" x14ac:dyDescent="0.2">
      <c r="A32" s="16"/>
      <c r="B32" s="8"/>
      <c r="C32" s="132"/>
      <c r="D32" s="132"/>
      <c r="E32" s="132"/>
      <c r="F32" s="132"/>
      <c r="G32" s="132"/>
      <c r="H32" s="132"/>
      <c r="I32" s="132"/>
      <c r="J32" s="132"/>
      <c r="K32" s="132"/>
      <c r="L32" s="132"/>
      <c r="M32" s="132"/>
      <c r="N32" s="132"/>
    </row>
    <row r="33" spans="1:14" x14ac:dyDescent="0.2">
      <c r="A33" s="16"/>
      <c r="B33" s="8"/>
      <c r="C33" s="132"/>
      <c r="D33" s="132"/>
      <c r="E33" s="132"/>
      <c r="F33" s="132"/>
      <c r="G33" s="132"/>
      <c r="H33" s="132"/>
      <c r="I33" s="132"/>
      <c r="J33" s="132"/>
      <c r="K33" s="132"/>
      <c r="L33" s="132"/>
      <c r="M33" s="132"/>
      <c r="N33" s="132"/>
    </row>
    <row r="34" spans="1:14" x14ac:dyDescent="0.2">
      <c r="A34" s="16"/>
      <c r="B34" s="8"/>
      <c r="C34" s="132"/>
      <c r="D34" s="132"/>
      <c r="E34" s="132"/>
      <c r="F34" s="132"/>
      <c r="G34" s="132"/>
      <c r="H34" s="132"/>
      <c r="I34" s="132"/>
      <c r="J34" s="132"/>
      <c r="K34" s="132"/>
      <c r="L34" s="132"/>
      <c r="M34" s="132"/>
      <c r="N34" s="132"/>
    </row>
    <row r="35" spans="1:14" x14ac:dyDescent="0.2">
      <c r="A35" s="16"/>
      <c r="B35" s="8"/>
      <c r="C35" s="132"/>
      <c r="D35" s="132"/>
      <c r="E35" s="132"/>
      <c r="F35" s="132"/>
      <c r="G35" s="132"/>
      <c r="H35" s="132"/>
      <c r="I35" s="132"/>
      <c r="J35" s="132"/>
      <c r="K35" s="132"/>
      <c r="L35" s="132"/>
      <c r="M35" s="132"/>
      <c r="N35" s="132"/>
    </row>
    <row r="36" spans="1:14" x14ac:dyDescent="0.2">
      <c r="A36" s="16"/>
      <c r="B36" s="8"/>
      <c r="C36" s="132"/>
      <c r="D36" s="132"/>
      <c r="E36" s="132"/>
      <c r="F36" s="132"/>
      <c r="G36" s="132"/>
      <c r="H36" s="132"/>
      <c r="I36" s="132"/>
      <c r="J36" s="132"/>
      <c r="K36" s="132"/>
      <c r="L36" s="132"/>
      <c r="M36" s="132"/>
      <c r="N36" s="132"/>
    </row>
    <row r="37" spans="1:14" x14ac:dyDescent="0.2">
      <c r="A37" s="16"/>
      <c r="B37" s="8"/>
      <c r="C37" s="132"/>
      <c r="D37" s="132"/>
      <c r="E37" s="132"/>
      <c r="F37" s="132"/>
      <c r="G37" s="132"/>
      <c r="H37" s="132"/>
      <c r="I37" s="132"/>
      <c r="J37" s="132"/>
      <c r="K37" s="132"/>
      <c r="L37" s="132"/>
      <c r="M37" s="132"/>
      <c r="N37" s="132"/>
    </row>
    <row r="38" spans="1:14" x14ac:dyDescent="0.2">
      <c r="A38" s="16"/>
      <c r="B38" s="8"/>
      <c r="C38" s="132"/>
      <c r="D38" s="132"/>
      <c r="E38" s="132"/>
      <c r="F38" s="132"/>
      <c r="G38" s="132"/>
      <c r="H38" s="132"/>
      <c r="I38" s="132"/>
      <c r="J38" s="132"/>
      <c r="K38" s="132"/>
      <c r="L38" s="132"/>
      <c r="M38" s="132"/>
      <c r="N38" s="132"/>
    </row>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2"/>
  <sheetViews>
    <sheetView showGridLines="0" view="pageBreakPreview" zoomScaleNormal="100" zoomScaleSheetLayoutView="100" workbookViewId="0">
      <selection activeCell="Q44" sqref="Q44"/>
    </sheetView>
  </sheetViews>
  <sheetFormatPr defaultColWidth="9.140625" defaultRowHeight="12" x14ac:dyDescent="0.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2" customFormat="1" ht="20.25" x14ac:dyDescent="0.3">
      <c r="A1" s="177" t="s">
        <v>282</v>
      </c>
      <c r="L1" s="246" t="str">
        <f>'3'!N1</f>
        <v>II. čtvrtletí 2022</v>
      </c>
    </row>
    <row r="2" spans="1:12" s="76" customFormat="1" ht="18" x14ac:dyDescent="0.25">
      <c r="A2" s="241" t="s">
        <v>283</v>
      </c>
      <c r="B2" s="148"/>
      <c r="C2" s="148"/>
      <c r="D2" s="148"/>
      <c r="E2" s="148"/>
    </row>
    <row r="3" spans="1:12" ht="6" customHeight="1" x14ac:dyDescent="0.2">
      <c r="A3" s="7"/>
      <c r="B3" s="7"/>
      <c r="C3" s="7"/>
      <c r="D3" s="7"/>
      <c r="E3" s="7"/>
    </row>
    <row r="4" spans="1:12" s="74" customFormat="1" ht="12" customHeight="1" x14ac:dyDescent="0.2">
      <c r="A4" s="250"/>
      <c r="B4" s="226" t="s">
        <v>42</v>
      </c>
      <c r="C4" s="226" t="s">
        <v>43</v>
      </c>
      <c r="D4" s="226" t="s">
        <v>44</v>
      </c>
      <c r="E4" s="226" t="s">
        <v>45</v>
      </c>
      <c r="F4" s="226" t="s">
        <v>7</v>
      </c>
    </row>
    <row r="5" spans="1:12" s="74" customFormat="1" x14ac:dyDescent="0.2">
      <c r="A5" s="250" t="s">
        <v>174</v>
      </c>
      <c r="B5" s="251">
        <v>59492.390077321375</v>
      </c>
      <c r="C5" s="251">
        <v>33647.194626035649</v>
      </c>
      <c r="D5" s="251">
        <v>26175.937773657759</v>
      </c>
      <c r="E5" s="251">
        <v>50852.251834295123</v>
      </c>
      <c r="F5" s="199">
        <f>SUM(B5:E5)</f>
        <v>170167.77431130991</v>
      </c>
      <c r="H5" s="146">
        <v>2017</v>
      </c>
    </row>
    <row r="6" spans="1:12" s="74" customFormat="1" x14ac:dyDescent="0.2">
      <c r="A6" s="250" t="s">
        <v>175</v>
      </c>
      <c r="B6" s="251">
        <v>59760.704269635331</v>
      </c>
      <c r="C6" s="251">
        <v>28688.566620999998</v>
      </c>
      <c r="D6" s="251">
        <v>24452.443356056847</v>
      </c>
      <c r="E6" s="251">
        <v>50022.549163199961</v>
      </c>
      <c r="F6" s="199">
        <f>SUM(B6:E6)</f>
        <v>162924.26340989213</v>
      </c>
      <c r="H6" s="146">
        <f>+H5+1</f>
        <v>2018</v>
      </c>
    </row>
    <row r="7" spans="1:12" s="74" customFormat="1" x14ac:dyDescent="0.2">
      <c r="A7" s="250" t="s">
        <v>186</v>
      </c>
      <c r="B7" s="251">
        <v>55809.228224338694</v>
      </c>
      <c r="C7" s="251">
        <v>32753.713619923368</v>
      </c>
      <c r="D7" s="251">
        <v>24978.363623037145</v>
      </c>
      <c r="E7" s="251">
        <v>48372.261379309275</v>
      </c>
      <c r="F7" s="199">
        <f>SUM(B7:E7)</f>
        <v>161913.56684660848</v>
      </c>
      <c r="H7" s="146">
        <f>+H6+1</f>
        <v>2019</v>
      </c>
    </row>
    <row r="8" spans="1:12" s="74" customFormat="1" x14ac:dyDescent="0.2">
      <c r="A8" s="250" t="s">
        <v>191</v>
      </c>
      <c r="B8" s="251">
        <v>53528.76771021785</v>
      </c>
      <c r="C8" s="251">
        <v>31489.553688778622</v>
      </c>
      <c r="D8" s="251">
        <v>24527.664056400004</v>
      </c>
      <c r="E8" s="251">
        <v>47371.722850400001</v>
      </c>
      <c r="F8" s="199">
        <f>SUM(B8:E8)</f>
        <v>156917.70830579646</v>
      </c>
      <c r="H8" s="146"/>
    </row>
    <row r="9" spans="1:12" s="74" customFormat="1" x14ac:dyDescent="0.2">
      <c r="A9" s="250" t="s">
        <v>200</v>
      </c>
      <c r="B9" s="251">
        <v>55526.625049728224</v>
      </c>
      <c r="C9" s="251">
        <v>33751.991298309993</v>
      </c>
      <c r="D9" s="251">
        <v>24370.187993047432</v>
      </c>
      <c r="E9" s="251">
        <v>48008.573355200002</v>
      </c>
      <c r="F9" s="199">
        <f>SUM(B9:E9)</f>
        <v>161657.37769628566</v>
      </c>
      <c r="H9" s="146"/>
    </row>
    <row r="10" spans="1:12" s="74" customFormat="1" x14ac:dyDescent="0.2">
      <c r="A10" s="250" t="s">
        <v>290</v>
      </c>
      <c r="B10" s="251">
        <f>+'3'!B5</f>
        <v>51255.612526473982</v>
      </c>
      <c r="C10" s="251">
        <f>+'3'!E5</f>
        <v>30545.245725921472</v>
      </c>
      <c r="D10" s="251"/>
      <c r="E10" s="251"/>
      <c r="F10" s="199"/>
      <c r="H10" s="146"/>
    </row>
    <row r="11" spans="1:12" s="74" customFormat="1" x14ac:dyDescent="0.2">
      <c r="A11" s="250" t="s">
        <v>173</v>
      </c>
      <c r="B11" s="199">
        <f>+B10-B9</f>
        <v>-4271.0125232542414</v>
      </c>
      <c r="C11" s="199">
        <f>+C10-C9</f>
        <v>-3206.7455723885214</v>
      </c>
      <c r="D11" s="199"/>
      <c r="E11" s="199"/>
      <c r="F11" s="199"/>
    </row>
    <row r="12" spans="1:12" s="74" customFormat="1" x14ac:dyDescent="0.2">
      <c r="A12" s="252" t="s">
        <v>173</v>
      </c>
      <c r="B12" s="204">
        <f>+(B10-B9)/B9</f>
        <v>-7.6918280544319623E-2</v>
      </c>
      <c r="C12" s="204">
        <f>+(C10-C9)/C9</f>
        <v>-9.5009077954730556E-2</v>
      </c>
      <c r="D12" s="204"/>
      <c r="E12" s="204"/>
      <c r="F12" s="204"/>
    </row>
    <row r="13" spans="1:12" s="74" customFormat="1" x14ac:dyDescent="0.2">
      <c r="A13" s="250" t="s">
        <v>177</v>
      </c>
      <c r="B13" s="251">
        <v>37510.164870000008</v>
      </c>
      <c r="C13" s="251">
        <v>16101.258852000003</v>
      </c>
      <c r="D13" s="251">
        <v>10892.098497999999</v>
      </c>
      <c r="E13" s="251">
        <v>29809.263052999999</v>
      </c>
      <c r="F13" s="199">
        <f>SUM(B13:E13)</f>
        <v>94312.785273000001</v>
      </c>
    </row>
    <row r="14" spans="1:12" s="74" customFormat="1" x14ac:dyDescent="0.2">
      <c r="A14" s="250" t="s">
        <v>178</v>
      </c>
      <c r="B14" s="251">
        <v>38059.708079999997</v>
      </c>
      <c r="C14" s="251">
        <v>12376.442391999999</v>
      </c>
      <c r="D14" s="251">
        <v>9704.6084629999987</v>
      </c>
      <c r="E14" s="251">
        <v>28893.454439000001</v>
      </c>
      <c r="F14" s="199">
        <f>SUM(B14:E14)</f>
        <v>89034.213373999984</v>
      </c>
    </row>
    <row r="15" spans="1:12" s="74" customFormat="1" x14ac:dyDescent="0.2">
      <c r="A15" s="250" t="s">
        <v>187</v>
      </c>
      <c r="B15" s="251">
        <v>34400.185867995438</v>
      </c>
      <c r="C15" s="251">
        <v>15804.078629958018</v>
      </c>
      <c r="D15" s="251">
        <v>10045.79911108522</v>
      </c>
      <c r="E15" s="251">
        <v>27517.002409825869</v>
      </c>
      <c r="F15" s="199">
        <f>SUM(B15:E15)</f>
        <v>87767.066018864542</v>
      </c>
    </row>
    <row r="16" spans="1:12" s="74" customFormat="1" x14ac:dyDescent="0.2">
      <c r="A16" s="250" t="s">
        <v>192</v>
      </c>
      <c r="B16" s="251">
        <v>32870.945788518613</v>
      </c>
      <c r="C16" s="251">
        <v>14818.914658930849</v>
      </c>
      <c r="D16" s="251">
        <v>9700.1600115525835</v>
      </c>
      <c r="E16" s="251">
        <v>28538.475790229295</v>
      </c>
      <c r="F16" s="199">
        <f>SUM(B16:E16)</f>
        <v>85928.496249231335</v>
      </c>
    </row>
    <row r="17" spans="1:19" s="74" customFormat="1" x14ac:dyDescent="0.2">
      <c r="A17" s="250" t="s">
        <v>201</v>
      </c>
      <c r="B17" s="251">
        <v>35864.885266227051</v>
      </c>
      <c r="C17" s="251">
        <v>17756.23579868277</v>
      </c>
      <c r="D17" s="251">
        <v>9766.3766637908302</v>
      </c>
      <c r="E17" s="251">
        <v>29041.886406273028</v>
      </c>
      <c r="F17" s="199">
        <f>SUM(B17:E17)</f>
        <v>92429.384134973676</v>
      </c>
    </row>
    <row r="18" spans="1:19" s="74" customFormat="1" x14ac:dyDescent="0.2">
      <c r="A18" s="250" t="s">
        <v>291</v>
      </c>
      <c r="B18" s="251">
        <f>+'3'!B13</f>
        <v>31766.943066908316</v>
      </c>
      <c r="C18" s="251">
        <f>+'3'!E13</f>
        <v>14646.275172934929</v>
      </c>
      <c r="D18" s="251"/>
      <c r="E18" s="251"/>
      <c r="F18" s="199"/>
    </row>
    <row r="19" spans="1:19" s="74" customFormat="1" x14ac:dyDescent="0.2">
      <c r="A19" s="250" t="s">
        <v>176</v>
      </c>
      <c r="B19" s="199">
        <f>+B18-B17</f>
        <v>-4097.9421993187352</v>
      </c>
      <c r="C19" s="199">
        <f>+C18-C17</f>
        <v>-3109.9606257478408</v>
      </c>
      <c r="D19" s="199"/>
      <c r="E19" s="199"/>
      <c r="F19" s="199"/>
    </row>
    <row r="20" spans="1:19" s="74" customFormat="1" x14ac:dyDescent="0.2">
      <c r="A20" s="252" t="s">
        <v>176</v>
      </c>
      <c r="B20" s="204">
        <f>+(B18-B17)/B17</f>
        <v>-0.11426056904684014</v>
      </c>
      <c r="C20" s="204">
        <f>+(C18-C17)/C17</f>
        <v>-0.17514751780771859</v>
      </c>
      <c r="D20" s="204"/>
      <c r="E20" s="204"/>
      <c r="F20" s="204"/>
      <c r="K20" s="74" t="s">
        <v>207</v>
      </c>
    </row>
    <row r="21" spans="1:19" s="77" customFormat="1" ht="11.25" x14ac:dyDescent="0.2">
      <c r="F21" s="99"/>
    </row>
    <row r="22" spans="1:19" x14ac:dyDescent="0.2">
      <c r="B22" s="145"/>
      <c r="C22" s="145"/>
      <c r="D22" s="145"/>
      <c r="E22" s="145"/>
      <c r="F22" s="145"/>
      <c r="H22" s="66" t="s">
        <v>207</v>
      </c>
    </row>
    <row r="30" spans="1:19" x14ac:dyDescent="0.2">
      <c r="P30" s="79"/>
      <c r="Q30" s="79"/>
      <c r="R30" s="79"/>
      <c r="S30" s="79"/>
    </row>
    <row r="31" spans="1:19" x14ac:dyDescent="0.2">
      <c r="Q31" s="128"/>
      <c r="R31" s="128"/>
      <c r="S31" s="128"/>
    </row>
    <row r="32" spans="1:19" x14ac:dyDescent="0.2">
      <c r="Q32" s="128"/>
      <c r="R32" s="128"/>
      <c r="S32"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0"/>
  <sheetViews>
    <sheetView showGridLines="0" view="pageBreakPreview" zoomScaleNormal="70" zoomScaleSheetLayoutView="100" workbookViewId="0">
      <selection activeCell="R32" sqref="R32"/>
    </sheetView>
  </sheetViews>
  <sheetFormatPr defaultColWidth="9.140625" defaultRowHeight="12.75" x14ac:dyDescent="0.2"/>
  <cols>
    <col min="1" max="1" width="29" style="135" customWidth="1"/>
    <col min="2" max="14" width="8.85546875" style="135" customWidth="1"/>
    <col min="15" max="16384" width="9.140625" style="135"/>
  </cols>
  <sheetData>
    <row r="1" spans="1:14" ht="18" x14ac:dyDescent="0.25">
      <c r="A1" s="241" t="s">
        <v>284</v>
      </c>
      <c r="N1" s="246" t="str">
        <f>'3'!N1</f>
        <v>II. čtvrtletí 2022</v>
      </c>
    </row>
    <row r="2" spans="1:14" s="74" customFormat="1" ht="6" customHeight="1" x14ac:dyDescent="0.2"/>
    <row r="3" spans="1:14" s="74" customFormat="1" ht="12" x14ac:dyDescent="0.2">
      <c r="A3" s="250"/>
      <c r="B3" s="226" t="s">
        <v>8</v>
      </c>
      <c r="C3" s="226" t="s">
        <v>9</v>
      </c>
      <c r="D3" s="226" t="s">
        <v>10</v>
      </c>
      <c r="E3" s="226" t="s">
        <v>11</v>
      </c>
      <c r="F3" s="226" t="s">
        <v>12</v>
      </c>
      <c r="G3" s="226" t="s">
        <v>13</v>
      </c>
      <c r="H3" s="226" t="s">
        <v>14</v>
      </c>
      <c r="I3" s="226" t="s">
        <v>15</v>
      </c>
      <c r="J3" s="226" t="s">
        <v>16</v>
      </c>
      <c r="K3" s="226" t="s">
        <v>17</v>
      </c>
      <c r="L3" s="226" t="s">
        <v>18</v>
      </c>
      <c r="M3" s="226" t="s">
        <v>19</v>
      </c>
      <c r="N3" s="226" t="s">
        <v>7</v>
      </c>
    </row>
    <row r="4" spans="1:14" s="74" customFormat="1" ht="12" x14ac:dyDescent="0.2">
      <c r="A4" s="250" t="s">
        <v>174</v>
      </c>
      <c r="B4" s="251">
        <v>24789.614332580768</v>
      </c>
      <c r="C4" s="251">
        <v>18587.654647233881</v>
      </c>
      <c r="D4" s="251">
        <v>16115.121097506724</v>
      </c>
      <c r="E4" s="251">
        <v>14166.977929142467</v>
      </c>
      <c r="F4" s="199">
        <v>11027.894622360014</v>
      </c>
      <c r="G4" s="199">
        <v>8452.3220745331619</v>
      </c>
      <c r="H4" s="199">
        <v>7792.7375030097019</v>
      </c>
      <c r="I4" s="199">
        <v>8048.3981191524163</v>
      </c>
      <c r="J4" s="199">
        <v>10334.80215149564</v>
      </c>
      <c r="K4" s="199">
        <v>13440.563805667993</v>
      </c>
      <c r="L4" s="199">
        <v>17328.765497294411</v>
      </c>
      <c r="M4" s="199">
        <v>20082.922531332715</v>
      </c>
      <c r="N4" s="199">
        <f>SUM(B4:M4)</f>
        <v>170167.77431130985</v>
      </c>
    </row>
    <row r="5" spans="1:14" s="74" customFormat="1" ht="12" x14ac:dyDescent="0.2">
      <c r="A5" s="250" t="s">
        <v>175</v>
      </c>
      <c r="B5" s="251">
        <v>20205.211442418869</v>
      </c>
      <c r="C5" s="251">
        <v>19893.166386910845</v>
      </c>
      <c r="D5" s="251">
        <v>19662.32644030562</v>
      </c>
      <c r="E5" s="251">
        <v>11150.511061000005</v>
      </c>
      <c r="F5" s="251">
        <v>9168.1220959999882</v>
      </c>
      <c r="G5" s="251">
        <v>8369.933464000007</v>
      </c>
      <c r="H5" s="251">
        <v>7962.9605086828433</v>
      </c>
      <c r="I5" s="251">
        <v>7784.6699982328591</v>
      </c>
      <c r="J5" s="251">
        <v>8704.8128491411444</v>
      </c>
      <c r="K5" s="251">
        <v>13135.075856000009</v>
      </c>
      <c r="L5" s="251">
        <v>16756.35448579998</v>
      </c>
      <c r="M5" s="251">
        <v>20131.118821399974</v>
      </c>
      <c r="N5" s="199">
        <f>SUM(B5:M5)</f>
        <v>162924.26340989216</v>
      </c>
    </row>
    <row r="6" spans="1:14" s="74" customFormat="1" ht="12" x14ac:dyDescent="0.2">
      <c r="A6" s="250" t="s">
        <v>186</v>
      </c>
      <c r="B6" s="251">
        <v>22056.231138374726</v>
      </c>
      <c r="C6" s="251">
        <v>17612.441168614285</v>
      </c>
      <c r="D6" s="251">
        <v>16140.55591734968</v>
      </c>
      <c r="E6" s="251">
        <v>12700.30037967562</v>
      </c>
      <c r="F6" s="251">
        <v>11948.6742721387</v>
      </c>
      <c r="G6" s="251">
        <v>8104.7389681090472</v>
      </c>
      <c r="H6" s="251">
        <v>7552.7618601204676</v>
      </c>
      <c r="I6" s="251">
        <v>7913.129605862202</v>
      </c>
      <c r="J6" s="251">
        <v>9512.4721570544771</v>
      </c>
      <c r="K6" s="251">
        <v>13236.202923498166</v>
      </c>
      <c r="L6" s="251">
        <v>16157.598374748417</v>
      </c>
      <c r="M6" s="251">
        <v>18978.460081062694</v>
      </c>
      <c r="N6" s="199">
        <f>SUM(B6:M6)</f>
        <v>161913.56684660848</v>
      </c>
    </row>
    <row r="7" spans="1:14" s="74" customFormat="1" ht="12" x14ac:dyDescent="0.2">
      <c r="A7" s="250" t="s">
        <v>191</v>
      </c>
      <c r="B7" s="251">
        <v>20414.695697199997</v>
      </c>
      <c r="C7" s="251">
        <v>16681.781302230935</v>
      </c>
      <c r="D7" s="251">
        <v>16432.290710786918</v>
      </c>
      <c r="E7" s="251">
        <v>12068.091523978623</v>
      </c>
      <c r="F7" s="251">
        <v>10838.722607399999</v>
      </c>
      <c r="G7" s="251">
        <v>8582.739557400002</v>
      </c>
      <c r="H7" s="251">
        <v>8024.1053863999996</v>
      </c>
      <c r="I7" s="251">
        <v>7694.3480824000017</v>
      </c>
      <c r="J7" s="251">
        <v>8809.2105876000023</v>
      </c>
      <c r="K7" s="251">
        <v>13094.066603000003</v>
      </c>
      <c r="L7" s="251">
        <v>16139.0916548</v>
      </c>
      <c r="M7" s="251">
        <v>18138.5645926</v>
      </c>
      <c r="N7" s="199">
        <f>SUM(B7:M7)</f>
        <v>156917.70830579643</v>
      </c>
    </row>
    <row r="8" spans="1:14" s="74" customFormat="1" ht="12" x14ac:dyDescent="0.2">
      <c r="A8" s="250" t="s">
        <v>200</v>
      </c>
      <c r="B8" s="251">
        <v>20171.284224691452</v>
      </c>
      <c r="C8" s="251">
        <v>18159.567656779116</v>
      </c>
      <c r="D8" s="251">
        <v>17195.773168257656</v>
      </c>
      <c r="E8" s="251">
        <v>14282.950376858931</v>
      </c>
      <c r="F8" s="251">
        <v>11518.726034990021</v>
      </c>
      <c r="G8" s="251">
        <v>7950.3148864610375</v>
      </c>
      <c r="H8" s="251">
        <v>7516.8225920681252</v>
      </c>
      <c r="I8" s="251">
        <v>7902.9028009583226</v>
      </c>
      <c r="J8" s="251">
        <v>8950.4626000209846</v>
      </c>
      <c r="K8" s="251">
        <v>12884.3395206</v>
      </c>
      <c r="L8" s="251">
        <v>16126.588141400005</v>
      </c>
      <c r="M8" s="251">
        <v>18997.6456932</v>
      </c>
      <c r="N8" s="199">
        <f>SUM(B8:M8)</f>
        <v>161657.37769628566</v>
      </c>
    </row>
    <row r="9" spans="1:14" s="74" customFormat="1" ht="12" x14ac:dyDescent="0.2">
      <c r="A9" s="250" t="s">
        <v>290</v>
      </c>
      <c r="B9" s="251">
        <f>+'3'!B6</f>
        <v>19302.294896087908</v>
      </c>
      <c r="C9" s="251">
        <f>+'3'!C6</f>
        <v>15771.237833604513</v>
      </c>
      <c r="D9" s="251">
        <f>+'3'!D6</f>
        <v>16182.07979678156</v>
      </c>
      <c r="E9" s="251">
        <f>+'3'!E6</f>
        <v>13377.265922339933</v>
      </c>
      <c r="F9" s="251">
        <f>+'3'!F6</f>
        <v>9306.2449631713534</v>
      </c>
      <c r="G9" s="251">
        <f>+'3'!G6</f>
        <v>7861.7348404101849</v>
      </c>
      <c r="H9" s="251"/>
      <c r="I9" s="251"/>
      <c r="J9" s="251"/>
      <c r="K9" s="251"/>
      <c r="L9" s="251"/>
      <c r="M9" s="251"/>
      <c r="N9" s="199"/>
    </row>
    <row r="10" spans="1:14" s="74" customFormat="1" ht="12" x14ac:dyDescent="0.2">
      <c r="A10" s="250" t="s">
        <v>173</v>
      </c>
      <c r="B10" s="199">
        <f>+B9-B8</f>
        <v>-868.98932860354398</v>
      </c>
      <c r="C10" s="199">
        <f t="shared" ref="C10:D10" si="0">+C9-C8</f>
        <v>-2388.329823174603</v>
      </c>
      <c r="D10" s="199">
        <f t="shared" si="0"/>
        <v>-1013.6933714760962</v>
      </c>
      <c r="E10" s="199">
        <f t="shared" ref="E10:G10" si="1">+E9-E8</f>
        <v>-905.68445451899788</v>
      </c>
      <c r="F10" s="199">
        <f t="shared" si="1"/>
        <v>-2212.4810718186673</v>
      </c>
      <c r="G10" s="199">
        <f t="shared" si="1"/>
        <v>-88.580046050852616</v>
      </c>
      <c r="H10" s="199"/>
      <c r="I10" s="199"/>
      <c r="J10" s="199"/>
      <c r="K10" s="199"/>
      <c r="L10" s="199"/>
      <c r="M10" s="199"/>
      <c r="N10" s="199"/>
    </row>
    <row r="11" spans="1:14" s="74" customFormat="1" ht="12" x14ac:dyDescent="0.2">
      <c r="A11" s="252" t="s">
        <v>173</v>
      </c>
      <c r="B11" s="204">
        <f>+(B9-B8)/B8</f>
        <v>-4.3080515792833035E-2</v>
      </c>
      <c r="C11" s="204">
        <f t="shared" ref="C11:D11" si="2">+(C9-C8)/C8</f>
        <v>-0.13151909055957176</v>
      </c>
      <c r="D11" s="204">
        <f t="shared" si="2"/>
        <v>-5.8950147897235121E-2</v>
      </c>
      <c r="E11" s="204">
        <f t="shared" ref="E11:G11" si="3">+(E9-E8)/E8</f>
        <v>-6.3410180013393963E-2</v>
      </c>
      <c r="F11" s="204">
        <f t="shared" si="3"/>
        <v>-0.19207688984857291</v>
      </c>
      <c r="G11" s="204">
        <f t="shared" si="3"/>
        <v>-1.1141702852763695E-2</v>
      </c>
      <c r="H11" s="204"/>
      <c r="I11" s="204"/>
      <c r="J11" s="204"/>
      <c r="K11" s="204"/>
      <c r="L11" s="204"/>
      <c r="M11" s="204"/>
      <c r="N11" s="204"/>
    </row>
    <row r="12" spans="1:14" s="74" customFormat="1" ht="12" x14ac:dyDescent="0.2">
      <c r="A12" s="250" t="s">
        <v>177</v>
      </c>
      <c r="B12" s="251">
        <v>16476.822179766976</v>
      </c>
      <c r="C12" s="251">
        <v>11652.657417777558</v>
      </c>
      <c r="D12" s="251">
        <v>9380.6852703481727</v>
      </c>
      <c r="E12" s="251">
        <v>7846.193223997293</v>
      </c>
      <c r="F12" s="199">
        <v>5061.2887705423582</v>
      </c>
      <c r="G12" s="199">
        <v>3193.7768574280017</v>
      </c>
      <c r="H12" s="199">
        <v>3007.0443668119965</v>
      </c>
      <c r="I12" s="199">
        <v>3096.8376864329985</v>
      </c>
      <c r="J12" s="199">
        <v>4788.2164451531989</v>
      </c>
      <c r="K12" s="199">
        <v>7068.3588332386589</v>
      </c>
      <c r="L12" s="199">
        <v>10311.59485671465</v>
      </c>
      <c r="M12" s="199">
        <v>12429.309362674645</v>
      </c>
      <c r="N12" s="199">
        <f>SUM(B12:M12)</f>
        <v>94312.785270886525</v>
      </c>
    </row>
    <row r="13" spans="1:14" s="74" customFormat="1" ht="12" x14ac:dyDescent="0.2">
      <c r="A13" s="250" t="s">
        <v>178</v>
      </c>
      <c r="B13" s="251">
        <v>12397.069831099539</v>
      </c>
      <c r="C13" s="251">
        <v>13087.221872299897</v>
      </c>
      <c r="D13" s="251">
        <v>12575.416378406882</v>
      </c>
      <c r="E13" s="251">
        <v>5467.8344289999941</v>
      </c>
      <c r="F13" s="251">
        <v>3743.2424710000009</v>
      </c>
      <c r="G13" s="251">
        <v>3165.3654920000004</v>
      </c>
      <c r="H13" s="251">
        <v>3043.6241652031026</v>
      </c>
      <c r="I13" s="251">
        <v>2999.7638298816937</v>
      </c>
      <c r="J13" s="251">
        <v>3661.2204678348253</v>
      </c>
      <c r="K13" s="251">
        <v>6796.5151675803781</v>
      </c>
      <c r="L13" s="251">
        <v>9833.6370210698151</v>
      </c>
      <c r="M13" s="251">
        <v>12263.302253070924</v>
      </c>
      <c r="N13" s="199">
        <f>SUM(B13:M13)</f>
        <v>89034.21337844705</v>
      </c>
    </row>
    <row r="14" spans="1:14" s="74" customFormat="1" ht="12" x14ac:dyDescent="0.2">
      <c r="A14" s="250" t="s">
        <v>187</v>
      </c>
      <c r="B14" s="251">
        <v>14046.377311420396</v>
      </c>
      <c r="C14" s="251">
        <v>10951.410166529387</v>
      </c>
      <c r="D14" s="251">
        <v>9402.398390045646</v>
      </c>
      <c r="E14" s="251">
        <v>6672.4892621367962</v>
      </c>
      <c r="F14" s="251">
        <v>6033.9070927347157</v>
      </c>
      <c r="G14" s="251">
        <v>3097.6822750865113</v>
      </c>
      <c r="H14" s="251">
        <v>2995.598948790941</v>
      </c>
      <c r="I14" s="251">
        <v>2998.0573648818954</v>
      </c>
      <c r="J14" s="251">
        <v>4052.1427974123844</v>
      </c>
      <c r="K14" s="251">
        <v>6857.3032858455736</v>
      </c>
      <c r="L14" s="251">
        <v>9198.7341189238541</v>
      </c>
      <c r="M14" s="251">
        <v>11460.965005056431</v>
      </c>
      <c r="N14" s="199">
        <f>SUM(B14:M14)</f>
        <v>87767.066018864542</v>
      </c>
    </row>
    <row r="15" spans="1:14" s="74" customFormat="1" ht="12" x14ac:dyDescent="0.2">
      <c r="A15" s="250" t="s">
        <v>192</v>
      </c>
      <c r="B15" s="251">
        <v>12828.653282152001</v>
      </c>
      <c r="C15" s="251">
        <v>10230.655329161164</v>
      </c>
      <c r="D15" s="251">
        <v>9811.6371772054445</v>
      </c>
      <c r="E15" s="251">
        <v>6347.7918524037395</v>
      </c>
      <c r="F15" s="251">
        <v>5236.2863215845528</v>
      </c>
      <c r="G15" s="251">
        <v>3234.8364849425575</v>
      </c>
      <c r="H15" s="251">
        <v>3001.1451649450755</v>
      </c>
      <c r="I15" s="251">
        <v>2961.1161144077792</v>
      </c>
      <c r="J15" s="251">
        <v>3737.8987321997274</v>
      </c>
      <c r="K15" s="251">
        <v>7281.3866980098837</v>
      </c>
      <c r="L15" s="251">
        <v>9737.8378540964059</v>
      </c>
      <c r="M15" s="251">
        <v>11519.251238123004</v>
      </c>
      <c r="N15" s="199">
        <f>SUM(B15:M15)</f>
        <v>85928.496249231335</v>
      </c>
    </row>
    <row r="16" spans="1:14" s="74" customFormat="1" ht="12" x14ac:dyDescent="0.2">
      <c r="A16" s="250" t="s">
        <v>201</v>
      </c>
      <c r="B16" s="251">
        <v>13031.248077676319</v>
      </c>
      <c r="C16" s="251">
        <v>11995.289081090546</v>
      </c>
      <c r="D16" s="251">
        <v>10838.348107460184</v>
      </c>
      <c r="E16" s="251">
        <v>8596.0324977396376</v>
      </c>
      <c r="F16" s="251">
        <v>5988.6269607167633</v>
      </c>
      <c r="G16" s="251">
        <v>3171.5763402263701</v>
      </c>
      <c r="H16" s="251">
        <v>2784.1930241585501</v>
      </c>
      <c r="I16" s="251">
        <v>3046.8894615463496</v>
      </c>
      <c r="J16" s="251">
        <v>3935.2941780859301</v>
      </c>
      <c r="K16" s="251">
        <v>7223.6160516536247</v>
      </c>
      <c r="L16" s="251">
        <v>9685.8104448233571</v>
      </c>
      <c r="M16" s="251">
        <v>12132.459909796044</v>
      </c>
      <c r="N16" s="199">
        <f>SUM(B16:M16)</f>
        <v>92429.38413497369</v>
      </c>
    </row>
    <row r="17" spans="1:14" s="74" customFormat="1" ht="12" x14ac:dyDescent="0.2">
      <c r="A17" s="250" t="s">
        <v>291</v>
      </c>
      <c r="B17" s="251">
        <f>+'3'!B14</f>
        <v>12062.466687410544</v>
      </c>
      <c r="C17" s="251">
        <f>+'3'!C14</f>
        <v>9794.0555228109897</v>
      </c>
      <c r="D17" s="251">
        <f>+'3'!D14</f>
        <v>9910.4208566867819</v>
      </c>
      <c r="E17" s="251">
        <f>+'3'!E14</f>
        <v>7717.9541998433297</v>
      </c>
      <c r="F17" s="251">
        <f>+'3'!F14</f>
        <v>3943.7709436005703</v>
      </c>
      <c r="G17" s="251">
        <f>+'3'!G14</f>
        <v>2984.5500294910294</v>
      </c>
      <c r="H17" s="251"/>
      <c r="I17" s="251"/>
      <c r="J17" s="251"/>
      <c r="K17" s="251"/>
      <c r="L17" s="251"/>
      <c r="M17" s="251"/>
      <c r="N17" s="199"/>
    </row>
    <row r="18" spans="1:14" s="75" customFormat="1" ht="12" x14ac:dyDescent="0.2">
      <c r="A18" s="250" t="s">
        <v>176</v>
      </c>
      <c r="B18" s="199">
        <f>+B17-B16</f>
        <v>-968.78139026577446</v>
      </c>
      <c r="C18" s="199">
        <f t="shared" ref="C18:D18" si="4">+C17-C16</f>
        <v>-2201.2335582795567</v>
      </c>
      <c r="D18" s="199">
        <f t="shared" si="4"/>
        <v>-927.92725077340219</v>
      </c>
      <c r="E18" s="199">
        <f t="shared" ref="E18:G18" si="5">+E17-E16</f>
        <v>-878.07829789630796</v>
      </c>
      <c r="F18" s="199">
        <f t="shared" si="5"/>
        <v>-2044.856017116193</v>
      </c>
      <c r="G18" s="199">
        <f t="shared" si="5"/>
        <v>-187.02631073534076</v>
      </c>
      <c r="H18" s="199"/>
      <c r="I18" s="199"/>
      <c r="J18" s="199"/>
      <c r="K18" s="199"/>
      <c r="L18" s="199"/>
      <c r="M18" s="199"/>
      <c r="N18" s="199"/>
    </row>
    <row r="19" spans="1:14" s="74" customFormat="1" ht="12" x14ac:dyDescent="0.2">
      <c r="A19" s="252" t="s">
        <v>176</v>
      </c>
      <c r="B19" s="204">
        <f>+(B17-B16)/B16</f>
        <v>-7.4342947390080211E-2</v>
      </c>
      <c r="C19" s="204">
        <f t="shared" ref="C19:D19" si="6">+(C17-C16)/C16</f>
        <v>-0.18350817086597737</v>
      </c>
      <c r="D19" s="204">
        <f t="shared" si="6"/>
        <v>-8.5615191685409806E-2</v>
      </c>
      <c r="E19" s="204">
        <f t="shared" ref="E19:G19" si="7">+(E17-E16)/E16</f>
        <v>-0.10214925294049346</v>
      </c>
      <c r="F19" s="204">
        <f t="shared" si="7"/>
        <v>-0.34145656934881941</v>
      </c>
      <c r="G19" s="204">
        <f t="shared" si="7"/>
        <v>-5.8969512530160889E-2</v>
      </c>
      <c r="H19" s="204"/>
      <c r="I19" s="204"/>
      <c r="J19" s="204"/>
      <c r="K19" s="204"/>
      <c r="L19" s="204"/>
      <c r="M19" s="204"/>
      <c r="N19" s="204"/>
    </row>
    <row r="20" spans="1:14" s="74" customFormat="1" ht="12" x14ac:dyDescent="0.2">
      <c r="A20" s="75"/>
      <c r="B20" s="75"/>
      <c r="C20" s="75"/>
      <c r="D20" s="75"/>
      <c r="E20" s="75"/>
      <c r="F20" s="75"/>
      <c r="G20" s="75"/>
      <c r="H20" s="75"/>
      <c r="I20" s="75"/>
      <c r="J20" s="75"/>
      <c r="K20" s="75"/>
      <c r="L20" s="75"/>
      <c r="M20" s="75"/>
      <c r="N20" s="99"/>
    </row>
    <row r="21" spans="1:14" s="74" customFormat="1" ht="12" x14ac:dyDescent="0.2"/>
    <row r="22" spans="1:14" s="74" customFormat="1" ht="12" x14ac:dyDescent="0.2"/>
    <row r="23" spans="1:14" s="74" customFormat="1" x14ac:dyDescent="0.2">
      <c r="A23" s="348"/>
      <c r="B23" s="348">
        <v>1</v>
      </c>
      <c r="C23" s="348">
        <v>2</v>
      </c>
      <c r="D23" s="348">
        <v>3</v>
      </c>
      <c r="E23" s="348">
        <v>4</v>
      </c>
      <c r="F23" s="348">
        <v>5</v>
      </c>
      <c r="G23" s="348">
        <v>6</v>
      </c>
      <c r="H23" s="348">
        <v>7</v>
      </c>
      <c r="I23" s="348">
        <v>8</v>
      </c>
      <c r="J23" s="348">
        <v>9</v>
      </c>
      <c r="K23" s="348">
        <v>10</v>
      </c>
      <c r="L23" s="348">
        <v>11</v>
      </c>
      <c r="M23" s="348">
        <v>12</v>
      </c>
      <c r="N23" s="103"/>
    </row>
    <row r="24" spans="1:14" s="74" customFormat="1" x14ac:dyDescent="0.2">
      <c r="A24" s="348" t="s">
        <v>59</v>
      </c>
      <c r="B24" s="348" t="s">
        <v>8</v>
      </c>
      <c r="C24" s="348" t="s">
        <v>9</v>
      </c>
      <c r="D24" s="348" t="s">
        <v>10</v>
      </c>
      <c r="E24" s="348" t="s">
        <v>11</v>
      </c>
      <c r="F24" s="348" t="s">
        <v>12</v>
      </c>
      <c r="G24" s="348" t="s">
        <v>13</v>
      </c>
      <c r="H24" s="348" t="s">
        <v>14</v>
      </c>
      <c r="I24" s="348" t="s">
        <v>15</v>
      </c>
      <c r="J24" s="348" t="s">
        <v>16</v>
      </c>
      <c r="K24" s="348" t="s">
        <v>17</v>
      </c>
      <c r="L24" s="348" t="s">
        <v>18</v>
      </c>
      <c r="M24" s="348" t="s">
        <v>19</v>
      </c>
      <c r="N24" s="103"/>
    </row>
    <row r="25" spans="1:14" s="74" customFormat="1" x14ac:dyDescent="0.2">
      <c r="A25" s="348" t="s">
        <v>292</v>
      </c>
      <c r="B25" s="349">
        <f>+MAX(B4:B8)</f>
        <v>24789.614332580768</v>
      </c>
      <c r="C25" s="349">
        <f t="shared" ref="C25:M25" si="8">+MAX(C4:C8)</f>
        <v>19893.166386910845</v>
      </c>
      <c r="D25" s="349">
        <f t="shared" si="8"/>
        <v>19662.32644030562</v>
      </c>
      <c r="E25" s="349">
        <f t="shared" si="8"/>
        <v>14282.950376858931</v>
      </c>
      <c r="F25" s="349">
        <f t="shared" si="8"/>
        <v>11948.6742721387</v>
      </c>
      <c r="G25" s="349">
        <f t="shared" si="8"/>
        <v>8582.739557400002</v>
      </c>
      <c r="H25" s="349">
        <f t="shared" si="8"/>
        <v>8024.1053863999996</v>
      </c>
      <c r="I25" s="349">
        <f t="shared" si="8"/>
        <v>8048.3981191524163</v>
      </c>
      <c r="J25" s="349">
        <f t="shared" si="8"/>
        <v>10334.80215149564</v>
      </c>
      <c r="K25" s="349">
        <f t="shared" si="8"/>
        <v>13440.563805667993</v>
      </c>
      <c r="L25" s="349">
        <f t="shared" si="8"/>
        <v>17328.765497294411</v>
      </c>
      <c r="M25" s="349">
        <f t="shared" si="8"/>
        <v>20131.118821399974</v>
      </c>
      <c r="N25" s="103"/>
    </row>
    <row r="26" spans="1:14" s="74" customFormat="1" x14ac:dyDescent="0.2">
      <c r="A26" s="348" t="s">
        <v>293</v>
      </c>
      <c r="B26" s="349">
        <f>+MIN(B4:B8)</f>
        <v>20171.284224691452</v>
      </c>
      <c r="C26" s="349">
        <f t="shared" ref="C26:M26" si="9">+MIN(C4:C8)</f>
        <v>16681.781302230935</v>
      </c>
      <c r="D26" s="349">
        <f t="shared" si="9"/>
        <v>16115.121097506724</v>
      </c>
      <c r="E26" s="349">
        <f t="shared" si="9"/>
        <v>11150.511061000005</v>
      </c>
      <c r="F26" s="349">
        <f t="shared" si="9"/>
        <v>9168.1220959999882</v>
      </c>
      <c r="G26" s="349">
        <f t="shared" si="9"/>
        <v>7950.3148864610375</v>
      </c>
      <c r="H26" s="349">
        <f t="shared" si="9"/>
        <v>7516.8225920681252</v>
      </c>
      <c r="I26" s="349">
        <f t="shared" si="9"/>
        <v>7694.3480824000017</v>
      </c>
      <c r="J26" s="349">
        <f t="shared" si="9"/>
        <v>8704.8128491411444</v>
      </c>
      <c r="K26" s="349">
        <f t="shared" si="9"/>
        <v>12884.3395206</v>
      </c>
      <c r="L26" s="349">
        <f t="shared" si="9"/>
        <v>16126.588141400005</v>
      </c>
      <c r="M26" s="349">
        <f t="shared" si="9"/>
        <v>18138.5645926</v>
      </c>
      <c r="N26" s="103"/>
    </row>
    <row r="27" spans="1:14" s="74" customFormat="1" x14ac:dyDescent="0.2">
      <c r="A27" s="348" t="s">
        <v>294</v>
      </c>
      <c r="B27" s="349">
        <f>+B25-B26</f>
        <v>4618.3301078893164</v>
      </c>
      <c r="C27" s="349">
        <f t="shared" ref="C27:M27" si="10">+C25-C26</f>
        <v>3211.3850846799105</v>
      </c>
      <c r="D27" s="349">
        <f t="shared" si="10"/>
        <v>3547.2053427988958</v>
      </c>
      <c r="E27" s="349">
        <f t="shared" si="10"/>
        <v>3132.4393158589264</v>
      </c>
      <c r="F27" s="349">
        <f t="shared" si="10"/>
        <v>2780.5521761387117</v>
      </c>
      <c r="G27" s="349">
        <f t="shared" si="10"/>
        <v>632.42467093896448</v>
      </c>
      <c r="H27" s="349">
        <f t="shared" si="10"/>
        <v>507.28279433187436</v>
      </c>
      <c r="I27" s="349">
        <f t="shared" si="10"/>
        <v>354.0500367524146</v>
      </c>
      <c r="J27" s="349">
        <f t="shared" si="10"/>
        <v>1629.9893023544955</v>
      </c>
      <c r="K27" s="349">
        <f t="shared" si="10"/>
        <v>556.22428506799224</v>
      </c>
      <c r="L27" s="349">
        <f t="shared" si="10"/>
        <v>1202.177355894406</v>
      </c>
      <c r="M27" s="349">
        <f t="shared" si="10"/>
        <v>1992.5542287999742</v>
      </c>
      <c r="N27" s="103"/>
    </row>
    <row r="28" spans="1:14" s="74" customFormat="1" x14ac:dyDescent="0.2">
      <c r="A28" s="348">
        <v>2021</v>
      </c>
      <c r="B28" s="349">
        <f>+B8</f>
        <v>20171.284224691452</v>
      </c>
      <c r="C28" s="349">
        <f t="shared" ref="C28:M28" si="11">+C8</f>
        <v>18159.567656779116</v>
      </c>
      <c r="D28" s="349">
        <f t="shared" si="11"/>
        <v>17195.773168257656</v>
      </c>
      <c r="E28" s="349">
        <f t="shared" si="11"/>
        <v>14282.950376858931</v>
      </c>
      <c r="F28" s="349">
        <f t="shared" si="11"/>
        <v>11518.726034990021</v>
      </c>
      <c r="G28" s="349">
        <f t="shared" si="11"/>
        <v>7950.3148864610375</v>
      </c>
      <c r="H28" s="349">
        <f t="shared" si="11"/>
        <v>7516.8225920681252</v>
      </c>
      <c r="I28" s="349">
        <f t="shared" si="11"/>
        <v>7902.9028009583226</v>
      </c>
      <c r="J28" s="349">
        <f t="shared" si="11"/>
        <v>8950.4626000209846</v>
      </c>
      <c r="K28" s="349">
        <f t="shared" si="11"/>
        <v>12884.3395206</v>
      </c>
      <c r="L28" s="349">
        <f t="shared" si="11"/>
        <v>16126.588141400005</v>
      </c>
      <c r="M28" s="349">
        <f t="shared" si="11"/>
        <v>18997.6456932</v>
      </c>
      <c r="N28" s="103"/>
    </row>
    <row r="29" spans="1:14" s="74" customFormat="1" x14ac:dyDescent="0.2">
      <c r="A29" s="348">
        <v>2022</v>
      </c>
      <c r="B29" s="349">
        <f>+B9</f>
        <v>19302.294896087908</v>
      </c>
      <c r="C29" s="349">
        <f t="shared" ref="C29:G29" si="12">+C9</f>
        <v>15771.237833604513</v>
      </c>
      <c r="D29" s="349">
        <f t="shared" si="12"/>
        <v>16182.07979678156</v>
      </c>
      <c r="E29" s="349">
        <f t="shared" si="12"/>
        <v>13377.265922339933</v>
      </c>
      <c r="F29" s="349">
        <f t="shared" si="12"/>
        <v>9306.2449631713534</v>
      </c>
      <c r="G29" s="349">
        <f t="shared" si="12"/>
        <v>7861.7348404101849</v>
      </c>
      <c r="H29" s="348"/>
      <c r="I29" s="348"/>
      <c r="J29" s="348"/>
      <c r="K29" s="348"/>
      <c r="L29" s="348"/>
      <c r="M29" s="348"/>
      <c r="N29" s="103"/>
    </row>
    <row r="30" spans="1:14" s="74" customFormat="1" x14ac:dyDescent="0.2">
      <c r="A30" s="348"/>
      <c r="B30" s="348"/>
      <c r="C30" s="348"/>
      <c r="D30" s="348"/>
      <c r="E30" s="348"/>
      <c r="F30" s="348"/>
      <c r="G30" s="348"/>
      <c r="H30" s="348"/>
      <c r="I30" s="348"/>
      <c r="J30" s="348"/>
      <c r="K30" s="348"/>
      <c r="L30" s="348"/>
      <c r="M30" s="348"/>
      <c r="N30" s="103"/>
    </row>
    <row r="31" spans="1:14" s="74" customFormat="1" x14ac:dyDescent="0.2">
      <c r="A31" s="348" t="s">
        <v>116</v>
      </c>
      <c r="B31" s="348"/>
      <c r="C31" s="348"/>
      <c r="D31" s="348"/>
      <c r="E31" s="348"/>
      <c r="F31" s="348"/>
      <c r="G31" s="348"/>
      <c r="H31" s="348"/>
      <c r="I31" s="348"/>
      <c r="J31" s="348"/>
      <c r="K31" s="348"/>
      <c r="L31" s="348"/>
      <c r="M31" s="348"/>
      <c r="N31" s="103"/>
    </row>
    <row r="32" spans="1:14" s="74" customFormat="1" x14ac:dyDescent="0.2">
      <c r="A32" s="348" t="s">
        <v>292</v>
      </c>
      <c r="B32" s="349">
        <f>+MAX(B12:B16)</f>
        <v>16476.822179766976</v>
      </c>
      <c r="C32" s="349">
        <f t="shared" ref="C32:M32" si="13">+MAX(C12:C16)</f>
        <v>13087.221872299897</v>
      </c>
      <c r="D32" s="349">
        <f t="shared" si="13"/>
        <v>12575.416378406882</v>
      </c>
      <c r="E32" s="349">
        <f t="shared" si="13"/>
        <v>8596.0324977396376</v>
      </c>
      <c r="F32" s="349">
        <f t="shared" si="13"/>
        <v>6033.9070927347157</v>
      </c>
      <c r="G32" s="349">
        <f t="shared" si="13"/>
        <v>3234.8364849425575</v>
      </c>
      <c r="H32" s="349">
        <f t="shared" si="13"/>
        <v>3043.6241652031026</v>
      </c>
      <c r="I32" s="349">
        <f t="shared" si="13"/>
        <v>3096.8376864329985</v>
      </c>
      <c r="J32" s="349">
        <f t="shared" si="13"/>
        <v>4788.2164451531989</v>
      </c>
      <c r="K32" s="349">
        <f t="shared" si="13"/>
        <v>7281.3866980098837</v>
      </c>
      <c r="L32" s="349">
        <f t="shared" si="13"/>
        <v>10311.59485671465</v>
      </c>
      <c r="M32" s="349">
        <f t="shared" si="13"/>
        <v>12429.309362674645</v>
      </c>
      <c r="N32" s="103"/>
    </row>
    <row r="33" spans="1:14" s="74" customFormat="1" x14ac:dyDescent="0.2">
      <c r="A33" s="348" t="s">
        <v>293</v>
      </c>
      <c r="B33" s="349">
        <f>+MIN(B12:B16)</f>
        <v>12397.069831099539</v>
      </c>
      <c r="C33" s="349">
        <f t="shared" ref="C33:M33" si="14">+MIN(C12:C16)</f>
        <v>10230.655329161164</v>
      </c>
      <c r="D33" s="349">
        <f t="shared" si="14"/>
        <v>9380.6852703481727</v>
      </c>
      <c r="E33" s="349">
        <f t="shared" si="14"/>
        <v>5467.8344289999941</v>
      </c>
      <c r="F33" s="349">
        <f t="shared" si="14"/>
        <v>3743.2424710000009</v>
      </c>
      <c r="G33" s="349">
        <f t="shared" si="14"/>
        <v>3097.6822750865113</v>
      </c>
      <c r="H33" s="349">
        <f t="shared" si="14"/>
        <v>2784.1930241585501</v>
      </c>
      <c r="I33" s="349">
        <f t="shared" si="14"/>
        <v>2961.1161144077792</v>
      </c>
      <c r="J33" s="349">
        <f t="shared" si="14"/>
        <v>3661.2204678348253</v>
      </c>
      <c r="K33" s="349">
        <f t="shared" si="14"/>
        <v>6796.5151675803781</v>
      </c>
      <c r="L33" s="349">
        <f t="shared" si="14"/>
        <v>9198.7341189238541</v>
      </c>
      <c r="M33" s="349">
        <f t="shared" si="14"/>
        <v>11460.965005056431</v>
      </c>
      <c r="N33" s="103"/>
    </row>
    <row r="34" spans="1:14" s="74" customFormat="1" x14ac:dyDescent="0.2">
      <c r="A34" s="348" t="s">
        <v>294</v>
      </c>
      <c r="B34" s="349">
        <f>+B32-B33</f>
        <v>4079.7523486674363</v>
      </c>
      <c r="C34" s="349">
        <f t="shared" ref="C34:M34" si="15">+C32-C33</f>
        <v>2856.5665431387333</v>
      </c>
      <c r="D34" s="349">
        <f t="shared" si="15"/>
        <v>3194.7311080587097</v>
      </c>
      <c r="E34" s="349">
        <f t="shared" si="15"/>
        <v>3128.1980687396435</v>
      </c>
      <c r="F34" s="349">
        <f t="shared" si="15"/>
        <v>2290.6646217347147</v>
      </c>
      <c r="G34" s="349">
        <f t="shared" si="15"/>
        <v>137.15420985604624</v>
      </c>
      <c r="H34" s="349">
        <f t="shared" si="15"/>
        <v>259.43114104455253</v>
      </c>
      <c r="I34" s="349">
        <f t="shared" si="15"/>
        <v>135.7215720252193</v>
      </c>
      <c r="J34" s="349">
        <f t="shared" si="15"/>
        <v>1126.9959773183737</v>
      </c>
      <c r="K34" s="349">
        <f t="shared" si="15"/>
        <v>484.87153042950558</v>
      </c>
      <c r="L34" s="349">
        <f t="shared" si="15"/>
        <v>1112.8607377907956</v>
      </c>
      <c r="M34" s="349">
        <f t="shared" si="15"/>
        <v>968.34435761821442</v>
      </c>
      <c r="N34" s="103"/>
    </row>
    <row r="35" spans="1:14" s="74" customFormat="1" x14ac:dyDescent="0.2">
      <c r="A35" s="348">
        <v>2021</v>
      </c>
      <c r="B35" s="349">
        <f>+B16</f>
        <v>13031.248077676319</v>
      </c>
      <c r="C35" s="349">
        <f t="shared" ref="C35:M35" si="16">+C16</f>
        <v>11995.289081090546</v>
      </c>
      <c r="D35" s="349">
        <f t="shared" si="16"/>
        <v>10838.348107460184</v>
      </c>
      <c r="E35" s="349">
        <f t="shared" si="16"/>
        <v>8596.0324977396376</v>
      </c>
      <c r="F35" s="349">
        <f t="shared" si="16"/>
        <v>5988.6269607167633</v>
      </c>
      <c r="G35" s="349">
        <f t="shared" si="16"/>
        <v>3171.5763402263701</v>
      </c>
      <c r="H35" s="349">
        <f t="shared" si="16"/>
        <v>2784.1930241585501</v>
      </c>
      <c r="I35" s="349">
        <f t="shared" si="16"/>
        <v>3046.8894615463496</v>
      </c>
      <c r="J35" s="349">
        <f t="shared" si="16"/>
        <v>3935.2941780859301</v>
      </c>
      <c r="K35" s="349">
        <f t="shared" si="16"/>
        <v>7223.6160516536247</v>
      </c>
      <c r="L35" s="349">
        <f t="shared" si="16"/>
        <v>9685.8104448233571</v>
      </c>
      <c r="M35" s="349">
        <f t="shared" si="16"/>
        <v>12132.459909796044</v>
      </c>
      <c r="N35" s="103"/>
    </row>
    <row r="36" spans="1:14" s="74" customFormat="1" x14ac:dyDescent="0.2">
      <c r="A36" s="348">
        <v>2022</v>
      </c>
      <c r="B36" s="349">
        <f>+B17</f>
        <v>12062.466687410544</v>
      </c>
      <c r="C36" s="349">
        <f t="shared" ref="C36:G36" si="17">+C17</f>
        <v>9794.0555228109897</v>
      </c>
      <c r="D36" s="349">
        <f t="shared" si="17"/>
        <v>9910.4208566867819</v>
      </c>
      <c r="E36" s="349">
        <f t="shared" si="17"/>
        <v>7717.9541998433297</v>
      </c>
      <c r="F36" s="349">
        <f t="shared" si="17"/>
        <v>3943.7709436005703</v>
      </c>
      <c r="G36" s="349">
        <f t="shared" si="17"/>
        <v>2984.5500294910294</v>
      </c>
      <c r="H36" s="348"/>
      <c r="I36" s="348"/>
      <c r="J36" s="348"/>
      <c r="K36" s="348"/>
      <c r="L36" s="348"/>
      <c r="M36" s="348"/>
      <c r="N36" s="103"/>
    </row>
    <row r="37" spans="1:14" s="74" customFormat="1" ht="12" x14ac:dyDescent="0.2"/>
    <row r="38" spans="1:14" s="74" customFormat="1" ht="12" x14ac:dyDescent="0.2"/>
    <row r="39" spans="1:14" x14ac:dyDescent="0.2">
      <c r="A39" s="74"/>
      <c r="B39" s="74"/>
      <c r="C39" s="74"/>
      <c r="D39" s="74"/>
      <c r="E39" s="74"/>
      <c r="F39" s="74"/>
      <c r="G39" s="74"/>
      <c r="H39" s="74"/>
      <c r="I39" s="74"/>
      <c r="J39" s="74"/>
      <c r="K39" s="74"/>
      <c r="L39" s="74"/>
      <c r="M39" s="74"/>
      <c r="N39" s="74"/>
    </row>
    <row r="40" spans="1:14" x14ac:dyDescent="0.2">
      <c r="A40" s="74"/>
      <c r="B40" s="74"/>
      <c r="C40" s="74"/>
      <c r="D40" s="74"/>
      <c r="E40" s="74"/>
      <c r="F40" s="74"/>
      <c r="G40" s="74"/>
      <c r="H40" s="74"/>
      <c r="I40" s="74"/>
      <c r="J40" s="74"/>
      <c r="K40" s="74"/>
      <c r="L40" s="74"/>
      <c r="M40" s="74"/>
      <c r="N40" s="7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view="pageBreakPreview" zoomScaleNormal="70" zoomScaleSheetLayoutView="100" workbookViewId="0">
      <selection activeCell="N16" sqref="N16"/>
    </sheetView>
  </sheetViews>
  <sheetFormatPr defaultColWidth="9.140625" defaultRowHeight="12" x14ac:dyDescent="0.2"/>
  <cols>
    <col min="1" max="1" width="21" style="66" customWidth="1"/>
    <col min="2" max="2" width="9.42578125" style="132" customWidth="1"/>
    <col min="3" max="3" width="10.7109375" style="132" customWidth="1"/>
    <col min="4" max="4" width="10.7109375" style="66" customWidth="1"/>
    <col min="5" max="5" width="8.7109375" style="66" customWidth="1"/>
    <col min="6" max="6" width="4.7109375" style="132" customWidth="1"/>
    <col min="7" max="7" width="18.7109375" style="66" bestFit="1" customWidth="1"/>
    <col min="8" max="8" width="8.7109375" style="132" customWidth="1"/>
    <col min="9" max="9" width="8.7109375" style="66" customWidth="1"/>
    <col min="10" max="10" width="10.7109375" style="132"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x14ac:dyDescent="0.25">
      <c r="A1" s="241" t="s">
        <v>296</v>
      </c>
      <c r="B1" s="133"/>
      <c r="C1" s="133"/>
      <c r="D1" s="72"/>
      <c r="E1" s="72"/>
      <c r="F1" s="133"/>
      <c r="G1" s="72"/>
      <c r="H1" s="133"/>
      <c r="I1" s="246" t="str">
        <f>'3'!N1</f>
        <v>II. čtvrtletí 2022</v>
      </c>
      <c r="K1" s="72"/>
      <c r="M1" s="72"/>
      <c r="N1" s="72"/>
    </row>
    <row r="2" spans="1:16" ht="6" customHeight="1" x14ac:dyDescent="0.2">
      <c r="A2" s="7"/>
      <c r="B2" s="131"/>
      <c r="C2" s="131"/>
      <c r="D2" s="7"/>
      <c r="E2" s="7"/>
      <c r="F2" s="131"/>
      <c r="G2" s="7"/>
      <c r="H2" s="131"/>
      <c r="I2" s="7"/>
      <c r="J2" s="131"/>
      <c r="K2" s="7"/>
      <c r="L2" s="7"/>
      <c r="M2" s="7"/>
      <c r="N2" s="7"/>
      <c r="O2" s="7"/>
      <c r="P2" s="7"/>
    </row>
    <row r="3" spans="1:16" ht="36" x14ac:dyDescent="0.2">
      <c r="A3" s="252"/>
      <c r="B3" s="211" t="s">
        <v>318</v>
      </c>
      <c r="C3" s="211" t="s">
        <v>325</v>
      </c>
      <c r="D3" s="211" t="s">
        <v>295</v>
      </c>
      <c r="E3" s="211" t="s">
        <v>172</v>
      </c>
      <c r="F3" s="136"/>
      <c r="G3" s="252"/>
      <c r="H3" s="211" t="s">
        <v>318</v>
      </c>
      <c r="I3" s="211" t="s">
        <v>325</v>
      </c>
      <c r="J3" s="211" t="s">
        <v>295</v>
      </c>
      <c r="K3" s="211" t="s">
        <v>172</v>
      </c>
    </row>
    <row r="4" spans="1:16" s="79" customFormat="1" x14ac:dyDescent="0.2">
      <c r="A4" s="253" t="s">
        <v>59</v>
      </c>
      <c r="B4" s="223">
        <f>SUM(B5:B20)</f>
        <v>30545.245725921472</v>
      </c>
      <c r="C4" s="223">
        <f>SUM(C5:C20)</f>
        <v>33751.991298309993</v>
      </c>
      <c r="D4" s="223">
        <f t="shared" ref="D4:D20" si="0">+B4-C4</f>
        <v>-3206.7455723885214</v>
      </c>
      <c r="E4" s="207">
        <f t="shared" ref="E4:E17" si="1">+B4/C4-1</f>
        <v>-9.500907795473057E-2</v>
      </c>
      <c r="F4" s="134"/>
      <c r="G4" s="253" t="s">
        <v>116</v>
      </c>
      <c r="H4" s="223">
        <f>SUM(H5:H20)</f>
        <v>14646.275172934931</v>
      </c>
      <c r="I4" s="223">
        <f>SUM(I5:I20)</f>
        <v>17756.235798682774</v>
      </c>
      <c r="J4" s="223">
        <f t="shared" ref="J4:J20" si="2">+H4-I4</f>
        <v>-3109.9606257478426</v>
      </c>
      <c r="K4" s="207">
        <f t="shared" ref="K4:K20" si="3">+H4/I4-1</f>
        <v>-0.17514751780771864</v>
      </c>
    </row>
    <row r="5" spans="1:16" x14ac:dyDescent="0.2">
      <c r="A5" s="201" t="s">
        <v>40</v>
      </c>
      <c r="B5" s="224">
        <f>+'4.1'!E8+'4.1'!F8+'4.1'!G8</f>
        <v>5409.0311380000003</v>
      </c>
      <c r="C5" s="224">
        <v>5714.3571899999997</v>
      </c>
      <c r="D5" s="224">
        <f t="shared" si="0"/>
        <v>-305.32605199999944</v>
      </c>
      <c r="E5" s="254">
        <f t="shared" si="1"/>
        <v>-5.3431390766806364E-2</v>
      </c>
      <c r="G5" s="201" t="s">
        <v>40</v>
      </c>
      <c r="H5" s="224">
        <f>+'5.1'!E8+'5.1'!F8+'5.1'!G8</f>
        <v>1573.0314399999997</v>
      </c>
      <c r="I5" s="224">
        <v>1886.5859990000001</v>
      </c>
      <c r="J5" s="224">
        <f t="shared" si="2"/>
        <v>-313.55455900000038</v>
      </c>
      <c r="K5" s="254">
        <f t="shared" si="3"/>
        <v>-0.16620210219210918</v>
      </c>
    </row>
    <row r="6" spans="1:16" x14ac:dyDescent="0.2">
      <c r="A6" s="201" t="s">
        <v>39</v>
      </c>
      <c r="B6" s="224">
        <f>+'4.1'!E9+'4.1'!F9+'4.1'!G9</f>
        <v>981.3770949999996</v>
      </c>
      <c r="C6" s="224">
        <v>1008.5602489999998</v>
      </c>
      <c r="D6" s="224">
        <f t="shared" si="0"/>
        <v>-27.183154000000172</v>
      </c>
      <c r="E6" s="254">
        <f t="shared" si="1"/>
        <v>-2.6952434449952434E-2</v>
      </c>
      <c r="G6" s="201" t="s">
        <v>39</v>
      </c>
      <c r="H6" s="224">
        <f>+'5.1'!E9+'5.1'!F9+'5.1'!G9</f>
        <v>124.05836900000001</v>
      </c>
      <c r="I6" s="224">
        <v>131.76692200000002</v>
      </c>
      <c r="J6" s="224">
        <f t="shared" si="2"/>
        <v>-7.7085530000000091</v>
      </c>
      <c r="K6" s="254">
        <f t="shared" si="3"/>
        <v>-5.850142723983498E-2</v>
      </c>
    </row>
    <row r="7" spans="1:16" x14ac:dyDescent="0.2">
      <c r="A7" s="201" t="s">
        <v>38</v>
      </c>
      <c r="B7" s="224">
        <f>+'4.1'!E10+'4.1'!F10+'4.1'!G10</f>
        <v>2189.2437659999996</v>
      </c>
      <c r="C7" s="224">
        <v>2626.107618</v>
      </c>
      <c r="D7" s="224">
        <f t="shared" si="0"/>
        <v>-436.86385200000041</v>
      </c>
      <c r="E7" s="254">
        <f t="shared" si="1"/>
        <v>-0.16635413149317491</v>
      </c>
      <c r="G7" s="201" t="s">
        <v>38</v>
      </c>
      <c r="H7" s="224">
        <f>+'5.1'!E10+'5.1'!F10+'5.1'!G10</f>
        <v>1276.6918660000001</v>
      </c>
      <c r="I7" s="224">
        <v>1592.325204</v>
      </c>
      <c r="J7" s="224">
        <f t="shared" si="2"/>
        <v>-315.63333799999987</v>
      </c>
      <c r="K7" s="254">
        <f t="shared" si="3"/>
        <v>-0.19822165548037129</v>
      </c>
    </row>
    <row r="8" spans="1:16" x14ac:dyDescent="0.2">
      <c r="A8" s="201" t="s">
        <v>60</v>
      </c>
      <c r="B8" s="224">
        <f>+'4.1'!E11+'4.1'!F11+'4.1'!G11</f>
        <v>10.687417999999999</v>
      </c>
      <c r="C8" s="224">
        <v>9.3800829999999991</v>
      </c>
      <c r="D8" s="224">
        <f t="shared" si="0"/>
        <v>1.3073350000000001</v>
      </c>
      <c r="E8" s="254">
        <f t="shared" si="1"/>
        <v>0.13937350021316441</v>
      </c>
      <c r="G8" s="201" t="s">
        <v>60</v>
      </c>
      <c r="H8" s="224">
        <f>+'5.1'!E11+'5.1'!F11+'5.1'!G11</f>
        <v>9.5657779999999999</v>
      </c>
      <c r="I8" s="224">
        <v>8.0527530000000009</v>
      </c>
      <c r="J8" s="224">
        <f t="shared" si="2"/>
        <v>1.513024999999999</v>
      </c>
      <c r="K8" s="254">
        <f t="shared" si="3"/>
        <v>0.18788916039024151</v>
      </c>
    </row>
    <row r="9" spans="1:16" x14ac:dyDescent="0.2">
      <c r="A9" s="201" t="s">
        <v>193</v>
      </c>
      <c r="B9" s="224">
        <f>+'4.1'!E12+'4.1'!F12+'4.1'!G12</f>
        <v>4.8341099999999999</v>
      </c>
      <c r="C9" s="224">
        <v>20.132817725807719</v>
      </c>
      <c r="D9" s="224">
        <f t="shared" si="0"/>
        <v>-15.29870772580772</v>
      </c>
      <c r="E9" s="254">
        <f t="shared" si="1"/>
        <v>-0.75988904951921943</v>
      </c>
      <c r="G9" s="201" t="s">
        <v>193</v>
      </c>
      <c r="H9" s="224">
        <f>+'5.1'!E12+'5.1'!F12+'5.1'!G12</f>
        <v>3.4812639999999999</v>
      </c>
      <c r="I9" s="224">
        <v>19.36581772580772</v>
      </c>
      <c r="J9" s="224">
        <f t="shared" si="2"/>
        <v>-15.88455372580772</v>
      </c>
      <c r="K9" s="254">
        <f t="shared" si="3"/>
        <v>-0.82023666393592465</v>
      </c>
    </row>
    <row r="10" spans="1:16" x14ac:dyDescent="0.2">
      <c r="A10" s="201" t="s">
        <v>194</v>
      </c>
      <c r="B10" s="224">
        <f>+'4.1'!E13+'4.1'!F13+'4.1'!G13</f>
        <v>0.25488</v>
      </c>
      <c r="C10" s="224">
        <v>0.21547300000000003</v>
      </c>
      <c r="D10" s="224">
        <f t="shared" si="0"/>
        <v>3.940699999999997E-2</v>
      </c>
      <c r="E10" s="254">
        <f t="shared" si="1"/>
        <v>0.18288602284276889</v>
      </c>
      <c r="G10" s="201" t="s">
        <v>194</v>
      </c>
      <c r="H10" s="224">
        <f>+'5.1'!E13+'5.1'!F13+'5.1'!G13</f>
        <v>0.25488</v>
      </c>
      <c r="I10" s="224">
        <v>0.21547300000000003</v>
      </c>
      <c r="J10" s="224">
        <f t="shared" si="2"/>
        <v>3.940699999999997E-2</v>
      </c>
      <c r="K10" s="254">
        <f t="shared" si="3"/>
        <v>0.18288602284276889</v>
      </c>
    </row>
    <row r="11" spans="1:16" x14ac:dyDescent="0.2">
      <c r="A11" s="201" t="s">
        <v>37</v>
      </c>
      <c r="B11" s="224">
        <f>+'4.1'!E14+'4.1'!F14+'4.1'!G14</f>
        <v>11614.211121999999</v>
      </c>
      <c r="C11" s="224">
        <v>11979.025877</v>
      </c>
      <c r="D11" s="224">
        <f t="shared" si="0"/>
        <v>-364.81475500000124</v>
      </c>
      <c r="E11" s="254">
        <f t="shared" si="1"/>
        <v>-3.0454459214455332E-2</v>
      </c>
      <c r="G11" s="201" t="s">
        <v>37</v>
      </c>
      <c r="H11" s="224">
        <f>+'5.1'!E14+'5.1'!F14+'5.1'!G14</f>
        <v>6216.2997579999992</v>
      </c>
      <c r="I11" s="224">
        <v>7278.9752730000009</v>
      </c>
      <c r="J11" s="224">
        <f t="shared" si="2"/>
        <v>-1062.6755150000017</v>
      </c>
      <c r="K11" s="254">
        <f t="shared" si="3"/>
        <v>-0.14599246118362263</v>
      </c>
    </row>
    <row r="12" spans="1:16" x14ac:dyDescent="0.2">
      <c r="A12" s="201" t="s">
        <v>72</v>
      </c>
      <c r="B12" s="224">
        <f>+'4.1'!E15+'4.1'!F15+'4.1'!G15</f>
        <v>143.13399999999999</v>
      </c>
      <c r="C12" s="224">
        <v>96.504000000000005</v>
      </c>
      <c r="D12" s="224">
        <f t="shared" si="0"/>
        <v>46.629999999999981</v>
      </c>
      <c r="E12" s="254">
        <f t="shared" si="1"/>
        <v>0.48319240653237139</v>
      </c>
      <c r="G12" s="201" t="s">
        <v>72</v>
      </c>
      <c r="H12" s="224">
        <f>+'5.1'!E15+'5.1'!F15+'5.1'!G15</f>
        <v>40.506690000000006</v>
      </c>
      <c r="I12" s="224">
        <v>14.310490000000001</v>
      </c>
      <c r="J12" s="224">
        <f t="shared" si="2"/>
        <v>26.196200000000005</v>
      </c>
      <c r="K12" s="254">
        <f t="shared" si="3"/>
        <v>1.8305592610735202</v>
      </c>
    </row>
    <row r="13" spans="1:16" x14ac:dyDescent="0.2">
      <c r="A13" s="201" t="s">
        <v>36</v>
      </c>
      <c r="B13" s="224">
        <f>+'4.1'!E16+'4.1'!F16+'4.1'!G16</f>
        <v>0</v>
      </c>
      <c r="C13" s="224">
        <v>0</v>
      </c>
      <c r="D13" s="224">
        <f t="shared" si="0"/>
        <v>0</v>
      </c>
      <c r="E13" s="254">
        <v>0</v>
      </c>
      <c r="G13" s="201" t="s">
        <v>36</v>
      </c>
      <c r="H13" s="224">
        <f>+'5.1'!E16+'5.1'!F16+'5.1'!G16</f>
        <v>0</v>
      </c>
      <c r="I13" s="224">
        <v>0</v>
      </c>
      <c r="J13" s="224">
        <f t="shared" si="2"/>
        <v>0</v>
      </c>
      <c r="K13" s="254">
        <v>0</v>
      </c>
    </row>
    <row r="14" spans="1:16" x14ac:dyDescent="0.2">
      <c r="A14" s="201" t="s">
        <v>35</v>
      </c>
      <c r="B14" s="224">
        <f>+'4.1'!E17+'4.1'!F17+'4.1'!G17</f>
        <v>1895.4222449999997</v>
      </c>
      <c r="C14" s="224">
        <v>2181.4684699999998</v>
      </c>
      <c r="D14" s="224">
        <f t="shared" si="0"/>
        <v>-286.04622500000005</v>
      </c>
      <c r="E14" s="254">
        <f t="shared" si="1"/>
        <v>-0.13112553719376019</v>
      </c>
      <c r="G14" s="201" t="s">
        <v>35</v>
      </c>
      <c r="H14" s="224">
        <f>+'5.1'!E17+'5.1'!F17+'5.1'!G17</f>
        <v>223.31151900000003</v>
      </c>
      <c r="I14" s="224">
        <v>241.39451600000001</v>
      </c>
      <c r="J14" s="224">
        <f t="shared" si="2"/>
        <v>-18.082996999999978</v>
      </c>
      <c r="K14" s="254">
        <f t="shared" si="3"/>
        <v>-7.4910554306047206E-2</v>
      </c>
    </row>
    <row r="15" spans="1:16" x14ac:dyDescent="0.2">
      <c r="A15" s="201" t="s">
        <v>34</v>
      </c>
      <c r="B15" s="224">
        <f>+'4.1'!E18+'4.1'!F18+'4.1'!G18</f>
        <v>18.089839000000001</v>
      </c>
      <c r="C15" s="224">
        <v>42.361212000000002</v>
      </c>
      <c r="D15" s="224">
        <f t="shared" si="0"/>
        <v>-24.271373000000001</v>
      </c>
      <c r="E15" s="254">
        <f t="shared" si="1"/>
        <v>-0.57296219475495647</v>
      </c>
      <c r="G15" s="201" t="s">
        <v>34</v>
      </c>
      <c r="H15" s="224">
        <f>+'5.1'!E18+'5.1'!F18+'5.1'!G18</f>
        <v>7.5246060000000003</v>
      </c>
      <c r="I15" s="224">
        <v>14.448124</v>
      </c>
      <c r="J15" s="224">
        <f t="shared" si="2"/>
        <v>-6.9235179999999996</v>
      </c>
      <c r="K15" s="254">
        <f t="shared" si="3"/>
        <v>-0.47919840665819313</v>
      </c>
    </row>
    <row r="16" spans="1:16" x14ac:dyDescent="0.2">
      <c r="A16" s="201" t="s">
        <v>33</v>
      </c>
      <c r="B16" s="224">
        <f>+'4.1'!E19+'4.1'!F19+'4.1'!G19</f>
        <v>943.43222868026078</v>
      </c>
      <c r="C16" s="224">
        <v>1156.1219082389489</v>
      </c>
      <c r="D16" s="224">
        <f t="shared" si="0"/>
        <v>-212.68967955868811</v>
      </c>
      <c r="E16" s="254">
        <f t="shared" si="1"/>
        <v>-0.18396821134776831</v>
      </c>
      <c r="G16" s="201" t="s">
        <v>33</v>
      </c>
      <c r="H16" s="224">
        <f>+'5.1'!E19+'5.1'!F19+'5.1'!G19</f>
        <v>576.3871295619698</v>
      </c>
      <c r="I16" s="224">
        <v>788.74658421791753</v>
      </c>
      <c r="J16" s="224">
        <f t="shared" si="2"/>
        <v>-212.35945465594773</v>
      </c>
      <c r="K16" s="254">
        <f t="shared" si="3"/>
        <v>-0.26923660768244462</v>
      </c>
    </row>
    <row r="17" spans="1:14" x14ac:dyDescent="0.2">
      <c r="A17" s="201" t="s">
        <v>32</v>
      </c>
      <c r="B17" s="224">
        <f>+'4.1'!E20+'4.1'!F20+'4.1'!G20</f>
        <v>2089.4691360000002</v>
      </c>
      <c r="C17" s="224">
        <v>2286.1278090000001</v>
      </c>
      <c r="D17" s="224">
        <f t="shared" si="0"/>
        <v>-196.65867299999991</v>
      </c>
      <c r="E17" s="254">
        <f t="shared" si="1"/>
        <v>-8.6022606533981416E-2</v>
      </c>
      <c r="G17" s="201" t="s">
        <v>32</v>
      </c>
      <c r="H17" s="224">
        <f>+'5.1'!E20+'5.1'!F20+'5.1'!G20</f>
        <v>745.38148799999999</v>
      </c>
      <c r="I17" s="224">
        <v>872.27327999999989</v>
      </c>
      <c r="J17" s="224">
        <f t="shared" si="2"/>
        <v>-126.8917919999999</v>
      </c>
      <c r="K17" s="254">
        <f t="shared" si="3"/>
        <v>-0.14547251980480236</v>
      </c>
    </row>
    <row r="18" spans="1:14" x14ac:dyDescent="0.2">
      <c r="A18" s="201" t="s">
        <v>3</v>
      </c>
      <c r="B18" s="224">
        <f>+'4.1'!E21+'4.1'!F21+'4.1'!G21</f>
        <v>0</v>
      </c>
      <c r="C18" s="224">
        <v>0</v>
      </c>
      <c r="D18" s="224">
        <f t="shared" si="0"/>
        <v>0</v>
      </c>
      <c r="E18" s="254">
        <v>0</v>
      </c>
      <c r="G18" s="201" t="s">
        <v>3</v>
      </c>
      <c r="H18" s="224">
        <f>+'5.1'!E21+'5.1'!F21+'5.1'!G21</f>
        <v>0</v>
      </c>
      <c r="I18" s="224">
        <v>0</v>
      </c>
      <c r="J18" s="224">
        <f t="shared" si="2"/>
        <v>0</v>
      </c>
      <c r="K18" s="254">
        <v>0</v>
      </c>
    </row>
    <row r="19" spans="1:14" x14ac:dyDescent="0.2">
      <c r="A19" s="201" t="s">
        <v>31</v>
      </c>
      <c r="B19" s="224">
        <f>+'4.1'!E22+'4.1'!F22+'4.1'!G22</f>
        <v>72.528723999999997</v>
      </c>
      <c r="C19" s="224">
        <v>56.265798000000018</v>
      </c>
      <c r="D19" s="224">
        <f t="shared" si="0"/>
        <v>16.262925999999979</v>
      </c>
      <c r="E19" s="254">
        <f>+B19/C19-1</f>
        <v>0.28903750729706124</v>
      </c>
      <c r="G19" s="201" t="s">
        <v>31</v>
      </c>
      <c r="H19" s="224">
        <f>+'5.1'!E22+'5.1'!F22+'5.1'!G22</f>
        <v>57.270162999999997</v>
      </c>
      <c r="I19" s="224">
        <v>35.994045999999997</v>
      </c>
      <c r="J19" s="224">
        <f t="shared" si="2"/>
        <v>21.276116999999999</v>
      </c>
      <c r="K19" s="254">
        <f t="shared" si="3"/>
        <v>0.59110101153951966</v>
      </c>
    </row>
    <row r="20" spans="1:14" x14ac:dyDescent="0.2">
      <c r="A20" s="201" t="s">
        <v>30</v>
      </c>
      <c r="B20" s="224">
        <f>+'4.1'!E23+'4.1'!F23+'4.1'!G23</f>
        <v>5173.5300242412104</v>
      </c>
      <c r="C20" s="224">
        <v>6575.3627933452317</v>
      </c>
      <c r="D20" s="224">
        <f t="shared" si="0"/>
        <v>-1401.8327691040213</v>
      </c>
      <c r="E20" s="254">
        <f>+B20/C20-1</f>
        <v>-0.21319474121226933</v>
      </c>
      <c r="G20" s="201" t="s">
        <v>30</v>
      </c>
      <c r="H20" s="224">
        <f>+'5.1'!E23+'5.1'!F23+'5.1'!G23</f>
        <v>3792.5102223729596</v>
      </c>
      <c r="I20" s="224">
        <v>4871.7813167390468</v>
      </c>
      <c r="J20" s="224">
        <f t="shared" si="2"/>
        <v>-1079.2710943660873</v>
      </c>
      <c r="K20" s="254">
        <f t="shared" si="3"/>
        <v>-0.22153520944337113</v>
      </c>
    </row>
    <row r="21" spans="1:14" s="77" customFormat="1" ht="11.25" x14ac:dyDescent="0.2">
      <c r="A21" s="193"/>
      <c r="B21" s="4"/>
      <c r="C21" s="4"/>
      <c r="D21" s="4"/>
      <c r="E21" s="165"/>
      <c r="F21" s="4"/>
      <c r="G21" s="193"/>
      <c r="H21" s="4"/>
      <c r="I21" s="4"/>
      <c r="K21" s="165"/>
    </row>
    <row r="22" spans="1:14" s="77" customFormat="1" x14ac:dyDescent="0.2">
      <c r="A22" s="71"/>
      <c r="B22" s="4"/>
      <c r="C22" s="4"/>
      <c r="D22" s="4"/>
      <c r="E22" s="4"/>
      <c r="F22" s="4"/>
      <c r="G22" s="71"/>
      <c r="H22" s="4"/>
      <c r="I22" s="4"/>
      <c r="J22" s="132"/>
      <c r="K22" s="132"/>
      <c r="L22" s="132"/>
      <c r="M22" s="132"/>
      <c r="N22" s="132"/>
    </row>
    <row r="23" spans="1:14" ht="36" x14ac:dyDescent="0.2">
      <c r="A23" s="252"/>
      <c r="B23" s="211" t="s">
        <v>318</v>
      </c>
      <c r="C23" s="211" t="s">
        <v>325</v>
      </c>
      <c r="D23" s="211" t="s">
        <v>295</v>
      </c>
      <c r="E23" s="211" t="s">
        <v>172</v>
      </c>
      <c r="G23" s="252"/>
      <c r="H23" s="211" t="s">
        <v>318</v>
      </c>
      <c r="I23" s="211" t="s">
        <v>325</v>
      </c>
      <c r="J23" s="211" t="s">
        <v>295</v>
      </c>
      <c r="K23" s="211" t="s">
        <v>172</v>
      </c>
    </row>
    <row r="24" spans="1:14" x14ac:dyDescent="0.2">
      <c r="A24" s="253" t="s">
        <v>59</v>
      </c>
      <c r="B24" s="223">
        <f>SUM(B25:B38)</f>
        <v>30545.245725921468</v>
      </c>
      <c r="C24" s="223">
        <f>SUM(C25:C38)</f>
        <v>33751.991298309993</v>
      </c>
      <c r="D24" s="223">
        <f t="shared" ref="D24:D38" si="4">+B24-C24</f>
        <v>-3206.745572388525</v>
      </c>
      <c r="E24" s="207">
        <f t="shared" ref="E24:E38" si="5">+B24/C24-1</f>
        <v>-9.5009077954730681E-2</v>
      </c>
      <c r="F24" s="134"/>
      <c r="G24" s="253" t="s">
        <v>116</v>
      </c>
      <c r="H24" s="223">
        <f>SUM(H25:H38)</f>
        <v>14646.275172934931</v>
      </c>
      <c r="I24" s="223">
        <f>SUM(I25:I38)</f>
        <v>17756.23579868277</v>
      </c>
      <c r="J24" s="223">
        <f t="shared" ref="J24:J38" si="6">+H24-I24</f>
        <v>-3109.960625747839</v>
      </c>
      <c r="K24" s="207">
        <f t="shared" ref="K24:K38" si="7">+H24/I24-1</f>
        <v>-0.17514751780771853</v>
      </c>
    </row>
    <row r="25" spans="1:14" x14ac:dyDescent="0.2">
      <c r="A25" s="201" t="s">
        <v>129</v>
      </c>
      <c r="B25" s="224">
        <f>+'4.2'!E7+'4.2'!F7+'4.2'!G7</f>
        <v>903.13038100000017</v>
      </c>
      <c r="C25" s="224">
        <v>1084.9938479999998</v>
      </c>
      <c r="D25" s="224">
        <f t="shared" si="4"/>
        <v>-181.86346699999967</v>
      </c>
      <c r="E25" s="254">
        <f t="shared" si="5"/>
        <v>-0.1676170490139034</v>
      </c>
      <c r="G25" s="201" t="s">
        <v>129</v>
      </c>
      <c r="H25" s="224">
        <f>+'5.2'!E7+'5.2'!F7+'5.2'!G7</f>
        <v>654.65715900000009</v>
      </c>
      <c r="I25" s="224">
        <v>818.89015699999993</v>
      </c>
      <c r="J25" s="224">
        <f t="shared" si="6"/>
        <v>-164.23299799999984</v>
      </c>
      <c r="K25" s="254">
        <f t="shared" si="7"/>
        <v>-0.20055558928888173</v>
      </c>
    </row>
    <row r="26" spans="1:14" x14ac:dyDescent="0.2">
      <c r="A26" s="201" t="s">
        <v>99</v>
      </c>
      <c r="B26" s="224">
        <f>+'4.2'!E8+'4.2'!F8+'4.2'!G8</f>
        <v>1374.0678939999998</v>
      </c>
      <c r="C26" s="224">
        <v>1552.5543690000002</v>
      </c>
      <c r="D26" s="224">
        <f t="shared" si="4"/>
        <v>-178.48647500000038</v>
      </c>
      <c r="E26" s="254">
        <f t="shared" si="5"/>
        <v>-0.11496310761404349</v>
      </c>
      <c r="G26" s="201" t="s">
        <v>99</v>
      </c>
      <c r="H26" s="224">
        <f>+'5.2'!E8+'5.2'!F8+'5.2'!G8</f>
        <v>808.24313700000005</v>
      </c>
      <c r="I26" s="224">
        <v>988.75058400000012</v>
      </c>
      <c r="J26" s="224">
        <f t="shared" si="6"/>
        <v>-180.50744700000007</v>
      </c>
      <c r="K26" s="254">
        <f t="shared" si="7"/>
        <v>-0.18256115335958178</v>
      </c>
    </row>
    <row r="27" spans="1:14" x14ac:dyDescent="0.2">
      <c r="A27" s="201" t="s">
        <v>100</v>
      </c>
      <c r="B27" s="224">
        <f>+'4.2'!E9+'4.2'!F9+'4.2'!G9</f>
        <v>1259.5322580000002</v>
      </c>
      <c r="C27" s="224">
        <v>1478.4025329999995</v>
      </c>
      <c r="D27" s="224">
        <f t="shared" si="4"/>
        <v>-218.87027499999931</v>
      </c>
      <c r="E27" s="254">
        <f t="shared" si="5"/>
        <v>-0.14804511634315454</v>
      </c>
      <c r="G27" s="201" t="s">
        <v>100</v>
      </c>
      <c r="H27" s="224">
        <f>+'5.2'!E9+'5.2'!F9+'5.2'!G9</f>
        <v>874.26417299899992</v>
      </c>
      <c r="I27" s="224">
        <v>1035.7953730020001</v>
      </c>
      <c r="J27" s="224">
        <f t="shared" si="6"/>
        <v>-161.53120000300021</v>
      </c>
      <c r="K27" s="254">
        <f t="shared" si="7"/>
        <v>-0.15594894919721591</v>
      </c>
    </row>
    <row r="28" spans="1:14" x14ac:dyDescent="0.2">
      <c r="A28" s="201" t="s">
        <v>101</v>
      </c>
      <c r="B28" s="224">
        <f>+'4.2'!E10+'4.2'!F10+'4.2'!G10</f>
        <v>2347.7844190000001</v>
      </c>
      <c r="C28" s="224">
        <v>1745.6295300000002</v>
      </c>
      <c r="D28" s="224">
        <f t="shared" si="4"/>
        <v>602.15488899999991</v>
      </c>
      <c r="E28" s="254">
        <f t="shared" si="5"/>
        <v>0.34494999004742999</v>
      </c>
      <c r="G28" s="201" t="s">
        <v>101</v>
      </c>
      <c r="H28" s="224">
        <f>+'5.2'!E10+'5.2'!F10+'5.2'!G10</f>
        <v>570.72935900000004</v>
      </c>
      <c r="I28" s="224">
        <v>667.39451400000007</v>
      </c>
      <c r="J28" s="224">
        <f t="shared" si="6"/>
        <v>-96.665155000000027</v>
      </c>
      <c r="K28" s="254">
        <f t="shared" si="7"/>
        <v>-0.14483960082416858</v>
      </c>
    </row>
    <row r="29" spans="1:14" x14ac:dyDescent="0.2">
      <c r="A29" s="201" t="s">
        <v>128</v>
      </c>
      <c r="B29" s="224">
        <f>+'4.2'!E11+'4.2'!F11+'4.2'!G11</f>
        <v>664.88311738827315</v>
      </c>
      <c r="C29" s="224">
        <v>848.58802555548868</v>
      </c>
      <c r="D29" s="224">
        <f t="shared" si="4"/>
        <v>-183.70490816721554</v>
      </c>
      <c r="E29" s="254">
        <f t="shared" si="5"/>
        <v>-0.21648303138258596</v>
      </c>
      <c r="G29" s="201" t="s">
        <v>128</v>
      </c>
      <c r="H29" s="224">
        <f>+'5.2'!E11+'5.2'!F11+'5.2'!G11</f>
        <v>265.14542600000004</v>
      </c>
      <c r="I29" s="224">
        <v>330.06970999999999</v>
      </c>
      <c r="J29" s="224">
        <f t="shared" si="6"/>
        <v>-64.924283999999943</v>
      </c>
      <c r="K29" s="254">
        <f t="shared" si="7"/>
        <v>-0.19669870343449558</v>
      </c>
    </row>
    <row r="30" spans="1:14" x14ac:dyDescent="0.2">
      <c r="A30" s="201" t="s">
        <v>102</v>
      </c>
      <c r="B30" s="224">
        <f>+'4.2'!E12+'4.2'!F12+'4.2'!G12</f>
        <v>808.02479900000003</v>
      </c>
      <c r="C30" s="224">
        <v>884.88703071835084</v>
      </c>
      <c r="D30" s="224">
        <f t="shared" si="4"/>
        <v>-76.862231718350813</v>
      </c>
      <c r="E30" s="254">
        <f t="shared" si="5"/>
        <v>-8.6861067062938058E-2</v>
      </c>
      <c r="G30" s="201" t="s">
        <v>102</v>
      </c>
      <c r="H30" s="224">
        <f>+'5.2'!E12+'5.2'!F12+'5.2'!G12</f>
        <v>546.76822399999992</v>
      </c>
      <c r="I30" s="224">
        <v>616.17589771835083</v>
      </c>
      <c r="J30" s="224">
        <f t="shared" si="6"/>
        <v>-69.407673718350907</v>
      </c>
      <c r="K30" s="254">
        <f t="shared" si="7"/>
        <v>-0.11264263009209197</v>
      </c>
    </row>
    <row r="31" spans="1:14" x14ac:dyDescent="0.2">
      <c r="A31" s="201" t="s">
        <v>103</v>
      </c>
      <c r="B31" s="224">
        <f>+'4.2'!E13+'4.2'!F13+'4.2'!G13</f>
        <v>413.12376600000005</v>
      </c>
      <c r="C31" s="224">
        <v>527.01867300000004</v>
      </c>
      <c r="D31" s="224">
        <f t="shared" si="4"/>
        <v>-113.89490699999999</v>
      </c>
      <c r="E31" s="254">
        <f t="shared" si="5"/>
        <v>-0.21611171071352153</v>
      </c>
      <c r="G31" s="201" t="s">
        <v>103</v>
      </c>
      <c r="H31" s="224">
        <f>+'5.2'!E13+'5.2'!F13+'5.2'!G13</f>
        <v>313.74946000000006</v>
      </c>
      <c r="I31" s="224">
        <v>427.42972200000008</v>
      </c>
      <c r="J31" s="224">
        <f t="shared" si="6"/>
        <v>-113.68026200000003</v>
      </c>
      <c r="K31" s="254">
        <f t="shared" si="7"/>
        <v>-0.26596246388312694</v>
      </c>
    </row>
    <row r="32" spans="1:14" x14ac:dyDescent="0.2">
      <c r="A32" s="201" t="s">
        <v>104</v>
      </c>
      <c r="B32" s="224">
        <f>+'4.2'!E14+'4.2'!F14+'4.2'!G14</f>
        <v>6460.2155110000003</v>
      </c>
      <c r="C32" s="224">
        <v>6904.9628319999993</v>
      </c>
      <c r="D32" s="224">
        <f t="shared" si="4"/>
        <v>-444.74732099999892</v>
      </c>
      <c r="E32" s="254">
        <f t="shared" si="5"/>
        <v>-6.4409806659477598E-2</v>
      </c>
      <c r="G32" s="201" t="s">
        <v>104</v>
      </c>
      <c r="H32" s="224">
        <f>+'5.2'!E14+'5.2'!F14+'5.2'!G14</f>
        <v>2490.2500320000004</v>
      </c>
      <c r="I32" s="224">
        <v>2953.8368899999991</v>
      </c>
      <c r="J32" s="224">
        <f t="shared" si="6"/>
        <v>-463.58685799999876</v>
      </c>
      <c r="K32" s="254">
        <f t="shared" si="7"/>
        <v>-0.15694395975940256</v>
      </c>
    </row>
    <row r="33" spans="1:11" x14ac:dyDescent="0.2">
      <c r="A33" s="201" t="s">
        <v>105</v>
      </c>
      <c r="B33" s="224">
        <f>+'4.2'!E15+'4.2'!F15+'4.2'!G15</f>
        <v>1202.1273389999999</v>
      </c>
      <c r="C33" s="224">
        <v>1283.2101070000003</v>
      </c>
      <c r="D33" s="224">
        <f t="shared" si="4"/>
        <v>-81.082768000000442</v>
      </c>
      <c r="E33" s="254">
        <f t="shared" si="5"/>
        <v>-6.3187444953627048E-2</v>
      </c>
      <c r="G33" s="201" t="s">
        <v>105</v>
      </c>
      <c r="H33" s="224">
        <f>+'5.2'!E15+'5.2'!F15+'5.2'!G15</f>
        <v>508.2868269999999</v>
      </c>
      <c r="I33" s="224">
        <v>619.96602100000007</v>
      </c>
      <c r="J33" s="224">
        <f t="shared" si="6"/>
        <v>-111.67919400000017</v>
      </c>
      <c r="K33" s="254">
        <f t="shared" si="7"/>
        <v>-0.18013760467043427</v>
      </c>
    </row>
    <row r="34" spans="1:11" x14ac:dyDescent="0.2">
      <c r="A34" s="201" t="s">
        <v>106</v>
      </c>
      <c r="B34" s="224">
        <f>+'4.2'!E16+'4.2'!F16+'4.2'!G16</f>
        <v>1159.6500015164002</v>
      </c>
      <c r="C34" s="224">
        <v>1397.7868238849671</v>
      </c>
      <c r="D34" s="224">
        <f t="shared" si="4"/>
        <v>-238.13682236856698</v>
      </c>
      <c r="E34" s="254">
        <f t="shared" si="5"/>
        <v>-0.17036705332984647</v>
      </c>
      <c r="G34" s="201" t="s">
        <v>106</v>
      </c>
      <c r="H34" s="224">
        <f>+'5.2'!E16+'5.2'!F16+'5.2'!G16</f>
        <v>583.79859755436451</v>
      </c>
      <c r="I34" s="224">
        <v>758.82966631219495</v>
      </c>
      <c r="J34" s="224">
        <f t="shared" si="6"/>
        <v>-175.03106875783044</v>
      </c>
      <c r="K34" s="254">
        <f t="shared" si="7"/>
        <v>-0.23065923293228208</v>
      </c>
    </row>
    <row r="35" spans="1:11" x14ac:dyDescent="0.2">
      <c r="A35" s="201" t="s">
        <v>107</v>
      </c>
      <c r="B35" s="224">
        <f>+'4.2'!E17+'4.2'!F17+'4.2'!G17</f>
        <v>1020.3046930167958</v>
      </c>
      <c r="C35" s="224">
        <v>1186.7966016768469</v>
      </c>
      <c r="D35" s="224">
        <f t="shared" si="4"/>
        <v>-166.49190866005108</v>
      </c>
      <c r="E35" s="254">
        <f t="shared" si="5"/>
        <v>-0.1402868094034071</v>
      </c>
      <c r="G35" s="201" t="s">
        <v>107</v>
      </c>
      <c r="H35" s="224">
        <f>+'5.2'!E17+'5.2'!F17+'5.2'!G17</f>
        <v>654.13366099999985</v>
      </c>
      <c r="I35" s="224">
        <v>826.12242100000003</v>
      </c>
      <c r="J35" s="224">
        <f t="shared" si="6"/>
        <v>-171.98876000000018</v>
      </c>
      <c r="K35" s="254">
        <f t="shared" si="7"/>
        <v>-0.2081879823474736</v>
      </c>
    </row>
    <row r="36" spans="1:11" x14ac:dyDescent="0.2">
      <c r="A36" s="201" t="s">
        <v>108</v>
      </c>
      <c r="B36" s="224">
        <f>+'4.2'!E18+'4.2'!F18+'4.2'!G18</f>
        <v>4859.0461299999997</v>
      </c>
      <c r="C36" s="224">
        <v>5719.1189584743379</v>
      </c>
      <c r="D36" s="224">
        <f t="shared" si="4"/>
        <v>-860.07282847433817</v>
      </c>
      <c r="E36" s="254">
        <f t="shared" si="5"/>
        <v>-0.15038554622122702</v>
      </c>
      <c r="G36" s="201" t="s">
        <v>108</v>
      </c>
      <c r="H36" s="224">
        <f>+'5.2'!E18+'5.2'!F18+'5.2'!G18</f>
        <v>3513.3605630000006</v>
      </c>
      <c r="I36" s="224">
        <v>4253.4666800000005</v>
      </c>
      <c r="J36" s="224">
        <f t="shared" si="6"/>
        <v>-740.10611699999981</v>
      </c>
      <c r="K36" s="254">
        <f t="shared" si="7"/>
        <v>-0.17400068524810919</v>
      </c>
    </row>
    <row r="37" spans="1:11" x14ac:dyDescent="0.2">
      <c r="A37" s="201" t="s">
        <v>109</v>
      </c>
      <c r="B37" s="224">
        <f>+'4.2'!E19+'4.2'!F19+'4.2'!G19</f>
        <v>6708.8761000000013</v>
      </c>
      <c r="C37" s="224">
        <v>7534.1486129999994</v>
      </c>
      <c r="D37" s="224">
        <f t="shared" si="4"/>
        <v>-825.27251299999807</v>
      </c>
      <c r="E37" s="254">
        <f t="shared" si="5"/>
        <v>-0.10953759414514463</v>
      </c>
      <c r="G37" s="201" t="s">
        <v>109</v>
      </c>
      <c r="H37" s="224">
        <f>+'5.2'!E19+'5.2'!F19+'5.2'!G19</f>
        <v>2179.4315550000006</v>
      </c>
      <c r="I37" s="224">
        <v>2682.8311639999997</v>
      </c>
      <c r="J37" s="224">
        <f t="shared" si="6"/>
        <v>-503.39960899999915</v>
      </c>
      <c r="K37" s="254">
        <f t="shared" si="7"/>
        <v>-0.18763745395347553</v>
      </c>
    </row>
    <row r="38" spans="1:11" x14ac:dyDescent="0.2">
      <c r="A38" s="201" t="s">
        <v>110</v>
      </c>
      <c r="B38" s="224">
        <f>+'4.2'!E20+'4.2'!F20+'4.2'!G20</f>
        <v>1364.4793170000003</v>
      </c>
      <c r="C38" s="224">
        <v>1603.8933530000002</v>
      </c>
      <c r="D38" s="224">
        <f t="shared" si="4"/>
        <v>-239.4140359999999</v>
      </c>
      <c r="E38" s="254">
        <f t="shared" si="5"/>
        <v>-0.1492705456707506</v>
      </c>
      <c r="G38" s="201" t="s">
        <v>110</v>
      </c>
      <c r="H38" s="224">
        <f>+'5.2'!E20+'5.2'!F20+'5.2'!G20</f>
        <v>683.4569993815652</v>
      </c>
      <c r="I38" s="224">
        <v>776.67699865022564</v>
      </c>
      <c r="J38" s="224">
        <f t="shared" si="6"/>
        <v>-93.219999268660445</v>
      </c>
      <c r="K38" s="254">
        <f t="shared" si="7"/>
        <v>-0.12002415345203477</v>
      </c>
    </row>
    <row r="39" spans="1:11" s="77" customFormat="1" ht="11.25" x14ac:dyDescent="0.2">
      <c r="E39" s="16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4"/>
  <sheetViews>
    <sheetView showGridLines="0" view="pageBreakPreview" zoomScale="85" zoomScaleNormal="145" zoomScaleSheetLayoutView="85" workbookViewId="0">
      <selection activeCell="C34" sqref="C34"/>
    </sheetView>
  </sheetViews>
  <sheetFormatPr defaultColWidth="9.140625" defaultRowHeight="12" x14ac:dyDescent="0.2"/>
  <cols>
    <col min="1" max="1" width="32.140625" style="161" bestFit="1" customWidth="1"/>
    <col min="2" max="2" width="9" style="161" bestFit="1" customWidth="1"/>
    <col min="3" max="3" width="9.5703125" style="161" bestFit="1" customWidth="1"/>
    <col min="4" max="4" width="10" style="161" bestFit="1" customWidth="1"/>
    <col min="5" max="5" width="10.28515625" style="161" bestFit="1" customWidth="1"/>
    <col min="6" max="6" width="8.140625" style="161" bestFit="1" customWidth="1"/>
    <col min="7" max="9" width="9.140625" style="161"/>
    <col min="10" max="10" width="9.140625" style="161" customWidth="1"/>
    <col min="11" max="11" width="12.7109375" style="161" customWidth="1"/>
    <col min="12" max="12" width="9.7109375" style="161" customWidth="1"/>
    <col min="13" max="16384" width="9.140625" style="161"/>
  </cols>
  <sheetData>
    <row r="1" spans="1:18" ht="18" x14ac:dyDescent="0.25">
      <c r="A1" s="244" t="s">
        <v>302</v>
      </c>
      <c r="B1" s="160"/>
      <c r="C1" s="160"/>
      <c r="D1" s="160"/>
      <c r="E1" s="160"/>
      <c r="K1" s="247" t="str">
        <f>'3'!N1</f>
        <v>II. čtvrtletí 2022</v>
      </c>
    </row>
    <row r="2" spans="1:18" ht="6" customHeight="1" x14ac:dyDescent="0.2">
      <c r="A2" s="160"/>
      <c r="B2" s="160"/>
      <c r="C2" s="160"/>
      <c r="D2" s="160"/>
      <c r="E2" s="160"/>
    </row>
    <row r="3" spans="1:18" s="4" customFormat="1" ht="11.25" x14ac:dyDescent="0.2">
      <c r="E3" s="165"/>
      <c r="N3" s="3"/>
    </row>
    <row r="4" spans="1:18" ht="12" customHeight="1" x14ac:dyDescent="0.2">
      <c r="A4" s="250" t="s">
        <v>26</v>
      </c>
      <c r="B4" s="340" t="s">
        <v>42</v>
      </c>
      <c r="C4" s="340" t="s">
        <v>43</v>
      </c>
      <c r="D4" s="340" t="s">
        <v>44</v>
      </c>
      <c r="E4" s="340" t="s">
        <v>45</v>
      </c>
      <c r="F4" s="340" t="s">
        <v>7</v>
      </c>
    </row>
    <row r="5" spans="1:18" x14ac:dyDescent="0.2">
      <c r="A5" s="250" t="s">
        <v>297</v>
      </c>
      <c r="B5" s="251">
        <v>7671.9408000000003</v>
      </c>
      <c r="C5" s="251">
        <v>4633.9967153999996</v>
      </c>
      <c r="D5" s="251">
        <v>3745.8223309999994</v>
      </c>
      <c r="E5" s="251">
        <v>6136.9892919999984</v>
      </c>
      <c r="F5" s="199">
        <f t="shared" ref="F5:F6" si="0">SUM(B5:E5)</f>
        <v>22188.749138399999</v>
      </c>
    </row>
    <row r="6" spans="1:18" x14ac:dyDescent="0.2">
      <c r="A6" s="250" t="s">
        <v>298</v>
      </c>
      <c r="B6" s="251">
        <v>7021.2371049999983</v>
      </c>
      <c r="C6" s="251">
        <v>3965.4027319999996</v>
      </c>
      <c r="D6" s="251">
        <v>3547.4660890000009</v>
      </c>
      <c r="E6" s="251">
        <v>6203.9500329999992</v>
      </c>
      <c r="F6" s="199">
        <f t="shared" si="0"/>
        <v>20738.055958999998</v>
      </c>
      <c r="O6" s="162"/>
      <c r="P6" s="162"/>
      <c r="Q6" s="162"/>
      <c r="R6" s="162"/>
    </row>
    <row r="7" spans="1:18" x14ac:dyDescent="0.2">
      <c r="A7" s="250" t="s">
        <v>299</v>
      </c>
      <c r="B7" s="251">
        <v>7667.5807229664297</v>
      </c>
      <c r="C7" s="251">
        <v>4621.9647687183515</v>
      </c>
      <c r="D7" s="251">
        <v>3456.9184949999994</v>
      </c>
      <c r="E7" s="251">
        <v>6278.3488349999998</v>
      </c>
      <c r="F7" s="199">
        <f>SUM(B7:E7)</f>
        <v>22024.81282168478</v>
      </c>
      <c r="P7" s="163"/>
      <c r="Q7" s="163"/>
      <c r="R7" s="163"/>
    </row>
    <row r="8" spans="1:18" x14ac:dyDescent="0.2">
      <c r="A8" s="250" t="s">
        <v>300</v>
      </c>
      <c r="B8" s="251">
        <f>+'7.1'!B8+'7.1'!C8+'7.1'!D8</f>
        <v>6945.9392039185959</v>
      </c>
      <c r="C8" s="251">
        <f>+'7.1'!E8+'7.1'!F8+'7.1'!G8</f>
        <v>4426.8709849999996</v>
      </c>
      <c r="D8" s="251"/>
      <c r="E8" s="251"/>
      <c r="F8" s="199"/>
      <c r="P8" s="163"/>
      <c r="Q8" s="163"/>
      <c r="R8" s="163"/>
    </row>
    <row r="9" spans="1:18" x14ac:dyDescent="0.2">
      <c r="A9" s="250" t="s">
        <v>301</v>
      </c>
      <c r="B9" s="199">
        <f>+B8-B7</f>
        <v>-721.64151904783375</v>
      </c>
      <c r="C9" s="199">
        <f>+C8-C7</f>
        <v>-195.09378371835192</v>
      </c>
      <c r="D9" s="199"/>
      <c r="E9" s="199"/>
      <c r="F9" s="199"/>
    </row>
    <row r="10" spans="1:18" x14ac:dyDescent="0.2">
      <c r="A10" s="252" t="s">
        <v>301</v>
      </c>
      <c r="B10" s="204">
        <f>+(B8-B7)/B7</f>
        <v>-9.4115933711180474E-2</v>
      </c>
      <c r="C10" s="204">
        <f>+(C8-C7)/C7</f>
        <v>-4.2210140812572759E-2</v>
      </c>
      <c r="D10" s="204"/>
      <c r="E10" s="204"/>
      <c r="F10" s="204"/>
    </row>
    <row r="12" spans="1:18" x14ac:dyDescent="0.2">
      <c r="B12" s="350">
        <v>2019</v>
      </c>
      <c r="C12" s="350">
        <v>2020</v>
      </c>
      <c r="D12" s="350">
        <v>2021</v>
      </c>
      <c r="E12" s="350">
        <v>2022</v>
      </c>
    </row>
    <row r="16" spans="1:18" x14ac:dyDescent="0.2">
      <c r="A16" s="250" t="s">
        <v>25</v>
      </c>
      <c r="B16" s="340" t="s">
        <v>42</v>
      </c>
      <c r="C16" s="340" t="s">
        <v>43</v>
      </c>
      <c r="D16" s="340" t="s">
        <v>44</v>
      </c>
      <c r="E16" s="340" t="s">
        <v>45</v>
      </c>
      <c r="F16" s="340" t="s">
        <v>7</v>
      </c>
    </row>
    <row r="17" spans="1:6" x14ac:dyDescent="0.2">
      <c r="A17" s="250" t="s">
        <v>297</v>
      </c>
      <c r="B17" s="251">
        <v>14015.397265597716</v>
      </c>
      <c r="C17" s="251">
        <v>5663.1111253245599</v>
      </c>
      <c r="D17" s="251">
        <v>3090.2147482706205</v>
      </c>
      <c r="E17" s="251">
        <v>11080.062526775408</v>
      </c>
      <c r="F17" s="199">
        <f t="shared" ref="F17:F18" si="1">SUM(B17:E17)</f>
        <v>33848.785665968302</v>
      </c>
    </row>
    <row r="18" spans="1:6" x14ac:dyDescent="0.2">
      <c r="A18" s="250" t="s">
        <v>298</v>
      </c>
      <c r="B18" s="251">
        <v>13365.702517027044</v>
      </c>
      <c r="C18" s="251">
        <v>5557.4149748755744</v>
      </c>
      <c r="D18" s="251">
        <v>2881.1293208541133</v>
      </c>
      <c r="E18" s="251">
        <v>11704.285397282179</v>
      </c>
      <c r="F18" s="199">
        <f t="shared" si="1"/>
        <v>33508.532210038917</v>
      </c>
    </row>
    <row r="19" spans="1:6" x14ac:dyDescent="0.2">
      <c r="A19" s="250" t="s">
        <v>299</v>
      </c>
      <c r="B19" s="251">
        <v>14475.47323926062</v>
      </c>
      <c r="C19" s="251">
        <v>6886.6457983141918</v>
      </c>
      <c r="D19" s="251">
        <v>3111.065786985374</v>
      </c>
      <c r="E19" s="251">
        <v>12285.201532999999</v>
      </c>
      <c r="F19" s="199">
        <f>SUM(B19:E19)</f>
        <v>36758.386357560186</v>
      </c>
    </row>
    <row r="20" spans="1:6" x14ac:dyDescent="0.2">
      <c r="A20" s="250" t="s">
        <v>300</v>
      </c>
      <c r="B20" s="251">
        <f>+'7.1'!B13+'7.1'!C13+'7.1'!D13</f>
        <v>12841.857634967553</v>
      </c>
      <c r="C20" s="251">
        <f>+'7.1'!E13+'7.1'!F13+'7.1'!G13</f>
        <v>5119.7680725533655</v>
      </c>
      <c r="D20" s="251"/>
      <c r="E20" s="251"/>
      <c r="F20" s="199"/>
    </row>
    <row r="21" spans="1:6" x14ac:dyDescent="0.2">
      <c r="A21" s="250" t="s">
        <v>301</v>
      </c>
      <c r="B21" s="199">
        <f>+B20-B19</f>
        <v>-1633.615604293067</v>
      </c>
      <c r="C21" s="199">
        <f>+C20-C19</f>
        <v>-1766.8777257608263</v>
      </c>
      <c r="D21" s="199"/>
      <c r="E21" s="199"/>
      <c r="F21" s="199"/>
    </row>
    <row r="22" spans="1:6" x14ac:dyDescent="0.2">
      <c r="A22" s="252" t="s">
        <v>301</v>
      </c>
      <c r="B22" s="204">
        <f>+(B20-B19)/B19</f>
        <v>-0.11285403781220413</v>
      </c>
      <c r="C22" s="204">
        <f>+(C20-C19)/C19</f>
        <v>-0.25656579088085912</v>
      </c>
      <c r="D22" s="204"/>
      <c r="E22" s="204"/>
      <c r="F22" s="204"/>
    </row>
    <row r="28" spans="1:6" x14ac:dyDescent="0.2">
      <c r="A28" s="250" t="s">
        <v>5</v>
      </c>
      <c r="B28" s="340" t="s">
        <v>42</v>
      </c>
      <c r="C28" s="340" t="s">
        <v>43</v>
      </c>
      <c r="D28" s="340" t="s">
        <v>44</v>
      </c>
      <c r="E28" s="340" t="s">
        <v>45</v>
      </c>
      <c r="F28" s="340" t="s">
        <v>7</v>
      </c>
    </row>
    <row r="29" spans="1:6" x14ac:dyDescent="0.2">
      <c r="A29" s="250" t="s">
        <v>297</v>
      </c>
      <c r="B29" s="251">
        <v>8000.2277954508227</v>
      </c>
      <c r="C29" s="251">
        <v>2947.9774611584162</v>
      </c>
      <c r="D29" s="251">
        <v>1375.0624167794851</v>
      </c>
      <c r="E29" s="251">
        <v>6345.6836996429729</v>
      </c>
      <c r="F29" s="199">
        <f t="shared" ref="F29:F30" si="2">SUM(B29:E29)</f>
        <v>18668.951373031698</v>
      </c>
    </row>
    <row r="30" spans="1:6" x14ac:dyDescent="0.2">
      <c r="A30" s="250" t="s">
        <v>298</v>
      </c>
      <c r="B30" s="251">
        <v>7761.4412209729589</v>
      </c>
      <c r="C30" s="251">
        <v>2666.4454051244275</v>
      </c>
      <c r="D30" s="251">
        <v>1502.5578261458868</v>
      </c>
      <c r="E30" s="251">
        <v>6727.5190452424795</v>
      </c>
      <c r="F30" s="199">
        <f t="shared" si="2"/>
        <v>18657.963497485754</v>
      </c>
    </row>
    <row r="31" spans="1:6" x14ac:dyDescent="0.2">
      <c r="A31" s="250" t="s">
        <v>299</v>
      </c>
      <c r="B31" s="251">
        <v>8891.9809219999988</v>
      </c>
      <c r="C31" s="251">
        <v>3340.5134649999991</v>
      </c>
      <c r="D31" s="251">
        <v>1333.2217679999999</v>
      </c>
      <c r="E31" s="251">
        <v>6446.5769939999973</v>
      </c>
      <c r="F31" s="199">
        <f>SUM(B31:E31)</f>
        <v>20012.293148999997</v>
      </c>
    </row>
    <row r="32" spans="1:6" x14ac:dyDescent="0.2">
      <c r="A32" s="250" t="s">
        <v>300</v>
      </c>
      <c r="B32" s="251">
        <f>+'7.1'!B14+'7.1'!C14+'7.1'!D14</f>
        <v>7306.2270420000004</v>
      </c>
      <c r="C32" s="251">
        <f>+'7.1'!E14+'7.1'!F14+'7.1'!G14</f>
        <v>2700.00531</v>
      </c>
      <c r="D32" s="251"/>
      <c r="E32" s="251"/>
      <c r="F32" s="199"/>
    </row>
    <row r="33" spans="1:6" x14ac:dyDescent="0.2">
      <c r="A33" s="250" t="s">
        <v>301</v>
      </c>
      <c r="B33" s="199">
        <f>+B32-B31</f>
        <v>-1585.7538799999984</v>
      </c>
      <c r="C33" s="199">
        <f>+C32-C31</f>
        <v>-640.50815499999908</v>
      </c>
      <c r="D33" s="199"/>
      <c r="E33" s="199"/>
      <c r="F33" s="199"/>
    </row>
    <row r="34" spans="1:6" x14ac:dyDescent="0.2">
      <c r="A34" s="252" t="s">
        <v>301</v>
      </c>
      <c r="B34" s="204">
        <f>+(B32-B31)/B31</f>
        <v>-0.17833527690962792</v>
      </c>
      <c r="C34" s="204">
        <f>+(C32-C31)/C31</f>
        <v>-0.19173943218935632</v>
      </c>
      <c r="D34" s="204"/>
      <c r="E34" s="204"/>
      <c r="F34" s="20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D25" sqref="D25"/>
    </sheetView>
  </sheetViews>
  <sheetFormatPr defaultRowHeight="12.75" x14ac:dyDescent="0.2"/>
  <cols>
    <col min="1" max="1" width="31.28515625" customWidth="1"/>
    <col min="4" max="4" width="9.28515625" customWidth="1"/>
    <col min="10" max="10" width="20.7109375" customWidth="1"/>
    <col min="11" max="11" width="15.28515625" customWidth="1"/>
  </cols>
  <sheetData>
    <row r="1" spans="1:9" ht="18" x14ac:dyDescent="0.25">
      <c r="A1" s="241" t="s">
        <v>303</v>
      </c>
      <c r="I1" s="246" t="str">
        <f>'3'!N1</f>
        <v>II. čtvrtletí 2022</v>
      </c>
    </row>
    <row r="2" spans="1:9" ht="6" customHeight="1" x14ac:dyDescent="0.2"/>
    <row r="3" spans="1:9" ht="36" x14ac:dyDescent="0.2">
      <c r="A3" s="168"/>
      <c r="B3" s="211" t="s">
        <v>318</v>
      </c>
      <c r="C3" s="211" t="s">
        <v>325</v>
      </c>
      <c r="D3" s="211" t="s">
        <v>295</v>
      </c>
      <c r="E3" s="211" t="s">
        <v>172</v>
      </c>
    </row>
    <row r="4" spans="1:9" x14ac:dyDescent="0.2">
      <c r="A4" s="170" t="s">
        <v>199</v>
      </c>
      <c r="B4" s="223">
        <f>SUM(B5:B20)</f>
        <v>17672.882609</v>
      </c>
      <c r="C4" s="223">
        <f>SUM(C5:C20)</f>
        <v>20046.866157200002</v>
      </c>
      <c r="D4" s="223">
        <f t="shared" ref="D4:D20" si="0">+B4-C4</f>
        <v>-2373.9835482000017</v>
      </c>
      <c r="E4" s="207">
        <f t="shared" ref="E4:E20" si="1">+B4/C4-1</f>
        <v>-0.11842167895890132</v>
      </c>
    </row>
    <row r="5" spans="1:9" x14ac:dyDescent="0.2">
      <c r="A5" s="169" t="s">
        <v>40</v>
      </c>
      <c r="B5" s="224">
        <f>+'9'!L6</f>
        <v>3920.3988850000001</v>
      </c>
      <c r="C5" s="224">
        <v>4064.7677940000003</v>
      </c>
      <c r="D5" s="224">
        <f t="shared" si="0"/>
        <v>-144.36890900000026</v>
      </c>
      <c r="E5" s="254">
        <f t="shared" si="1"/>
        <v>-3.5517135619186679E-2</v>
      </c>
      <c r="I5" s="157"/>
    </row>
    <row r="6" spans="1:9" x14ac:dyDescent="0.2">
      <c r="A6" s="169" t="s">
        <v>39</v>
      </c>
      <c r="B6" s="224">
        <f>+'9'!L7</f>
        <v>450.08424899999989</v>
      </c>
      <c r="C6" s="224">
        <v>467.24692800000008</v>
      </c>
      <c r="D6" s="224">
        <f t="shared" si="0"/>
        <v>-17.162679000000196</v>
      </c>
      <c r="E6" s="254">
        <f t="shared" si="1"/>
        <v>-3.6731496713018896E-2</v>
      </c>
      <c r="I6" s="157"/>
    </row>
    <row r="7" spans="1:9" x14ac:dyDescent="0.2">
      <c r="A7" s="169" t="s">
        <v>38</v>
      </c>
      <c r="B7" s="224">
        <f>+'9'!L8</f>
        <v>1499.461211</v>
      </c>
      <c r="C7" s="224">
        <v>1844.4018339999998</v>
      </c>
      <c r="D7" s="224">
        <f t="shared" si="0"/>
        <v>-344.94062299999973</v>
      </c>
      <c r="E7" s="254">
        <f t="shared" si="1"/>
        <v>-0.18702032097415477</v>
      </c>
      <c r="I7" s="157"/>
    </row>
    <row r="8" spans="1:9" x14ac:dyDescent="0.2">
      <c r="A8" s="169" t="s">
        <v>60</v>
      </c>
      <c r="B8" s="224">
        <f>+'9'!L9</f>
        <v>0</v>
      </c>
      <c r="C8" s="224">
        <v>0</v>
      </c>
      <c r="D8" s="224">
        <f t="shared" si="0"/>
        <v>0</v>
      </c>
      <c r="E8" s="254">
        <v>0</v>
      </c>
      <c r="I8" s="157"/>
    </row>
    <row r="9" spans="1:9" x14ac:dyDescent="0.2">
      <c r="A9" s="169" t="s">
        <v>61</v>
      </c>
      <c r="B9" s="224">
        <f>+'9'!L10</f>
        <v>0</v>
      </c>
      <c r="C9" s="224">
        <v>0</v>
      </c>
      <c r="D9" s="224">
        <f t="shared" si="0"/>
        <v>0</v>
      </c>
      <c r="E9" s="254">
        <v>0</v>
      </c>
      <c r="I9" s="157"/>
    </row>
    <row r="10" spans="1:9" x14ac:dyDescent="0.2">
      <c r="A10" s="169" t="s">
        <v>62</v>
      </c>
      <c r="B10" s="224">
        <f>+'9'!L11</f>
        <v>0</v>
      </c>
      <c r="C10" s="224">
        <v>0</v>
      </c>
      <c r="D10" s="224">
        <f t="shared" si="0"/>
        <v>0</v>
      </c>
      <c r="E10" s="254">
        <v>0</v>
      </c>
      <c r="I10" s="157"/>
    </row>
    <row r="11" spans="1:9" x14ac:dyDescent="0.2">
      <c r="A11" s="169" t="s">
        <v>37</v>
      </c>
      <c r="B11" s="224">
        <f>+'9'!L12</f>
        <v>7930.5216270000001</v>
      </c>
      <c r="C11" s="224">
        <v>9391.6074200000003</v>
      </c>
      <c r="D11" s="224">
        <f t="shared" si="0"/>
        <v>-1461.0857930000002</v>
      </c>
      <c r="E11" s="254">
        <f t="shared" si="1"/>
        <v>-0.15557355920654525</v>
      </c>
      <c r="I11" s="157"/>
    </row>
    <row r="12" spans="1:9" x14ac:dyDescent="0.2">
      <c r="A12" s="169" t="s">
        <v>72</v>
      </c>
      <c r="B12" s="224">
        <f>+'9'!L13</f>
        <v>0</v>
      </c>
      <c r="C12" s="224">
        <v>0</v>
      </c>
      <c r="D12" s="224">
        <f t="shared" si="0"/>
        <v>0</v>
      </c>
      <c r="E12" s="254">
        <v>0</v>
      </c>
      <c r="I12" s="157"/>
    </row>
    <row r="13" spans="1:9" x14ac:dyDescent="0.2">
      <c r="A13" s="169" t="s">
        <v>36</v>
      </c>
      <c r="B13" s="224">
        <f>+'9'!L14</f>
        <v>0</v>
      </c>
      <c r="C13" s="224">
        <v>0</v>
      </c>
      <c r="D13" s="224">
        <f t="shared" si="0"/>
        <v>0</v>
      </c>
      <c r="E13" s="254">
        <v>0</v>
      </c>
      <c r="I13" s="157"/>
    </row>
    <row r="14" spans="1:9" x14ac:dyDescent="0.2">
      <c r="A14" s="169" t="s">
        <v>35</v>
      </c>
      <c r="B14" s="224">
        <f>+'9'!L15</f>
        <v>214.36712999999997</v>
      </c>
      <c r="C14" s="224">
        <v>212.79409000000001</v>
      </c>
      <c r="D14" s="224">
        <f t="shared" si="0"/>
        <v>1.5730399999999634</v>
      </c>
      <c r="E14" s="254">
        <f t="shared" si="1"/>
        <v>7.3923105665198996E-3</v>
      </c>
      <c r="I14" s="157"/>
    </row>
    <row r="15" spans="1:9" x14ac:dyDescent="0.2">
      <c r="A15" s="169" t="s">
        <v>34</v>
      </c>
      <c r="B15" s="224">
        <f>+'9'!L16</f>
        <v>2.3171920000000004</v>
      </c>
      <c r="C15" s="224">
        <v>16.845274</v>
      </c>
      <c r="D15" s="224">
        <f t="shared" si="0"/>
        <v>-14.528081999999999</v>
      </c>
      <c r="E15" s="254">
        <f t="shared" si="1"/>
        <v>-0.86244260556402941</v>
      </c>
      <c r="I15" s="157"/>
    </row>
    <row r="16" spans="1:9" x14ac:dyDescent="0.2">
      <c r="A16" s="169" t="s">
        <v>33</v>
      </c>
      <c r="B16" s="224">
        <f>+'9'!L17</f>
        <v>501.41399899999999</v>
      </c>
      <c r="C16" s="224">
        <v>569.90580999999997</v>
      </c>
      <c r="D16" s="224">
        <f t="shared" si="0"/>
        <v>-68.491810999999984</v>
      </c>
      <c r="E16" s="254">
        <f t="shared" si="1"/>
        <v>-0.12018093130161278</v>
      </c>
    </row>
    <row r="17" spans="1:5" x14ac:dyDescent="0.2">
      <c r="A17" s="169" t="s">
        <v>32</v>
      </c>
      <c r="B17" s="224">
        <f>+'9'!L18</f>
        <v>1055.762346</v>
      </c>
      <c r="C17" s="224">
        <v>1155.8986730000001</v>
      </c>
      <c r="D17" s="224">
        <f t="shared" si="0"/>
        <v>-100.13632700000016</v>
      </c>
      <c r="E17" s="254">
        <f t="shared" si="1"/>
        <v>-8.6630713694054173E-2</v>
      </c>
    </row>
    <row r="18" spans="1:5" x14ac:dyDescent="0.2">
      <c r="A18" s="169" t="s">
        <v>3</v>
      </c>
      <c r="B18" s="224">
        <f>+'9'!L19</f>
        <v>0</v>
      </c>
      <c r="C18" s="224">
        <v>0</v>
      </c>
      <c r="D18" s="224">
        <f t="shared" si="0"/>
        <v>0</v>
      </c>
      <c r="E18" s="254">
        <v>0</v>
      </c>
    </row>
    <row r="19" spans="1:5" x14ac:dyDescent="0.2">
      <c r="A19" s="169" t="s">
        <v>31</v>
      </c>
      <c r="B19" s="224">
        <f>+'9'!L20</f>
        <v>5.0305879999999998</v>
      </c>
      <c r="C19" s="224">
        <v>3.4317980000000001</v>
      </c>
      <c r="D19" s="224">
        <f t="shared" si="0"/>
        <v>1.5987899999999997</v>
      </c>
      <c r="E19" s="254">
        <f t="shared" si="1"/>
        <v>0.46587532249858521</v>
      </c>
    </row>
    <row r="20" spans="1:5" x14ac:dyDescent="0.2">
      <c r="A20" s="169" t="s">
        <v>30</v>
      </c>
      <c r="B20" s="224">
        <f>+'9'!L21</f>
        <v>2093.5253820000003</v>
      </c>
      <c r="C20" s="224">
        <v>2319.9665362000005</v>
      </c>
      <c r="D20" s="224">
        <f t="shared" si="0"/>
        <v>-226.44115420000026</v>
      </c>
      <c r="E20" s="254">
        <f t="shared" si="1"/>
        <v>-9.7605353640531578E-2</v>
      </c>
    </row>
    <row r="21" spans="1:5" s="166" customFormat="1" ht="11.25" x14ac:dyDescent="0.2">
      <c r="E21" s="165"/>
    </row>
    <row r="23" spans="1:5" x14ac:dyDescent="0.2">
      <c r="B23" s="15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dimension ref="A1:D49"/>
  <sheetViews>
    <sheetView view="pageBreakPreview" zoomScaleNormal="100" zoomScaleSheetLayoutView="100" workbookViewId="0">
      <selection activeCell="H29" sqref="H29"/>
    </sheetView>
  </sheetViews>
  <sheetFormatPr defaultRowHeight="14.25" x14ac:dyDescent="0.2"/>
  <cols>
    <col min="1" max="1" width="56.42578125" style="305" customWidth="1"/>
    <col min="2" max="4" width="12.7109375" style="305" customWidth="1"/>
    <col min="5" max="16384" width="9.140625" style="305"/>
  </cols>
  <sheetData>
    <row r="1" spans="1:4" ht="20.25" x14ac:dyDescent="0.2">
      <c r="A1" s="304" t="s">
        <v>317</v>
      </c>
      <c r="D1" s="306"/>
    </row>
    <row r="2" spans="1:4" ht="15" x14ac:dyDescent="0.2">
      <c r="C2" s="363" t="s">
        <v>172</v>
      </c>
      <c r="D2" s="363"/>
    </row>
    <row r="3" spans="1:4" ht="15" x14ac:dyDescent="0.25">
      <c r="A3" s="307" t="s">
        <v>311</v>
      </c>
      <c r="B3" s="308">
        <f>+'10.1'!C10</f>
        <v>30545.245725921472</v>
      </c>
      <c r="C3" s="308">
        <f>+'10.1'!C11</f>
        <v>-3206.7455723885214</v>
      </c>
      <c r="D3" s="309">
        <f>+'10.1'!C12</f>
        <v>-9.5009077954730556E-2</v>
      </c>
    </row>
    <row r="4" spans="1:4" x14ac:dyDescent="0.2">
      <c r="A4" s="310" t="str">
        <f>+'5.4'!B4</f>
        <v>Duben</v>
      </c>
      <c r="B4" s="311">
        <f>INDEX('3'!$B$6:$M$6,,MATCH('2'!A4,'3'!$B$4:$M$4,0))</f>
        <v>13377.265922339933</v>
      </c>
      <c r="C4" s="311">
        <f>+'10.2'!E10</f>
        <v>-905.68445451899788</v>
      </c>
      <c r="D4" s="312">
        <f>+'10.2'!E11</f>
        <v>-6.3410180013393963E-2</v>
      </c>
    </row>
    <row r="5" spans="1:4" x14ac:dyDescent="0.2">
      <c r="A5" s="310" t="str">
        <f>+'5.4'!C4</f>
        <v>Květen</v>
      </c>
      <c r="B5" s="311">
        <f>INDEX('3'!$B$6:$M$6,,MATCH('2'!A5,'3'!$B$4:$M$4,0))</f>
        <v>9306.2449631713534</v>
      </c>
      <c r="C5" s="311">
        <f>+'10.2'!F10</f>
        <v>-2212.4810718186673</v>
      </c>
      <c r="D5" s="312">
        <f>+'10.2'!F11</f>
        <v>-0.19207688984857291</v>
      </c>
    </row>
    <row r="6" spans="1:4" x14ac:dyDescent="0.2">
      <c r="A6" s="310" t="str">
        <f>+'5.4'!D4</f>
        <v>Červen</v>
      </c>
      <c r="B6" s="311">
        <f>INDEX('3'!$B$6:$M$6,,MATCH('2'!A6,'3'!$B$4:$M$4,0))</f>
        <v>7861.7348404101849</v>
      </c>
      <c r="C6" s="311">
        <f>+'10.2'!G10</f>
        <v>-88.580046050852616</v>
      </c>
      <c r="D6" s="312">
        <f>+'10.2'!G11</f>
        <v>-1.1141702852763695E-2</v>
      </c>
    </row>
    <row r="7" spans="1:4" ht="7.5" customHeight="1" x14ac:dyDescent="0.2">
      <c r="B7" s="311"/>
    </row>
    <row r="8" spans="1:4" x14ac:dyDescent="0.2">
      <c r="A8" s="310" t="s">
        <v>305</v>
      </c>
      <c r="B8" s="311"/>
    </row>
    <row r="9" spans="1:4" x14ac:dyDescent="0.2">
      <c r="A9" s="310" t="s">
        <v>40</v>
      </c>
      <c r="B9" s="311">
        <f>+'4.1'!E8+'4.1'!F8+'4.1'!G8</f>
        <v>5409.0311380000003</v>
      </c>
      <c r="C9" s="311">
        <f>+VLOOKUP(A9,'10.3'!$A$4:$E$20,4,FALSE)</f>
        <v>-305.32605199999944</v>
      </c>
      <c r="D9" s="312">
        <f>+VLOOKUP(A9,'10.3'!$A$4:$E$20,5,FALSE)</f>
        <v>-5.3431390766806364E-2</v>
      </c>
    </row>
    <row r="10" spans="1:4" x14ac:dyDescent="0.2">
      <c r="A10" s="310" t="s">
        <v>38</v>
      </c>
      <c r="B10" s="311">
        <f>+'4.1'!E10+'4.1'!F10+'4.1'!G10</f>
        <v>2189.2437659999996</v>
      </c>
      <c r="C10" s="311">
        <f>+VLOOKUP(A10,'10.3'!$A$4:$E$20,4,FALSE)</f>
        <v>-436.86385200000041</v>
      </c>
      <c r="D10" s="312">
        <f>+VLOOKUP(A10,'10.3'!$A$4:$E$20,5,FALSE)</f>
        <v>-0.16635413149317491</v>
      </c>
    </row>
    <row r="11" spans="1:4" x14ac:dyDescent="0.2">
      <c r="A11" s="310" t="s">
        <v>37</v>
      </c>
      <c r="B11" s="311">
        <f>+'4.1'!E14+'4.1'!F14+'4.1'!G14</f>
        <v>11614.211121999999</v>
      </c>
      <c r="C11" s="311">
        <f>+VLOOKUP(A11,'10.3'!$A$4:$E$20,4,FALSE)</f>
        <v>-364.81475500000124</v>
      </c>
      <c r="D11" s="312">
        <f>+VLOOKUP(A11,'10.3'!$A$4:$E$20,5,FALSE)</f>
        <v>-3.0454459214455332E-2</v>
      </c>
    </row>
    <row r="12" spans="1:4" x14ac:dyDescent="0.2">
      <c r="A12" s="310" t="s">
        <v>30</v>
      </c>
      <c r="B12" s="311">
        <f>+'4.1'!E23+'4.1'!F23+'4.1'!G23</f>
        <v>5173.5300242412104</v>
      </c>
      <c r="C12" s="311">
        <f>+VLOOKUP(A12,'10.3'!$A$4:$E$20,4,FALSE)</f>
        <v>-1401.8327691040213</v>
      </c>
      <c r="D12" s="312">
        <f>+VLOOKUP(A12,'10.3'!$A$4:$E$20,5,FALSE)</f>
        <v>-0.21319474121226933</v>
      </c>
    </row>
    <row r="13" spans="1:4" ht="7.5" customHeight="1" x14ac:dyDescent="0.2">
      <c r="A13" s="310"/>
      <c r="B13" s="311"/>
      <c r="C13" s="311"/>
      <c r="D13" s="313"/>
    </row>
    <row r="14" spans="1:4" x14ac:dyDescent="0.2">
      <c r="A14" s="310" t="s">
        <v>306</v>
      </c>
      <c r="B14" s="311"/>
      <c r="C14" s="311"/>
      <c r="D14" s="313"/>
    </row>
    <row r="15" spans="1:4" x14ac:dyDescent="0.2">
      <c r="A15" s="310" t="s">
        <v>104</v>
      </c>
      <c r="B15" s="311">
        <f>+'4.2'!E14+'4.2'!F14+'4.2'!G14</f>
        <v>6460.2155110000003</v>
      </c>
      <c r="C15" s="311">
        <f>+VLOOKUP(A15,'10.3'!$A$24:$E$38,4,FALSE)</f>
        <v>-444.74732099999892</v>
      </c>
      <c r="D15" s="312">
        <f>+VLOOKUP(A15,'10.3'!$A$24:$E$38,5,FALSE)</f>
        <v>-6.4409806659477598E-2</v>
      </c>
    </row>
    <row r="16" spans="1:4" x14ac:dyDescent="0.2">
      <c r="A16" s="310" t="s">
        <v>108</v>
      </c>
      <c r="B16" s="311">
        <f>+'4.2'!E18+'4.2'!F18+'4.2'!G18</f>
        <v>4859.0461299999997</v>
      </c>
      <c r="C16" s="311">
        <f>+VLOOKUP(A16,'10.3'!$A$24:$E$38,4,FALSE)</f>
        <v>-860.07282847433817</v>
      </c>
      <c r="D16" s="312">
        <f>+VLOOKUP(A16,'10.3'!$A$24:$E$38,5,FALSE)</f>
        <v>-0.15038554622122702</v>
      </c>
    </row>
    <row r="17" spans="1:4" x14ac:dyDescent="0.2">
      <c r="A17" s="310" t="s">
        <v>109</v>
      </c>
      <c r="B17" s="311">
        <f>+'4.2'!E19+'4.2'!F19+'4.2'!G19</f>
        <v>6708.8761000000013</v>
      </c>
      <c r="C17" s="311">
        <f>+VLOOKUP(A17,'10.3'!$A$24:$E$38,4,FALSE)</f>
        <v>-825.27251299999807</v>
      </c>
      <c r="D17" s="312">
        <f>+VLOOKUP(A17,'10.3'!$A$24:$E$38,5,FALSE)</f>
        <v>-0.10953759414514463</v>
      </c>
    </row>
    <row r="18" spans="1:4" x14ac:dyDescent="0.2">
      <c r="A18" s="310"/>
      <c r="B18" s="311"/>
      <c r="C18" s="311"/>
      <c r="D18" s="313"/>
    </row>
    <row r="19" spans="1:4" ht="7.5" customHeight="1" x14ac:dyDescent="0.2">
      <c r="B19" s="311"/>
    </row>
    <row r="20" spans="1:4" ht="15" x14ac:dyDescent="0.25">
      <c r="A20" s="307" t="s">
        <v>312</v>
      </c>
      <c r="B20" s="314">
        <f>+'10.1'!C18</f>
        <v>14646.275172934929</v>
      </c>
      <c r="C20" s="314">
        <f>+'10.1'!C19</f>
        <v>-3109.9606257478408</v>
      </c>
      <c r="D20" s="315">
        <f>+'10.1'!C20</f>
        <v>-0.17514751780771859</v>
      </c>
    </row>
    <row r="21" spans="1:4" x14ac:dyDescent="0.2">
      <c r="A21" s="310" t="str">
        <f>+'5.4'!B4</f>
        <v>Duben</v>
      </c>
      <c r="B21" s="311">
        <f>+'10.2'!E17</f>
        <v>7717.9541998433297</v>
      </c>
      <c r="C21" s="311">
        <f>+'10.2'!E18</f>
        <v>-878.07829789630796</v>
      </c>
      <c r="D21" s="312">
        <f>+'10.2'!E19</f>
        <v>-0.10214925294049346</v>
      </c>
    </row>
    <row r="22" spans="1:4" x14ac:dyDescent="0.2">
      <c r="A22" s="310" t="str">
        <f>+'5.4'!C4</f>
        <v>Květen</v>
      </c>
      <c r="B22" s="311">
        <f>+'10.2'!F17</f>
        <v>3943.7709436005703</v>
      </c>
      <c r="C22" s="311">
        <f>+'10.2'!F18</f>
        <v>-2044.856017116193</v>
      </c>
      <c r="D22" s="312">
        <f>+'10.2'!F19</f>
        <v>-0.34145656934881941</v>
      </c>
    </row>
    <row r="23" spans="1:4" x14ac:dyDescent="0.2">
      <c r="A23" s="310" t="str">
        <f>+'5.4'!D4</f>
        <v>Červen</v>
      </c>
      <c r="B23" s="311">
        <f>+'10.2'!G17</f>
        <v>2984.5500294910294</v>
      </c>
      <c r="C23" s="311">
        <f>+'10.2'!G18</f>
        <v>-187.02631073534076</v>
      </c>
      <c r="D23" s="312">
        <f>+'10.2'!G19</f>
        <v>-5.8969512530160889E-2</v>
      </c>
    </row>
    <row r="24" spans="1:4" ht="7.5" customHeight="1" x14ac:dyDescent="0.2"/>
    <row r="25" spans="1:4" x14ac:dyDescent="0.2">
      <c r="A25" s="310" t="s">
        <v>307</v>
      </c>
    </row>
    <row r="26" spans="1:4" x14ac:dyDescent="0.2">
      <c r="A26" s="310" t="s">
        <v>40</v>
      </c>
      <c r="B26" s="311">
        <f>+'5.1'!E8+'5.1'!F8+'5.1'!G8</f>
        <v>1573.0314399999997</v>
      </c>
      <c r="C26" s="316">
        <f>+VLOOKUP(A26,'10.3'!$G$4:$K$20,4,FALSE)</f>
        <v>-313.55455900000038</v>
      </c>
      <c r="D26" s="312">
        <f>+VLOOKUP(A26,'10.3'!$G$4:$K$20,5,FALSE)</f>
        <v>-0.16620210219210918</v>
      </c>
    </row>
    <row r="27" spans="1:4" x14ac:dyDescent="0.2">
      <c r="A27" s="310" t="s">
        <v>38</v>
      </c>
      <c r="B27" s="311">
        <f>+'5.1'!E10+'5.1'!F10+'5.1'!G10</f>
        <v>1276.6918660000001</v>
      </c>
      <c r="C27" s="316">
        <f>+VLOOKUP(A27,'10.3'!$G$4:$K$20,4,FALSE)</f>
        <v>-315.63333799999987</v>
      </c>
      <c r="D27" s="312">
        <f>+VLOOKUP(A27,'10.3'!$G$4:$K$20,5,FALSE)</f>
        <v>-0.19822165548037129</v>
      </c>
    </row>
    <row r="28" spans="1:4" x14ac:dyDescent="0.2">
      <c r="A28" s="310" t="s">
        <v>37</v>
      </c>
      <c r="B28" s="311">
        <f>+'5.1'!E14+'5.1'!F14+'5.1'!G14</f>
        <v>6216.2997579999992</v>
      </c>
      <c r="C28" s="316">
        <f>+VLOOKUP(A28,'10.3'!$G$4:$K$20,4,FALSE)</f>
        <v>-1062.6755150000017</v>
      </c>
      <c r="D28" s="312">
        <f>+VLOOKUP(A28,'10.3'!$G$4:$K$20,5,FALSE)</f>
        <v>-0.14599246118362263</v>
      </c>
    </row>
    <row r="29" spans="1:4" x14ac:dyDescent="0.2">
      <c r="A29" s="310" t="s">
        <v>30</v>
      </c>
      <c r="B29" s="311">
        <f>+'5.1'!E23+'5.1'!F23+'5.1'!G23</f>
        <v>3792.5102223729596</v>
      </c>
      <c r="C29" s="316">
        <f>+VLOOKUP(A29,'10.3'!$G$4:$K$20,4,FALSE)</f>
        <v>-1079.2710943660873</v>
      </c>
      <c r="D29" s="312">
        <f>+VLOOKUP(A29,'10.3'!$G$4:$K$20,5,FALSE)</f>
        <v>-0.22153520944337113</v>
      </c>
    </row>
    <row r="30" spans="1:4" ht="7.5" customHeight="1" x14ac:dyDescent="0.2"/>
    <row r="31" spans="1:4" x14ac:dyDescent="0.2">
      <c r="A31" s="310" t="s">
        <v>308</v>
      </c>
    </row>
    <row r="32" spans="1:4" x14ac:dyDescent="0.2">
      <c r="A32" s="310" t="s">
        <v>104</v>
      </c>
      <c r="B32" s="311">
        <f>+'5.2'!E14+'5.2'!F14+'5.2'!G14</f>
        <v>2490.2500320000004</v>
      </c>
      <c r="C32" s="316">
        <f>+VLOOKUP(A32,'10.3'!$G$24:$K$38,4,FALSE)</f>
        <v>-463.58685799999876</v>
      </c>
      <c r="D32" s="312">
        <f>+VLOOKUP(A32,'10.3'!$G$24:$K$38,5,FALSE)</f>
        <v>-0.15694395975940256</v>
      </c>
    </row>
    <row r="33" spans="1:4" x14ac:dyDescent="0.2">
      <c r="A33" s="310" t="s">
        <v>108</v>
      </c>
      <c r="B33" s="311">
        <f>+'5.2'!E18+'5.2'!F18+'5.2'!G18</f>
        <v>3513.3605630000006</v>
      </c>
      <c r="C33" s="316">
        <f>+VLOOKUP(A33,'10.3'!$G$24:$K$38,4,FALSE)</f>
        <v>-740.10611699999981</v>
      </c>
      <c r="D33" s="312">
        <f>+VLOOKUP(A33,'10.3'!$G$24:$K$38,5,FALSE)</f>
        <v>-0.17400068524810919</v>
      </c>
    </row>
    <row r="34" spans="1:4" x14ac:dyDescent="0.2">
      <c r="A34" s="310" t="s">
        <v>109</v>
      </c>
      <c r="B34" s="311">
        <f>+'5.2'!E19+'5.2'!F19+'5.2'!G19</f>
        <v>2179.4315550000006</v>
      </c>
      <c r="C34" s="316">
        <f>+VLOOKUP(A34,'10.3'!$G$24:$K$38,4,FALSE)</f>
        <v>-503.39960899999915</v>
      </c>
      <c r="D34" s="312">
        <f>+VLOOKUP(A34,'10.3'!$G$24:$K$38,5,FALSE)</f>
        <v>-0.18763745395347553</v>
      </c>
    </row>
    <row r="35" spans="1:4" ht="7.5" customHeight="1" x14ac:dyDescent="0.2"/>
    <row r="36" spans="1:4" ht="16.5" x14ac:dyDescent="0.3">
      <c r="A36" s="317" t="s">
        <v>313</v>
      </c>
      <c r="B36" s="314">
        <f>+'6'!E5</f>
        <v>38400.151360000003</v>
      </c>
    </row>
    <row r="37" spans="1:4" ht="7.5" customHeight="1" x14ac:dyDescent="0.2"/>
    <row r="38" spans="1:4" ht="15" x14ac:dyDescent="0.25">
      <c r="A38" s="307" t="s">
        <v>314</v>
      </c>
    </row>
    <row r="39" spans="1:4" x14ac:dyDescent="0.2">
      <c r="A39" s="310" t="s">
        <v>26</v>
      </c>
      <c r="B39" s="311">
        <f>+'10.4'!C8</f>
        <v>4426.8709849999996</v>
      </c>
      <c r="C39" s="311">
        <f>+'10.4'!C9</f>
        <v>-195.09378371835192</v>
      </c>
      <c r="D39" s="312">
        <f>+'10.4'!C10</f>
        <v>-4.2210140812572759E-2</v>
      </c>
    </row>
    <row r="40" spans="1:4" x14ac:dyDescent="0.2">
      <c r="A40" s="310" t="s">
        <v>25</v>
      </c>
      <c r="B40" s="311">
        <f>+'10.4'!C20</f>
        <v>5119.7680725533655</v>
      </c>
      <c r="C40" s="311">
        <f>+'10.4'!C21</f>
        <v>-1766.8777257608263</v>
      </c>
      <c r="D40" s="312">
        <f>+'10.4'!C22</f>
        <v>-0.25656579088085912</v>
      </c>
    </row>
    <row r="41" spans="1:4" x14ac:dyDescent="0.2">
      <c r="A41" s="310" t="s">
        <v>5</v>
      </c>
      <c r="B41" s="311">
        <f>+'10.4'!C32</f>
        <v>2700.00531</v>
      </c>
      <c r="C41" s="311">
        <f>+'10.4'!C33</f>
        <v>-640.50815499999908</v>
      </c>
      <c r="D41" s="312">
        <f>+'10.4'!C34</f>
        <v>-0.19173943218935632</v>
      </c>
    </row>
    <row r="42" spans="1:4" ht="7.5" customHeight="1" x14ac:dyDescent="0.2"/>
    <row r="43" spans="1:4" ht="15" x14ac:dyDescent="0.25">
      <c r="A43" s="307" t="s">
        <v>315</v>
      </c>
      <c r="B43" s="314">
        <f>+'10.5'!B4</f>
        <v>17672.882609</v>
      </c>
      <c r="C43" s="314">
        <f>+'10.5'!D4</f>
        <v>-2373.9835482000017</v>
      </c>
      <c r="D43" s="315">
        <f>+'10.5'!E4</f>
        <v>-0.11842167895890132</v>
      </c>
    </row>
    <row r="44" spans="1:4" ht="7.5" customHeight="1" x14ac:dyDescent="0.2"/>
    <row r="45" spans="1:4" x14ac:dyDescent="0.2">
      <c r="A45" s="310" t="s">
        <v>309</v>
      </c>
    </row>
    <row r="46" spans="1:4" x14ac:dyDescent="0.2">
      <c r="A46" s="310" t="s">
        <v>40</v>
      </c>
      <c r="B46" s="311">
        <f>+'9'!L6</f>
        <v>3920.3988850000001</v>
      </c>
      <c r="C46" s="311">
        <f>+VLOOKUP(A46,'10.5'!$A$4:$E$20,4,FALSE)</f>
        <v>-144.36890900000026</v>
      </c>
      <c r="D46" s="312">
        <f>+VLOOKUP(A46,'10.5'!$A$4:$E$20,5,FALSE)</f>
        <v>-3.5517135619186679E-2</v>
      </c>
    </row>
    <row r="47" spans="1:4" x14ac:dyDescent="0.2">
      <c r="A47" s="310" t="s">
        <v>38</v>
      </c>
      <c r="B47" s="311">
        <f>+'9'!L8</f>
        <v>1499.461211</v>
      </c>
      <c r="C47" s="311">
        <f>+VLOOKUP(A47,'10.5'!$A$4:$E$20,4,FALSE)</f>
        <v>-344.94062299999973</v>
      </c>
      <c r="D47" s="312">
        <f>+VLOOKUP(A47,'10.5'!$A$4:$E$20,5,FALSE)</f>
        <v>-0.18702032097415477</v>
      </c>
    </row>
    <row r="48" spans="1:4" x14ac:dyDescent="0.2">
      <c r="A48" s="310" t="s">
        <v>37</v>
      </c>
      <c r="B48" s="311">
        <f>+'9'!L12</f>
        <v>7930.5216270000001</v>
      </c>
      <c r="C48" s="311">
        <f>+VLOOKUP(A48,'10.5'!$A$4:$E$20,4,FALSE)</f>
        <v>-1461.0857930000002</v>
      </c>
      <c r="D48" s="312">
        <f>+VLOOKUP(A48,'10.5'!$A$4:$E$20,5,FALSE)</f>
        <v>-0.15557355920654525</v>
      </c>
    </row>
    <row r="49" spans="1:4" x14ac:dyDescent="0.2">
      <c r="A49" s="310" t="s">
        <v>30</v>
      </c>
      <c r="B49" s="311">
        <f>+'9'!L21</f>
        <v>2093.5253820000003</v>
      </c>
      <c r="C49" s="311">
        <f>+VLOOKUP(A49,'10.5'!$A$4:$E$20,4,FALSE)</f>
        <v>-226.44115420000026</v>
      </c>
      <c r="D49" s="312">
        <f>+VLOOKUP(A49,'10.5'!$A$4:$E$20,5,FALSE)</f>
        <v>-9.7605353640531578E-2</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0"/>
  <sheetViews>
    <sheetView zoomScale="70" zoomScaleNormal="70" workbookViewId="0">
      <selection activeCell="J44" sqref="J44"/>
    </sheetView>
  </sheetViews>
  <sheetFormatPr defaultRowHeight="12.75" x14ac:dyDescent="0.2"/>
  <sheetData>
    <row r="25" spans="6:6" x14ac:dyDescent="0.2">
      <c r="F25" s="213"/>
    </row>
    <row r="26" spans="6:6" x14ac:dyDescent="0.2">
      <c r="F26" s="213"/>
    </row>
    <row r="27" spans="6:6" x14ac:dyDescent="0.2">
      <c r="F27" s="213"/>
    </row>
    <row r="28" spans="6:6" x14ac:dyDescent="0.2">
      <c r="F28" s="213"/>
    </row>
    <row r="47" spans="1:3" ht="15" x14ac:dyDescent="0.25">
      <c r="A47" s="214" t="s">
        <v>251</v>
      </c>
    </row>
    <row r="48" spans="1:3" ht="14.25" x14ac:dyDescent="0.2">
      <c r="A48" s="215" t="s">
        <v>252</v>
      </c>
      <c r="B48" s="216"/>
      <c r="C48" s="216"/>
    </row>
    <row r="50" spans="1:1" ht="14.25" x14ac:dyDescent="0.2">
      <c r="A50" s="217" t="s">
        <v>326</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D47" sqref="D47"/>
    </sheetView>
  </sheetViews>
  <sheetFormatPr defaultColWidth="9.140625" defaultRowHeight="12" x14ac:dyDescent="0.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x14ac:dyDescent="0.3">
      <c r="A1" s="177" t="s">
        <v>244</v>
      </c>
      <c r="B1" s="72"/>
      <c r="C1" s="72"/>
      <c r="D1" s="72"/>
      <c r="E1" s="72"/>
      <c r="F1" s="72"/>
      <c r="G1" s="72"/>
      <c r="H1" s="72"/>
      <c r="I1" s="72"/>
      <c r="J1" s="72"/>
      <c r="K1" s="72"/>
      <c r="L1" s="72"/>
      <c r="M1" s="72"/>
      <c r="N1" s="245" t="s">
        <v>318</v>
      </c>
    </row>
    <row r="2" spans="1:18" ht="6" customHeight="1" x14ac:dyDescent="0.2">
      <c r="A2" s="7"/>
      <c r="B2" s="7"/>
      <c r="C2" s="7"/>
      <c r="D2" s="7"/>
      <c r="E2" s="7"/>
      <c r="F2" s="7"/>
      <c r="G2" s="7"/>
      <c r="H2" s="7"/>
      <c r="I2" s="7"/>
      <c r="J2" s="7"/>
      <c r="K2" s="7"/>
      <c r="L2" s="7"/>
      <c r="M2" s="7"/>
      <c r="N2" s="7"/>
    </row>
    <row r="3" spans="1:18" x14ac:dyDescent="0.2">
      <c r="A3" s="372">
        <v>2022</v>
      </c>
      <c r="B3" s="373" t="s">
        <v>42</v>
      </c>
      <c r="C3" s="374"/>
      <c r="D3" s="375"/>
      <c r="E3" s="373" t="s">
        <v>43</v>
      </c>
      <c r="F3" s="374"/>
      <c r="G3" s="375"/>
      <c r="H3" s="374" t="s">
        <v>44</v>
      </c>
      <c r="I3" s="374"/>
      <c r="J3" s="374"/>
      <c r="K3" s="373" t="s">
        <v>45</v>
      </c>
      <c r="L3" s="374"/>
      <c r="M3" s="375"/>
      <c r="N3" s="376" t="s">
        <v>7</v>
      </c>
      <c r="Q3" s="125"/>
      <c r="R3" s="125"/>
    </row>
    <row r="4" spans="1:18" x14ac:dyDescent="0.2">
      <c r="A4" s="372"/>
      <c r="B4" s="283" t="s">
        <v>8</v>
      </c>
      <c r="C4" s="273" t="s">
        <v>9</v>
      </c>
      <c r="D4" s="284" t="s">
        <v>10</v>
      </c>
      <c r="E4" s="283" t="s">
        <v>11</v>
      </c>
      <c r="F4" s="273" t="s">
        <v>12</v>
      </c>
      <c r="G4" s="284" t="s">
        <v>13</v>
      </c>
      <c r="H4" s="196" t="s">
        <v>14</v>
      </c>
      <c r="I4" s="196" t="s">
        <v>15</v>
      </c>
      <c r="J4" s="196" t="s">
        <v>16</v>
      </c>
      <c r="K4" s="283" t="s">
        <v>17</v>
      </c>
      <c r="L4" s="273" t="s">
        <v>18</v>
      </c>
      <c r="M4" s="284" t="s">
        <v>19</v>
      </c>
      <c r="N4" s="376"/>
    </row>
    <row r="5" spans="1:18" s="79" customFormat="1" x14ac:dyDescent="0.2">
      <c r="A5" s="365" t="s">
        <v>59</v>
      </c>
      <c r="B5" s="366">
        <f>SUM(B6:D6)</f>
        <v>51255.612526473982</v>
      </c>
      <c r="C5" s="367"/>
      <c r="D5" s="368"/>
      <c r="E5" s="366">
        <f>SUM(E6:G6)</f>
        <v>30545.245725921472</v>
      </c>
      <c r="F5" s="367"/>
      <c r="G5" s="368"/>
      <c r="H5" s="369">
        <f>SUM(H6:J6)</f>
        <v>0</v>
      </c>
      <c r="I5" s="369"/>
      <c r="J5" s="369"/>
      <c r="K5" s="370">
        <f>SUM(K6:M6)</f>
        <v>0</v>
      </c>
      <c r="L5" s="369"/>
      <c r="M5" s="371"/>
      <c r="N5" s="364">
        <f>SUM(B6:M6)</f>
        <v>81800.858252395439</v>
      </c>
      <c r="Q5" s="123"/>
      <c r="R5" s="123"/>
    </row>
    <row r="6" spans="1:18" s="79" customFormat="1" x14ac:dyDescent="0.2">
      <c r="A6" s="365"/>
      <c r="B6" s="285">
        <v>19302.294896087908</v>
      </c>
      <c r="C6" s="272">
        <v>15771.237833604513</v>
      </c>
      <c r="D6" s="286">
        <v>16182.07979678156</v>
      </c>
      <c r="E6" s="301">
        <v>13377.265922339933</v>
      </c>
      <c r="F6" s="299">
        <v>9306.2449631713534</v>
      </c>
      <c r="G6" s="286">
        <v>7861.7348404101849</v>
      </c>
      <c r="H6" s="319">
        <v>0</v>
      </c>
      <c r="I6" s="319">
        <v>0</v>
      </c>
      <c r="J6" s="319">
        <v>0</v>
      </c>
      <c r="K6" s="318">
        <v>0</v>
      </c>
      <c r="L6" s="319">
        <v>0</v>
      </c>
      <c r="M6" s="320">
        <v>0</v>
      </c>
      <c r="N6" s="364"/>
    </row>
    <row r="7" spans="1:18" ht="12.75" customHeight="1" x14ac:dyDescent="0.2">
      <c r="A7" s="365" t="s">
        <v>71</v>
      </c>
      <c r="B7" s="366">
        <f>SUM(B8:D8)</f>
        <v>2613.6100319999991</v>
      </c>
      <c r="C7" s="367"/>
      <c r="D7" s="368"/>
      <c r="E7" s="366">
        <f>SUM(E8:G8)</f>
        <v>2186.513989</v>
      </c>
      <c r="F7" s="367"/>
      <c r="G7" s="368"/>
      <c r="H7" s="369">
        <f>SUM(H8:J8)</f>
        <v>0</v>
      </c>
      <c r="I7" s="369"/>
      <c r="J7" s="369"/>
      <c r="K7" s="370">
        <f>SUM(K8:M8)</f>
        <v>0</v>
      </c>
      <c r="L7" s="369"/>
      <c r="M7" s="371"/>
      <c r="N7" s="364">
        <f>SUM(B8:M8)</f>
        <v>4800.1240209999996</v>
      </c>
      <c r="P7" s="158"/>
    </row>
    <row r="8" spans="1:18" s="79" customFormat="1" ht="12.75" customHeight="1" x14ac:dyDescent="0.2">
      <c r="A8" s="365"/>
      <c r="B8" s="285">
        <v>920.80555200000083</v>
      </c>
      <c r="C8" s="272">
        <v>800.41994199999954</v>
      </c>
      <c r="D8" s="286">
        <v>892.38453799999877</v>
      </c>
      <c r="E8" s="301">
        <v>753.11338699999931</v>
      </c>
      <c r="F8" s="299">
        <v>745.97900600000025</v>
      </c>
      <c r="G8" s="286">
        <v>687.42159600000059</v>
      </c>
      <c r="H8" s="319">
        <v>0</v>
      </c>
      <c r="I8" s="319">
        <v>0</v>
      </c>
      <c r="J8" s="319">
        <v>0</v>
      </c>
      <c r="K8" s="318">
        <v>0</v>
      </c>
      <c r="L8" s="319">
        <v>0</v>
      </c>
      <c r="M8" s="320">
        <v>0</v>
      </c>
      <c r="N8" s="364"/>
      <c r="P8" s="159"/>
    </row>
    <row r="9" spans="1:18" s="110" customFormat="1" ht="12" customHeight="1" x14ac:dyDescent="0.2">
      <c r="A9" s="365" t="s">
        <v>91</v>
      </c>
      <c r="B9" s="366">
        <f>SUM(B10:D10)</f>
        <v>3797.3400171856883</v>
      </c>
      <c r="C9" s="367"/>
      <c r="D9" s="368"/>
      <c r="E9" s="366">
        <f>SUM(E10:G10)</f>
        <v>2783.7073794962957</v>
      </c>
      <c r="F9" s="367"/>
      <c r="G9" s="368"/>
      <c r="H9" s="369">
        <f>SUM(H10:J10)</f>
        <v>0</v>
      </c>
      <c r="I9" s="369"/>
      <c r="J9" s="369"/>
      <c r="K9" s="370">
        <f>SUM(K10:M10)</f>
        <v>0</v>
      </c>
      <c r="L9" s="369"/>
      <c r="M9" s="371"/>
      <c r="N9" s="364">
        <f>SUM(B10:M10)</f>
        <v>6581.0473966819845</v>
      </c>
      <c r="P9" s="158"/>
    </row>
    <row r="10" spans="1:18" s="110" customFormat="1" ht="12" customHeight="1" x14ac:dyDescent="0.2">
      <c r="A10" s="365"/>
      <c r="B10" s="285">
        <v>1434.1730517074607</v>
      </c>
      <c r="C10" s="272">
        <v>1174.8193445584013</v>
      </c>
      <c r="D10" s="286">
        <v>1188.3476209198261</v>
      </c>
      <c r="E10" s="301">
        <v>1104.456410266708</v>
      </c>
      <c r="F10" s="299">
        <v>875.11482424466874</v>
      </c>
      <c r="G10" s="286">
        <v>804.13614498491927</v>
      </c>
      <c r="H10" s="319">
        <v>0</v>
      </c>
      <c r="I10" s="319">
        <v>0</v>
      </c>
      <c r="J10" s="319">
        <v>0</v>
      </c>
      <c r="K10" s="318">
        <v>0</v>
      </c>
      <c r="L10" s="319">
        <v>0</v>
      </c>
      <c r="M10" s="320">
        <v>0</v>
      </c>
      <c r="N10" s="364"/>
      <c r="P10" s="159"/>
    </row>
    <row r="11" spans="1:18" s="7" customFormat="1" ht="12" customHeight="1" x14ac:dyDescent="0.2">
      <c r="A11" s="365" t="s">
        <v>183</v>
      </c>
      <c r="B11" s="366">
        <f>SUM(B12:D12)</f>
        <v>13014.442901379964</v>
      </c>
      <c r="C11" s="367"/>
      <c r="D11" s="368"/>
      <c r="E11" s="366">
        <f>SUM(E12:G12)</f>
        <v>10867.471085490241</v>
      </c>
      <c r="F11" s="367"/>
      <c r="G11" s="368"/>
      <c r="H11" s="369">
        <f>SUM(H12:J12)</f>
        <v>0</v>
      </c>
      <c r="I11" s="369"/>
      <c r="J11" s="369"/>
      <c r="K11" s="370">
        <f>SUM(K12:M12)</f>
        <v>0</v>
      </c>
      <c r="L11" s="369"/>
      <c r="M11" s="371"/>
      <c r="N11" s="364">
        <f>SUM(B12:M12)</f>
        <v>23881.913986870204</v>
      </c>
      <c r="P11" s="158"/>
      <c r="Q11" s="124"/>
      <c r="R11" s="124"/>
    </row>
    <row r="12" spans="1:18" s="110" customFormat="1" ht="12" customHeight="1" x14ac:dyDescent="0.2">
      <c r="A12" s="365"/>
      <c r="B12" s="285">
        <v>4857.9495719698944</v>
      </c>
      <c r="C12" s="272">
        <v>3989.7326082351192</v>
      </c>
      <c r="D12" s="286">
        <v>4166.7607211749491</v>
      </c>
      <c r="E12" s="301">
        <v>3779.336172229891</v>
      </c>
      <c r="F12" s="299">
        <v>3719.9937653261122</v>
      </c>
      <c r="G12" s="286">
        <v>3368.1411479342373</v>
      </c>
      <c r="H12" s="319">
        <v>0</v>
      </c>
      <c r="I12" s="319">
        <v>0</v>
      </c>
      <c r="J12" s="319">
        <v>0</v>
      </c>
      <c r="K12" s="318">
        <v>0</v>
      </c>
      <c r="L12" s="319">
        <v>0</v>
      </c>
      <c r="M12" s="320">
        <v>0</v>
      </c>
      <c r="N12" s="364"/>
      <c r="P12" s="159"/>
    </row>
    <row r="13" spans="1:18" s="7" customFormat="1" ht="12" customHeight="1" x14ac:dyDescent="0.2">
      <c r="A13" s="365" t="s">
        <v>116</v>
      </c>
      <c r="B13" s="366">
        <f>SUM(B14:D14)</f>
        <v>31766.943066908316</v>
      </c>
      <c r="C13" s="367"/>
      <c r="D13" s="368"/>
      <c r="E13" s="366">
        <f>SUM(E14:G14)</f>
        <v>14646.275172934929</v>
      </c>
      <c r="F13" s="367"/>
      <c r="G13" s="368"/>
      <c r="H13" s="369">
        <f>SUM(H14:J14)</f>
        <v>0</v>
      </c>
      <c r="I13" s="369"/>
      <c r="J13" s="369"/>
      <c r="K13" s="370">
        <f>SUM(K14:M14)</f>
        <v>0</v>
      </c>
      <c r="L13" s="369"/>
      <c r="M13" s="371"/>
      <c r="N13" s="364">
        <f>SUM(B14:M14)</f>
        <v>46413.218239843241</v>
      </c>
      <c r="P13" s="158"/>
      <c r="Q13" s="124"/>
      <c r="R13" s="124"/>
    </row>
    <row r="14" spans="1:18" s="110" customFormat="1" ht="12" customHeight="1" x14ac:dyDescent="0.2">
      <c r="A14" s="365"/>
      <c r="B14" s="285">
        <v>12062.466687410544</v>
      </c>
      <c r="C14" s="272">
        <v>9794.0555228109897</v>
      </c>
      <c r="D14" s="286">
        <v>9910.4208566867819</v>
      </c>
      <c r="E14" s="301">
        <v>7717.9541998433297</v>
      </c>
      <c r="F14" s="299">
        <v>3943.7709436005703</v>
      </c>
      <c r="G14" s="286">
        <v>2984.5500294910294</v>
      </c>
      <c r="H14" s="319">
        <v>0</v>
      </c>
      <c r="I14" s="319">
        <v>0</v>
      </c>
      <c r="J14" s="319">
        <v>0</v>
      </c>
      <c r="K14" s="318">
        <v>0</v>
      </c>
      <c r="L14" s="319">
        <v>0</v>
      </c>
      <c r="M14" s="320">
        <v>0</v>
      </c>
      <c r="N14" s="364"/>
      <c r="P14" s="130"/>
    </row>
    <row r="15" spans="1:18" s="110" customFormat="1" ht="12" customHeight="1" x14ac:dyDescent="0.2">
      <c r="A15" s="365" t="s">
        <v>90</v>
      </c>
      <c r="B15" s="366">
        <f>SUM(B16:D16)</f>
        <v>63.276509000013903</v>
      </c>
      <c r="C15" s="367"/>
      <c r="D15" s="368"/>
      <c r="E15" s="366">
        <f>SUM(E16:G16)</f>
        <v>61.278099000006932</v>
      </c>
      <c r="F15" s="367"/>
      <c r="G15" s="368"/>
      <c r="H15" s="369">
        <f>SUM(H16:J16)</f>
        <v>0</v>
      </c>
      <c r="I15" s="369"/>
      <c r="J15" s="369"/>
      <c r="K15" s="370">
        <f>SUM(K16:M16)</f>
        <v>0</v>
      </c>
      <c r="L15" s="369"/>
      <c r="M15" s="371"/>
      <c r="N15" s="364">
        <f>SUM(B16:M16)</f>
        <v>124.55460800002083</v>
      </c>
      <c r="P15" s="121"/>
    </row>
    <row r="16" spans="1:18" s="110" customFormat="1" ht="12" customHeight="1" x14ac:dyDescent="0.2">
      <c r="A16" s="365"/>
      <c r="B16" s="285">
        <v>26.90003300000717</v>
      </c>
      <c r="C16" s="272">
        <v>12.210416000003534</v>
      </c>
      <c r="D16" s="286">
        <v>24.166060000003199</v>
      </c>
      <c r="E16" s="301">
        <v>22.405753000005461</v>
      </c>
      <c r="F16" s="299">
        <v>21.386424000002535</v>
      </c>
      <c r="G16" s="286">
        <v>17.485921999998936</v>
      </c>
      <c r="H16" s="319">
        <v>0</v>
      </c>
      <c r="I16" s="319">
        <v>0</v>
      </c>
      <c r="J16" s="319">
        <v>0</v>
      </c>
      <c r="K16" s="318">
        <v>0</v>
      </c>
      <c r="L16" s="319">
        <v>0</v>
      </c>
      <c r="M16" s="320">
        <v>0</v>
      </c>
      <c r="N16" s="364"/>
      <c r="P16" s="130"/>
    </row>
    <row r="17" spans="1:14" s="77" customFormat="1" ht="11.25" x14ac:dyDescent="0.2">
      <c r="A17" s="193"/>
      <c r="B17" s="4"/>
      <c r="C17" s="4"/>
      <c r="D17" s="4"/>
      <c r="E17" s="4"/>
      <c r="F17" s="4"/>
      <c r="G17" s="4"/>
      <c r="H17" s="4"/>
      <c r="I17" s="4"/>
      <c r="J17" s="4"/>
      <c r="K17" s="4"/>
      <c r="L17" s="4"/>
      <c r="M17" s="4"/>
      <c r="N17" s="3"/>
    </row>
    <row r="18" spans="1:14" x14ac:dyDescent="0.2">
      <c r="A18" s="112" t="str">
        <f>A5</f>
        <v>Výroba tepla brutto</v>
      </c>
      <c r="B18" s="113">
        <f t="shared" ref="B18:M18" si="0">B6</f>
        <v>19302.294896087908</v>
      </c>
      <c r="C18" s="113">
        <f t="shared" si="0"/>
        <v>15771.237833604513</v>
      </c>
      <c r="D18" s="113">
        <f t="shared" si="0"/>
        <v>16182.07979678156</v>
      </c>
      <c r="E18" s="113">
        <f t="shared" si="0"/>
        <v>13377.265922339933</v>
      </c>
      <c r="F18" s="113">
        <f t="shared" si="0"/>
        <v>9306.2449631713534</v>
      </c>
      <c r="G18" s="113">
        <f t="shared" si="0"/>
        <v>7861.7348404101849</v>
      </c>
      <c r="H18" s="113">
        <f t="shared" si="0"/>
        <v>0</v>
      </c>
      <c r="I18" s="113">
        <f t="shared" si="0"/>
        <v>0</v>
      </c>
      <c r="J18" s="113">
        <f t="shared" si="0"/>
        <v>0</v>
      </c>
      <c r="K18" s="113">
        <f t="shared" si="0"/>
        <v>0</v>
      </c>
      <c r="L18" s="113">
        <f t="shared" si="0"/>
        <v>0</v>
      </c>
      <c r="M18" s="113">
        <f t="shared" si="0"/>
        <v>0</v>
      </c>
    </row>
    <row r="19" spans="1:14" x14ac:dyDescent="0.2">
      <c r="A19" s="10" t="str">
        <f>A7</f>
        <v xml:space="preserve">Technologická vlastní spotřeba tepla </v>
      </c>
      <c r="B19" s="25">
        <f t="shared" ref="B19:M19" si="1">-B8</f>
        <v>-920.80555200000083</v>
      </c>
      <c r="C19" s="25">
        <f t="shared" si="1"/>
        <v>-800.41994199999954</v>
      </c>
      <c r="D19" s="25">
        <f t="shared" si="1"/>
        <v>-892.38453799999877</v>
      </c>
      <c r="E19" s="25">
        <f t="shared" si="1"/>
        <v>-753.11338699999931</v>
      </c>
      <c r="F19" s="25">
        <f t="shared" si="1"/>
        <v>-745.97900600000025</v>
      </c>
      <c r="G19" s="25">
        <f t="shared" si="1"/>
        <v>-687.42159600000059</v>
      </c>
      <c r="H19" s="25">
        <f t="shared" si="1"/>
        <v>0</v>
      </c>
      <c r="I19" s="25">
        <f t="shared" si="1"/>
        <v>0</v>
      </c>
      <c r="J19" s="25">
        <f t="shared" si="1"/>
        <v>0</v>
      </c>
      <c r="K19" s="25">
        <f t="shared" si="1"/>
        <v>0</v>
      </c>
      <c r="L19" s="25">
        <f t="shared" si="1"/>
        <v>0</v>
      </c>
      <c r="M19" s="25">
        <f t="shared" si="1"/>
        <v>0</v>
      </c>
    </row>
    <row r="20" spans="1:14" x14ac:dyDescent="0.2">
      <c r="A20" s="10" t="str">
        <f>A9</f>
        <v>Ztráty</v>
      </c>
      <c r="B20" s="113">
        <f t="shared" ref="B20:M20" si="2">-B10</f>
        <v>-1434.1730517074607</v>
      </c>
      <c r="C20" s="113">
        <f t="shared" si="2"/>
        <v>-1174.8193445584013</v>
      </c>
      <c r="D20" s="113">
        <f t="shared" si="2"/>
        <v>-1188.3476209198261</v>
      </c>
      <c r="E20" s="113">
        <f t="shared" si="2"/>
        <v>-1104.456410266708</v>
      </c>
      <c r="F20" s="113">
        <f t="shared" si="2"/>
        <v>-875.11482424466874</v>
      </c>
      <c r="G20" s="113">
        <f t="shared" si="2"/>
        <v>-804.13614498491927</v>
      </c>
      <c r="H20" s="113">
        <f t="shared" si="2"/>
        <v>0</v>
      </c>
      <c r="I20" s="113">
        <f t="shared" si="2"/>
        <v>0</v>
      </c>
      <c r="J20" s="113">
        <f t="shared" si="2"/>
        <v>0</v>
      </c>
      <c r="K20" s="113">
        <f t="shared" si="2"/>
        <v>0</v>
      </c>
      <c r="L20" s="113">
        <f t="shared" si="2"/>
        <v>0</v>
      </c>
      <c r="M20" s="113">
        <f t="shared" si="2"/>
        <v>0</v>
      </c>
      <c r="N20" s="78"/>
    </row>
    <row r="21" spans="1:14" x14ac:dyDescent="0.2">
      <c r="A21" s="103" t="str">
        <f>A11</f>
        <v>Vlastní spotřeba tepla</v>
      </c>
      <c r="B21" s="93">
        <f>-B12</f>
        <v>-4857.9495719698944</v>
      </c>
      <c r="C21" s="93">
        <f t="shared" ref="C21:M21" si="3">-C12</f>
        <v>-3989.7326082351192</v>
      </c>
      <c r="D21" s="93">
        <f t="shared" si="3"/>
        <v>-4166.7607211749491</v>
      </c>
      <c r="E21" s="93">
        <f t="shared" si="3"/>
        <v>-3779.336172229891</v>
      </c>
      <c r="F21" s="93">
        <f t="shared" si="3"/>
        <v>-3719.9937653261122</v>
      </c>
      <c r="G21" s="93">
        <f t="shared" si="3"/>
        <v>-3368.1411479342373</v>
      </c>
      <c r="H21" s="93">
        <f t="shared" si="3"/>
        <v>0</v>
      </c>
      <c r="I21" s="93">
        <f t="shared" si="3"/>
        <v>0</v>
      </c>
      <c r="J21" s="93">
        <f t="shared" si="3"/>
        <v>0</v>
      </c>
      <c r="K21" s="93">
        <f t="shared" si="3"/>
        <v>0</v>
      </c>
      <c r="L21" s="93">
        <f t="shared" si="3"/>
        <v>0</v>
      </c>
      <c r="M21" s="93">
        <f t="shared" si="3"/>
        <v>0</v>
      </c>
      <c r="N21" s="78"/>
    </row>
    <row r="22" spans="1:14" x14ac:dyDescent="0.2">
      <c r="A22" s="103" t="str">
        <f>A13</f>
        <v>Dodávky tepla</v>
      </c>
      <c r="B22" s="93">
        <f t="shared" ref="B22:M22" si="4">-B14</f>
        <v>-12062.466687410544</v>
      </c>
      <c r="C22" s="93">
        <f t="shared" si="4"/>
        <v>-9794.0555228109897</v>
      </c>
      <c r="D22" s="93">
        <f t="shared" si="4"/>
        <v>-9910.4208566867819</v>
      </c>
      <c r="E22" s="93">
        <f t="shared" si="4"/>
        <v>-7717.9541998433297</v>
      </c>
      <c r="F22" s="93">
        <f t="shared" si="4"/>
        <v>-3943.7709436005703</v>
      </c>
      <c r="G22" s="93">
        <f t="shared" si="4"/>
        <v>-2984.5500294910294</v>
      </c>
      <c r="H22" s="93">
        <f t="shared" si="4"/>
        <v>0</v>
      </c>
      <c r="I22" s="93">
        <f t="shared" si="4"/>
        <v>0</v>
      </c>
      <c r="J22" s="93">
        <f t="shared" si="4"/>
        <v>0</v>
      </c>
      <c r="K22" s="93">
        <f t="shared" si="4"/>
        <v>0</v>
      </c>
      <c r="L22" s="93">
        <f t="shared" si="4"/>
        <v>0</v>
      </c>
      <c r="M22" s="93">
        <f t="shared" si="4"/>
        <v>0</v>
      </c>
    </row>
    <row r="23" spans="1:14" x14ac:dyDescent="0.2">
      <c r="A23" s="103" t="str">
        <f>A15</f>
        <v>Bilanční rozdíl</v>
      </c>
      <c r="B23" s="93">
        <f t="shared" ref="B23:M23" si="5">-B16</f>
        <v>-26.90003300000717</v>
      </c>
      <c r="C23" s="93">
        <f t="shared" si="5"/>
        <v>-12.210416000003534</v>
      </c>
      <c r="D23" s="93">
        <f t="shared" si="5"/>
        <v>-24.166060000003199</v>
      </c>
      <c r="E23" s="93">
        <f t="shared" si="5"/>
        <v>-22.405753000005461</v>
      </c>
      <c r="F23" s="93">
        <f t="shared" si="5"/>
        <v>-21.386424000002535</v>
      </c>
      <c r="G23" s="93">
        <f t="shared" si="5"/>
        <v>-17.485921999998936</v>
      </c>
      <c r="H23" s="93">
        <f t="shared" si="5"/>
        <v>0</v>
      </c>
      <c r="I23" s="93">
        <f t="shared" si="5"/>
        <v>0</v>
      </c>
      <c r="J23" s="93">
        <f t="shared" si="5"/>
        <v>0</v>
      </c>
      <c r="K23" s="93">
        <f t="shared" si="5"/>
        <v>0</v>
      </c>
      <c r="L23" s="93">
        <f t="shared" si="5"/>
        <v>0</v>
      </c>
      <c r="M23" s="93">
        <f t="shared" si="5"/>
        <v>0</v>
      </c>
    </row>
    <row r="42" spans="1:4" x14ac:dyDescent="0.2">
      <c r="A42" s="117"/>
      <c r="B42" s="121"/>
      <c r="C42" s="118"/>
      <c r="D42" s="118"/>
    </row>
    <row r="43" spans="1:4" x14ac:dyDescent="0.2">
      <c r="B43" s="118"/>
      <c r="C43" s="118"/>
      <c r="D43" s="118"/>
    </row>
    <row r="44" spans="1:4" x14ac:dyDescent="0.2">
      <c r="B44" s="118"/>
      <c r="C44" s="118"/>
      <c r="D44" s="118"/>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view="pageBreakPreview" zoomScaleNormal="70" zoomScaleSheetLayoutView="100" workbookViewId="0">
      <selection activeCell="Q30" sqref="Q30"/>
    </sheetView>
  </sheetViews>
  <sheetFormatPr defaultColWidth="9.140625" defaultRowHeight="12" x14ac:dyDescent="0.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2" customFormat="1" ht="20.25" x14ac:dyDescent="0.3">
      <c r="A1" s="178" t="s">
        <v>245</v>
      </c>
      <c r="N1" s="245" t="str">
        <f>'3'!N1</f>
        <v>II. čtvrtletí 2022</v>
      </c>
    </row>
    <row r="2" spans="1:21" s="76" customFormat="1" ht="18" x14ac:dyDescent="0.25">
      <c r="A2" s="241" t="s">
        <v>246</v>
      </c>
      <c r="B2" s="72"/>
      <c r="C2" s="72"/>
      <c r="D2" s="72"/>
      <c r="E2" s="72"/>
      <c r="F2" s="72"/>
      <c r="G2" s="72"/>
      <c r="H2" s="72"/>
      <c r="I2" s="72"/>
      <c r="J2" s="72"/>
      <c r="K2" s="72"/>
      <c r="L2" s="72"/>
      <c r="M2" s="72"/>
    </row>
    <row r="3" spans="1:21" ht="6" customHeight="1" x14ac:dyDescent="0.2">
      <c r="A3" s="7"/>
      <c r="B3" s="194"/>
      <c r="C3" s="194"/>
      <c r="D3" s="194"/>
      <c r="E3" s="194"/>
      <c r="F3" s="194"/>
      <c r="G3" s="194"/>
      <c r="H3" s="194"/>
      <c r="I3" s="194"/>
      <c r="J3" s="194"/>
      <c r="K3" s="194"/>
      <c r="L3" s="194"/>
      <c r="M3" s="194"/>
      <c r="N3" s="194"/>
    </row>
    <row r="4" spans="1:21" x14ac:dyDescent="0.2">
      <c r="A4" s="372">
        <v>2022</v>
      </c>
      <c r="B4" s="373" t="s">
        <v>42</v>
      </c>
      <c r="C4" s="374"/>
      <c r="D4" s="375"/>
      <c r="E4" s="374" t="s">
        <v>43</v>
      </c>
      <c r="F4" s="374"/>
      <c r="G4" s="374"/>
      <c r="H4" s="373" t="s">
        <v>44</v>
      </c>
      <c r="I4" s="374"/>
      <c r="J4" s="375"/>
      <c r="K4" s="373" t="s">
        <v>45</v>
      </c>
      <c r="L4" s="374"/>
      <c r="M4" s="375"/>
      <c r="N4" s="212" t="s">
        <v>7</v>
      </c>
    </row>
    <row r="5" spans="1:21" x14ac:dyDescent="0.2">
      <c r="A5" s="372"/>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1" s="79" customFormat="1" x14ac:dyDescent="0.2">
      <c r="A6" s="377" t="s">
        <v>59</v>
      </c>
      <c r="B6" s="378">
        <f>SUM(B7:D7)</f>
        <v>51255.612526473982</v>
      </c>
      <c r="C6" s="379"/>
      <c r="D6" s="380"/>
      <c r="E6" s="379">
        <f>SUM(E7:G7)</f>
        <v>30545.245725921472</v>
      </c>
      <c r="F6" s="379"/>
      <c r="G6" s="379"/>
      <c r="H6" s="381">
        <f>SUM(H7:J7)</f>
        <v>0</v>
      </c>
      <c r="I6" s="382"/>
      <c r="J6" s="383"/>
      <c r="K6" s="381">
        <f>SUM(K7:M7)</f>
        <v>0</v>
      </c>
      <c r="L6" s="382"/>
      <c r="M6" s="383"/>
      <c r="N6" s="364">
        <f>SUM(N8:N23)</f>
        <v>81800.858252395439</v>
      </c>
    </row>
    <row r="7" spans="1:21" s="79" customFormat="1" x14ac:dyDescent="0.2">
      <c r="A7" s="377"/>
      <c r="B7" s="287">
        <f t="shared" ref="B7:M7" si="0">SUM(B8:B23)</f>
        <v>19302.294896087908</v>
      </c>
      <c r="C7" s="271">
        <f t="shared" si="0"/>
        <v>15771.237833604513</v>
      </c>
      <c r="D7" s="288">
        <f t="shared" si="0"/>
        <v>16182.07979678156</v>
      </c>
      <c r="E7" s="353">
        <f t="shared" si="0"/>
        <v>13377.265922339933</v>
      </c>
      <c r="F7" s="353">
        <f t="shared" si="0"/>
        <v>9306.2449631713534</v>
      </c>
      <c r="G7" s="353">
        <f t="shared" si="0"/>
        <v>7861.7348404101849</v>
      </c>
      <c r="H7" s="322">
        <f t="shared" si="0"/>
        <v>0</v>
      </c>
      <c r="I7" s="321">
        <f t="shared" si="0"/>
        <v>0</v>
      </c>
      <c r="J7" s="323">
        <f t="shared" si="0"/>
        <v>0</v>
      </c>
      <c r="K7" s="322">
        <f t="shared" si="0"/>
        <v>0</v>
      </c>
      <c r="L7" s="321">
        <f t="shared" si="0"/>
        <v>0</v>
      </c>
      <c r="M7" s="323">
        <f t="shared" si="0"/>
        <v>0</v>
      </c>
      <c r="N7" s="364"/>
      <c r="Q7" s="134"/>
    </row>
    <row r="8" spans="1:21" x14ac:dyDescent="0.2">
      <c r="A8" s="169" t="s">
        <v>40</v>
      </c>
      <c r="B8" s="285">
        <v>2302.9843459999993</v>
      </c>
      <c r="C8" s="272">
        <v>2147.9087139999997</v>
      </c>
      <c r="D8" s="286">
        <v>2289.0506080000009</v>
      </c>
      <c r="E8" s="299">
        <v>2041.347892</v>
      </c>
      <c r="F8" s="299">
        <v>1795.3168340000004</v>
      </c>
      <c r="G8" s="299">
        <v>1572.3664120000003</v>
      </c>
      <c r="H8" s="318">
        <v>0</v>
      </c>
      <c r="I8" s="319">
        <v>0</v>
      </c>
      <c r="J8" s="320">
        <v>0</v>
      </c>
      <c r="K8" s="318">
        <v>0</v>
      </c>
      <c r="L8" s="319">
        <v>0</v>
      </c>
      <c r="M8" s="320">
        <v>0</v>
      </c>
      <c r="N8" s="192">
        <f t="shared" ref="N8:N23" si="1">SUM(B8:M8)</f>
        <v>12148.974806000002</v>
      </c>
      <c r="P8" s="164"/>
      <c r="Q8" s="128"/>
      <c r="R8" s="128"/>
      <c r="S8" s="128"/>
      <c r="T8" s="128"/>
      <c r="U8" s="121"/>
    </row>
    <row r="9" spans="1:21" x14ac:dyDescent="0.2">
      <c r="A9" s="169" t="s">
        <v>39</v>
      </c>
      <c r="B9" s="285">
        <v>419.36573799999996</v>
      </c>
      <c r="C9" s="272">
        <v>366.47020600000002</v>
      </c>
      <c r="D9" s="286">
        <v>395.99989200000016</v>
      </c>
      <c r="E9" s="299">
        <v>368.35973899999976</v>
      </c>
      <c r="F9" s="299">
        <v>324.48944699999993</v>
      </c>
      <c r="G9" s="299">
        <v>288.52790899999997</v>
      </c>
      <c r="H9" s="318">
        <v>0</v>
      </c>
      <c r="I9" s="319">
        <v>0</v>
      </c>
      <c r="J9" s="320">
        <v>0</v>
      </c>
      <c r="K9" s="318">
        <v>0</v>
      </c>
      <c r="L9" s="319">
        <v>0</v>
      </c>
      <c r="M9" s="320">
        <v>0</v>
      </c>
      <c r="N9" s="192">
        <f t="shared" si="1"/>
        <v>2163.212931</v>
      </c>
      <c r="P9" s="164"/>
      <c r="Q9" s="128"/>
      <c r="R9" s="128"/>
      <c r="S9" s="128"/>
      <c r="T9" s="128"/>
      <c r="U9" s="121"/>
    </row>
    <row r="10" spans="1:21" x14ac:dyDescent="0.2">
      <c r="A10" s="169" t="s">
        <v>38</v>
      </c>
      <c r="B10" s="285">
        <v>2016.8260669999995</v>
      </c>
      <c r="C10" s="272">
        <v>1450.2728900000002</v>
      </c>
      <c r="D10" s="286">
        <v>1510.7488640000001</v>
      </c>
      <c r="E10" s="299">
        <v>1162.7768349999999</v>
      </c>
      <c r="F10" s="299">
        <v>611.21719299999995</v>
      </c>
      <c r="G10" s="299">
        <v>415.24973799999998</v>
      </c>
      <c r="H10" s="318">
        <v>0</v>
      </c>
      <c r="I10" s="319">
        <v>0</v>
      </c>
      <c r="J10" s="320">
        <v>0</v>
      </c>
      <c r="K10" s="318">
        <v>0</v>
      </c>
      <c r="L10" s="319">
        <v>0</v>
      </c>
      <c r="M10" s="320">
        <v>0</v>
      </c>
      <c r="N10" s="192">
        <f t="shared" si="1"/>
        <v>7167.091586999999</v>
      </c>
      <c r="P10" s="164"/>
      <c r="Q10" s="128"/>
      <c r="R10" s="128"/>
      <c r="S10" s="128"/>
      <c r="T10" s="128"/>
      <c r="U10" s="121"/>
    </row>
    <row r="11" spans="1:21" x14ac:dyDescent="0.2">
      <c r="A11" s="169" t="s">
        <v>60</v>
      </c>
      <c r="B11" s="285">
        <v>4.1042699999999996</v>
      </c>
      <c r="C11" s="272">
        <v>4.5074400000000008</v>
      </c>
      <c r="D11" s="286">
        <v>5.6810700000000001</v>
      </c>
      <c r="E11" s="299">
        <v>4.3866199999999997</v>
      </c>
      <c r="F11" s="299">
        <v>3.3052060000000001</v>
      </c>
      <c r="G11" s="299">
        <v>2.9955919999999998</v>
      </c>
      <c r="H11" s="318">
        <v>0</v>
      </c>
      <c r="I11" s="319">
        <v>0</v>
      </c>
      <c r="J11" s="320">
        <v>0</v>
      </c>
      <c r="K11" s="318">
        <v>0</v>
      </c>
      <c r="L11" s="319">
        <v>0</v>
      </c>
      <c r="M11" s="320">
        <v>0</v>
      </c>
      <c r="N11" s="192">
        <f t="shared" si="1"/>
        <v>24.980197999999998</v>
      </c>
      <c r="P11" s="164"/>
      <c r="Q11" s="128"/>
      <c r="R11" s="128"/>
      <c r="S11" s="128"/>
      <c r="T11" s="128"/>
      <c r="U11" s="121"/>
    </row>
    <row r="12" spans="1:21" x14ac:dyDescent="0.2">
      <c r="A12" s="169" t="s">
        <v>61</v>
      </c>
      <c r="B12" s="285">
        <v>1.5418399999999999</v>
      </c>
      <c r="C12" s="272">
        <v>1.35433</v>
      </c>
      <c r="D12" s="286">
        <v>1.4967699999999999</v>
      </c>
      <c r="E12" s="299">
        <v>1.6977500000000001</v>
      </c>
      <c r="F12" s="299">
        <v>1.63364</v>
      </c>
      <c r="G12" s="299">
        <v>1.5027200000000001</v>
      </c>
      <c r="H12" s="318">
        <v>0</v>
      </c>
      <c r="I12" s="319">
        <v>0</v>
      </c>
      <c r="J12" s="320">
        <v>0</v>
      </c>
      <c r="K12" s="318">
        <v>0</v>
      </c>
      <c r="L12" s="319">
        <v>0</v>
      </c>
      <c r="M12" s="320">
        <v>0</v>
      </c>
      <c r="N12" s="192">
        <f t="shared" si="1"/>
        <v>9.2270499999999984</v>
      </c>
      <c r="P12" s="164"/>
      <c r="Q12" s="128"/>
      <c r="R12" s="128"/>
      <c r="S12" s="128"/>
      <c r="T12" s="128"/>
      <c r="U12" s="121"/>
    </row>
    <row r="13" spans="1:21" x14ac:dyDescent="0.2">
      <c r="A13" s="169" t="s">
        <v>62</v>
      </c>
      <c r="B13" s="285">
        <v>1.585E-2</v>
      </c>
      <c r="C13" s="272">
        <v>2.6810000000000004E-2</v>
      </c>
      <c r="D13" s="286">
        <v>7.5740000000000002E-2</v>
      </c>
      <c r="E13" s="299">
        <v>6.9809999999999983E-2</v>
      </c>
      <c r="F13" s="299">
        <v>8.6279999999999996E-2</v>
      </c>
      <c r="G13" s="299">
        <v>9.8789999999999989E-2</v>
      </c>
      <c r="H13" s="318">
        <v>0</v>
      </c>
      <c r="I13" s="319">
        <v>0</v>
      </c>
      <c r="J13" s="320">
        <v>0</v>
      </c>
      <c r="K13" s="318">
        <v>0</v>
      </c>
      <c r="L13" s="319">
        <v>0</v>
      </c>
      <c r="M13" s="320">
        <v>0</v>
      </c>
      <c r="N13" s="192">
        <f t="shared" si="1"/>
        <v>0.37328</v>
      </c>
      <c r="P13" s="164"/>
      <c r="Q13" s="128"/>
      <c r="R13" s="128"/>
      <c r="S13" s="128"/>
      <c r="T13" s="128"/>
      <c r="U13" s="121"/>
    </row>
    <row r="14" spans="1:21" x14ac:dyDescent="0.2">
      <c r="A14" s="169" t="s">
        <v>37</v>
      </c>
      <c r="B14" s="285">
        <v>8004.0066590000006</v>
      </c>
      <c r="C14" s="272">
        <v>6501.9569280000005</v>
      </c>
      <c r="D14" s="286">
        <v>6765.2773319999988</v>
      </c>
      <c r="E14" s="299">
        <v>5470.483283999999</v>
      </c>
      <c r="F14" s="299">
        <v>3339.6355659999999</v>
      </c>
      <c r="G14" s="299">
        <v>2804.0922720000003</v>
      </c>
      <c r="H14" s="318">
        <v>0</v>
      </c>
      <c r="I14" s="319">
        <v>0</v>
      </c>
      <c r="J14" s="320">
        <v>0</v>
      </c>
      <c r="K14" s="318">
        <v>0</v>
      </c>
      <c r="L14" s="319">
        <v>0</v>
      </c>
      <c r="M14" s="320">
        <v>0</v>
      </c>
      <c r="N14" s="192">
        <f t="shared" si="1"/>
        <v>32885.452040999997</v>
      </c>
      <c r="P14" s="164"/>
      <c r="Q14" s="128"/>
      <c r="R14" s="128"/>
      <c r="S14" s="128"/>
      <c r="T14" s="128"/>
      <c r="U14" s="121"/>
    </row>
    <row r="15" spans="1:21" x14ac:dyDescent="0.2">
      <c r="A15" s="169" t="s">
        <v>72</v>
      </c>
      <c r="B15" s="285">
        <v>133.71199999999999</v>
      </c>
      <c r="C15" s="272">
        <v>106.596</v>
      </c>
      <c r="D15" s="286">
        <v>111.812</v>
      </c>
      <c r="E15" s="299">
        <v>88.134</v>
      </c>
      <c r="F15" s="299">
        <v>36.494999999999997</v>
      </c>
      <c r="G15" s="299">
        <v>18.504999999999999</v>
      </c>
      <c r="H15" s="318">
        <v>0</v>
      </c>
      <c r="I15" s="319">
        <v>0</v>
      </c>
      <c r="J15" s="320">
        <v>0</v>
      </c>
      <c r="K15" s="318">
        <v>0</v>
      </c>
      <c r="L15" s="319">
        <v>0</v>
      </c>
      <c r="M15" s="320">
        <v>0</v>
      </c>
      <c r="N15" s="192">
        <f t="shared" ref="N15" si="2">SUM(B15:M15)</f>
        <v>495.25400000000002</v>
      </c>
      <c r="P15" s="164"/>
      <c r="Q15" s="128"/>
      <c r="R15" s="128"/>
      <c r="S15" s="128"/>
      <c r="T15" s="128"/>
      <c r="U15" s="121"/>
    </row>
    <row r="16" spans="1:21" x14ac:dyDescent="0.2">
      <c r="A16" s="169" t="s">
        <v>36</v>
      </c>
      <c r="B16" s="285">
        <v>0</v>
      </c>
      <c r="C16" s="272">
        <v>0</v>
      </c>
      <c r="D16" s="286">
        <v>0</v>
      </c>
      <c r="E16" s="299">
        <v>0</v>
      </c>
      <c r="F16" s="299">
        <v>0</v>
      </c>
      <c r="G16" s="299">
        <v>0</v>
      </c>
      <c r="H16" s="318">
        <v>0</v>
      </c>
      <c r="I16" s="319">
        <v>0</v>
      </c>
      <c r="J16" s="320">
        <v>0</v>
      </c>
      <c r="K16" s="318">
        <v>0</v>
      </c>
      <c r="L16" s="319">
        <v>0</v>
      </c>
      <c r="M16" s="320">
        <v>0</v>
      </c>
      <c r="N16" s="192">
        <f t="shared" si="1"/>
        <v>0</v>
      </c>
      <c r="P16" s="164"/>
      <c r="Q16" s="128"/>
      <c r="R16" s="128"/>
      <c r="S16" s="128"/>
      <c r="T16" s="128"/>
      <c r="U16" s="121"/>
    </row>
    <row r="17" spans="1:21" x14ac:dyDescent="0.2">
      <c r="A17" s="169" t="s">
        <v>35</v>
      </c>
      <c r="B17" s="285">
        <v>778.59543200000007</v>
      </c>
      <c r="C17" s="272">
        <v>684.61303099999998</v>
      </c>
      <c r="D17" s="286">
        <v>555.77029499999992</v>
      </c>
      <c r="E17" s="299">
        <v>504.46035899999998</v>
      </c>
      <c r="F17" s="299">
        <v>704.97971299999995</v>
      </c>
      <c r="G17" s="299">
        <v>685.98217299999999</v>
      </c>
      <c r="H17" s="318">
        <v>0</v>
      </c>
      <c r="I17" s="319">
        <v>0</v>
      </c>
      <c r="J17" s="320">
        <v>0</v>
      </c>
      <c r="K17" s="318">
        <v>0</v>
      </c>
      <c r="L17" s="319">
        <v>0</v>
      </c>
      <c r="M17" s="320">
        <v>0</v>
      </c>
      <c r="N17" s="192">
        <f t="shared" si="1"/>
        <v>3914.4010029999995</v>
      </c>
      <c r="P17" s="164"/>
      <c r="Q17" s="128"/>
      <c r="R17" s="128"/>
      <c r="S17" s="128"/>
      <c r="T17" s="128"/>
      <c r="U17" s="121"/>
    </row>
    <row r="18" spans="1:21" x14ac:dyDescent="0.2">
      <c r="A18" s="169" t="s">
        <v>34</v>
      </c>
      <c r="B18" s="285">
        <v>48.16986</v>
      </c>
      <c r="C18" s="272">
        <v>31.518058</v>
      </c>
      <c r="D18" s="286">
        <v>36.587154000000005</v>
      </c>
      <c r="E18" s="299">
        <v>3.8417129999999999</v>
      </c>
      <c r="F18" s="299">
        <v>3.107726</v>
      </c>
      <c r="G18" s="299">
        <v>11.140400000000001</v>
      </c>
      <c r="H18" s="318">
        <v>0</v>
      </c>
      <c r="I18" s="319">
        <v>0</v>
      </c>
      <c r="J18" s="320">
        <v>0</v>
      </c>
      <c r="K18" s="318">
        <v>0</v>
      </c>
      <c r="L18" s="319">
        <v>0</v>
      </c>
      <c r="M18" s="320">
        <v>0</v>
      </c>
      <c r="N18" s="192">
        <f t="shared" si="1"/>
        <v>134.36491100000001</v>
      </c>
      <c r="P18" s="164"/>
      <c r="Q18" s="128"/>
      <c r="R18" s="128"/>
      <c r="S18" s="128"/>
      <c r="T18" s="128"/>
      <c r="U18" s="121"/>
    </row>
    <row r="19" spans="1:21" x14ac:dyDescent="0.2">
      <c r="A19" s="169" t="s">
        <v>33</v>
      </c>
      <c r="B19" s="285">
        <v>382.98554899999999</v>
      </c>
      <c r="C19" s="272">
        <v>324.60856499999994</v>
      </c>
      <c r="D19" s="286">
        <v>327.076528</v>
      </c>
      <c r="E19" s="299">
        <v>295.2614670000001</v>
      </c>
      <c r="F19" s="299">
        <v>360.4783360835404</v>
      </c>
      <c r="G19" s="299">
        <v>287.69242559672034</v>
      </c>
      <c r="H19" s="318">
        <v>0</v>
      </c>
      <c r="I19" s="319">
        <v>0</v>
      </c>
      <c r="J19" s="320">
        <v>0</v>
      </c>
      <c r="K19" s="318">
        <v>0</v>
      </c>
      <c r="L19" s="319">
        <v>0</v>
      </c>
      <c r="M19" s="320">
        <v>0</v>
      </c>
      <c r="N19" s="192">
        <f t="shared" si="1"/>
        <v>1978.1028706802608</v>
      </c>
      <c r="P19" s="164"/>
      <c r="Q19" s="128"/>
      <c r="R19" s="128"/>
      <c r="S19" s="128"/>
      <c r="T19" s="128"/>
      <c r="U19" s="121"/>
    </row>
    <row r="20" spans="1:21" x14ac:dyDescent="0.2">
      <c r="A20" s="169" t="s">
        <v>32</v>
      </c>
      <c r="B20" s="285">
        <v>942.02920399999982</v>
      </c>
      <c r="C20" s="272">
        <v>784.75839299999984</v>
      </c>
      <c r="D20" s="286">
        <v>778.51861900000006</v>
      </c>
      <c r="E20" s="299">
        <v>779.50199899999996</v>
      </c>
      <c r="F20" s="299">
        <v>697.21147500000006</v>
      </c>
      <c r="G20" s="299">
        <v>612.75566200000003</v>
      </c>
      <c r="H20" s="318">
        <v>0</v>
      </c>
      <c r="I20" s="319">
        <v>0</v>
      </c>
      <c r="J20" s="320">
        <v>0</v>
      </c>
      <c r="K20" s="318">
        <v>0</v>
      </c>
      <c r="L20" s="319">
        <v>0</v>
      </c>
      <c r="M20" s="320">
        <v>0</v>
      </c>
      <c r="N20" s="192">
        <f t="shared" si="1"/>
        <v>4594.7753519999997</v>
      </c>
      <c r="P20" s="164"/>
      <c r="Q20" s="128"/>
      <c r="R20" s="128"/>
      <c r="S20" s="128"/>
      <c r="T20" s="128"/>
      <c r="U20" s="121"/>
    </row>
    <row r="21" spans="1:21" x14ac:dyDescent="0.2">
      <c r="A21" s="169" t="s">
        <v>3</v>
      </c>
      <c r="B21" s="285">
        <v>0</v>
      </c>
      <c r="C21" s="272">
        <v>0</v>
      </c>
      <c r="D21" s="286">
        <v>0</v>
      </c>
      <c r="E21" s="299">
        <v>0</v>
      </c>
      <c r="F21" s="299">
        <v>0</v>
      </c>
      <c r="G21" s="299">
        <v>0</v>
      </c>
      <c r="H21" s="318">
        <v>0</v>
      </c>
      <c r="I21" s="319">
        <v>0</v>
      </c>
      <c r="J21" s="320">
        <v>0</v>
      </c>
      <c r="K21" s="318">
        <v>0</v>
      </c>
      <c r="L21" s="319">
        <v>0</v>
      </c>
      <c r="M21" s="320">
        <v>0</v>
      </c>
      <c r="N21" s="192">
        <f t="shared" si="1"/>
        <v>0</v>
      </c>
      <c r="P21" s="164"/>
      <c r="Q21" s="128"/>
      <c r="R21" s="128"/>
      <c r="S21" s="128"/>
      <c r="T21" s="128"/>
      <c r="U21" s="121"/>
    </row>
    <row r="22" spans="1:21" x14ac:dyDescent="0.2">
      <c r="A22" s="169" t="s">
        <v>31</v>
      </c>
      <c r="B22" s="285">
        <v>147.87545800000004</v>
      </c>
      <c r="C22" s="272">
        <v>103.64763599999998</v>
      </c>
      <c r="D22" s="286">
        <v>94.163931999999974</v>
      </c>
      <c r="E22" s="299">
        <v>57.573658999999999</v>
      </c>
      <c r="F22" s="299">
        <v>10.369664</v>
      </c>
      <c r="G22" s="299">
        <v>4.5854009999999992</v>
      </c>
      <c r="H22" s="318">
        <v>0</v>
      </c>
      <c r="I22" s="319">
        <v>0</v>
      </c>
      <c r="J22" s="320">
        <v>0</v>
      </c>
      <c r="K22" s="318">
        <v>0</v>
      </c>
      <c r="L22" s="319">
        <v>0</v>
      </c>
      <c r="M22" s="320">
        <v>0</v>
      </c>
      <c r="N22" s="192">
        <f t="shared" si="1"/>
        <v>418.21575000000001</v>
      </c>
      <c r="P22" s="164"/>
      <c r="Q22" s="128"/>
      <c r="R22" s="128"/>
      <c r="S22" s="128"/>
      <c r="T22" s="128"/>
      <c r="U22" s="121"/>
    </row>
    <row r="23" spans="1:21" x14ac:dyDescent="0.2">
      <c r="A23" s="169" t="s">
        <v>30</v>
      </c>
      <c r="B23" s="285">
        <v>4120.0826230879075</v>
      </c>
      <c r="C23" s="272">
        <v>3262.9988326045136</v>
      </c>
      <c r="D23" s="286">
        <v>3309.8209927815592</v>
      </c>
      <c r="E23" s="299">
        <v>2599.3707953399339</v>
      </c>
      <c r="F23" s="299">
        <v>1417.9188830878131</v>
      </c>
      <c r="G23" s="299">
        <v>1156.2403458134636</v>
      </c>
      <c r="H23" s="318">
        <v>0</v>
      </c>
      <c r="I23" s="319">
        <v>0</v>
      </c>
      <c r="J23" s="320">
        <v>0</v>
      </c>
      <c r="K23" s="318">
        <v>0</v>
      </c>
      <c r="L23" s="319">
        <v>0</v>
      </c>
      <c r="M23" s="320">
        <v>0</v>
      </c>
      <c r="N23" s="192">
        <f t="shared" si="1"/>
        <v>15866.432472715191</v>
      </c>
      <c r="P23" s="167"/>
      <c r="Q23" s="128"/>
      <c r="R23" s="128"/>
      <c r="S23" s="128"/>
      <c r="T23" s="128"/>
      <c r="U23" s="121"/>
    </row>
    <row r="24" spans="1:21" s="77" customFormat="1" ht="11.25" x14ac:dyDescent="0.2">
      <c r="A24" s="193"/>
      <c r="B24" s="4"/>
      <c r="C24" s="4"/>
      <c r="D24" s="4"/>
      <c r="E24" s="4"/>
      <c r="F24" s="4"/>
      <c r="G24" s="4"/>
      <c r="H24" s="4"/>
      <c r="I24" s="4"/>
      <c r="J24" s="4"/>
      <c r="K24" s="4"/>
      <c r="L24" s="4"/>
      <c r="M24" s="4"/>
      <c r="N24" s="3"/>
      <c r="P24" s="138"/>
      <c r="Q24" s="138"/>
      <c r="R24" s="138"/>
      <c r="S24" s="138"/>
      <c r="T24" s="138"/>
      <c r="U24" s="141"/>
    </row>
    <row r="25" spans="1:21" x14ac:dyDescent="0.2">
      <c r="A25" s="119" t="s">
        <v>40</v>
      </c>
      <c r="B25" s="25">
        <v>5409.0311380000003</v>
      </c>
      <c r="C25" s="354"/>
      <c r="D25" s="354"/>
      <c r="E25" s="7"/>
      <c r="F25" s="7"/>
      <c r="G25" s="7"/>
      <c r="H25" s="7"/>
      <c r="I25" s="7"/>
      <c r="J25" s="7"/>
      <c r="K25" s="7"/>
      <c r="L25" s="7"/>
      <c r="M25" s="7"/>
    </row>
    <row r="26" spans="1:21" x14ac:dyDescent="0.2">
      <c r="A26" s="119" t="s">
        <v>39</v>
      </c>
      <c r="B26" s="25">
        <v>981.3770949999996</v>
      </c>
      <c r="C26" s="145"/>
      <c r="D26" s="145"/>
    </row>
    <row r="27" spans="1:21" x14ac:dyDescent="0.2">
      <c r="A27" s="119" t="s">
        <v>38</v>
      </c>
      <c r="B27" s="25">
        <v>2189.2437659999996</v>
      </c>
      <c r="C27" s="279"/>
      <c r="D27" s="279"/>
      <c r="E27" s="78"/>
      <c r="F27" s="78"/>
      <c r="G27" s="78"/>
      <c r="H27" s="78"/>
      <c r="I27" s="78"/>
      <c r="J27" s="78"/>
      <c r="K27" s="78"/>
      <c r="L27" s="78"/>
      <c r="M27" s="78"/>
      <c r="N27" s="78"/>
    </row>
    <row r="28" spans="1:21" x14ac:dyDescent="0.2">
      <c r="A28" s="119" t="s">
        <v>60</v>
      </c>
      <c r="B28" s="25">
        <v>10.687417999999999</v>
      </c>
      <c r="C28" s="279"/>
      <c r="D28" s="279"/>
      <c r="E28" s="78"/>
      <c r="F28" s="78"/>
      <c r="G28" s="78"/>
      <c r="H28" s="78"/>
      <c r="I28" s="78"/>
      <c r="J28" s="78"/>
      <c r="K28" s="78"/>
      <c r="L28" s="78"/>
      <c r="M28" s="78"/>
      <c r="N28" s="78"/>
    </row>
    <row r="29" spans="1:21" x14ac:dyDescent="0.2">
      <c r="A29" s="119" t="s">
        <v>61</v>
      </c>
      <c r="B29" s="25">
        <v>4.8341099999999999</v>
      </c>
      <c r="C29" s="145"/>
      <c r="D29" s="145"/>
    </row>
    <row r="30" spans="1:21" x14ac:dyDescent="0.2">
      <c r="A30" s="119" t="s">
        <v>62</v>
      </c>
      <c r="B30" s="25">
        <v>0.25488</v>
      </c>
      <c r="C30" s="145"/>
      <c r="D30" s="145"/>
    </row>
    <row r="31" spans="1:21" x14ac:dyDescent="0.2">
      <c r="A31" s="119" t="s">
        <v>37</v>
      </c>
      <c r="B31" s="25">
        <v>11614.211121999999</v>
      </c>
      <c r="C31" s="145"/>
      <c r="D31" s="145"/>
    </row>
    <row r="32" spans="1:21" x14ac:dyDescent="0.2">
      <c r="A32" s="119" t="s">
        <v>72</v>
      </c>
      <c r="B32" s="25">
        <v>143.13399999999999</v>
      </c>
      <c r="C32" s="145"/>
      <c r="D32" s="145"/>
    </row>
    <row r="33" spans="1:4" x14ac:dyDescent="0.2">
      <c r="A33" s="119" t="s">
        <v>36</v>
      </c>
      <c r="B33" s="25">
        <v>0</v>
      </c>
      <c r="C33" s="145"/>
      <c r="D33" s="145"/>
    </row>
    <row r="34" spans="1:4" x14ac:dyDescent="0.2">
      <c r="A34" s="119" t="s">
        <v>35</v>
      </c>
      <c r="B34" s="25">
        <v>1895.4222449999997</v>
      </c>
      <c r="C34" s="145"/>
      <c r="D34" s="145"/>
    </row>
    <row r="35" spans="1:4" x14ac:dyDescent="0.2">
      <c r="A35" s="119" t="s">
        <v>34</v>
      </c>
      <c r="B35" s="25">
        <v>18.089839000000001</v>
      </c>
      <c r="C35" s="145"/>
      <c r="D35" s="145"/>
    </row>
    <row r="36" spans="1:4" x14ac:dyDescent="0.2">
      <c r="A36" s="119" t="s">
        <v>33</v>
      </c>
      <c r="B36" s="25">
        <v>943.43222868026078</v>
      </c>
      <c r="C36" s="145"/>
      <c r="D36" s="145"/>
    </row>
    <row r="37" spans="1:4" x14ac:dyDescent="0.2">
      <c r="A37" s="119" t="s">
        <v>32</v>
      </c>
      <c r="B37" s="25">
        <v>2089.4691360000002</v>
      </c>
      <c r="C37" s="145"/>
      <c r="D37" s="145"/>
    </row>
    <row r="38" spans="1:4" x14ac:dyDescent="0.2">
      <c r="A38" s="119" t="s">
        <v>3</v>
      </c>
      <c r="B38" s="25">
        <v>0</v>
      </c>
      <c r="C38" s="145"/>
      <c r="D38" s="145"/>
    </row>
    <row r="39" spans="1:4" x14ac:dyDescent="0.2">
      <c r="A39" s="119" t="s">
        <v>31</v>
      </c>
      <c r="B39" s="25">
        <v>72.528723999999997</v>
      </c>
      <c r="C39" s="145"/>
      <c r="D39" s="145"/>
    </row>
    <row r="40" spans="1:4" x14ac:dyDescent="0.2">
      <c r="A40" s="119" t="s">
        <v>30</v>
      </c>
      <c r="B40" s="25">
        <v>5173.5300242412104</v>
      </c>
      <c r="C40" s="145"/>
      <c r="D40" s="145"/>
    </row>
  </sheetData>
  <mergeCells count="11">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view="pageBreakPreview" zoomScaleNormal="70" zoomScaleSheetLayoutView="100" workbookViewId="0">
      <selection activeCell="Q24" sqref="Q24"/>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247</v>
      </c>
      <c r="N1" s="245" t="str">
        <f>'3'!N1</f>
        <v>II. čtvrtletí 2022</v>
      </c>
    </row>
    <row r="2" spans="1:21" ht="6" customHeight="1" x14ac:dyDescent="0.2"/>
    <row r="3" spans="1:21" x14ac:dyDescent="0.2">
      <c r="A3" s="372">
        <v>2022</v>
      </c>
      <c r="B3" s="373" t="s">
        <v>42</v>
      </c>
      <c r="C3" s="374"/>
      <c r="D3" s="375"/>
      <c r="E3" s="373" t="s">
        <v>43</v>
      </c>
      <c r="F3" s="374"/>
      <c r="G3" s="375"/>
      <c r="H3" s="373" t="s">
        <v>44</v>
      </c>
      <c r="I3" s="374"/>
      <c r="J3" s="375"/>
      <c r="K3" s="373" t="s">
        <v>45</v>
      </c>
      <c r="L3" s="374"/>
      <c r="M3" s="375"/>
      <c r="N3" s="212" t="s">
        <v>7</v>
      </c>
    </row>
    <row r="4" spans="1:21" x14ac:dyDescent="0.2">
      <c r="A4" s="372"/>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7" t="s">
        <v>59</v>
      </c>
      <c r="B5" s="378">
        <f>SUM(B6:D6)</f>
        <v>51255.612526473982</v>
      </c>
      <c r="C5" s="379"/>
      <c r="D5" s="380"/>
      <c r="E5" s="378">
        <f t="shared" ref="E5" si="0">SUM(E6:G6)</f>
        <v>30545.245725921472</v>
      </c>
      <c r="F5" s="379"/>
      <c r="G5" s="380"/>
      <c r="H5" s="381">
        <f t="shared" ref="H5" si="1">SUM(H6:J6)</f>
        <v>0</v>
      </c>
      <c r="I5" s="382"/>
      <c r="J5" s="383"/>
      <c r="K5" s="381">
        <f t="shared" ref="K5" si="2">SUM(K6:M6)</f>
        <v>0</v>
      </c>
      <c r="L5" s="382"/>
      <c r="M5" s="383"/>
      <c r="N5" s="364">
        <f>SUM(N7:N20)</f>
        <v>81800.858252395454</v>
      </c>
    </row>
    <row r="6" spans="1:21" x14ac:dyDescent="0.2">
      <c r="A6" s="377"/>
      <c r="B6" s="287">
        <f>SUM(B7:B20)</f>
        <v>19302.294896087908</v>
      </c>
      <c r="C6" s="271">
        <f t="shared" ref="C6:M6" si="3">SUM(C7:C20)</f>
        <v>15771.237833604511</v>
      </c>
      <c r="D6" s="288">
        <f t="shared" si="3"/>
        <v>16182.079796781562</v>
      </c>
      <c r="E6" s="303">
        <f t="shared" si="3"/>
        <v>13377.265922339935</v>
      </c>
      <c r="F6" s="353">
        <f t="shared" si="3"/>
        <v>9306.2449631713534</v>
      </c>
      <c r="G6" s="288">
        <f t="shared" si="3"/>
        <v>7861.7348404101849</v>
      </c>
      <c r="H6" s="322">
        <f t="shared" si="3"/>
        <v>0</v>
      </c>
      <c r="I6" s="321">
        <f t="shared" si="3"/>
        <v>0</v>
      </c>
      <c r="J6" s="323">
        <f t="shared" si="3"/>
        <v>0</v>
      </c>
      <c r="K6" s="322">
        <f t="shared" si="3"/>
        <v>0</v>
      </c>
      <c r="L6" s="321">
        <f t="shared" si="3"/>
        <v>0</v>
      </c>
      <c r="M6" s="323">
        <f t="shared" si="3"/>
        <v>0</v>
      </c>
      <c r="N6" s="364"/>
      <c r="P6" s="134"/>
      <c r="Q6" s="134"/>
      <c r="R6" s="134"/>
      <c r="S6" s="134"/>
      <c r="T6" s="134"/>
    </row>
    <row r="7" spans="1:21" x14ac:dyDescent="0.2">
      <c r="A7" s="169" t="s">
        <v>129</v>
      </c>
      <c r="B7" s="285">
        <v>685.68585900000005</v>
      </c>
      <c r="C7" s="272">
        <v>563.04899799999987</v>
      </c>
      <c r="D7" s="286">
        <v>565.45731500000022</v>
      </c>
      <c r="E7" s="301">
        <v>451.21502800000007</v>
      </c>
      <c r="F7" s="299">
        <v>246.489172</v>
      </c>
      <c r="G7" s="286">
        <v>205.42618100000004</v>
      </c>
      <c r="H7" s="318">
        <v>0</v>
      </c>
      <c r="I7" s="319">
        <v>0</v>
      </c>
      <c r="J7" s="320">
        <v>0</v>
      </c>
      <c r="K7" s="318">
        <v>0</v>
      </c>
      <c r="L7" s="319">
        <v>0</v>
      </c>
      <c r="M7" s="320">
        <v>0</v>
      </c>
      <c r="N7" s="192">
        <f>SUM(B7:M7)</f>
        <v>2717.322553</v>
      </c>
      <c r="P7" s="41"/>
      <c r="Q7" s="128"/>
      <c r="R7" s="128"/>
      <c r="S7" s="128"/>
      <c r="T7" s="128"/>
      <c r="U7" s="121"/>
    </row>
    <row r="8" spans="1:21" x14ac:dyDescent="0.2">
      <c r="A8" s="169" t="s">
        <v>99</v>
      </c>
      <c r="B8" s="285">
        <v>957.16605600000014</v>
      </c>
      <c r="C8" s="272">
        <v>785.94108700000038</v>
      </c>
      <c r="D8" s="286">
        <v>827.88881399999968</v>
      </c>
      <c r="E8" s="301">
        <v>672.92420899999968</v>
      </c>
      <c r="F8" s="299">
        <v>409.42845800000003</v>
      </c>
      <c r="G8" s="286">
        <v>291.71522700000008</v>
      </c>
      <c r="H8" s="318">
        <v>0</v>
      </c>
      <c r="I8" s="319">
        <v>0</v>
      </c>
      <c r="J8" s="320">
        <v>0</v>
      </c>
      <c r="K8" s="318">
        <v>0</v>
      </c>
      <c r="L8" s="319">
        <v>0</v>
      </c>
      <c r="M8" s="320">
        <v>0</v>
      </c>
      <c r="N8" s="192">
        <f t="shared" ref="N8:N20" si="4">SUM(B8:M8)</f>
        <v>3945.0638509999999</v>
      </c>
      <c r="P8" s="41"/>
      <c r="Q8" s="128"/>
      <c r="R8" s="128"/>
      <c r="S8" s="128"/>
      <c r="T8" s="128"/>
      <c r="U8" s="121"/>
    </row>
    <row r="9" spans="1:21" x14ac:dyDescent="0.2">
      <c r="A9" s="169" t="s">
        <v>100</v>
      </c>
      <c r="B9" s="285">
        <v>1054.758149</v>
      </c>
      <c r="C9" s="272">
        <v>830.44210999999996</v>
      </c>
      <c r="D9" s="286">
        <v>853.5081909999999</v>
      </c>
      <c r="E9" s="301">
        <v>629.07055300000025</v>
      </c>
      <c r="F9" s="299">
        <v>347.54256499999985</v>
      </c>
      <c r="G9" s="286">
        <v>282.91913999999997</v>
      </c>
      <c r="H9" s="318">
        <v>0</v>
      </c>
      <c r="I9" s="319">
        <v>0</v>
      </c>
      <c r="J9" s="320">
        <v>0</v>
      </c>
      <c r="K9" s="318">
        <v>0</v>
      </c>
      <c r="L9" s="319">
        <v>0</v>
      </c>
      <c r="M9" s="320">
        <v>0</v>
      </c>
      <c r="N9" s="192">
        <f t="shared" si="4"/>
        <v>3998.2407080000003</v>
      </c>
      <c r="P9" s="41"/>
      <c r="Q9" s="128"/>
      <c r="R9" s="128"/>
      <c r="S9" s="128"/>
      <c r="T9" s="128"/>
      <c r="U9" s="121"/>
    </row>
    <row r="10" spans="1:21" x14ac:dyDescent="0.2">
      <c r="A10" s="169" t="s">
        <v>101</v>
      </c>
      <c r="B10" s="285">
        <v>1099.1723939999999</v>
      </c>
      <c r="C10" s="272">
        <v>1011.0654139999998</v>
      </c>
      <c r="D10" s="286">
        <v>1069.6539819999996</v>
      </c>
      <c r="E10" s="301">
        <v>968.230728</v>
      </c>
      <c r="F10" s="299">
        <v>760.40894200000014</v>
      </c>
      <c r="G10" s="286">
        <v>619.14474899999993</v>
      </c>
      <c r="H10" s="318">
        <v>0</v>
      </c>
      <c r="I10" s="319">
        <v>0</v>
      </c>
      <c r="J10" s="320">
        <v>0</v>
      </c>
      <c r="K10" s="318">
        <v>0</v>
      </c>
      <c r="L10" s="319">
        <v>0</v>
      </c>
      <c r="M10" s="320">
        <v>0</v>
      </c>
      <c r="N10" s="192">
        <f t="shared" si="4"/>
        <v>5527.6762090000002</v>
      </c>
      <c r="P10" s="41"/>
      <c r="Q10" s="128"/>
      <c r="R10" s="128"/>
      <c r="S10" s="128"/>
      <c r="T10" s="128"/>
      <c r="U10" s="121"/>
    </row>
    <row r="11" spans="1:21" x14ac:dyDescent="0.2">
      <c r="A11" s="169" t="s">
        <v>128</v>
      </c>
      <c r="B11" s="285">
        <v>448.07759664179758</v>
      </c>
      <c r="C11" s="272">
        <v>380.9387221759568</v>
      </c>
      <c r="D11" s="286">
        <v>396.64191047496257</v>
      </c>
      <c r="E11" s="301">
        <v>294.57359709181594</v>
      </c>
      <c r="F11" s="299">
        <v>192.11576579163923</v>
      </c>
      <c r="G11" s="286">
        <v>178.193754504818</v>
      </c>
      <c r="H11" s="318">
        <v>0</v>
      </c>
      <c r="I11" s="319">
        <v>0</v>
      </c>
      <c r="J11" s="320">
        <v>0</v>
      </c>
      <c r="K11" s="318">
        <v>0</v>
      </c>
      <c r="L11" s="319">
        <v>0</v>
      </c>
      <c r="M11" s="320">
        <v>0</v>
      </c>
      <c r="N11" s="192">
        <f t="shared" si="4"/>
        <v>1890.54134668099</v>
      </c>
      <c r="P11" s="41"/>
      <c r="Q11" s="128"/>
      <c r="R11" s="128"/>
      <c r="S11" s="128"/>
      <c r="T11" s="128"/>
      <c r="U11" s="121"/>
    </row>
    <row r="12" spans="1:21" x14ac:dyDescent="0.2">
      <c r="A12" s="169" t="s">
        <v>102</v>
      </c>
      <c r="B12" s="285">
        <v>614.57520442794237</v>
      </c>
      <c r="C12" s="272">
        <v>437.15222549065186</v>
      </c>
      <c r="D12" s="286">
        <v>443.49601899999999</v>
      </c>
      <c r="E12" s="301">
        <v>368.06787999999989</v>
      </c>
      <c r="F12" s="299">
        <v>238.66715200000002</v>
      </c>
      <c r="G12" s="286">
        <v>201.28976700000004</v>
      </c>
      <c r="H12" s="318">
        <v>0</v>
      </c>
      <c r="I12" s="319">
        <v>0</v>
      </c>
      <c r="J12" s="320">
        <v>0</v>
      </c>
      <c r="K12" s="318">
        <v>0</v>
      </c>
      <c r="L12" s="319">
        <v>0</v>
      </c>
      <c r="M12" s="320">
        <v>0</v>
      </c>
      <c r="N12" s="192">
        <f t="shared" si="4"/>
        <v>2303.2482479185942</v>
      </c>
      <c r="P12" s="41"/>
      <c r="Q12" s="128"/>
      <c r="R12" s="128"/>
      <c r="S12" s="128"/>
      <c r="T12" s="128"/>
      <c r="U12" s="121"/>
    </row>
    <row r="13" spans="1:21" x14ac:dyDescent="0.2">
      <c r="A13" s="169" t="s">
        <v>103</v>
      </c>
      <c r="B13" s="285">
        <v>334.99903499999994</v>
      </c>
      <c r="C13" s="272">
        <v>280.09290400000003</v>
      </c>
      <c r="D13" s="286">
        <v>271.17602999999997</v>
      </c>
      <c r="E13" s="301">
        <v>216.43098599999996</v>
      </c>
      <c r="F13" s="299">
        <v>124.36255500000001</v>
      </c>
      <c r="G13" s="286">
        <v>72.330225000000013</v>
      </c>
      <c r="H13" s="318">
        <v>0</v>
      </c>
      <c r="I13" s="319">
        <v>0</v>
      </c>
      <c r="J13" s="320">
        <v>0</v>
      </c>
      <c r="K13" s="318">
        <v>0</v>
      </c>
      <c r="L13" s="319">
        <v>0</v>
      </c>
      <c r="M13" s="320">
        <v>0</v>
      </c>
      <c r="N13" s="192">
        <f t="shared" si="4"/>
        <v>1299.3917349999997</v>
      </c>
      <c r="P13" s="41"/>
      <c r="Q13" s="128"/>
      <c r="R13" s="128"/>
      <c r="S13" s="128"/>
      <c r="T13" s="128"/>
      <c r="U13" s="121"/>
    </row>
    <row r="14" spans="1:21" x14ac:dyDescent="0.2">
      <c r="A14" s="169" t="s">
        <v>104</v>
      </c>
      <c r="B14" s="285">
        <v>3741.2785640000029</v>
      </c>
      <c r="C14" s="272">
        <v>2995.5558029999984</v>
      </c>
      <c r="D14" s="286">
        <v>3200.6756300000002</v>
      </c>
      <c r="E14" s="301">
        <v>2751.9635539999999</v>
      </c>
      <c r="F14" s="299">
        <v>1981.9067490000004</v>
      </c>
      <c r="G14" s="286">
        <v>1726.3452079999995</v>
      </c>
      <c r="H14" s="318">
        <v>0</v>
      </c>
      <c r="I14" s="319">
        <v>0</v>
      </c>
      <c r="J14" s="320">
        <v>0</v>
      </c>
      <c r="K14" s="318">
        <v>0</v>
      </c>
      <c r="L14" s="319">
        <v>0</v>
      </c>
      <c r="M14" s="320">
        <v>0</v>
      </c>
      <c r="N14" s="192">
        <f t="shared" si="4"/>
        <v>16397.725508</v>
      </c>
      <c r="P14" s="41"/>
      <c r="Q14" s="128"/>
      <c r="R14" s="128"/>
      <c r="S14" s="128"/>
      <c r="T14" s="128"/>
      <c r="U14" s="143"/>
    </row>
    <row r="15" spans="1:21" x14ac:dyDescent="0.2">
      <c r="A15" s="169" t="s">
        <v>105</v>
      </c>
      <c r="B15" s="285">
        <v>889.82469200000003</v>
      </c>
      <c r="C15" s="272">
        <v>652.70693100000005</v>
      </c>
      <c r="D15" s="286">
        <v>666.46068800000012</v>
      </c>
      <c r="E15" s="301">
        <v>529.03709499999991</v>
      </c>
      <c r="F15" s="299">
        <v>361.22334999999998</v>
      </c>
      <c r="G15" s="286">
        <v>311.86689399999995</v>
      </c>
      <c r="H15" s="318">
        <v>0</v>
      </c>
      <c r="I15" s="319">
        <v>0</v>
      </c>
      <c r="J15" s="320">
        <v>0</v>
      </c>
      <c r="K15" s="318">
        <v>0</v>
      </c>
      <c r="L15" s="319">
        <v>0</v>
      </c>
      <c r="M15" s="320">
        <v>0</v>
      </c>
      <c r="N15" s="192">
        <f t="shared" si="4"/>
        <v>3411.1196499999996</v>
      </c>
      <c r="P15" s="41"/>
      <c r="Q15" s="128"/>
      <c r="R15" s="128"/>
      <c r="S15" s="128"/>
      <c r="T15" s="128"/>
      <c r="U15" s="121"/>
    </row>
    <row r="16" spans="1:21" x14ac:dyDescent="0.2">
      <c r="A16" s="169" t="s">
        <v>106</v>
      </c>
      <c r="B16" s="285">
        <v>933.32962751696618</v>
      </c>
      <c r="C16" s="272">
        <v>755.23049579771964</v>
      </c>
      <c r="D16" s="286">
        <v>768.39075336547023</v>
      </c>
      <c r="E16" s="301">
        <v>607.06987290645702</v>
      </c>
      <c r="F16" s="299">
        <v>306.45377643572618</v>
      </c>
      <c r="G16" s="286">
        <v>246.12635217421683</v>
      </c>
      <c r="H16" s="318">
        <v>0</v>
      </c>
      <c r="I16" s="319">
        <v>0</v>
      </c>
      <c r="J16" s="320">
        <v>0</v>
      </c>
      <c r="K16" s="318">
        <v>0</v>
      </c>
      <c r="L16" s="319">
        <v>0</v>
      </c>
      <c r="M16" s="320">
        <v>0</v>
      </c>
      <c r="N16" s="192">
        <f t="shared" si="4"/>
        <v>3616.6008781965556</v>
      </c>
      <c r="P16" s="41"/>
      <c r="Q16" s="128"/>
      <c r="R16" s="128"/>
      <c r="S16" s="128"/>
      <c r="T16" s="128"/>
      <c r="U16" s="121"/>
    </row>
    <row r="17" spans="1:21" x14ac:dyDescent="0.2">
      <c r="A17" s="169" t="s">
        <v>107</v>
      </c>
      <c r="B17" s="285">
        <v>793.85737750119927</v>
      </c>
      <c r="C17" s="272">
        <v>651.15673348857774</v>
      </c>
      <c r="D17" s="286">
        <v>669.98945181942941</v>
      </c>
      <c r="E17" s="301">
        <v>521.82819834165969</v>
      </c>
      <c r="F17" s="299">
        <v>274.06420194398652</v>
      </c>
      <c r="G17" s="286">
        <v>224.41229273114959</v>
      </c>
      <c r="H17" s="318">
        <v>0</v>
      </c>
      <c r="I17" s="319">
        <v>0</v>
      </c>
      <c r="J17" s="320">
        <v>0</v>
      </c>
      <c r="K17" s="318">
        <v>0</v>
      </c>
      <c r="L17" s="319">
        <v>0</v>
      </c>
      <c r="M17" s="320">
        <v>0</v>
      </c>
      <c r="N17" s="192">
        <f t="shared" si="4"/>
        <v>3135.3082558260021</v>
      </c>
      <c r="P17" s="41"/>
      <c r="Q17" s="128"/>
      <c r="R17" s="128"/>
      <c r="S17" s="128"/>
      <c r="T17" s="128"/>
      <c r="U17" s="121"/>
    </row>
    <row r="18" spans="1:21" x14ac:dyDescent="0.2">
      <c r="A18" s="169" t="s">
        <v>108</v>
      </c>
      <c r="B18" s="285">
        <v>3453.3394149999995</v>
      </c>
      <c r="C18" s="272">
        <v>2755.9194036516064</v>
      </c>
      <c r="D18" s="286">
        <v>2588.6387841216974</v>
      </c>
      <c r="E18" s="301">
        <v>2101.1194969999997</v>
      </c>
      <c r="F18" s="299">
        <v>1483.4335350000003</v>
      </c>
      <c r="G18" s="286">
        <v>1274.4930980000001</v>
      </c>
      <c r="H18" s="318">
        <v>0</v>
      </c>
      <c r="I18" s="319">
        <v>0</v>
      </c>
      <c r="J18" s="320">
        <v>0</v>
      </c>
      <c r="K18" s="318">
        <v>0</v>
      </c>
      <c r="L18" s="319">
        <v>0</v>
      </c>
      <c r="M18" s="320">
        <v>0</v>
      </c>
      <c r="N18" s="192">
        <f t="shared" si="4"/>
        <v>13656.943732773305</v>
      </c>
      <c r="P18" s="41"/>
      <c r="Q18" s="128"/>
      <c r="R18" s="128"/>
      <c r="S18" s="128"/>
      <c r="T18" s="128"/>
      <c r="U18" s="121"/>
    </row>
    <row r="19" spans="1:21" x14ac:dyDescent="0.2">
      <c r="A19" s="169" t="s">
        <v>109</v>
      </c>
      <c r="B19" s="285">
        <v>3406.2016220000005</v>
      </c>
      <c r="C19" s="272">
        <v>2943.5065019999988</v>
      </c>
      <c r="D19" s="286">
        <v>3076.9218300000007</v>
      </c>
      <c r="E19" s="301">
        <v>2676.636544</v>
      </c>
      <c r="F19" s="299">
        <v>2174.6696330000004</v>
      </c>
      <c r="G19" s="286">
        <v>1857.5699230000007</v>
      </c>
      <c r="H19" s="318">
        <v>0</v>
      </c>
      <c r="I19" s="319">
        <v>0</v>
      </c>
      <c r="J19" s="320">
        <v>0</v>
      </c>
      <c r="K19" s="318">
        <v>0</v>
      </c>
      <c r="L19" s="319">
        <v>0</v>
      </c>
      <c r="M19" s="320">
        <v>0</v>
      </c>
      <c r="N19" s="192">
        <f t="shared" si="4"/>
        <v>16135.506054000003</v>
      </c>
      <c r="P19" s="41"/>
      <c r="Q19" s="128"/>
      <c r="R19" s="128"/>
      <c r="S19" s="128"/>
      <c r="T19" s="128"/>
      <c r="U19" s="143"/>
    </row>
    <row r="20" spans="1:21" x14ac:dyDescent="0.2">
      <c r="A20" s="169" t="s">
        <v>110</v>
      </c>
      <c r="B20" s="285">
        <v>890.02930400000025</v>
      </c>
      <c r="C20" s="272">
        <v>728.48050400000022</v>
      </c>
      <c r="D20" s="286">
        <v>783.18039800000031</v>
      </c>
      <c r="E20" s="301">
        <v>589.09818000000007</v>
      </c>
      <c r="F20" s="299">
        <v>405.47910800000005</v>
      </c>
      <c r="G20" s="286">
        <v>369.90202900000003</v>
      </c>
      <c r="H20" s="318">
        <v>0</v>
      </c>
      <c r="I20" s="319">
        <v>0</v>
      </c>
      <c r="J20" s="320">
        <v>0</v>
      </c>
      <c r="K20" s="318">
        <v>0</v>
      </c>
      <c r="L20" s="319">
        <v>0</v>
      </c>
      <c r="M20" s="320">
        <v>0</v>
      </c>
      <c r="N20" s="192">
        <f t="shared" si="4"/>
        <v>3766.1695230000005</v>
      </c>
      <c r="P20" s="41"/>
      <c r="Q20" s="128"/>
      <c r="R20" s="128"/>
      <c r="S20" s="128"/>
      <c r="T20" s="128"/>
      <c r="U20" s="121"/>
    </row>
    <row r="21" spans="1:21" x14ac:dyDescent="0.2">
      <c r="A21" s="4"/>
      <c r="N21" s="3"/>
      <c r="P21" s="137"/>
      <c r="Q21" s="137"/>
      <c r="R21" s="137"/>
      <c r="S21" s="137"/>
      <c r="T21" s="137"/>
      <c r="U21" s="142"/>
    </row>
    <row r="22" spans="1:21" x14ac:dyDescent="0.2">
      <c r="A22" s="10" t="s">
        <v>129</v>
      </c>
      <c r="B22" s="25">
        <v>903.13038100000017</v>
      </c>
      <c r="C22" s="131"/>
      <c r="Q22" s="128"/>
      <c r="R22" s="128"/>
      <c r="S22" s="128"/>
      <c r="U22" s="121"/>
    </row>
    <row r="23" spans="1:21" x14ac:dyDescent="0.2">
      <c r="A23" s="10" t="s">
        <v>99</v>
      </c>
      <c r="B23" s="25">
        <v>1374.0678939999998</v>
      </c>
      <c r="C23" s="131"/>
      <c r="U23" s="141"/>
    </row>
    <row r="24" spans="1:21" x14ac:dyDescent="0.2">
      <c r="A24" s="10" t="s">
        <v>100</v>
      </c>
      <c r="B24" s="25">
        <v>1259.5322580000002</v>
      </c>
      <c r="C24" s="131"/>
    </row>
    <row r="25" spans="1:21" x14ac:dyDescent="0.2">
      <c r="A25" s="10" t="s">
        <v>101</v>
      </c>
      <c r="B25" s="25">
        <v>2347.7844190000001</v>
      </c>
      <c r="C25" s="131"/>
    </row>
    <row r="26" spans="1:21" x14ac:dyDescent="0.2">
      <c r="A26" s="10" t="s">
        <v>128</v>
      </c>
      <c r="B26" s="25">
        <v>664.88311738827315</v>
      </c>
      <c r="C26" s="131"/>
    </row>
    <row r="27" spans="1:21" x14ac:dyDescent="0.2">
      <c r="A27" s="10" t="s">
        <v>102</v>
      </c>
      <c r="B27" s="25">
        <v>808.02479900000003</v>
      </c>
      <c r="C27" s="131"/>
    </row>
    <row r="28" spans="1:21" x14ac:dyDescent="0.2">
      <c r="A28" s="10" t="s">
        <v>103</v>
      </c>
      <c r="B28" s="25">
        <v>413.12376600000005</v>
      </c>
      <c r="C28" s="131"/>
    </row>
    <row r="29" spans="1:21" x14ac:dyDescent="0.2">
      <c r="A29" s="10" t="s">
        <v>104</v>
      </c>
      <c r="B29" s="25">
        <v>6460.2155110000003</v>
      </c>
      <c r="C29" s="131"/>
    </row>
    <row r="30" spans="1:21" x14ac:dyDescent="0.2">
      <c r="A30" s="10" t="s">
        <v>105</v>
      </c>
      <c r="B30" s="25">
        <v>1202.1273389999999</v>
      </c>
      <c r="C30" s="131"/>
    </row>
    <row r="31" spans="1:21" x14ac:dyDescent="0.2">
      <c r="A31" s="10" t="s">
        <v>106</v>
      </c>
      <c r="B31" s="25">
        <v>1159.6500015164002</v>
      </c>
      <c r="C31" s="131"/>
    </row>
    <row r="32" spans="1:21" x14ac:dyDescent="0.2">
      <c r="A32" s="10" t="s">
        <v>107</v>
      </c>
      <c r="B32" s="25">
        <v>1020.3046930167958</v>
      </c>
      <c r="C32" s="131"/>
    </row>
    <row r="33" spans="1:3" x14ac:dyDescent="0.2">
      <c r="A33" s="10" t="s">
        <v>108</v>
      </c>
      <c r="B33" s="25">
        <v>4859.0461299999997</v>
      </c>
      <c r="C33" s="131"/>
    </row>
    <row r="34" spans="1:3" x14ac:dyDescent="0.2">
      <c r="A34" s="10" t="s">
        <v>109</v>
      </c>
      <c r="B34" s="25">
        <v>6708.8761000000013</v>
      </c>
      <c r="C34" s="131"/>
    </row>
    <row r="35" spans="1:3" x14ac:dyDescent="0.2">
      <c r="A35" s="10" t="s">
        <v>110</v>
      </c>
      <c r="B35" s="25">
        <v>1364.4793170000003</v>
      </c>
      <c r="C35" s="131"/>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Z28" sqref="Z28"/>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6" customFormat="1" ht="18" x14ac:dyDescent="0.25">
      <c r="A1" s="241" t="s">
        <v>323</v>
      </c>
      <c r="B1" s="23"/>
      <c r="C1" s="23"/>
      <c r="D1" s="23"/>
      <c r="E1" s="23"/>
      <c r="G1" s="23"/>
      <c r="H1" s="23"/>
      <c r="I1" s="23"/>
      <c r="J1" s="23"/>
      <c r="K1" s="23"/>
      <c r="L1" s="23"/>
      <c r="M1" s="23"/>
      <c r="N1" s="23"/>
      <c r="P1" s="245" t="str">
        <f>'3'!N1</f>
        <v>II. čtvrtletí 2022</v>
      </c>
    </row>
    <row r="2" spans="1:21" s="7" customFormat="1" ht="6" customHeight="1" x14ac:dyDescent="0.2">
      <c r="B2" s="115"/>
      <c r="C2" s="115"/>
      <c r="D2" s="115"/>
      <c r="E2" s="115"/>
      <c r="F2" s="115"/>
      <c r="G2" s="115"/>
      <c r="H2" s="115"/>
      <c r="I2" s="115"/>
      <c r="J2" s="115"/>
      <c r="K2" s="115"/>
      <c r="L2" s="115"/>
      <c r="M2" s="115"/>
      <c r="N2" s="115"/>
      <c r="O2" s="115"/>
    </row>
    <row r="3" spans="1:21" s="7" customFormat="1" ht="12" customHeight="1" x14ac:dyDescent="0.2">
      <c r="A3" s="352">
        <v>2022</v>
      </c>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1" s="110" customFormat="1" ht="12" customHeight="1" x14ac:dyDescent="0.2">
      <c r="A4" s="170" t="s">
        <v>59</v>
      </c>
      <c r="B4" s="198">
        <f>SUM(B5:B20)</f>
        <v>903.13038100000017</v>
      </c>
      <c r="C4" s="198">
        <f>SUM(C5:C20)</f>
        <v>1374.0678940000003</v>
      </c>
      <c r="D4" s="198">
        <f t="shared" ref="D4:P4" si="0">SUM(D5:D20)</f>
        <v>1259.5322579999995</v>
      </c>
      <c r="E4" s="198">
        <f t="shared" si="0"/>
        <v>2347.7844189999996</v>
      </c>
      <c r="F4" s="198">
        <f>SUM(F5:F20)</f>
        <v>664.88311738827326</v>
      </c>
      <c r="G4" s="198">
        <f t="shared" si="0"/>
        <v>808.0247989999998</v>
      </c>
      <c r="H4" s="198">
        <f t="shared" si="0"/>
        <v>413.12376599999993</v>
      </c>
      <c r="I4" s="198">
        <f t="shared" si="0"/>
        <v>6460.2155110000003</v>
      </c>
      <c r="J4" s="198">
        <f t="shared" si="0"/>
        <v>1202.1273389999997</v>
      </c>
      <c r="K4" s="198">
        <f t="shared" si="0"/>
        <v>1159.6500015163999</v>
      </c>
      <c r="L4" s="198">
        <f t="shared" si="0"/>
        <v>1020.304693016796</v>
      </c>
      <c r="M4" s="198">
        <f t="shared" si="0"/>
        <v>4859.0461300000006</v>
      </c>
      <c r="N4" s="198">
        <f t="shared" si="0"/>
        <v>6708.8761000000004</v>
      </c>
      <c r="O4" s="198">
        <f t="shared" si="0"/>
        <v>1364.4793169999998</v>
      </c>
      <c r="P4" s="198">
        <f t="shared" si="0"/>
        <v>30545.245725921468</v>
      </c>
    </row>
    <row r="5" spans="1:21" s="7" customFormat="1" ht="12" customHeight="1" x14ac:dyDescent="0.2">
      <c r="A5" s="169" t="s">
        <v>40</v>
      </c>
      <c r="B5" s="199">
        <v>0</v>
      </c>
      <c r="C5" s="199">
        <v>376.56519899999995</v>
      </c>
      <c r="D5" s="199">
        <v>73.473910000000004</v>
      </c>
      <c r="E5" s="199">
        <v>104.56068300000001</v>
      </c>
      <c r="F5" s="199">
        <v>237.36615</v>
      </c>
      <c r="G5" s="199">
        <v>151.53923999999998</v>
      </c>
      <c r="H5" s="199">
        <v>0.870888</v>
      </c>
      <c r="I5" s="199">
        <v>1592.7153100000003</v>
      </c>
      <c r="J5" s="199">
        <v>42.998521000000011</v>
      </c>
      <c r="K5" s="199">
        <v>9.952313000000002</v>
      </c>
      <c r="L5" s="199">
        <v>316.87347200000005</v>
      </c>
      <c r="M5" s="199">
        <v>228.52817399999998</v>
      </c>
      <c r="N5" s="199">
        <v>2200.8001429999995</v>
      </c>
      <c r="O5" s="199">
        <v>72.787134999999992</v>
      </c>
      <c r="P5" s="199">
        <f>SUM(B5:O5)</f>
        <v>5409.0311379999994</v>
      </c>
      <c r="R5" s="8"/>
      <c r="S5" s="124"/>
      <c r="T5" s="124"/>
    </row>
    <row r="6" spans="1:21" s="7" customFormat="1" ht="12" customHeight="1" x14ac:dyDescent="0.2">
      <c r="A6" s="169" t="s">
        <v>39</v>
      </c>
      <c r="B6" s="199">
        <v>37.692999999999998</v>
      </c>
      <c r="C6" s="199">
        <v>91.466324</v>
      </c>
      <c r="D6" s="199">
        <v>72.788228000000018</v>
      </c>
      <c r="E6" s="199">
        <v>17.164238999999998</v>
      </c>
      <c r="F6" s="199">
        <v>149.427965</v>
      </c>
      <c r="G6" s="199">
        <v>92.360426000000004</v>
      </c>
      <c r="H6" s="199">
        <v>9.7722669999999994</v>
      </c>
      <c r="I6" s="199">
        <v>86.645030000000034</v>
      </c>
      <c r="J6" s="199">
        <v>77.470319999999987</v>
      </c>
      <c r="K6" s="199">
        <v>94.006523000000001</v>
      </c>
      <c r="L6" s="199">
        <v>89.963161999999983</v>
      </c>
      <c r="M6" s="199">
        <v>106.12130200000004</v>
      </c>
      <c r="N6" s="199">
        <v>22.782328000000003</v>
      </c>
      <c r="O6" s="199">
        <v>33.715980999999985</v>
      </c>
      <c r="P6" s="199">
        <f t="shared" ref="P6:P20" si="1">SUM(B6:O6)</f>
        <v>981.37709500000005</v>
      </c>
      <c r="R6" s="8"/>
      <c r="S6" s="124"/>
      <c r="T6" s="124"/>
    </row>
    <row r="7" spans="1:21" s="7" customFormat="1" ht="12" customHeight="1" x14ac:dyDescent="0.2">
      <c r="A7" s="169" t="s">
        <v>38</v>
      </c>
      <c r="B7" s="199">
        <v>0</v>
      </c>
      <c r="C7" s="199">
        <v>0</v>
      </c>
      <c r="D7" s="199">
        <v>0.27087</v>
      </c>
      <c r="E7" s="199">
        <v>0</v>
      </c>
      <c r="F7" s="199">
        <v>0</v>
      </c>
      <c r="G7" s="199">
        <v>11.15061</v>
      </c>
      <c r="H7" s="199">
        <v>0</v>
      </c>
      <c r="I7" s="199">
        <v>2157.8041959999996</v>
      </c>
      <c r="J7" s="199">
        <v>0</v>
      </c>
      <c r="K7" s="199">
        <v>0</v>
      </c>
      <c r="L7" s="199">
        <v>0</v>
      </c>
      <c r="M7" s="199">
        <v>0</v>
      </c>
      <c r="N7" s="199">
        <v>1.4092499999999999</v>
      </c>
      <c r="O7" s="199">
        <v>18.608840000000001</v>
      </c>
      <c r="P7" s="199">
        <f t="shared" si="1"/>
        <v>2189.2437659999996</v>
      </c>
      <c r="R7" s="8"/>
      <c r="S7" s="124"/>
      <c r="T7" s="124"/>
    </row>
    <row r="8" spans="1:21" s="7" customFormat="1" ht="12" customHeight="1" x14ac:dyDescent="0.2">
      <c r="A8" s="169" t="s">
        <v>60</v>
      </c>
      <c r="B8" s="199">
        <v>1.51</v>
      </c>
      <c r="C8" s="199">
        <v>0</v>
      </c>
      <c r="D8" s="199">
        <v>0.90200000000000002</v>
      </c>
      <c r="E8" s="199">
        <v>0</v>
      </c>
      <c r="F8" s="199">
        <v>1.9E-2</v>
      </c>
      <c r="G8" s="199">
        <v>0</v>
      </c>
      <c r="H8" s="199">
        <v>0</v>
      </c>
      <c r="I8" s="199">
        <v>0.13907800000000001</v>
      </c>
      <c r="J8" s="199">
        <v>0</v>
      </c>
      <c r="K8" s="199">
        <v>7.9836399999999994</v>
      </c>
      <c r="L8" s="199">
        <v>0</v>
      </c>
      <c r="M8" s="199">
        <v>0</v>
      </c>
      <c r="N8" s="199">
        <v>0</v>
      </c>
      <c r="O8" s="199">
        <v>0.13369999999999999</v>
      </c>
      <c r="P8" s="199">
        <f t="shared" si="1"/>
        <v>10.687417999999999</v>
      </c>
      <c r="T8" s="8"/>
    </row>
    <row r="9" spans="1:21" s="7" customFormat="1" ht="12" customHeight="1" x14ac:dyDescent="0.2">
      <c r="A9" s="169" t="s">
        <v>61</v>
      </c>
      <c r="B9" s="199">
        <v>3.153</v>
      </c>
      <c r="C9" s="199">
        <v>0</v>
      </c>
      <c r="D9" s="199">
        <v>0.106</v>
      </c>
      <c r="E9" s="199">
        <v>1.1904100000000002</v>
      </c>
      <c r="F9" s="199">
        <v>0</v>
      </c>
      <c r="G9" s="199">
        <v>0</v>
      </c>
      <c r="H9" s="199">
        <v>0</v>
      </c>
      <c r="I9" s="199">
        <v>0</v>
      </c>
      <c r="J9" s="199">
        <v>0</v>
      </c>
      <c r="K9" s="199">
        <v>0</v>
      </c>
      <c r="L9" s="199">
        <v>0</v>
      </c>
      <c r="M9" s="199">
        <v>0</v>
      </c>
      <c r="N9" s="199">
        <v>0.35299999999999998</v>
      </c>
      <c r="O9" s="199">
        <v>3.1700000000000006E-2</v>
      </c>
      <c r="P9" s="199">
        <f t="shared" si="1"/>
        <v>4.8341099999999999</v>
      </c>
      <c r="T9" s="8"/>
    </row>
    <row r="10" spans="1:21" s="7" customFormat="1" ht="12" customHeight="1" x14ac:dyDescent="0.2">
      <c r="A10" s="169" t="s">
        <v>62</v>
      </c>
      <c r="B10" s="199">
        <v>0</v>
      </c>
      <c r="C10" s="199">
        <v>0</v>
      </c>
      <c r="D10" s="199">
        <v>9.4E-2</v>
      </c>
      <c r="E10" s="199">
        <v>6.7349999999999993E-2</v>
      </c>
      <c r="F10" s="199">
        <v>5.8630000000000002E-2</v>
      </c>
      <c r="G10" s="199">
        <v>8.9999999999999987E-4</v>
      </c>
      <c r="H10" s="199">
        <v>0</v>
      </c>
      <c r="I10" s="199">
        <v>0</v>
      </c>
      <c r="J10" s="199">
        <v>0</v>
      </c>
      <c r="K10" s="199">
        <v>0</v>
      </c>
      <c r="L10" s="199">
        <v>0</v>
      </c>
      <c r="M10" s="199">
        <v>0</v>
      </c>
      <c r="N10" s="199">
        <v>3.4000000000000002E-2</v>
      </c>
      <c r="O10" s="199">
        <v>0</v>
      </c>
      <c r="P10" s="199">
        <f t="shared" si="1"/>
        <v>0.25488</v>
      </c>
      <c r="T10" s="8"/>
      <c r="U10" s="8"/>
    </row>
    <row r="11" spans="1:21" s="7" customFormat="1" ht="12" customHeight="1" x14ac:dyDescent="0.2">
      <c r="A11" s="169" t="s">
        <v>37</v>
      </c>
      <c r="B11" s="199">
        <v>0</v>
      </c>
      <c r="C11" s="199">
        <v>687.28900900000019</v>
      </c>
      <c r="D11" s="199">
        <v>15.6563</v>
      </c>
      <c r="E11" s="199">
        <v>2063.6622029999999</v>
      </c>
      <c r="F11" s="199">
        <v>57.429501999999999</v>
      </c>
      <c r="G11" s="199">
        <v>263.57246999999995</v>
      </c>
      <c r="H11" s="199">
        <v>16.478283000000001</v>
      </c>
      <c r="I11" s="199">
        <v>219.66067799999999</v>
      </c>
      <c r="J11" s="199">
        <v>433.67480199999994</v>
      </c>
      <c r="K11" s="199">
        <v>924.18638800000008</v>
      </c>
      <c r="L11" s="199">
        <v>447.52216100000004</v>
      </c>
      <c r="M11" s="199">
        <v>2211.2664589999999</v>
      </c>
      <c r="N11" s="199">
        <v>3663.2047790000001</v>
      </c>
      <c r="O11" s="199">
        <v>610.60808799999995</v>
      </c>
      <c r="P11" s="199">
        <f t="shared" si="1"/>
        <v>11614.211122000001</v>
      </c>
      <c r="R11" s="8"/>
      <c r="S11" s="124"/>
      <c r="T11" s="124"/>
    </row>
    <row r="12" spans="1:21" s="7" customFormat="1" ht="12" customHeight="1" x14ac:dyDescent="0.2">
      <c r="A12" s="169" t="s">
        <v>72</v>
      </c>
      <c r="B12" s="199">
        <v>0</v>
      </c>
      <c r="C12" s="199">
        <v>75.007999999999996</v>
      </c>
      <c r="D12" s="199">
        <v>0</v>
      </c>
      <c r="E12" s="199">
        <v>0</v>
      </c>
      <c r="F12" s="199">
        <v>68.126000000000005</v>
      </c>
      <c r="G12" s="199">
        <v>0</v>
      </c>
      <c r="H12" s="199">
        <v>0</v>
      </c>
      <c r="I12" s="199">
        <v>0</v>
      </c>
      <c r="J12" s="199">
        <v>0</v>
      </c>
      <c r="K12" s="199">
        <v>0</v>
      </c>
      <c r="L12" s="199">
        <v>0</v>
      </c>
      <c r="M12" s="199">
        <v>0</v>
      </c>
      <c r="N12" s="199">
        <v>0</v>
      </c>
      <c r="O12" s="199">
        <v>0</v>
      </c>
      <c r="P12" s="199">
        <f t="shared" si="1"/>
        <v>143.13400000000001</v>
      </c>
      <c r="T12" s="8"/>
    </row>
    <row r="13" spans="1:21" s="7" customFormat="1" ht="12" customHeight="1" x14ac:dyDescent="0.2">
      <c r="A13" s="169" t="s">
        <v>36</v>
      </c>
      <c r="B13" s="199">
        <v>0</v>
      </c>
      <c r="C13" s="199">
        <v>0</v>
      </c>
      <c r="D13" s="199">
        <v>0</v>
      </c>
      <c r="E13" s="199">
        <v>0</v>
      </c>
      <c r="F13" s="199">
        <v>0</v>
      </c>
      <c r="G13" s="199">
        <v>0</v>
      </c>
      <c r="H13" s="199">
        <v>0</v>
      </c>
      <c r="I13" s="199">
        <v>0</v>
      </c>
      <c r="J13" s="199">
        <v>0</v>
      </c>
      <c r="K13" s="199">
        <v>0</v>
      </c>
      <c r="L13" s="199">
        <v>0</v>
      </c>
      <c r="M13" s="199">
        <v>0</v>
      </c>
      <c r="N13" s="199">
        <v>0</v>
      </c>
      <c r="O13" s="199">
        <v>0</v>
      </c>
      <c r="P13" s="199">
        <f t="shared" si="1"/>
        <v>0</v>
      </c>
      <c r="T13" s="8"/>
    </row>
    <row r="14" spans="1:21" s="7" customFormat="1" ht="12" customHeight="1" x14ac:dyDescent="0.2">
      <c r="A14" s="169" t="s">
        <v>35</v>
      </c>
      <c r="B14" s="199">
        <v>0</v>
      </c>
      <c r="C14" s="199">
        <v>0</v>
      </c>
      <c r="D14" s="199">
        <v>15.18876</v>
      </c>
      <c r="E14" s="199">
        <v>2.1314000000000002</v>
      </c>
      <c r="F14" s="199">
        <v>8.5640000000000001</v>
      </c>
      <c r="G14" s="199">
        <v>0.49564999999999998</v>
      </c>
      <c r="H14" s="199">
        <v>0.32900000000000001</v>
      </c>
      <c r="I14" s="199">
        <v>502.21810999999997</v>
      </c>
      <c r="J14" s="199">
        <v>167.708325</v>
      </c>
      <c r="K14" s="199">
        <v>50.758000000000003</v>
      </c>
      <c r="L14" s="199">
        <v>0</v>
      </c>
      <c r="M14" s="199">
        <v>729.64200000000005</v>
      </c>
      <c r="N14" s="199">
        <v>370.43900000000002</v>
      </c>
      <c r="O14" s="199">
        <v>47.948</v>
      </c>
      <c r="P14" s="199">
        <f t="shared" si="1"/>
        <v>1895.4222450000002</v>
      </c>
      <c r="T14" s="8"/>
    </row>
    <row r="15" spans="1:21" s="7" customFormat="1" ht="12" customHeight="1" x14ac:dyDescent="0.2">
      <c r="A15" s="169" t="s">
        <v>34</v>
      </c>
      <c r="B15" s="199">
        <v>0</v>
      </c>
      <c r="C15" s="199">
        <v>8.5223190000000013</v>
      </c>
      <c r="D15" s="199">
        <v>0</v>
      </c>
      <c r="E15" s="199">
        <v>0</v>
      </c>
      <c r="F15" s="199">
        <v>0</v>
      </c>
      <c r="G15" s="199">
        <v>0</v>
      </c>
      <c r="H15" s="199">
        <v>0</v>
      </c>
      <c r="I15" s="199">
        <v>0</v>
      </c>
      <c r="J15" s="199">
        <v>0</v>
      </c>
      <c r="K15" s="199">
        <v>0</v>
      </c>
      <c r="L15" s="199">
        <v>0</v>
      </c>
      <c r="M15" s="199">
        <v>9.56752</v>
      </c>
      <c r="N15" s="199">
        <v>0</v>
      </c>
      <c r="O15" s="199">
        <v>0</v>
      </c>
      <c r="P15" s="199">
        <f t="shared" si="1"/>
        <v>18.089839000000001</v>
      </c>
      <c r="T15" s="8"/>
    </row>
    <row r="16" spans="1:21" s="7" customFormat="1" ht="12" customHeight="1" x14ac:dyDescent="0.2">
      <c r="A16" s="169" t="s">
        <v>33</v>
      </c>
      <c r="B16" s="199">
        <v>255.57595000000001</v>
      </c>
      <c r="C16" s="199">
        <v>0</v>
      </c>
      <c r="D16" s="199">
        <v>435.43699999999995</v>
      </c>
      <c r="E16" s="199">
        <v>0.25585200000000002</v>
      </c>
      <c r="F16" s="199">
        <v>0</v>
      </c>
      <c r="G16" s="199">
        <v>0</v>
      </c>
      <c r="H16" s="199">
        <v>141.67099999999999</v>
      </c>
      <c r="I16" s="199">
        <v>41.509680000000003</v>
      </c>
      <c r="J16" s="199">
        <v>0</v>
      </c>
      <c r="K16" s="199">
        <v>0</v>
      </c>
      <c r="L16" s="199">
        <v>4.9140200000000007</v>
      </c>
      <c r="M16" s="199">
        <v>28.686946680260753</v>
      </c>
      <c r="N16" s="199">
        <v>12.075779999999998</v>
      </c>
      <c r="O16" s="199">
        <v>23.306000000000001</v>
      </c>
      <c r="P16" s="199">
        <f t="shared" si="1"/>
        <v>943.43222868026078</v>
      </c>
      <c r="T16" s="8"/>
    </row>
    <row r="17" spans="1:21" s="7" customFormat="1" ht="12" customHeight="1" x14ac:dyDescent="0.2">
      <c r="A17" s="169" t="s">
        <v>32</v>
      </c>
      <c r="B17" s="199">
        <v>0</v>
      </c>
      <c r="C17" s="199">
        <v>0.154721</v>
      </c>
      <c r="D17" s="199">
        <v>0</v>
      </c>
      <c r="E17" s="199">
        <v>0</v>
      </c>
      <c r="F17" s="199">
        <v>0</v>
      </c>
      <c r="G17" s="199">
        <v>0</v>
      </c>
      <c r="H17" s="199">
        <v>0</v>
      </c>
      <c r="I17" s="199">
        <v>1389.124495</v>
      </c>
      <c r="J17" s="199">
        <v>0</v>
      </c>
      <c r="K17" s="199">
        <v>0</v>
      </c>
      <c r="L17" s="199">
        <v>0</v>
      </c>
      <c r="M17" s="199">
        <v>188.39991999999998</v>
      </c>
      <c r="N17" s="199">
        <v>230.10400000000001</v>
      </c>
      <c r="O17" s="199">
        <v>281.68599999999998</v>
      </c>
      <c r="P17" s="199">
        <f t="shared" si="1"/>
        <v>2089.4691360000002</v>
      </c>
      <c r="T17" s="8"/>
      <c r="U17" s="8"/>
    </row>
    <row r="18" spans="1:21" s="7" customFormat="1" ht="12" customHeight="1" x14ac:dyDescent="0.2">
      <c r="A18" s="169" t="s">
        <v>3</v>
      </c>
      <c r="B18" s="199">
        <v>0</v>
      </c>
      <c r="C18" s="199">
        <v>0</v>
      </c>
      <c r="D18" s="199">
        <v>0</v>
      </c>
      <c r="E18" s="199">
        <v>0</v>
      </c>
      <c r="F18" s="199">
        <v>0</v>
      </c>
      <c r="G18" s="199">
        <v>0</v>
      </c>
      <c r="H18" s="199">
        <v>0</v>
      </c>
      <c r="I18" s="199">
        <v>0</v>
      </c>
      <c r="J18" s="199">
        <v>0</v>
      </c>
      <c r="K18" s="199">
        <v>0</v>
      </c>
      <c r="L18" s="199">
        <v>0</v>
      </c>
      <c r="M18" s="199">
        <v>0</v>
      </c>
      <c r="N18" s="199">
        <v>0</v>
      </c>
      <c r="O18" s="199">
        <v>0</v>
      </c>
      <c r="P18" s="199">
        <f t="shared" si="1"/>
        <v>0</v>
      </c>
      <c r="T18" s="8"/>
    </row>
    <row r="19" spans="1:21" s="7" customFormat="1" ht="12" customHeight="1" x14ac:dyDescent="0.2">
      <c r="A19" s="169" t="s">
        <v>31</v>
      </c>
      <c r="B19" s="199">
        <v>0.113</v>
      </c>
      <c r="C19" s="199">
        <v>15.850858000000001</v>
      </c>
      <c r="D19" s="199">
        <v>0.14940100000000001</v>
      </c>
      <c r="E19" s="199">
        <v>11.848049999999999</v>
      </c>
      <c r="F19" s="199">
        <v>0.52610299999999999</v>
      </c>
      <c r="G19" s="199">
        <v>3.9780719999999996</v>
      </c>
      <c r="H19" s="199">
        <v>24.428715</v>
      </c>
      <c r="I19" s="199">
        <v>0.53640399999999999</v>
      </c>
      <c r="J19" s="199">
        <v>5.2838919999999998</v>
      </c>
      <c r="K19" s="199">
        <v>0.63986899999999991</v>
      </c>
      <c r="L19" s="199">
        <v>4.7999999999999996E-4</v>
      </c>
      <c r="M19" s="199">
        <v>6.132928999999999</v>
      </c>
      <c r="N19" s="199">
        <v>2.5343429999999998</v>
      </c>
      <c r="O19" s="199">
        <v>0.50660800000000006</v>
      </c>
      <c r="P19" s="199">
        <f t="shared" si="1"/>
        <v>72.528724000000011</v>
      </c>
      <c r="T19" s="8"/>
    </row>
    <row r="20" spans="1:21" s="7" customFormat="1" ht="12" customHeight="1" x14ac:dyDescent="0.2">
      <c r="A20" s="169" t="s">
        <v>30</v>
      </c>
      <c r="B20" s="199">
        <v>605.08543100000009</v>
      </c>
      <c r="C20" s="199">
        <v>119.21146399999999</v>
      </c>
      <c r="D20" s="199">
        <v>645.46578899999952</v>
      </c>
      <c r="E20" s="199">
        <v>146.90423200000006</v>
      </c>
      <c r="F20" s="199">
        <v>143.36576738827318</v>
      </c>
      <c r="G20" s="199">
        <v>284.92743100000001</v>
      </c>
      <c r="H20" s="199">
        <v>219.57361299999994</v>
      </c>
      <c r="I20" s="199">
        <v>469.86252999999965</v>
      </c>
      <c r="J20" s="199">
        <v>474.9914789999998</v>
      </c>
      <c r="K20" s="199">
        <v>72.123268516399804</v>
      </c>
      <c r="L20" s="199">
        <v>161.03139801679586</v>
      </c>
      <c r="M20" s="199">
        <v>1350.7008793197397</v>
      </c>
      <c r="N20" s="199">
        <v>205.13947700000011</v>
      </c>
      <c r="O20" s="199">
        <v>275.147265</v>
      </c>
      <c r="P20" s="199">
        <f t="shared" si="1"/>
        <v>5173.5300242412077</v>
      </c>
      <c r="R20" s="8"/>
      <c r="S20" s="124"/>
      <c r="T20" s="124"/>
    </row>
    <row r="21" spans="1:21" s="4" customFormat="1" ht="12" x14ac:dyDescent="0.2">
      <c r="A21" s="202"/>
      <c r="P21" s="3"/>
      <c r="T21" s="124"/>
    </row>
    <row r="22" spans="1:21" s="7" customFormat="1" x14ac:dyDescent="0.2">
      <c r="A22" s="67"/>
      <c r="B22" s="68"/>
      <c r="C22" s="68"/>
      <c r="D22" s="68"/>
      <c r="E22" s="68"/>
      <c r="F22" s="68"/>
      <c r="G22" s="68"/>
      <c r="H22" s="68"/>
      <c r="I22" s="68"/>
      <c r="J22" s="68"/>
      <c r="K22" s="68"/>
      <c r="L22" s="68"/>
      <c r="M22" s="68"/>
      <c r="N22" s="68"/>
      <c r="O22" s="68"/>
      <c r="P22" s="67"/>
    </row>
    <row r="23" spans="1:21" s="7" customFormat="1" x14ac:dyDescent="0.2">
      <c r="A23" s="67"/>
      <c r="B23" s="68"/>
      <c r="C23" s="68"/>
      <c r="D23" s="68"/>
      <c r="E23" s="68"/>
      <c r="F23" s="68"/>
      <c r="G23" s="68"/>
      <c r="H23" s="68"/>
      <c r="I23" s="68"/>
      <c r="J23" s="68"/>
      <c r="K23" s="68"/>
      <c r="L23" s="68"/>
      <c r="M23" s="68"/>
      <c r="N23" s="68"/>
      <c r="O23" s="68"/>
      <c r="P23" s="68"/>
    </row>
    <row r="24" spans="1:21" s="7" customFormat="1" x14ac:dyDescent="0.2">
      <c r="A24" s="67"/>
      <c r="B24" s="68"/>
      <c r="C24" s="68"/>
      <c r="D24" s="68"/>
      <c r="E24" s="68"/>
      <c r="F24" s="68"/>
      <c r="G24" s="68"/>
      <c r="H24" s="68"/>
      <c r="I24" s="68"/>
      <c r="J24" s="68"/>
      <c r="K24" s="68"/>
      <c r="L24" s="68"/>
      <c r="M24" s="68"/>
      <c r="N24" s="68"/>
      <c r="O24" s="68"/>
      <c r="P24" s="68"/>
      <c r="Q24" s="69"/>
    </row>
    <row r="25" spans="1:21" s="7" customFormat="1" x14ac:dyDescent="0.2">
      <c r="A25" s="67"/>
      <c r="B25" s="68"/>
      <c r="C25" s="68"/>
      <c r="D25" s="68"/>
      <c r="E25" s="68"/>
      <c r="F25" s="68"/>
      <c r="G25" s="68"/>
      <c r="H25" s="68"/>
      <c r="I25" s="68"/>
      <c r="J25" s="68"/>
      <c r="K25" s="68"/>
      <c r="L25" s="68"/>
      <c r="M25" s="68"/>
      <c r="N25" s="68"/>
      <c r="O25" s="68"/>
      <c r="P25" s="68"/>
      <c r="Q25" s="69"/>
    </row>
    <row r="26" spans="1:21" s="7" customFormat="1" x14ac:dyDescent="0.2">
      <c r="A26" s="67"/>
      <c r="B26" s="68"/>
      <c r="C26" s="68"/>
      <c r="D26" s="68"/>
      <c r="E26" s="68"/>
      <c r="F26" s="68"/>
      <c r="G26" s="68"/>
      <c r="H26" s="68"/>
      <c r="I26" s="68"/>
      <c r="J26" s="68"/>
      <c r="K26" s="68"/>
      <c r="L26" s="68"/>
      <c r="M26" s="68"/>
      <c r="N26" s="68"/>
      <c r="O26" s="68"/>
      <c r="P26" s="68"/>
      <c r="S26" s="8"/>
    </row>
    <row r="27" spans="1:21" s="7" customFormat="1" x14ac:dyDescent="0.2">
      <c r="A27" s="67"/>
      <c r="B27" s="68"/>
      <c r="C27" s="68"/>
      <c r="D27" s="68"/>
      <c r="E27" s="68"/>
      <c r="F27" s="68"/>
      <c r="G27" s="68"/>
      <c r="H27" s="68"/>
      <c r="I27" s="68"/>
      <c r="J27" s="68"/>
      <c r="K27" s="68"/>
      <c r="L27" s="68"/>
      <c r="M27" s="68"/>
      <c r="N27" s="68"/>
      <c r="O27" s="68"/>
      <c r="P27" s="68"/>
    </row>
    <row r="28" spans="1:21" s="7" customFormat="1" x14ac:dyDescent="0.2">
      <c r="A28" s="67"/>
      <c r="B28" s="68"/>
      <c r="C28" s="68"/>
      <c r="D28" s="68"/>
      <c r="E28" s="68"/>
      <c r="F28" s="68"/>
      <c r="G28" s="68"/>
      <c r="H28" s="68"/>
      <c r="I28" s="68"/>
      <c r="J28" s="68"/>
      <c r="K28" s="68"/>
      <c r="L28" s="68"/>
      <c r="M28" s="68"/>
      <c r="N28" s="68"/>
      <c r="O28" s="68"/>
      <c r="P28" s="68"/>
    </row>
    <row r="29" spans="1:21" s="7" customFormat="1" x14ac:dyDescent="0.2">
      <c r="A29" s="67"/>
      <c r="B29" s="68"/>
      <c r="C29" s="68"/>
      <c r="D29" s="68"/>
      <c r="E29" s="68"/>
      <c r="F29" s="68"/>
      <c r="G29" s="68"/>
      <c r="H29" s="68"/>
      <c r="I29" s="68"/>
      <c r="J29" s="68"/>
      <c r="K29" s="68"/>
      <c r="L29" s="68"/>
      <c r="M29" s="68"/>
      <c r="N29" s="68"/>
      <c r="O29" s="68"/>
      <c r="P29" s="68"/>
    </row>
    <row r="30" spans="1:21" s="7" customFormat="1" x14ac:dyDescent="0.2">
      <c r="A30" s="67"/>
      <c r="B30" s="68"/>
      <c r="C30" s="68"/>
      <c r="D30" s="68"/>
      <c r="E30" s="68"/>
      <c r="F30" s="68"/>
      <c r="G30" s="68"/>
      <c r="H30" s="68"/>
      <c r="I30" s="68"/>
      <c r="J30" s="68"/>
      <c r="K30" s="68"/>
      <c r="L30" s="68"/>
      <c r="M30" s="68"/>
      <c r="N30" s="68"/>
      <c r="O30" s="68"/>
      <c r="P30" s="68"/>
    </row>
    <row r="31" spans="1:21" s="7" customFormat="1" x14ac:dyDescent="0.2">
      <c r="A31" s="67"/>
      <c r="B31" s="68"/>
      <c r="C31" s="68"/>
      <c r="D31" s="68"/>
      <c r="E31" s="68"/>
      <c r="F31" s="68"/>
      <c r="G31" s="68"/>
      <c r="H31" s="68"/>
      <c r="I31" s="68"/>
      <c r="J31" s="68"/>
      <c r="K31" s="68"/>
      <c r="L31" s="68"/>
      <c r="M31" s="68"/>
      <c r="N31" s="68"/>
      <c r="O31" s="68"/>
      <c r="P31" s="68"/>
    </row>
    <row r="32" spans="1:21"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148F3-6171-44C0-BAD6-807D14DBBAAE}">
  <ds:schemaRefs>
    <ds:schemaRef ds:uri="http://purl.org/dc/dcmitype/"/>
    <ds:schemaRef ds:uri="http://schemas.microsoft.com/office/infopath/2007/PartnerControls"/>
    <ds:schemaRef ds:uri="5bf3f6dc-e993-4359-8647-cf971b7e723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14dc2d1e-e557-46df-b43d-86cdda3daf61"/>
    <ds:schemaRef ds:uri="http://www.w3.org/XML/1998/namespace"/>
    <ds:schemaRef ds:uri="http://purl.org/dc/terms/"/>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2024-04-05T06:19:55Z</cp:lastPrinted>
  <dcterms:created xsi:type="dcterms:W3CDTF">2006-03-02T11:20:40Z</dcterms:created>
  <dcterms:modified xsi:type="dcterms:W3CDTF">2024-04-05T06:22:00Z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