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0.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1.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2.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13.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4.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15.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1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7.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18.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drawings/drawing19.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drawings/drawing20.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drawings/drawing21.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drawings/drawing22.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drawings/drawing23.xml" ContentType="application/vnd.openxmlformats-officedocument.drawing+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drawings/drawing24.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drawings/drawing25.xml" ContentType="application/vnd.openxmlformats-officedocument.drawing+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drawings/drawing26.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drawings/drawing27.xml" ContentType="application/vnd.openxmlformats-officedocument.drawing+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drawings/drawing28.xml" ContentType="application/vnd.openxmlformats-officedocument.drawing+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theme/themeOverride2.xml" ContentType="application/vnd.openxmlformats-officedocument.themeOverride+xml"/>
  <Override PartName="/xl/charts/chart114.xml" ContentType="application/vnd.openxmlformats-officedocument.drawingml.chart+xml"/>
  <Override PartName="/xl/charts/chart115.xml" ContentType="application/vnd.openxmlformats-officedocument.drawingml.chart+xml"/>
  <Override PartName="/xl/drawings/drawing29.xml" ContentType="application/vnd.openxmlformats-officedocument.drawing+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theme/themeOverride3.xml" ContentType="application/vnd.openxmlformats-officedocument.themeOverride+xml"/>
  <Override PartName="/xl/charts/chart119.xml" ContentType="application/vnd.openxmlformats-officedocument.drawingml.chart+xml"/>
  <Override PartName="/xl/charts/chart120.xml" ContentType="application/vnd.openxmlformats-officedocument.drawingml.chart+xml"/>
  <Override PartName="/xl/drawings/drawing30.xml" ContentType="application/vnd.openxmlformats-officedocument.drawing+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theme/themeOverride4.xml" ContentType="application/vnd.openxmlformats-officedocument.themeOverride+xml"/>
  <Override PartName="/xl/charts/chart124.xml" ContentType="application/vnd.openxmlformats-officedocument.drawingml.chart+xml"/>
  <Override PartName="/xl/charts/chart125.xml" ContentType="application/vnd.openxmlformats-officedocument.drawingml.chart+xml"/>
  <Override PartName="/xl/drawings/drawing31.xml" ContentType="application/vnd.openxmlformats-officedocument.drawing+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theme/themeOverride5.xml" ContentType="application/vnd.openxmlformats-officedocument.themeOverride+xml"/>
  <Override PartName="/xl/charts/chart129.xml" ContentType="application/vnd.openxmlformats-officedocument.drawingml.chart+xml"/>
  <Override PartName="/xl/charts/chart130.xml" ContentType="application/vnd.openxmlformats-officedocument.drawingml.chart+xml"/>
  <Override PartName="/xl/drawings/drawing32.xml" ContentType="application/vnd.openxmlformats-officedocument.drawing+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theme/themeOverride6.xml" ContentType="application/vnd.openxmlformats-officedocument.themeOverride+xml"/>
  <Override PartName="/xl/charts/chart134.xml" ContentType="application/vnd.openxmlformats-officedocument.drawingml.chart+xml"/>
  <Override PartName="/xl/charts/chart135.xml" ContentType="application/vnd.openxmlformats-officedocument.drawingml.chart+xml"/>
  <Override PartName="/xl/drawings/drawing33.xml" ContentType="application/vnd.openxmlformats-officedocument.drawing+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theme/themeOverride7.xml" ContentType="application/vnd.openxmlformats-officedocument.themeOverride+xml"/>
  <Override PartName="/xl/charts/chart139.xml" ContentType="application/vnd.openxmlformats-officedocument.drawingml.chart+xml"/>
  <Override PartName="/xl/charts/chart140.xml" ContentType="application/vnd.openxmlformats-officedocument.drawingml.chart+xml"/>
  <Override PartName="/xl/drawings/drawing34.xml" ContentType="application/vnd.openxmlformats-officedocument.drawing+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theme/themeOverride8.xml" ContentType="application/vnd.openxmlformats-officedocument.themeOverride+xml"/>
  <Override PartName="/xl/charts/chart144.xml" ContentType="application/vnd.openxmlformats-officedocument.drawingml.chart+xml"/>
  <Override PartName="/xl/charts/chart145.xml" ContentType="application/vnd.openxmlformats-officedocument.drawingml.chart+xml"/>
  <Override PartName="/xl/drawings/drawing35.xml" ContentType="application/vnd.openxmlformats-officedocument.drawing+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theme/themeOverride9.xml" ContentType="application/vnd.openxmlformats-officedocument.themeOverride+xml"/>
  <Override PartName="/xl/charts/chart149.xml" ContentType="application/vnd.openxmlformats-officedocument.drawingml.chart+xml"/>
  <Override PartName="/xl/charts/chart150.xml" ContentType="application/vnd.openxmlformats-officedocument.drawingml.chart+xml"/>
  <Override PartName="/xl/drawings/drawing36.xml" ContentType="application/vnd.openxmlformats-officedocument.drawing+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theme/themeOverride10.xml" ContentType="application/vnd.openxmlformats-officedocument.themeOverride+xml"/>
  <Override PartName="/xl/charts/chart154.xml" ContentType="application/vnd.openxmlformats-officedocument.drawingml.chart+xml"/>
  <Override PartName="/xl/charts/chart155.xml" ContentType="application/vnd.openxmlformats-officedocument.drawingml.chart+xml"/>
  <Override PartName="/xl/drawings/drawing37.xml" ContentType="application/vnd.openxmlformats-officedocument.drawing+xml"/>
  <Override PartName="/xl/charts/chart156.xml" ContentType="application/vnd.openxmlformats-officedocument.drawingml.chart+xml"/>
  <Override PartName="/xl/charts/chart157.xml" ContentType="application/vnd.openxmlformats-officedocument.drawingml.chart+xml"/>
  <Override PartName="/xl/charts/chart158.xml" ContentType="application/vnd.openxmlformats-officedocument.drawingml.chart+xml"/>
  <Override PartName="/xl/theme/themeOverride11.xml" ContentType="application/vnd.openxmlformats-officedocument.themeOverride+xml"/>
  <Override PartName="/xl/charts/chart159.xml" ContentType="application/vnd.openxmlformats-officedocument.drawingml.chart+xml"/>
  <Override PartName="/xl/charts/chart160.xml" ContentType="application/vnd.openxmlformats-officedocument.drawingml.chart+xml"/>
  <Override PartName="/xl/drawings/drawing38.xml" ContentType="application/vnd.openxmlformats-officedocument.drawing+xml"/>
  <Override PartName="/xl/charts/chart161.xml" ContentType="application/vnd.openxmlformats-officedocument.drawingml.chart+xml"/>
  <Override PartName="/xl/charts/chart162.xml" ContentType="application/vnd.openxmlformats-officedocument.drawingml.chart+xml"/>
  <Override PartName="/xl/charts/chart163.xml" ContentType="application/vnd.openxmlformats-officedocument.drawingml.chart+xml"/>
  <Override PartName="/xl/theme/themeOverride12.xml" ContentType="application/vnd.openxmlformats-officedocument.themeOverride+xml"/>
  <Override PartName="/xl/charts/chart164.xml" ContentType="application/vnd.openxmlformats-officedocument.drawingml.chart+xml"/>
  <Override PartName="/xl/charts/chart165.xml" ContentType="application/vnd.openxmlformats-officedocument.drawingml.chart+xml"/>
  <Override PartName="/xl/drawings/drawing39.xml" ContentType="application/vnd.openxmlformats-officedocument.drawing+xml"/>
  <Override PartName="/xl/charts/chart166.xml" ContentType="application/vnd.openxmlformats-officedocument.drawingml.chart+xml"/>
  <Override PartName="/xl/charts/chart167.xml" ContentType="application/vnd.openxmlformats-officedocument.drawingml.chart+xml"/>
  <Override PartName="/xl/charts/chart168.xml" ContentType="application/vnd.openxmlformats-officedocument.drawingml.chart+xml"/>
  <Override PartName="/xl/theme/themeOverride13.xml" ContentType="application/vnd.openxmlformats-officedocument.themeOverride+xml"/>
  <Override PartName="/xl/charts/chart169.xml" ContentType="application/vnd.openxmlformats-officedocument.drawingml.chart+xml"/>
  <Override PartName="/xl/charts/chart170.xml" ContentType="application/vnd.openxmlformats-officedocument.drawingml.chart+xml"/>
  <Override PartName="/xl/drawings/drawing40.xml" ContentType="application/vnd.openxmlformats-officedocument.drawing+xml"/>
  <Override PartName="/xl/charts/chart171.xml" ContentType="application/vnd.openxmlformats-officedocument.drawingml.chart+xml"/>
  <Override PartName="/xl/charts/chart172.xml" ContentType="application/vnd.openxmlformats-officedocument.drawingml.chart+xml"/>
  <Override PartName="/xl/charts/chart173.xml" ContentType="application/vnd.openxmlformats-officedocument.drawingml.chart+xml"/>
  <Override PartName="/xl/drawings/drawing41.xml" ContentType="application/vnd.openxmlformats-officedocument.drawing+xml"/>
  <Override PartName="/xl/charts/chart174.xml" ContentType="application/vnd.openxmlformats-officedocument.drawingml.chart+xml"/>
  <Override PartName="/xl/charts/chart175.xml" ContentType="application/vnd.openxmlformats-officedocument.drawingml.chart+xml"/>
  <Override PartName="/xl/drawings/drawing42.xml" ContentType="application/vnd.openxmlformats-officedocument.drawing+xml"/>
  <Override PartName="/xl/charts/chart176.xml" ContentType="application/vnd.openxmlformats-officedocument.drawingml.chart+xml"/>
  <Override PartName="/xl/charts/chart177.xml" ContentType="application/vnd.openxmlformats-officedocument.drawingml.chart+xml"/>
  <Override PartName="/xl/charts/style1.xml" ContentType="application/vnd.ms-office.chartstyle+xml"/>
  <Override PartName="/xl/charts/colors1.xml" ContentType="application/vnd.ms-office.chartcolorstyle+xml"/>
  <Override PartName="/xl/charts/chart17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3.xml" ContentType="application/vnd.openxmlformats-officedocument.drawing+xml"/>
  <Override PartName="/xl/charts/chart179.xml" ContentType="application/vnd.openxmlformats-officedocument.drawingml.chart+xml"/>
  <Override PartName="/xl/charts/chart180.xml" ContentType="application/vnd.openxmlformats-officedocument.drawingml.chart+xml"/>
  <Override PartName="/xl/charts/chart181.xml" ContentType="application/vnd.openxmlformats-officedocument.drawingml.chart+xml"/>
  <Override PartName="/xl/drawings/drawing44.xml" ContentType="application/vnd.openxmlformats-officedocument.drawing+xml"/>
  <Override PartName="/xl/charts/chart182.xml" ContentType="application/vnd.openxmlformats-officedocument.drawingml.chart+xml"/>
  <Override PartName="/xl/drawings/drawing4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mc:AlternateContent xmlns:mc="http://schemas.openxmlformats.org/markup-compatibility/2006">
    <mc:Choice Requires="x15">
      <x15ac:absPath xmlns:x15ac="http://schemas.microsoft.com/office/spreadsheetml/2010/11/ac" url="S:\NOVÁ STATISTIKA\Zprávy TEPLO\Čtvrtletní zprávy TEPLO\2023\I._čtvrtletí_2023_teplo\v3\"/>
    </mc:Choice>
  </mc:AlternateContent>
  <xr:revisionPtr revIDLastSave="0" documentId="13_ncr:1_{809BD7E2-ED39-4D25-ADEE-77771890B6DF}" xr6:coauthVersionLast="36" xr6:coauthVersionMax="47" xr10:uidLastSave="{00000000-0000-0000-0000-000000000000}"/>
  <bookViews>
    <workbookView xWindow="0" yWindow="0" windowWidth="28800" windowHeight="11925" tabRatio="955" xr2:uid="{00000000-000D-0000-FFFF-FFFF00000000}"/>
  </bookViews>
  <sheets>
    <sheet name="Titulní" sheetId="180" r:id="rId1"/>
    <sheet name="Obsah" sheetId="27" r:id="rId2"/>
    <sheet name="Úvod" sheetId="170" r:id="rId3"/>
    <sheet name="1" sheetId="51" r:id="rId4"/>
    <sheet name="2" sheetId="181" r:id="rId5"/>
    <sheet name="3" sheetId="7" r:id="rId6"/>
    <sheet name="4.1" sheetId="128" r:id="rId7"/>
    <sheet name="4.2" sheetId="127" r:id="rId8"/>
    <sheet name="4.3" sheetId="132" r:id="rId9"/>
    <sheet name="5.1" sheetId="53" r:id="rId10"/>
    <sheet name="5.2" sheetId="131" r:id="rId11"/>
    <sheet name="5.3" sheetId="130" r:id="rId12"/>
    <sheet name="5.4" sheetId="147" r:id="rId13"/>
    <sheet name="6" sheetId="77" r:id="rId14"/>
    <sheet name="7.1" sheetId="129" r:id="rId15"/>
    <sheet name="7.2" sheetId="57" r:id="rId16"/>
    <sheet name="8.1" sheetId="146" r:id="rId17"/>
    <sheet name="8.2" sheetId="148" r:id="rId18"/>
    <sheet name="14.2" sheetId="118" state="hidden" r:id="rId19"/>
    <sheet name="14.3" sheetId="112" state="hidden" r:id="rId20"/>
    <sheet name="14.4" sheetId="119" state="hidden" r:id="rId21"/>
    <sheet name="14.5" sheetId="113" state="hidden" r:id="rId22"/>
    <sheet name="14.6" sheetId="120" state="hidden" r:id="rId23"/>
    <sheet name="14.7" sheetId="114" state="hidden" r:id="rId24"/>
    <sheet name="14.8" sheetId="121" state="hidden" r:id="rId25"/>
    <sheet name="14.9" sheetId="115" state="hidden" r:id="rId26"/>
    <sheet name="14.10" sheetId="122" state="hidden" r:id="rId27"/>
    <sheet name="14.11" sheetId="116" state="hidden" r:id="rId28"/>
    <sheet name="14.12" sheetId="123" state="hidden" r:id="rId29"/>
    <sheet name="14.13" sheetId="117" state="hidden" r:id="rId30"/>
    <sheet name="14.14" sheetId="124" state="hidden" r:id="rId31"/>
    <sheet name="8.3" sheetId="149" r:id="rId32"/>
    <sheet name="8.4" sheetId="150" r:id="rId33"/>
    <sheet name="8.5" sheetId="151" r:id="rId34"/>
    <sheet name="8.6" sheetId="152" r:id="rId35"/>
    <sheet name="8.7" sheetId="153" r:id="rId36"/>
    <sheet name="8.8" sheetId="154" r:id="rId37"/>
    <sheet name="8.9" sheetId="155" r:id="rId38"/>
    <sheet name="8.10" sheetId="156" r:id="rId39"/>
    <sheet name="8.11" sheetId="157" r:id="rId40"/>
    <sheet name="8.12" sheetId="158" r:id="rId41"/>
    <sheet name="8.13" sheetId="159" r:id="rId42"/>
    <sheet name="8.14" sheetId="160" r:id="rId43"/>
    <sheet name="9" sheetId="161" r:id="rId44"/>
    <sheet name="10.1" sheetId="162" r:id="rId45"/>
    <sheet name="10.2" sheetId="166" r:id="rId46"/>
    <sheet name="10.3" sheetId="163" r:id="rId47"/>
    <sheet name="10.4" sheetId="171" r:id="rId48"/>
    <sheet name="10.5" sheetId="167" r:id="rId49"/>
    <sheet name="Obálka" sheetId="178" r:id="rId50"/>
  </sheets>
  <definedNames>
    <definedName name="Datum_OTE">"2. 5. 2017"</definedName>
    <definedName name="_xlnm.Print_Area" localSheetId="0">Titulní!$A$1:$B$2</definedName>
  </definedNames>
  <calcPr calcId="191029"/>
</workbook>
</file>

<file path=xl/calcChain.xml><?xml version="1.0" encoding="utf-8"?>
<calcChain xmlns="http://schemas.openxmlformats.org/spreadsheetml/2006/main">
  <c r="C34" i="166" l="1"/>
  <c r="D34" i="166"/>
  <c r="E34" i="166"/>
  <c r="E36" i="166" s="1"/>
  <c r="F34" i="166"/>
  <c r="G34" i="166"/>
  <c r="H34" i="166"/>
  <c r="I34" i="166"/>
  <c r="I36" i="166" s="1"/>
  <c r="J34" i="166"/>
  <c r="K34" i="166"/>
  <c r="L34" i="166"/>
  <c r="M34" i="166"/>
  <c r="M36" i="166" s="1"/>
  <c r="C35" i="166"/>
  <c r="C36" i="166" s="1"/>
  <c r="D35" i="166"/>
  <c r="E35" i="166"/>
  <c r="F35" i="166"/>
  <c r="G35" i="166"/>
  <c r="G36" i="166" s="1"/>
  <c r="H35" i="166"/>
  <c r="I35" i="166"/>
  <c r="J35" i="166"/>
  <c r="K35" i="166"/>
  <c r="K36" i="166" s="1"/>
  <c r="L35" i="166"/>
  <c r="M35" i="166"/>
  <c r="D36" i="166"/>
  <c r="H36" i="166"/>
  <c r="L36" i="166"/>
  <c r="C37" i="166"/>
  <c r="D37" i="166"/>
  <c r="E37" i="166"/>
  <c r="F37" i="166"/>
  <c r="G37" i="166"/>
  <c r="H37" i="166"/>
  <c r="I37" i="166"/>
  <c r="J37" i="166"/>
  <c r="K37" i="166"/>
  <c r="L37" i="166"/>
  <c r="M37" i="166"/>
  <c r="B37" i="166"/>
  <c r="B35" i="166"/>
  <c r="B34" i="166"/>
  <c r="C30" i="166"/>
  <c r="D30" i="166"/>
  <c r="E30" i="166"/>
  <c r="F30" i="166"/>
  <c r="G30" i="166"/>
  <c r="H30" i="166"/>
  <c r="I30" i="166"/>
  <c r="J30" i="166"/>
  <c r="K30" i="166"/>
  <c r="L30" i="166"/>
  <c r="M30" i="166"/>
  <c r="B30" i="166"/>
  <c r="C27" i="166"/>
  <c r="D27" i="166"/>
  <c r="E27" i="166"/>
  <c r="F27" i="166"/>
  <c r="G27" i="166"/>
  <c r="H27" i="166"/>
  <c r="I27" i="166"/>
  <c r="J27" i="166"/>
  <c r="K27" i="166"/>
  <c r="L27" i="166"/>
  <c r="M27" i="166"/>
  <c r="C28" i="166"/>
  <c r="D28" i="166"/>
  <c r="E28" i="166"/>
  <c r="F28" i="166"/>
  <c r="G28" i="166"/>
  <c r="H28" i="166"/>
  <c r="I28" i="166"/>
  <c r="J28" i="166"/>
  <c r="K28" i="166"/>
  <c r="L28" i="166"/>
  <c r="M28" i="166"/>
  <c r="B28" i="166"/>
  <c r="B27" i="166"/>
  <c r="B29" i="166" s="1"/>
  <c r="J36" i="166" l="1"/>
  <c r="F36" i="166"/>
  <c r="B50" i="178"/>
  <c r="F29" i="171" l="1"/>
  <c r="F28" i="171"/>
  <c r="F27" i="171"/>
  <c r="F6" i="171"/>
  <c r="F5" i="171"/>
  <c r="F17" i="171"/>
  <c r="F16" i="171"/>
  <c r="F18" i="171"/>
  <c r="F7" i="171"/>
  <c r="B36" i="166"/>
  <c r="K29" i="166"/>
  <c r="F29" i="166"/>
  <c r="G29" i="166"/>
  <c r="H29" i="166"/>
  <c r="M29" i="166"/>
  <c r="J29" i="166"/>
  <c r="I29" i="166"/>
  <c r="E29" i="166"/>
  <c r="D29" i="166"/>
  <c r="C29" i="166"/>
  <c r="I24" i="163" l="1"/>
  <c r="I4" i="163"/>
  <c r="L29" i="166"/>
  <c r="G26" i="161" l="1"/>
  <c r="F26" i="161"/>
  <c r="E26" i="161"/>
  <c r="D26" i="161"/>
  <c r="C26" i="161"/>
  <c r="B26" i="161"/>
  <c r="N8" i="166" l="1"/>
  <c r="F18" i="162"/>
  <c r="F9" i="162"/>
  <c r="N17" i="166"/>
  <c r="K1" i="171" l="1"/>
  <c r="F14" i="162" l="1"/>
  <c r="F5" i="162"/>
  <c r="F16" i="162" l="1"/>
  <c r="C4" i="167" l="1"/>
  <c r="I1" i="167" l="1"/>
  <c r="K1" i="163"/>
  <c r="N1" i="166"/>
  <c r="L1" i="162"/>
  <c r="M1" i="161"/>
  <c r="I1" i="160"/>
  <c r="I1" i="159"/>
  <c r="I1" i="158"/>
  <c r="I1" i="157"/>
  <c r="I1" i="156"/>
  <c r="I1" i="155"/>
  <c r="I1" i="154"/>
  <c r="I1" i="153"/>
  <c r="I1" i="152"/>
  <c r="I1" i="151"/>
  <c r="I1" i="150"/>
  <c r="I1" i="149"/>
  <c r="I1" i="148"/>
  <c r="I1" i="146"/>
  <c r="J1" i="57"/>
  <c r="N1" i="129"/>
  <c r="M1" i="77"/>
  <c r="P1" i="130"/>
  <c r="N1" i="131"/>
  <c r="N1" i="53"/>
  <c r="P1" i="132"/>
  <c r="N1" i="127"/>
  <c r="N1" i="128"/>
  <c r="H6" i="162" l="1"/>
  <c r="H7" i="162" s="1"/>
  <c r="F15" i="162"/>
  <c r="F6" i="162"/>
  <c r="F7" i="162" l="1"/>
  <c r="N14" i="166" l="1"/>
  <c r="N5" i="166" l="1"/>
  <c r="N13" i="166" l="1"/>
  <c r="N4" i="166"/>
  <c r="A23" i="7" l="1"/>
  <c r="A21" i="7" l="1"/>
  <c r="A20" i="7"/>
  <c r="A18" i="7" l="1"/>
  <c r="A22" i="7" l="1"/>
  <c r="A19" i="7" l="1"/>
  <c r="M1" i="113" l="1"/>
  <c r="M1" i="117"/>
  <c r="M1" i="123"/>
  <c r="M1" i="121"/>
  <c r="M1" i="114"/>
  <c r="M1" i="120"/>
  <c r="M1" i="119"/>
  <c r="M1" i="115"/>
  <c r="M1" i="124"/>
  <c r="M1" i="122"/>
  <c r="M1" i="112"/>
  <c r="M1" i="116"/>
  <c r="M1" i="118"/>
  <c r="N6" i="166" l="1"/>
  <c r="N15" i="166" l="1"/>
  <c r="C4" i="163" l="1"/>
  <c r="C24" i="163" l="1"/>
  <c r="N7" i="166" l="1"/>
  <c r="F8" i="162"/>
  <c r="N16" i="166" l="1"/>
  <c r="F17" i="162"/>
  <c r="B19" i="167" l="1"/>
  <c r="B18" i="167"/>
  <c r="D18" i="167" s="1"/>
  <c r="B17" i="167"/>
  <c r="B16" i="167"/>
  <c r="B15" i="167"/>
  <c r="B14" i="167"/>
  <c r="B13" i="167"/>
  <c r="D13" i="167" s="1"/>
  <c r="B12" i="167"/>
  <c r="D12" i="167" s="1"/>
  <c r="B10" i="167"/>
  <c r="D10" i="167" s="1"/>
  <c r="B9" i="167"/>
  <c r="D9" i="167" s="1"/>
  <c r="B8" i="167"/>
  <c r="D8" i="167" s="1"/>
  <c r="B6" i="167"/>
  <c r="E17" i="167" l="1"/>
  <c r="D17" i="167"/>
  <c r="E14" i="167"/>
  <c r="D14" i="167"/>
  <c r="B5" i="167"/>
  <c r="B46" i="181"/>
  <c r="D6" i="167"/>
  <c r="E6" i="167"/>
  <c r="B7" i="167"/>
  <c r="B47" i="181"/>
  <c r="B11" i="167"/>
  <c r="B48" i="181"/>
  <c r="E15" i="167"/>
  <c r="D15" i="167"/>
  <c r="E19" i="167"/>
  <c r="D19" i="167"/>
  <c r="E16" i="167"/>
  <c r="D16" i="167"/>
  <c r="B20" i="167"/>
  <c r="B49" i="181"/>
  <c r="E20" i="167" l="1"/>
  <c r="D49" i="181" s="1"/>
  <c r="D20" i="167"/>
  <c r="C49" i="181" s="1"/>
  <c r="E11" i="167"/>
  <c r="D48" i="181" s="1"/>
  <c r="D11" i="167"/>
  <c r="C48" i="181" s="1"/>
  <c r="E7" i="167"/>
  <c r="D47" i="181" s="1"/>
  <c r="D7" i="167"/>
  <c r="C47" i="181" s="1"/>
  <c r="B4" i="167"/>
  <c r="E5" i="167"/>
  <c r="D46" i="181" s="1"/>
  <c r="D5" i="167"/>
  <c r="C46" i="181" s="1"/>
  <c r="B43" i="181" l="1"/>
  <c r="E4" i="167"/>
  <c r="D43" i="181" s="1"/>
  <c r="D4" i="167"/>
  <c r="C43" i="181" s="1"/>
  <c r="F30" i="171" l="1"/>
  <c r="F19" i="171"/>
  <c r="F8" i="171"/>
  <c r="A5" i="181" l="1"/>
  <c r="A22" i="181"/>
  <c r="A6" i="181"/>
  <c r="A23" i="181"/>
  <c r="A4" i="181"/>
  <c r="A21" i="181"/>
  <c r="F10" i="162" l="1"/>
  <c r="F19" i="162"/>
  <c r="N18" i="166"/>
  <c r="N9" i="166"/>
  <c r="D38" i="149"/>
  <c r="D38" i="150"/>
  <c r="D38" i="156"/>
  <c r="D38" i="148"/>
  <c r="D38" i="153"/>
  <c r="D38" i="159"/>
  <c r="D38" i="146"/>
  <c r="D38" i="160"/>
  <c r="D38" i="157"/>
  <c r="D38" i="154"/>
  <c r="D38" i="158"/>
  <c r="D38" i="151"/>
  <c r="D38" i="155"/>
  <c r="D38" i="152"/>
  <c r="E38" i="150"/>
  <c r="E38" i="158"/>
  <c r="E38" i="153"/>
  <c r="E38" i="157"/>
  <c r="E38" i="148"/>
  <c r="E38" i="154"/>
  <c r="E38" i="151"/>
  <c r="E38" i="152"/>
  <c r="E38" i="155"/>
  <c r="E38" i="160"/>
  <c r="E38" i="146"/>
  <c r="E38" i="159"/>
  <c r="E38" i="149"/>
  <c r="E38" i="156"/>
  <c r="C38" i="155"/>
  <c r="C38" i="146"/>
  <c r="C38" i="156"/>
  <c r="C38" i="151"/>
  <c r="C38" i="158"/>
  <c r="C38" i="150"/>
  <c r="C38" i="152"/>
  <c r="C38" i="159"/>
  <c r="C38" i="157"/>
  <c r="C38" i="160"/>
  <c r="C38" i="149"/>
  <c r="C38" i="153"/>
  <c r="C38" i="148"/>
  <c r="C38" i="154"/>
  <c r="D25" i="161"/>
  <c r="F25" i="161"/>
  <c r="B25" i="161"/>
  <c r="M7" i="129" l="1"/>
  <c r="B31" i="171"/>
  <c r="N14" i="129"/>
  <c r="B9" i="171"/>
  <c r="C7" i="129"/>
  <c r="J7" i="129"/>
  <c r="F7" i="129"/>
  <c r="N9" i="129"/>
  <c r="N15" i="129"/>
  <c r="D7" i="129"/>
  <c r="I7" i="129"/>
  <c r="H7" i="129"/>
  <c r="N10" i="129"/>
  <c r="L7" i="129"/>
  <c r="N11" i="129"/>
  <c r="G7" i="129"/>
  <c r="K7" i="129"/>
  <c r="N12" i="129"/>
  <c r="B7" i="129"/>
  <c r="B20" i="171"/>
  <c r="N13" i="129"/>
  <c r="E7" i="129"/>
  <c r="N8" i="129"/>
  <c r="K6" i="129" l="1"/>
  <c r="B21" i="171"/>
  <c r="C40" i="181" s="1"/>
  <c r="B22" i="171"/>
  <c r="D40" i="181" s="1"/>
  <c r="B40" i="181"/>
  <c r="H6" i="129"/>
  <c r="B11" i="171"/>
  <c r="D39" i="181" s="1"/>
  <c r="B39" i="181"/>
  <c r="B10" i="171"/>
  <c r="C39" i="181" s="1"/>
  <c r="E6" i="129"/>
  <c r="B41" i="181"/>
  <c r="B32" i="171"/>
  <c r="C41" i="181" s="1"/>
  <c r="B33" i="171"/>
  <c r="D41" i="181" s="1"/>
  <c r="B6" i="129"/>
  <c r="N6" i="129"/>
  <c r="J13" i="57" l="1"/>
  <c r="M20" i="7"/>
  <c r="D21" i="7"/>
  <c r="C20" i="7"/>
  <c r="F19" i="7"/>
  <c r="M19" i="7"/>
  <c r="F20" i="7"/>
  <c r="J20" i="7"/>
  <c r="I19" i="7"/>
  <c r="L21" i="7"/>
  <c r="G20" i="7"/>
  <c r="D19" i="7"/>
  <c r="L20" i="7"/>
  <c r="J21" i="7"/>
  <c r="I20" i="7"/>
  <c r="D20" i="7"/>
  <c r="C21" i="7"/>
  <c r="L19" i="7"/>
  <c r="M21" i="7"/>
  <c r="G19" i="7"/>
  <c r="I21" i="7"/>
  <c r="J19" i="7"/>
  <c r="C19" i="7"/>
  <c r="G21" i="7"/>
  <c r="F21" i="7"/>
  <c r="F7" i="53"/>
  <c r="D7" i="53" l="1"/>
  <c r="D21" i="147"/>
  <c r="J17" i="57"/>
  <c r="G7" i="53"/>
  <c r="J9" i="57"/>
  <c r="J6" i="77"/>
  <c r="H5" i="77" s="1"/>
  <c r="J14" i="57"/>
  <c r="J10" i="57"/>
  <c r="K6" i="77"/>
  <c r="L6" i="77"/>
  <c r="B6" i="77"/>
  <c r="J12" i="57"/>
  <c r="B4" i="57"/>
  <c r="J5" i="57"/>
  <c r="C4" i="57"/>
  <c r="F4" i="57"/>
  <c r="I6" i="77"/>
  <c r="H6" i="77"/>
  <c r="J8" i="57"/>
  <c r="G4" i="57"/>
  <c r="C6" i="77"/>
  <c r="J6" i="57"/>
  <c r="J18" i="57"/>
  <c r="I4" i="57"/>
  <c r="J15" i="57"/>
  <c r="J11" i="57"/>
  <c r="E4" i="57"/>
  <c r="E6" i="77"/>
  <c r="F6" i="77"/>
  <c r="M6" i="77"/>
  <c r="K5" i="77" s="1"/>
  <c r="G6" i="77"/>
  <c r="E5" i="77" s="1"/>
  <c r="J7" i="57"/>
  <c r="D6" i="77"/>
  <c r="B5" i="77" s="1"/>
  <c r="B36" i="181" s="1"/>
  <c r="J16" i="57"/>
  <c r="H4" i="57"/>
  <c r="D4" i="57"/>
  <c r="P8" i="130"/>
  <c r="D7" i="128"/>
  <c r="P14" i="132"/>
  <c r="J7" i="53"/>
  <c r="D4" i="132"/>
  <c r="P16" i="130"/>
  <c r="C4" i="132"/>
  <c r="K7" i="53"/>
  <c r="P16" i="132"/>
  <c r="M7" i="53"/>
  <c r="C6" i="127"/>
  <c r="P13" i="130"/>
  <c r="H6" i="127"/>
  <c r="L6" i="127"/>
  <c r="M6" i="131"/>
  <c r="J7" i="128"/>
  <c r="H7" i="128"/>
  <c r="P8" i="132"/>
  <c r="P20" i="130"/>
  <c r="P18" i="132"/>
  <c r="P10" i="130"/>
  <c r="P10" i="132"/>
  <c r="P15" i="130"/>
  <c r="O4" i="130"/>
  <c r="P13" i="132"/>
  <c r="D4" i="130"/>
  <c r="N4" i="132"/>
  <c r="E6" i="131"/>
  <c r="P19" i="132"/>
  <c r="D6" i="131"/>
  <c r="D6" i="127"/>
  <c r="F4" i="132"/>
  <c r="L7" i="128"/>
  <c r="F7" i="128"/>
  <c r="C7" i="128"/>
  <c r="G7" i="128"/>
  <c r="P18" i="130"/>
  <c r="P14" i="130"/>
  <c r="I4" i="132"/>
  <c r="O4" i="132"/>
  <c r="F6" i="127"/>
  <c r="F6" i="131"/>
  <c r="K4" i="132"/>
  <c r="P7" i="132"/>
  <c r="K6" i="131"/>
  <c r="M6" i="127"/>
  <c r="K6" i="127"/>
  <c r="M7" i="128"/>
  <c r="I7" i="128"/>
  <c r="C21" i="147"/>
  <c r="C7" i="53"/>
  <c r="P11" i="132"/>
  <c r="E7" i="53"/>
  <c r="K4" i="130"/>
  <c r="P11" i="130"/>
  <c r="G4" i="130"/>
  <c r="L7" i="53"/>
  <c r="P7" i="130"/>
  <c r="G6" i="127"/>
  <c r="G4" i="132"/>
  <c r="P19" i="130"/>
  <c r="P12" i="132"/>
  <c r="J6" i="131"/>
  <c r="J4" i="132"/>
  <c r="H4" i="130"/>
  <c r="F4" i="130"/>
  <c r="P6" i="130"/>
  <c r="I6" i="127"/>
  <c r="C6" i="131"/>
  <c r="C6" i="147"/>
  <c r="D6" i="147"/>
  <c r="K7" i="128"/>
  <c r="D35" i="147"/>
  <c r="E7" i="128"/>
  <c r="E4" i="132"/>
  <c r="C4" i="130"/>
  <c r="J4" i="130"/>
  <c r="L4" i="130"/>
  <c r="H6" i="131"/>
  <c r="P15" i="132"/>
  <c r="P6" i="132"/>
  <c r="I4" i="130"/>
  <c r="E6" i="127"/>
  <c r="M4" i="130"/>
  <c r="G6" i="131"/>
  <c r="C35" i="147"/>
  <c r="P20" i="132"/>
  <c r="P12" i="130"/>
  <c r="P9" i="130"/>
  <c r="J6" i="127"/>
  <c r="N4" i="130"/>
  <c r="H7" i="53"/>
  <c r="P17" i="132"/>
  <c r="M4" i="132"/>
  <c r="E4" i="130"/>
  <c r="H4" i="132"/>
  <c r="L4" i="132"/>
  <c r="I7" i="53"/>
  <c r="P9" i="132"/>
  <c r="I6" i="131"/>
  <c r="P17" i="130"/>
  <c r="L6" i="131"/>
  <c r="B10" i="163"/>
  <c r="N13" i="128"/>
  <c r="N9" i="128"/>
  <c r="B6" i="163"/>
  <c r="B9" i="181"/>
  <c r="B5" i="163"/>
  <c r="B7" i="128"/>
  <c r="N8" i="128"/>
  <c r="B18" i="163"/>
  <c r="D18" i="163" s="1"/>
  <c r="N21" i="128"/>
  <c r="B35" i="147"/>
  <c r="B19" i="163"/>
  <c r="N22" i="128"/>
  <c r="N17" i="128"/>
  <c r="B14" i="163"/>
  <c r="N12" i="128"/>
  <c r="B9" i="163"/>
  <c r="B11" i="181"/>
  <c r="B11" i="163"/>
  <c r="N14" i="128"/>
  <c r="B16" i="163"/>
  <c r="N19" i="128"/>
  <c r="N11" i="128"/>
  <c r="B8" i="163"/>
  <c r="B13" i="163"/>
  <c r="D13" i="163" s="1"/>
  <c r="N16" i="128"/>
  <c r="B12" i="163"/>
  <c r="N15" i="128"/>
  <c r="B12" i="181"/>
  <c r="B20" i="163"/>
  <c r="N23" i="128"/>
  <c r="N10" i="128"/>
  <c r="B10" i="181"/>
  <c r="B7" i="163"/>
  <c r="B17" i="163"/>
  <c r="N20" i="128"/>
  <c r="B15" i="163"/>
  <c r="N18" i="128"/>
  <c r="B21" i="147"/>
  <c r="B20" i="147" s="1"/>
  <c r="E28" i="147" s="1"/>
  <c r="B6" i="147"/>
  <c r="H16" i="163"/>
  <c r="N19" i="53"/>
  <c r="B7" i="53"/>
  <c r="B26" i="181"/>
  <c r="H5" i="163"/>
  <c r="N8" i="53"/>
  <c r="B29" i="181"/>
  <c r="H20" i="163"/>
  <c r="N23" i="53"/>
  <c r="N14" i="53"/>
  <c r="B28" i="181"/>
  <c r="H11" i="163"/>
  <c r="K21" i="7"/>
  <c r="K11" i="7"/>
  <c r="B34" i="163"/>
  <c r="N16" i="127"/>
  <c r="H11" i="7"/>
  <c r="H21" i="7"/>
  <c r="H20" i="7"/>
  <c r="H9" i="7"/>
  <c r="N13" i="53"/>
  <c r="H10" i="163"/>
  <c r="B27" i="163"/>
  <c r="N9" i="127"/>
  <c r="H7" i="163"/>
  <c r="N10" i="53"/>
  <c r="B27" i="181"/>
  <c r="H17" i="163"/>
  <c r="N20" i="53"/>
  <c r="E19" i="7"/>
  <c r="E7" i="7"/>
  <c r="B26" i="163"/>
  <c r="N8" i="127"/>
  <c r="H7" i="7"/>
  <c r="H19" i="7"/>
  <c r="H19" i="163"/>
  <c r="N22" i="53"/>
  <c r="H9" i="163"/>
  <c r="N12" i="53"/>
  <c r="H18" i="163"/>
  <c r="J18" i="163" s="1"/>
  <c r="N21" i="53"/>
  <c r="B21" i="7"/>
  <c r="B11" i="7"/>
  <c r="N11" i="7"/>
  <c r="B35" i="163"/>
  <c r="N17" i="127"/>
  <c r="B4" i="130"/>
  <c r="P5" i="130"/>
  <c r="H15" i="163"/>
  <c r="N18" i="53"/>
  <c r="E20" i="7"/>
  <c r="E9" i="7"/>
  <c r="N20" i="127"/>
  <c r="B38" i="163"/>
  <c r="N13" i="127"/>
  <c r="B31" i="163"/>
  <c r="H28" i="163"/>
  <c r="N10" i="131"/>
  <c r="E21" i="7"/>
  <c r="E11" i="7"/>
  <c r="N18" i="131"/>
  <c r="B33" i="181"/>
  <c r="H36" i="163"/>
  <c r="N16" i="53"/>
  <c r="H13" i="163"/>
  <c r="J13" i="163" s="1"/>
  <c r="H14" i="163"/>
  <c r="N17" i="53"/>
  <c r="N9" i="7"/>
  <c r="B20" i="7"/>
  <c r="B9" i="7"/>
  <c r="K7" i="7"/>
  <c r="K19" i="7"/>
  <c r="N11" i="53"/>
  <c r="H8" i="163"/>
  <c r="K20" i="7"/>
  <c r="K9" i="7"/>
  <c r="H6" i="163"/>
  <c r="N9" i="53"/>
  <c r="H25" i="163"/>
  <c r="B6" i="131"/>
  <c r="N7" i="131"/>
  <c r="B32" i="181"/>
  <c r="H32" i="163"/>
  <c r="N14" i="131"/>
  <c r="B19" i="7"/>
  <c r="B7" i="7"/>
  <c r="N7" i="7"/>
  <c r="P5" i="132"/>
  <c r="B4" i="132"/>
  <c r="H12" i="163"/>
  <c r="N15" i="53"/>
  <c r="B30" i="163"/>
  <c r="N12" i="127"/>
  <c r="N11" i="131"/>
  <c r="H29" i="163"/>
  <c r="H33" i="163"/>
  <c r="N15" i="131"/>
  <c r="B34" i="181"/>
  <c r="H37" i="163"/>
  <c r="N19" i="131"/>
  <c r="N14" i="127"/>
  <c r="B15" i="181"/>
  <c r="B32" i="163"/>
  <c r="N12" i="131"/>
  <c r="H30" i="163"/>
  <c r="B16" i="181"/>
  <c r="B36" i="163"/>
  <c r="N18" i="127"/>
  <c r="N16" i="131"/>
  <c r="H34" i="163"/>
  <c r="H38" i="163"/>
  <c r="N20" i="131"/>
  <c r="B28" i="163"/>
  <c r="N10" i="127"/>
  <c r="H26" i="163"/>
  <c r="N8" i="131"/>
  <c r="N9" i="131"/>
  <c r="H27" i="163"/>
  <c r="B33" i="163"/>
  <c r="N15" i="127"/>
  <c r="H31" i="163"/>
  <c r="N13" i="131"/>
  <c r="B37" i="163"/>
  <c r="N19" i="127"/>
  <c r="B17" i="181"/>
  <c r="H35" i="163"/>
  <c r="N17" i="131"/>
  <c r="B25" i="163"/>
  <c r="N7" i="127"/>
  <c r="B6" i="127"/>
  <c r="B29" i="163"/>
  <c r="N11" i="127"/>
  <c r="F22" i="7"/>
  <c r="G18" i="7"/>
  <c r="G22" i="7"/>
  <c r="L22" i="7"/>
  <c r="I22" i="7"/>
  <c r="M22" i="7"/>
  <c r="M18" i="7"/>
  <c r="I18" i="7"/>
  <c r="J18" i="7"/>
  <c r="L18" i="7"/>
  <c r="F18" i="7"/>
  <c r="J22" i="7"/>
  <c r="E5" i="127" l="1"/>
  <c r="K5" i="131"/>
  <c r="E6" i="53"/>
  <c r="K6" i="53"/>
  <c r="H6" i="53"/>
  <c r="B5" i="127"/>
  <c r="P4" i="130"/>
  <c r="E5" i="131"/>
  <c r="B34" i="147"/>
  <c r="E37" i="147" s="1"/>
  <c r="E22" i="147"/>
  <c r="K5" i="127"/>
  <c r="K6" i="128"/>
  <c r="H5" i="127"/>
  <c r="H6" i="128"/>
  <c r="J4" i="57"/>
  <c r="B5" i="131"/>
  <c r="B6" i="128"/>
  <c r="P4" i="132"/>
  <c r="B5" i="147"/>
  <c r="E9" i="147" s="1"/>
  <c r="N5" i="127"/>
  <c r="H5" i="131"/>
  <c r="E6" i="128"/>
  <c r="N5" i="131"/>
  <c r="E24" i="147"/>
  <c r="N6" i="128"/>
  <c r="E26" i="147"/>
  <c r="E23" i="147"/>
  <c r="E25" i="147"/>
  <c r="E27" i="147"/>
  <c r="E10" i="147"/>
  <c r="D10" i="166"/>
  <c r="D18" i="7"/>
  <c r="B6" i="181"/>
  <c r="C10" i="166"/>
  <c r="C18" i="7"/>
  <c r="B5" i="181"/>
  <c r="C19" i="166"/>
  <c r="C22" i="7"/>
  <c r="D19" i="166"/>
  <c r="D22" i="7"/>
  <c r="E29" i="163"/>
  <c r="D29" i="163"/>
  <c r="E25" i="163"/>
  <c r="B24" i="163"/>
  <c r="D25" i="163"/>
  <c r="K35" i="163"/>
  <c r="J35" i="163"/>
  <c r="D37" i="163"/>
  <c r="C17" i="181" s="1"/>
  <c r="E37" i="163"/>
  <c r="D17" i="181" s="1"/>
  <c r="J31" i="163"/>
  <c r="K31" i="163"/>
  <c r="D33" i="163"/>
  <c r="E33" i="163"/>
  <c r="J27" i="163"/>
  <c r="K27" i="163"/>
  <c r="K26" i="163"/>
  <c r="J26" i="163"/>
  <c r="E28" i="163"/>
  <c r="D28" i="163"/>
  <c r="K38" i="163"/>
  <c r="J38" i="163"/>
  <c r="J34" i="163"/>
  <c r="K34" i="163"/>
  <c r="D36" i="163"/>
  <c r="C16" i="181" s="1"/>
  <c r="E36" i="163"/>
  <c r="D16" i="181" s="1"/>
  <c r="J30" i="163"/>
  <c r="K30" i="163"/>
  <c r="E32" i="163"/>
  <c r="D15" i="181" s="1"/>
  <c r="D32" i="163"/>
  <c r="C15" i="181" s="1"/>
  <c r="K37" i="163"/>
  <c r="D34" i="181" s="1"/>
  <c r="J37" i="163"/>
  <c r="C34" i="181" s="1"/>
  <c r="K33" i="163"/>
  <c r="J33" i="163"/>
  <c r="K29" i="163"/>
  <c r="J29" i="163"/>
  <c r="E30" i="163"/>
  <c r="D30" i="163"/>
  <c r="K12" i="163"/>
  <c r="J12" i="163"/>
  <c r="J32" i="163"/>
  <c r="C32" i="181" s="1"/>
  <c r="K32" i="163"/>
  <c r="D32" i="181" s="1"/>
  <c r="K25" i="163"/>
  <c r="J25" i="163"/>
  <c r="H24" i="163"/>
  <c r="J6" i="163"/>
  <c r="K6" i="163"/>
  <c r="K8" i="163"/>
  <c r="J8" i="163"/>
  <c r="K14" i="163"/>
  <c r="J14" i="163"/>
  <c r="J36" i="163"/>
  <c r="C33" i="181" s="1"/>
  <c r="K36" i="163"/>
  <c r="D33" i="181" s="1"/>
  <c r="J28" i="163"/>
  <c r="K28" i="163"/>
  <c r="E31" i="163"/>
  <c r="D31" i="163"/>
  <c r="D38" i="163"/>
  <c r="E38" i="163"/>
  <c r="K15" i="163"/>
  <c r="J15" i="163"/>
  <c r="E35" i="163"/>
  <c r="D35" i="163"/>
  <c r="K9" i="163"/>
  <c r="J9" i="163"/>
  <c r="K19" i="163"/>
  <c r="J19" i="163"/>
  <c r="E26" i="163"/>
  <c r="D26" i="163"/>
  <c r="K17" i="163"/>
  <c r="J17" i="163"/>
  <c r="K7" i="163"/>
  <c r="D27" i="181" s="1"/>
  <c r="J7" i="163"/>
  <c r="C27" i="181" s="1"/>
  <c r="E27" i="163"/>
  <c r="D27" i="163"/>
  <c r="J10" i="163"/>
  <c r="K10" i="163"/>
  <c r="E34" i="163"/>
  <c r="D34" i="163"/>
  <c r="J11" i="163"/>
  <c r="C28" i="181" s="1"/>
  <c r="K11" i="163"/>
  <c r="D28" i="181" s="1"/>
  <c r="K20" i="163"/>
  <c r="D29" i="181" s="1"/>
  <c r="J20" i="163"/>
  <c r="C29" i="181" s="1"/>
  <c r="J5" i="163"/>
  <c r="C26" i="181" s="1"/>
  <c r="K5" i="163"/>
  <c r="D26" i="181" s="1"/>
  <c r="H4" i="163"/>
  <c r="N6" i="53"/>
  <c r="B6" i="53"/>
  <c r="J16" i="163"/>
  <c r="K16" i="163"/>
  <c r="E15" i="163"/>
  <c r="D15" i="163"/>
  <c r="D17" i="163"/>
  <c r="E17" i="163"/>
  <c r="E7" i="163"/>
  <c r="D10" i="181" s="1"/>
  <c r="D7" i="163"/>
  <c r="C10" i="181" s="1"/>
  <c r="E20" i="163"/>
  <c r="D12" i="181" s="1"/>
  <c r="D20" i="163"/>
  <c r="C12" i="181" s="1"/>
  <c r="E12" i="163"/>
  <c r="D12" i="163"/>
  <c r="D8" i="163"/>
  <c r="E8" i="163"/>
  <c r="D16" i="163"/>
  <c r="E16" i="163"/>
  <c r="D11" i="163"/>
  <c r="C11" i="181" s="1"/>
  <c r="E11" i="163"/>
  <c r="D11" i="181" s="1"/>
  <c r="E9" i="163"/>
  <c r="D9" i="163"/>
  <c r="D14" i="163"/>
  <c r="E14" i="163"/>
  <c r="D19" i="163"/>
  <c r="E19" i="163"/>
  <c r="E5" i="163"/>
  <c r="D9" i="181" s="1"/>
  <c r="B4" i="163"/>
  <c r="D5" i="163"/>
  <c r="C9" i="181" s="1"/>
  <c r="E6" i="163"/>
  <c r="D6" i="163"/>
  <c r="E10" i="163"/>
  <c r="D10" i="163"/>
  <c r="D23" i="7"/>
  <c r="F23" i="7"/>
  <c r="M23" i="7"/>
  <c r="L23" i="7"/>
  <c r="I23" i="7"/>
  <c r="C23" i="7"/>
  <c r="G23" i="7"/>
  <c r="J23" i="7"/>
  <c r="E38" i="147" l="1"/>
  <c r="E36" i="147"/>
  <c r="E8" i="147"/>
  <c r="E12" i="147"/>
  <c r="E14" i="147"/>
  <c r="E7" i="147"/>
  <c r="E13" i="147"/>
  <c r="E11" i="147"/>
  <c r="B19" i="166"/>
  <c r="B13" i="7"/>
  <c r="B20" i="162" s="1"/>
  <c r="B21" i="162" s="1"/>
  <c r="N13" i="7"/>
  <c r="B22" i="7"/>
  <c r="E13" i="7"/>
  <c r="E22" i="7"/>
  <c r="K18" i="7"/>
  <c r="K5" i="7"/>
  <c r="E18" i="7"/>
  <c r="E5" i="7"/>
  <c r="H13" i="7"/>
  <c r="H22" i="7"/>
  <c r="H18" i="7"/>
  <c r="H5" i="7"/>
  <c r="B10" i="166"/>
  <c r="B5" i="7"/>
  <c r="B11" i="162" s="1"/>
  <c r="B4" i="181"/>
  <c r="B18" i="7"/>
  <c r="N5" i="7"/>
  <c r="K13" i="7"/>
  <c r="K22" i="7"/>
  <c r="D4" i="163"/>
  <c r="E4" i="163"/>
  <c r="J4" i="163"/>
  <c r="K4" i="163"/>
  <c r="J24" i="163"/>
  <c r="K24" i="163"/>
  <c r="D24" i="163"/>
  <c r="E24" i="163"/>
  <c r="D20" i="166"/>
  <c r="C23" i="181" s="1"/>
  <c r="D21" i="166"/>
  <c r="D23" i="181" s="1"/>
  <c r="B23" i="181"/>
  <c r="D38" i="166"/>
  <c r="C20" i="166"/>
  <c r="C22" i="181" s="1"/>
  <c r="B22" i="181"/>
  <c r="C38" i="166"/>
  <c r="C21" i="166"/>
  <c r="D22" i="181" s="1"/>
  <c r="C31" i="166"/>
  <c r="C11" i="166"/>
  <c r="C5" i="181" s="1"/>
  <c r="C12" i="166"/>
  <c r="D5" i="181" s="1"/>
  <c r="D12" i="166"/>
  <c r="D6" i="181" s="1"/>
  <c r="D31" i="166"/>
  <c r="D11" i="166"/>
  <c r="C6" i="181" s="1"/>
  <c r="B39" i="151"/>
  <c r="B40" i="151"/>
  <c r="B38" i="157"/>
  <c r="B38" i="159"/>
  <c r="B40" i="156"/>
  <c r="B39" i="159"/>
  <c r="B40" i="155"/>
  <c r="B39" i="148"/>
  <c r="B39" i="150"/>
  <c r="B39" i="152"/>
  <c r="B39" i="154"/>
  <c r="B38" i="152"/>
  <c r="B40" i="148"/>
  <c r="B40" i="154"/>
  <c r="B39" i="156"/>
  <c r="B40" i="157"/>
  <c r="B40" i="150"/>
  <c r="B40" i="152"/>
  <c r="B39" i="155"/>
  <c r="B39" i="157"/>
  <c r="B40" i="159"/>
  <c r="B38" i="151"/>
  <c r="B38" i="156"/>
  <c r="B38" i="150"/>
  <c r="B38" i="155"/>
  <c r="B38" i="154"/>
  <c r="B38" i="148"/>
  <c r="B38" i="158" l="1"/>
  <c r="H40" i="158"/>
  <c r="H39" i="153"/>
  <c r="B38" i="153"/>
  <c r="H40" i="146"/>
  <c r="B38" i="146"/>
  <c r="H39" i="160"/>
  <c r="B38" i="160"/>
  <c r="H39" i="149"/>
  <c r="B38" i="149"/>
  <c r="H23" i="7"/>
  <c r="H15" i="7"/>
  <c r="E15" i="7"/>
  <c r="E23" i="7"/>
  <c r="B15" i="7"/>
  <c r="B23" i="7"/>
  <c r="N15" i="7"/>
  <c r="K15" i="7"/>
  <c r="K23" i="7"/>
  <c r="H41" i="160"/>
  <c r="B40" i="160"/>
  <c r="H41" i="146"/>
  <c r="B39" i="146"/>
  <c r="H41" i="153"/>
  <c r="B40" i="153"/>
  <c r="H41" i="149"/>
  <c r="B40" i="149"/>
  <c r="B39" i="160"/>
  <c r="H40" i="160"/>
  <c r="H41" i="158"/>
  <c r="B39" i="158"/>
  <c r="B40" i="146"/>
  <c r="H42" i="146"/>
  <c r="H40" i="153"/>
  <c r="B39" i="153"/>
  <c r="H42" i="158"/>
  <c r="B40" i="158"/>
  <c r="B39" i="149"/>
  <c r="H40" i="149"/>
  <c r="B3" i="181"/>
  <c r="B13" i="162"/>
  <c r="D3" i="181" s="1"/>
  <c r="B12" i="162"/>
  <c r="C3" i="181" s="1"/>
  <c r="B31" i="166"/>
  <c r="B11" i="166"/>
  <c r="C4" i="181" s="1"/>
  <c r="B12" i="166"/>
  <c r="D4" i="181" s="1"/>
  <c r="B22" i="162"/>
  <c r="D20" i="181" s="1"/>
  <c r="B20" i="181"/>
  <c r="C20" i="181"/>
  <c r="B20" i="166"/>
  <c r="C21" i="181" s="1"/>
  <c r="B38" i="166"/>
  <c r="B21" i="166"/>
  <c r="D21" i="181" s="1"/>
  <c r="B21" i="181"/>
</calcChain>
</file>

<file path=xl/sharedStrings.xml><?xml version="1.0" encoding="utf-8"?>
<sst xmlns="http://schemas.openxmlformats.org/spreadsheetml/2006/main" count="1501" uniqueCount="338">
  <si>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</si>
  <si>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</si>
  <si>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</si>
  <si>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</si>
  <si>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</si>
  <si>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</si>
  <si>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</si>
  <si>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</si>
  <si>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</si>
  <si>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</si>
  <si>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</si>
  <si>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</si>
  <si>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</si>
  <si>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</si>
  <si>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</si>
  <si>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</si>
  <si>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</si>
  <si>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</si>
  <si>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</si>
  <si>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</si>
  <si>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</si>
  <si>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</si>
  <si>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</si>
  <si>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</si>
  <si>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</si>
  <si>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Domácnosti</t>
  </si>
  <si>
    <t>Průmysl</t>
  </si>
  <si>
    <t>Skládkový plyn</t>
  </si>
  <si>
    <t>Kalový plyn (ČOV)</t>
  </si>
  <si>
    <t>Ostatní bioplyn</t>
  </si>
  <si>
    <t>Zemní plyn</t>
  </si>
  <si>
    <t>Topné oleje</t>
  </si>
  <si>
    <t>Ostatní plyny</t>
  </si>
  <si>
    <t>Ostatní pevná paliva</t>
  </si>
  <si>
    <t>Ostatní kapalná paliva</t>
  </si>
  <si>
    <t>Odpadní teplo</t>
  </si>
  <si>
    <t>Koks</t>
  </si>
  <si>
    <t>Hnědé uhlí</t>
  </si>
  <si>
    <t>Černé uhlí</t>
  </si>
  <si>
    <t>Bioplyn</t>
  </si>
  <si>
    <t>Biomasa</t>
  </si>
  <si>
    <t>Celulózové výluhy</t>
  </si>
  <si>
    <t>I. čtvrtletí</t>
  </si>
  <si>
    <t>II. čtvrtletí</t>
  </si>
  <si>
    <t>III. čtvrtletí</t>
  </si>
  <si>
    <t>IV. čtvrtletí</t>
  </si>
  <si>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</si>
  <si>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</si>
  <si>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</si>
  <si>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</si>
  <si>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</si>
  <si>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</si>
  <si>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</si>
  <si>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</si>
  <si>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</si>
  <si>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</si>
  <si>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</si>
  <si>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</si>
  <si>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</si>
  <si>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</si>
  <si>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</si>
  <si>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</si>
  <si>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</si>
  <si>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</si>
  <si>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</si>
  <si>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</si>
  <si>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</si>
  <si>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</si>
  <si>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</si>
  <si>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</si>
  <si>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</si>
  <si>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 xml:space="preserve">Technologická vlastní spotřeba tepla </t>
  </si>
  <si>
    <t>Jaderné palivo</t>
  </si>
  <si>
    <t>Dodávky tepla z uhlí</t>
  </si>
  <si>
    <t>Dodávky tepla z bioplynu</t>
  </si>
  <si>
    <t>Dodávky tepla z biomasy</t>
  </si>
  <si>
    <t>JHČ</t>
  </si>
  <si>
    <t>JHM</t>
  </si>
  <si>
    <t>KVK</t>
  </si>
  <si>
    <t>HKK</t>
  </si>
  <si>
    <t>LBK</t>
  </si>
  <si>
    <t>MSK</t>
  </si>
  <si>
    <t>OLK</t>
  </si>
  <si>
    <t>PAK</t>
  </si>
  <si>
    <t>PLK</t>
  </si>
  <si>
    <t>PHA</t>
  </si>
  <si>
    <t>STČ</t>
  </si>
  <si>
    <t>ULK</t>
  </si>
  <si>
    <t>VYS</t>
  </si>
  <si>
    <t>ZLK</t>
  </si>
  <si>
    <t>Bilanční rozdíl</t>
  </si>
  <si>
    <t>Ztráty</t>
  </si>
  <si>
    <t>SZT</t>
  </si>
  <si>
    <t>Soustava zásobování teplem</t>
  </si>
  <si>
    <t>Výroba tepla brutto =</t>
  </si>
  <si>
    <t>Ztráty =</t>
  </si>
  <si>
    <t>Bilanční rozdíl =</t>
  </si>
  <si>
    <t>Technologická vlastní spotřeba tepla =</t>
  </si>
  <si>
    <t>Ztráty při výrobě tepla a distribuční ztráty (v rozvodech).</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</si>
  <si>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</si>
  <si>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</si>
  <si>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</si>
  <si>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</si>
  <si>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</si>
  <si>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</si>
  <si>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</si>
  <si>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</si>
  <si>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</si>
  <si>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</si>
  <si>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</si>
  <si>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</si>
  <si>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Výroba tepla brutto v krajích ČR</t>
  </si>
  <si>
    <t>Výroba tepla brutto podle paliv</t>
  </si>
  <si>
    <t>CZ-NACE</t>
  </si>
  <si>
    <t>Klasifikace ekonomických činností CZ-NACE dle Českého statistického úřadu</t>
  </si>
  <si>
    <t>Rostlinné materiály neaglomerované</t>
  </si>
  <si>
    <t>Dodávky tepla</t>
  </si>
  <si>
    <t>Spotřeba tepla podle sektorů národního hospodářství</t>
  </si>
  <si>
    <t>Spotřeba tepla podle sektorů národního hospodářství v krajích ČR</t>
  </si>
  <si>
    <t>Dodávky tepla podle paliv</t>
  </si>
  <si>
    <t>Dodávky tepla v krajích ČR</t>
  </si>
  <si>
    <t>Spotřeba tepla =</t>
  </si>
  <si>
    <t>Konečná spotřeba tepla v jednotlivých sektorech národního hospodářství.</t>
  </si>
  <si>
    <t>Dodávky tepla z uhlí, biomasy a bioplynu</t>
  </si>
  <si>
    <t>KVET</t>
  </si>
  <si>
    <t>Kombinovaná výroba elektřiny a tepla</t>
  </si>
  <si>
    <t>Hlavní město Praha (PHA)</t>
  </si>
  <si>
    <t>Kraj Vysočina (VYS)</t>
  </si>
  <si>
    <t>Kraj Vysočina</t>
  </si>
  <si>
    <t>Hlavní město Praha</t>
  </si>
  <si>
    <t>Výroba, dodávky a spotřeba tepla: Jihomoravský kraj</t>
  </si>
  <si>
    <t>Výroba, dodávky a spotřeba tepla: Karlovarský kraj</t>
  </si>
  <si>
    <t>Výroba, dodávky a spotřeba tepla: Královéhradecký kraj</t>
  </si>
  <si>
    <t>Výroba, dodávky a spotřeba tepla: Liberecký kraj</t>
  </si>
  <si>
    <t>Výroba, dodávky a spotřeba tepla: Moravskoslezský kraj</t>
  </si>
  <si>
    <t>Výroba, dodávky a spotřeba tepla: Olomoucký kraj</t>
  </si>
  <si>
    <t>Výroba, dodávky a spotřeba tepla: Pardubický kraj</t>
  </si>
  <si>
    <t>Výroba, dodávky a spotřeba tepla: Plzeňský kraj</t>
  </si>
  <si>
    <t>Výroba, dodávky a spotřeba tepla: Středočeský kraj</t>
  </si>
  <si>
    <t>Výroba, dodávky a spotřeba tepla: Ústecký kraj</t>
  </si>
  <si>
    <t>Výroba, dodávky a spotřeba tepla: Kraj Vysočina</t>
  </si>
  <si>
    <t>Výroba, dodávky a spotřeba tepla: Zlínský kraj</t>
  </si>
  <si>
    <t>Výroba, dodávky a spotřeba tepla: Hlavní město Praha</t>
  </si>
  <si>
    <t>Výroba, dodávky a spotřeba tepla: Jihočeský kraj</t>
  </si>
  <si>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</si>
  <si>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</si>
  <si>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</si>
  <si>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</si>
  <si>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</si>
  <si>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</si>
  <si>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</si>
  <si>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</si>
  <si>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</si>
  <si>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</si>
  <si>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</si>
  <si>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</si>
  <si>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</si>
  <si>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</si>
  <si>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</si>
  <si>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</si>
  <si>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Spotřeba tepla pro vlastní potřebu výrobce (bez technologické vlastní spotřeby tepla).</t>
  </si>
  <si>
    <t>Výroba tepla netto</t>
  </si>
  <si>
    <r>
      <t>Q</t>
    </r>
    <r>
      <rPr>
        <b/>
        <vertAlign val="subscript"/>
        <sz val="9"/>
        <rFont val="Arial"/>
        <family val="2"/>
        <charset val="238"/>
        <scheme val="minor"/>
      </rPr>
      <t>netto</t>
    </r>
  </si>
  <si>
    <t>Dodávka užitečného tepla z KVET</t>
  </si>
  <si>
    <t>Instalovaný výkon</t>
  </si>
  <si>
    <r>
      <t>Q</t>
    </r>
    <r>
      <rPr>
        <b/>
        <vertAlign val="subscript"/>
        <sz val="9"/>
        <rFont val="Arial"/>
        <family val="2"/>
        <charset val="238"/>
        <scheme val="minor"/>
      </rPr>
      <t>KVET</t>
    </r>
  </si>
  <si>
    <t>Výroba tepla brutto bez technologické vlastní spotřeby tepla.</t>
  </si>
  <si>
    <t>* Nezahrnuje část nezjištěného rozvodu tepla</t>
  </si>
  <si>
    <t>* Rozdíl mezi dodávkou a spotřebou jsou ztráty z nakoupeného tepla a část nezjištěného rozvodu tepla.</t>
  </si>
  <si>
    <t>* Rozdíl mezi dodávkou a spotřebou jsou ztráty z nakoupeného tepla, část nezjištěného rozvodu tepla a část tepla dodaná do SZT Hradec Králové.</t>
  </si>
  <si>
    <r>
      <t>Q</t>
    </r>
    <r>
      <rPr>
        <b/>
        <vertAlign val="subscript"/>
        <sz val="9"/>
        <rFont val="Arial"/>
        <family val="2"/>
        <charset val="238"/>
        <scheme val="minor"/>
      </rPr>
      <t xml:space="preserve">KVET/ </t>
    </r>
    <r>
      <rPr>
        <b/>
        <sz val="9"/>
        <rFont val="Arial"/>
        <family val="2"/>
        <charset val="238"/>
        <scheme val="minor"/>
      </rPr>
      <t>Q</t>
    </r>
    <r>
      <rPr>
        <b/>
        <vertAlign val="subscript"/>
        <sz val="9"/>
        <rFont val="Arial"/>
        <family val="2"/>
        <charset val="238"/>
        <scheme val="minor"/>
      </rPr>
      <t>netto</t>
    </r>
  </si>
  <si>
    <t>Výroba tepla netto =</t>
  </si>
  <si>
    <t>Meziroční změna</t>
  </si>
  <si>
    <t>Meziroční změna-výroba tepla brutto</t>
  </si>
  <si>
    <t>Výroba tepla brutto 2017</t>
  </si>
  <si>
    <t>Výroba tepla brutto 2018</t>
  </si>
  <si>
    <t>Meziroční změna-dodávky tepla</t>
  </si>
  <si>
    <t>Dodávky tepla 2017</t>
  </si>
  <si>
    <t>Dodávky tepla 2018</t>
  </si>
  <si>
    <t xml:space="preserve">Vývoj výroby tepla z KVET </t>
  </si>
  <si>
    <t>Množství tepelné energie dodané do soustav zásobování teplem.</t>
  </si>
  <si>
    <t>Dodávky tepla =</t>
  </si>
  <si>
    <t>Vlastní spotřeba tepla =</t>
  </si>
  <si>
    <t>Vlastní spotřeba tepla</t>
  </si>
  <si>
    <t>* Rozdíl mezi dodávkou a spotřebou jsou ztráty z nakoupeného tepla a část nezjištěného rozvodu tepla</t>
  </si>
  <si>
    <t>* Rozdíl mezi dodávkou a spotřebou jsou ztráty z nakoupeného tepla, část nezjištěného rozvodu tepla.</t>
  </si>
  <si>
    <t>Výroba tepla brutto 2019</t>
  </si>
  <si>
    <t>Dodávky tepla 2019</t>
  </si>
  <si>
    <t>Výroba tepla</t>
  </si>
  <si>
    <r>
      <t>Q</t>
    </r>
    <r>
      <rPr>
        <b/>
        <vertAlign val="subscript"/>
        <sz val="11"/>
        <rFont val="Arial"/>
        <family val="2"/>
        <charset val="238"/>
        <scheme val="minor"/>
      </rPr>
      <t>netto</t>
    </r>
  </si>
  <si>
    <r>
      <t>Q</t>
    </r>
    <r>
      <rPr>
        <b/>
        <vertAlign val="subscript"/>
        <sz val="11"/>
        <rFont val="Arial"/>
        <family val="2"/>
        <charset val="238"/>
        <scheme val="minor"/>
      </rPr>
      <t>KVET</t>
    </r>
  </si>
  <si>
    <t>Výroba tepla brutto 2020</t>
  </si>
  <si>
    <t>Dodávky tepla 2020</t>
  </si>
  <si>
    <t>Energie prostředí (TČ)</t>
  </si>
  <si>
    <t>Energie Slunce (SK)</t>
  </si>
  <si>
    <t>Vývoj spotřeby tepla</t>
  </si>
  <si>
    <r>
      <t>Celkový instalovaný výkon [MW</t>
    </r>
    <r>
      <rPr>
        <b/>
        <vertAlign val="subscript"/>
        <sz val="9"/>
        <rFont val="Arial"/>
        <family val="2"/>
        <charset val="238"/>
        <scheme val="minor"/>
      </rPr>
      <t>t</t>
    </r>
    <r>
      <rPr>
        <b/>
        <sz val="9"/>
        <rFont val="Arial"/>
        <family val="2"/>
        <charset val="238"/>
        <scheme val="minor"/>
      </rPr>
      <t>]</t>
    </r>
  </si>
  <si>
    <t>Vývoj bilance tepla: čtvrtletní porovnání</t>
  </si>
  <si>
    <t>Vývoj bilance tepla: měsíční porovnání</t>
  </si>
  <si>
    <t>Výroba tepla z KVET</t>
  </si>
  <si>
    <t>Výroba tepla brutto 2021</t>
  </si>
  <si>
    <t>Dodávky tepla 2021</t>
  </si>
  <si>
    <t>OBSAH</t>
  </si>
  <si>
    <t>ÚVOD</t>
  </si>
  <si>
    <r>
      <t>Výroba tepla brutto</t>
    </r>
    <r>
      <rPr>
        <sz val="10"/>
        <rFont val="Arial"/>
        <family val="2"/>
        <charset val="238"/>
        <scheme val="minor"/>
      </rPr>
      <t xml:space="preserve"> - </t>
    </r>
    <r>
      <rPr>
        <sz val="11"/>
        <rFont val="Arial"/>
        <family val="2"/>
        <charset val="238"/>
        <scheme val="minor"/>
      </rPr>
      <t>technologická vlastní spotřeba tepla</t>
    </r>
    <r>
      <rPr>
        <sz val="10"/>
        <rFont val="Arial"/>
        <family val="2"/>
        <charset val="238"/>
        <scheme val="minor"/>
      </rPr>
      <t xml:space="preserve"> - </t>
    </r>
    <r>
      <rPr>
        <sz val="11"/>
        <rFont val="Arial"/>
        <family val="2"/>
        <charset val="238"/>
        <scheme val="minor"/>
      </rPr>
      <t>ztráty</t>
    </r>
    <r>
      <rPr>
        <sz val="10"/>
        <rFont val="Arial"/>
        <family val="2"/>
        <charset val="238"/>
        <scheme val="minor"/>
      </rPr>
      <t xml:space="preserve"> - </t>
    </r>
    <r>
      <rPr>
        <sz val="11"/>
        <rFont val="Arial"/>
        <family val="2"/>
        <charset val="238"/>
        <scheme val="minor"/>
      </rPr>
      <t>dodávky do vlastního podniku – dodávky tepla.</t>
    </r>
  </si>
  <si>
    <t>Spotřeba tepla na výrobu tepla a elektrické energie, která je nezbytná pro zajištění procesu výroby tepla a elektrické energie.</t>
  </si>
  <si>
    <t>Zemědělství a lesnictví</t>
  </si>
  <si>
    <t xml:space="preserve"> </t>
  </si>
  <si>
    <t>1</t>
  </si>
  <si>
    <t>2</t>
  </si>
  <si>
    <t>3</t>
  </si>
  <si>
    <t>4</t>
  </si>
  <si>
    <t>4.1</t>
  </si>
  <si>
    <t>4.2</t>
  </si>
  <si>
    <t>4.3</t>
  </si>
  <si>
    <t>5</t>
  </si>
  <si>
    <t>5.1</t>
  </si>
  <si>
    <t>5.2</t>
  </si>
  <si>
    <t>6</t>
  </si>
  <si>
    <t>7</t>
  </si>
  <si>
    <t>7.1</t>
  </si>
  <si>
    <t>7.2</t>
  </si>
  <si>
    <t>8</t>
  </si>
  <si>
    <t>8.1</t>
  </si>
  <si>
    <t>8.2</t>
  </si>
  <si>
    <t>8.3</t>
  </si>
  <si>
    <t>8.4</t>
  </si>
  <si>
    <t>8.5</t>
  </si>
  <si>
    <t>8.6</t>
  </si>
  <si>
    <t>8.7</t>
  </si>
  <si>
    <t>8.8</t>
  </si>
  <si>
    <t>8.9</t>
  </si>
  <si>
    <t>8.10</t>
  </si>
  <si>
    <t>8.11</t>
  </si>
  <si>
    <t>8.12</t>
  </si>
  <si>
    <t>8.13</t>
  </si>
  <si>
    <t>8.14</t>
  </si>
  <si>
    <t>9</t>
  </si>
  <si>
    <t>10</t>
  </si>
  <si>
    <t>10.1</t>
  </si>
  <si>
    <t>10.2</t>
  </si>
  <si>
    <t>10.3</t>
  </si>
  <si>
    <t>10.4</t>
  </si>
  <si>
    <t>10.5</t>
  </si>
  <si>
    <t>3 BILANCE TEPLA [TJ]</t>
  </si>
  <si>
    <t>4 VÝROBA TEPLA</t>
  </si>
  <si>
    <t>4.1 Výroba tepla brutto podle paliv [TJ]</t>
  </si>
  <si>
    <t>4.2 Výroba tepla brutto v krajích ČR [TJ]</t>
  </si>
  <si>
    <t>5 DODÁVKY TEPLA</t>
  </si>
  <si>
    <t>5.1 Dodávky tepla podle paliv [TJ]</t>
  </si>
  <si>
    <t>5.2 Dodávky tepla v krajích ČR [TJ]</t>
  </si>
  <si>
    <t>Oddělení statistiky a sledování kvality</t>
  </si>
  <si>
    <t>teplo.statistika@eru.cz</t>
  </si>
  <si>
    <t>ZKRATKY, POJMY A ZÁKLADNÍ VZTAHY</t>
  </si>
  <si>
    <t>BILANCE TEPLA</t>
  </si>
  <si>
    <t>VÝROBA TEPLA</t>
  </si>
  <si>
    <t>DODÁVKY TEPLA</t>
  </si>
  <si>
    <t>INSTALOVANÝ VÝKON VÝROBEN TEPLA V KRAJÍCH ČR</t>
  </si>
  <si>
    <t>SPOTŘEBA TEPLA</t>
  </si>
  <si>
    <t>VÝROBA, DODÁVKY A SPOTŘEBA TEPLA V JEDNOTLIVÝCH KRAJÍCH ČR</t>
  </si>
  <si>
    <t>VÝVOJ BILANCE TEPLA, DODÁVEK TEPLA, SPOTŘEBY TEPLA A KVET</t>
  </si>
  <si>
    <t>5.4 Dodávky tepla z uhlí, biomasy a bioplynu [TJ]</t>
  </si>
  <si>
    <r>
      <t>6 INSTALOVANÝ VÝKON VÝROBEN TEPLA V KRAJÍCH ČR [MW</t>
    </r>
    <r>
      <rPr>
        <b/>
        <vertAlign val="subscript"/>
        <sz val="16"/>
        <color theme="3"/>
        <rFont val="Arial"/>
        <family val="2"/>
        <charset val="238"/>
        <scheme val="minor"/>
      </rPr>
      <t>t</t>
    </r>
    <r>
      <rPr>
        <b/>
        <sz val="16"/>
        <color theme="3"/>
        <rFont val="Arial"/>
        <family val="2"/>
        <charset val="238"/>
        <scheme val="minor"/>
      </rPr>
      <t>]</t>
    </r>
  </si>
  <si>
    <t>7 SPOTŘEBA TEPLA</t>
  </si>
  <si>
    <t>7.1 Spotřeba tepla podle sektorů národního hospodářství [TJ]</t>
  </si>
  <si>
    <t>7.2 Spotřeba tepla podle sektorů národního hospodářství v krajích ČR [TJ]</t>
  </si>
  <si>
    <t>8 VÝROBA, DODÁVKY A SPOTŘEBA TEPLA V JEDNOTLIVÝCH KRAJÍCH ČR</t>
  </si>
  <si>
    <t>8.1 Výroba, dodávky a spotřeba tepla: Hlavní město Praha</t>
  </si>
  <si>
    <t>8.2 Výroba, dodávky a spotřeba tepla: Jihočeský kraj</t>
  </si>
  <si>
    <t>8.3 Výroba, dodávky a spotřeba tepla: Jihomoravský kraj</t>
  </si>
  <si>
    <t>8.4 Výroba, dodávky a spotřeba tepla: Karlovarský kraj</t>
  </si>
  <si>
    <t>8.5 Výroba, dodávky a spotřeba tepla: Kraj Vysočina</t>
  </si>
  <si>
    <t>8.6 Výroba, dodávky a spotřeba tepla: Královéhradecký kraj</t>
  </si>
  <si>
    <t>8.7 Výroba, dodávky a spotřeba tepla: Liberecký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</si>
  <si>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</si>
  <si>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</si>
  <si>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</si>
  <si>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</si>
  <si>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</si>
  <si>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</si>
  <si>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t>8.14 Výroba, dodávky a spotřeba tepla: Zlínský kraj</t>
  </si>
  <si>
    <t>9 VÝROBA TEPLA NETTO A VÝROBA TEPLA Z KVET [TJ]</t>
  </si>
  <si>
    <t>10 VÝVOJ BILANCE TEPLA, DODÁVEK TEPLA, SPOTŘEBY TEPLA A KVET</t>
  </si>
  <si>
    <t>10.1 Vývoj bilance tepla: čtvrtletní porovnání [TJ]</t>
  </si>
  <si>
    <t>10.2 Vývoj bilance tepla: měsíční porovnání [TJ]</t>
  </si>
  <si>
    <t>5.3</t>
  </si>
  <si>
    <t>5.4</t>
  </si>
  <si>
    <t>Vývoj výroby tepla brutto a dodávek tepla podle paliv a krajů ČR</t>
  </si>
  <si>
    <t>Kraj</t>
  </si>
  <si>
    <t>Podíl v ČR</t>
  </si>
  <si>
    <t>Výroba tepla brutto 2022</t>
  </si>
  <si>
    <t>Dodávky tepla 2022</t>
  </si>
  <si>
    <t>max</t>
  </si>
  <si>
    <t>min</t>
  </si>
  <si>
    <t>10.3 Vývoj výroby tepla brutto a dodávek tepla podle paliv a krajů ČR [TJ]</t>
  </si>
  <si>
    <t>Spotřeba tepla 2019</t>
  </si>
  <si>
    <t>Spotřeba tepla 2020</t>
  </si>
  <si>
    <t>Spotřeba tepla 2021</t>
  </si>
  <si>
    <t>Spotřeba tepla 2022</t>
  </si>
  <si>
    <t>Meziroční změna-spotřeba tepla</t>
  </si>
  <si>
    <t>10.4 Vývoj spotřeby tepla [TJ]</t>
  </si>
  <si>
    <t>10.5 Vývoj výroby tepla z KVET [TJ]</t>
  </si>
  <si>
    <t>VÝROBA TEPLA NETTO A VÝROBA TEPLA Z KVET</t>
  </si>
  <si>
    <t>Výroba tepla brutto z vybraných paliv [TJ]</t>
  </si>
  <si>
    <t>Výroba tepla brutto ve vybraných krajích [TJ]</t>
  </si>
  <si>
    <t>Dodávky tepla z vybraných paliv [TJ]</t>
  </si>
  <si>
    <t>Dodávky tepla ve vybraných krajích [TJ]</t>
  </si>
  <si>
    <t>Výroby tepla KVET z vybraných paliv [TJ]</t>
  </si>
  <si>
    <t>1 ZKRATKY, POJMY A ZÁKLADNÍ VZTAHY</t>
  </si>
  <si>
    <r>
      <t xml:space="preserve">Výroba tepla brutto [TJ] </t>
    </r>
    <r>
      <rPr>
        <sz val="11"/>
        <color theme="1"/>
        <rFont val="Arial"/>
        <family val="2"/>
        <charset val="238"/>
      </rPr>
      <t>(kapitola 4)</t>
    </r>
  </si>
  <si>
    <r>
      <t xml:space="preserve">Dodávky tepla [TJ] </t>
    </r>
    <r>
      <rPr>
        <sz val="11"/>
        <color theme="1"/>
        <rFont val="Arial"/>
        <family val="2"/>
        <charset val="238"/>
      </rPr>
      <t>(kapitola 5)</t>
    </r>
  </si>
  <si>
    <r>
      <t>Instalovaný výkon [MW</t>
    </r>
    <r>
      <rPr>
        <b/>
        <vertAlign val="subscript"/>
        <sz val="11"/>
        <color theme="1"/>
        <rFont val="Arial"/>
        <family val="2"/>
        <charset val="238"/>
      </rPr>
      <t>t</t>
    </r>
    <r>
      <rPr>
        <b/>
        <sz val="11"/>
        <color theme="1"/>
        <rFont val="Arial"/>
        <family val="2"/>
        <charset val="238"/>
      </rPr>
      <t xml:space="preserve">] </t>
    </r>
    <r>
      <rPr>
        <sz val="11"/>
        <color theme="1"/>
        <rFont val="Arial"/>
        <family val="2"/>
        <charset val="238"/>
      </rPr>
      <t>(kapitola 6)</t>
    </r>
  </si>
  <si>
    <r>
      <t xml:space="preserve">Spotřeba tepla [TJ] </t>
    </r>
    <r>
      <rPr>
        <sz val="11"/>
        <color theme="1"/>
        <rFont val="Arial"/>
        <family val="2"/>
        <charset val="238"/>
      </rPr>
      <t>(kapitola 7)</t>
    </r>
  </si>
  <si>
    <r>
      <t xml:space="preserve">Výroby tepla z KVET [TJ] </t>
    </r>
    <r>
      <rPr>
        <sz val="11"/>
        <color theme="1"/>
        <rFont val="Arial"/>
        <family val="2"/>
        <charset val="238"/>
      </rPr>
      <t>(kapitola 9)</t>
    </r>
  </si>
  <si>
    <t>5.3 Dodávky tepla podle paliv v krajích ČR za IV. čtvrtletí [TJ]</t>
  </si>
  <si>
    <t>Vydání</t>
  </si>
  <si>
    <r>
      <rPr>
        <b/>
        <sz val="24"/>
        <color rgb="FF1A3366"/>
        <rFont val="Arial"/>
        <family val="2"/>
        <charset val="238"/>
      </rPr>
      <t xml:space="preserve">ČTVRTLETNÍ ZPRÁVA O PROVOZU TEPLÁRENSKÝCH SOUSTAV
ČESKÉ REPUBLIKY
</t>
    </r>
    <r>
      <rPr>
        <b/>
        <sz val="24"/>
        <color rgb="FFE53A2E"/>
        <rFont val="Arial"/>
        <family val="2"/>
        <charset val="238"/>
      </rPr>
      <t>ZA I. ČTVRTLETÍ 2023</t>
    </r>
  </si>
  <si>
    <t>STRUČNÝ PŘEHLED ZA I. ČTVRTLETÍ 2023</t>
  </si>
  <si>
    <t>Výroba tepla brutto podle paliv v krajích ČR za I. čtvrtletí</t>
  </si>
  <si>
    <t>Dodávky tepla podle paliv v krajích ČR za I. čtvrtletí</t>
  </si>
  <si>
    <t xml:space="preserve">Energetický regulační úřad (ERÚ) zveřejňuje Čtvrtletní zprávu o provozu teplárenských soustav ČR za dané čtvrtletí roku 2023 v souladu s § 17 odst. 7 písm. m) zákona č. 458/2000 Sb., o podmínkách podnikání a o výkonu státní správy v energetických odvětvích a o změně některých zákonů (energetický zákon), ve znění pozdějších předpisů. Údaje obsažené v této zprávě jsou určeny především pro státní orgány či instituce v rámci ČR nebo Evropské unie a odbornou veřejnost.
Údaje pro čtvrtletní zprávu jsou získávány na základě vyhlášky č. 404/2016 Sb., o náležitostech a členění výkazů nezbytných pro zpracování zpráv o provozu soustav v energetických odvětvích, včetně termínů, rozsahu a pravidel pro sestavování výkazů (statistická vyhláška), ve znění pozdějších předpisů, která nabyla účinnost dnem 1. ledna 2017.
Detaily týkající se metodiky vykazování údajů pro statistiku ERÚ jsou uvedeny ve výkladovém stanovisku ERÚ k metodice vyplňování výkazů podle statistické vyhlášky pro oblast elektroenergetiky a teplárenství č. 8/2018 ze dne 14. září 2018. Výkladové stanovisko a aktuální výkazy jsou zveřejněny na internetových stránkách ERÚ.
Veškerá data vycházejí z podkladů od licencovaných subjektů: výrobců elektřiny a tepla a provozovatelů rozvodných tepelných zařízení. 
Čtvrtletní zpráva přináší informace o základních ukazatelích v teplárenství a doplňuje tak čtvrtletní zprávu o provozu elektrizační soustavy ČR, která se věnuje mimo jiné i kombinované výrobě elektřiny a tepla (KVET). Tato zpráva zahrnuje údaje o veškerém vyrobeném teple z licencované činnosti včetně KVET. Jednotlivé kapitoly obsahují statistická data o bilanci, výrobě, dodávce a spotřebě tepla podle příslušných kategorií. Zpráva dále obsahuje vyhodnocení instalovaného výkonu výroben tepla v ČR a některá krajská vyhodnocení. Zjištěné a opravené chyby v obdržených datech a zpětné korekce výkazů jsou průběžně promítány do statistiky a projeví se vždy v dalších zveřejněných zprávách, případně v roční zprávě o provozu teplárenských soustav ČR za rok 2023, kterou ERÚ předpokládá zveřejnit do konce května roku 2024.
</t>
  </si>
  <si>
    <t>2 STRUČNÝ PŘEHLED ZA I. ČTVRTLETÍ 2023</t>
  </si>
  <si>
    <t>I. čtvrtletí 2023</t>
  </si>
  <si>
    <t>4.3 Výroba tepla brutto podle paliv v krajích ČR za I. čtvrtletí [TJ]</t>
  </si>
  <si>
    <t>Výroba tepla brutto 2023</t>
  </si>
  <si>
    <t>Dodávky tepla 2023</t>
  </si>
  <si>
    <t>Rozsah 2017-2022</t>
  </si>
  <si>
    <t>I. čtvrtletí 2022</t>
  </si>
  <si>
    <t>Rozdíl
(2023-2022)</t>
  </si>
  <si>
    <t>Spotřeba tepla 2023</t>
  </si>
  <si>
    <t>Výroba tepla brutto [GJ]</t>
  </si>
  <si>
    <t>Dodávky tepla podle paliv [GJ]</t>
  </si>
  <si>
    <t>Dodávka tepla ze Středočeského kraje [GJ]</t>
  </si>
  <si>
    <t>Spotřeba tepla podle sektorů [GJ]*</t>
  </si>
  <si>
    <t>Dodávka tepla z Pardubického kraje [GJ]</t>
  </si>
  <si>
    <t>Dodávka tepla do Královehrad. kr. [GJ]</t>
  </si>
  <si>
    <t>Dodávka tepla do Prahy [GJ]</t>
  </si>
  <si>
    <t xml:space="preserve">I. čtvrtletí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</si>
</sst>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_ "/>
    <numFmt numFmtId="166" formatCode="0.0"/>
    <numFmt numFmtId="167" formatCode="0.0%"/>
    <numFmt numFmtId="168" formatCode="\$#,##0\ ;\(\$#,##0\)"/>
    <numFmt numFmtId="169" formatCode="#,##0.000"/>
    <numFmt numFmtId="170" formatCode="0.0000"/>
    <numFmt numFmtId="171" formatCode="mm\/yyyy"/>
  </numFmts>
  <fonts count="100" x14ac:knownFonts="1">
    <font>
      <sz val="10"/>
      <name val="Arial"/>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Arial"/>
      <family val="2"/>
      <charset val="238"/>
      <scheme val="minor"/>
    </font>
    <font>
      <sz val="10"/>
      <name val="Arial"/>
      <family val="2"/>
      <charset val="238"/>
    </font>
    <font>
      <sz val="9"/>
      <name val="Arial"/>
      <family val="2"/>
      <charset val="238"/>
      <scheme val="minor"/>
    </font>
    <font>
      <sz val="8"/>
      <name val="Arial"/>
      <family val="2"/>
      <charset val="238"/>
      <scheme val="minor"/>
    </font>
    <font>
      <b/>
      <sz val="9"/>
      <name val="Arial"/>
      <family val="2"/>
      <charset val="238"/>
      <scheme val="minor"/>
    </font>
    <font>
      <b/>
      <sz val="9"/>
      <color theme="0"/>
      <name val="Arial"/>
      <family val="2"/>
      <charset val="238"/>
      <scheme val="minor"/>
    </font>
    <font>
      <sz val="9"/>
      <color theme="0"/>
      <name val="Arial"/>
      <family val="2"/>
      <charset val="238"/>
      <scheme val="minor"/>
    </font>
    <font>
      <i/>
      <sz val="8"/>
      <name val="Arial"/>
      <family val="2"/>
      <charset val="238"/>
      <scheme val="minor"/>
    </font>
    <font>
      <sz val="9"/>
      <color theme="1"/>
      <name val="Arial"/>
      <family val="2"/>
      <charset val="238"/>
      <scheme val="minor"/>
    </font>
    <font>
      <i/>
      <sz val="8"/>
      <color theme="0"/>
      <name val="Arial"/>
      <family val="2"/>
      <charset val="238"/>
      <scheme val="minor"/>
    </font>
    <font>
      <sz val="10"/>
      <color theme="3"/>
      <name val="Arial"/>
      <family val="2"/>
      <charset val="238"/>
      <scheme val="minor"/>
    </font>
    <font>
      <sz val="10"/>
      <color rgb="FF005DA2"/>
      <name val="Arial"/>
      <family val="2"/>
      <charset val="238"/>
      <scheme val="minor"/>
    </font>
    <font>
      <sz val="10"/>
      <color theme="0"/>
      <name val="Arial"/>
      <family val="2"/>
      <charset val="238"/>
      <scheme val="minor"/>
    </font>
    <font>
      <b/>
      <sz val="10"/>
      <name val="Arial"/>
      <family val="2"/>
      <charset val="238"/>
      <scheme val="minor"/>
    </font>
    <font>
      <b/>
      <sz val="10"/>
      <color theme="3"/>
      <name val="Arial"/>
      <family val="2"/>
      <charset val="238"/>
      <scheme val="minor"/>
    </font>
    <font>
      <sz val="10"/>
      <color theme="4"/>
      <name val="Arial"/>
      <family val="2"/>
      <charset val="238"/>
      <scheme val="minor"/>
    </font>
    <font>
      <b/>
      <sz val="14"/>
      <color theme="2" tint="-0.499984740745262"/>
      <name val="Arial"/>
      <family val="2"/>
      <charset val="238"/>
      <scheme val="minor"/>
    </font>
    <font>
      <b/>
      <sz val="10"/>
      <color theme="2" tint="-0.499984740745262"/>
      <name val="Arial"/>
      <family val="2"/>
      <charset val="238"/>
      <scheme val="minor"/>
    </font>
    <font>
      <b/>
      <sz val="11"/>
      <name val="Arial"/>
      <family val="2"/>
      <charset val="238"/>
      <scheme val="minor"/>
    </font>
    <font>
      <sz val="11"/>
      <name val="Arial"/>
      <family val="2"/>
      <charset val="238"/>
      <scheme val="minor"/>
    </font>
    <font>
      <b/>
      <sz val="14"/>
      <name val="Arial"/>
      <family val="2"/>
      <charset val="238"/>
      <scheme val="minor"/>
    </font>
    <font>
      <sz val="14"/>
      <name val="Arial"/>
      <family val="2"/>
      <charset val="238"/>
      <scheme val="minor"/>
    </font>
    <font>
      <sz val="14"/>
      <name val="Arial"/>
      <family val="2"/>
      <charset val="238"/>
    </font>
    <font>
      <b/>
      <sz val="9"/>
      <color theme="2" tint="-0.499984740745262"/>
      <name val="Arial"/>
      <family val="2"/>
      <charset val="238"/>
      <scheme val="minor"/>
    </font>
    <font>
      <sz val="9"/>
      <color theme="0"/>
      <name val="Arial"/>
      <family val="2"/>
      <charset val="238"/>
    </font>
    <font>
      <sz val="10"/>
      <name val="Arial CE"/>
      <family val="2"/>
      <charset val="238"/>
    </font>
    <font>
      <b/>
      <sz val="9"/>
      <name val="Arial"/>
      <family val="2"/>
      <charset val="238"/>
    </font>
    <font>
      <b/>
      <vertAlign val="subscript"/>
      <sz val="9"/>
      <name val="Arial"/>
      <family val="2"/>
      <charset val="238"/>
      <scheme val="minor"/>
    </font>
    <font>
      <sz val="11"/>
      <name val="Arial"/>
      <family val="2"/>
      <charset val="238"/>
    </font>
    <font>
      <u/>
      <sz val="10"/>
      <color indexed="12"/>
      <name val="Arial"/>
      <family val="2"/>
      <charset val="238"/>
    </font>
    <font>
      <sz val="10"/>
      <color indexed="8"/>
      <name val="Arial"/>
      <family val="2"/>
    </font>
    <font>
      <b/>
      <sz val="10"/>
      <color indexed="8"/>
      <name val="Arial"/>
      <family val="2"/>
    </font>
    <font>
      <sz val="12"/>
      <name val="Arial"/>
      <family val="2"/>
      <charset val="238"/>
    </font>
    <font>
      <b/>
      <sz val="10"/>
      <color indexed="39"/>
      <name val="Arial"/>
      <family val="2"/>
    </font>
    <font>
      <b/>
      <sz val="12"/>
      <color indexed="8"/>
      <name val="Arial"/>
      <family val="2"/>
      <charset val="238"/>
    </font>
    <font>
      <sz val="10"/>
      <color indexed="8"/>
      <name val="Arial"/>
      <family val="2"/>
      <charset val="238"/>
    </font>
    <font>
      <sz val="10"/>
      <color indexed="39"/>
      <name val="Arial"/>
      <family val="2"/>
    </font>
    <font>
      <sz val="19"/>
      <color indexed="48"/>
      <name val="Arial"/>
      <family val="2"/>
      <charset val="238"/>
    </font>
    <font>
      <sz val="10"/>
      <color indexed="10"/>
      <name val="Arial"/>
      <family val="2"/>
    </font>
    <font>
      <sz val="12"/>
      <name val="Arial CE"/>
      <family val="2"/>
      <charset val="238"/>
    </font>
    <font>
      <b/>
      <sz val="18"/>
      <name val="Arial CE"/>
      <family val="2"/>
      <charset val="238"/>
    </font>
    <font>
      <b/>
      <sz val="12"/>
      <name val="Arial CE"/>
      <family val="2"/>
      <charset val="238"/>
    </font>
    <font>
      <sz val="10"/>
      <name val="Times New Roman CE"/>
      <family val="1"/>
      <charset val="238"/>
    </font>
    <font>
      <b/>
      <sz val="9"/>
      <name val="Times New Roman CE"/>
      <family val="1"/>
      <charset val="238"/>
    </font>
    <font>
      <b/>
      <sz val="8"/>
      <name val="Arial"/>
      <family val="2"/>
      <charset val="238"/>
    </font>
    <font>
      <b/>
      <sz val="8"/>
      <name val="Arial"/>
      <family val="2"/>
      <charset val="238"/>
      <scheme val="minor"/>
    </font>
    <font>
      <sz val="9"/>
      <color rgb="FFFF0000"/>
      <name val="Arial"/>
      <family val="2"/>
      <charset val="238"/>
    </font>
    <font>
      <sz val="12"/>
      <name val="Arial"/>
      <family val="2"/>
      <charset val="238"/>
      <scheme val="minor"/>
    </font>
    <font>
      <b/>
      <sz val="10"/>
      <color rgb="FF005DA2"/>
      <name val="Arial"/>
      <family val="2"/>
      <charset val="238"/>
      <scheme val="minor"/>
    </font>
    <font>
      <b/>
      <vertAlign val="subscript"/>
      <sz val="11"/>
      <name val="Arial"/>
      <family val="2"/>
      <charset val="238"/>
      <scheme val="minor"/>
    </font>
    <font>
      <sz val="10"/>
      <color rgb="FFFF0000"/>
      <name val="Arial"/>
      <family val="2"/>
      <charset val="238"/>
      <scheme val="minor"/>
    </font>
    <font>
      <b/>
      <sz val="16"/>
      <color theme="3"/>
      <name val="Arial"/>
      <family val="2"/>
      <charset val="238"/>
      <scheme val="minor"/>
    </font>
    <font>
      <b/>
      <vertAlign val="subscript"/>
      <sz val="16"/>
      <color theme="3"/>
      <name val="Arial"/>
      <family val="2"/>
      <charset val="238"/>
      <scheme val="minor"/>
    </font>
    <font>
      <b/>
      <sz val="16"/>
      <color theme="4"/>
      <name val="Arial"/>
      <family val="2"/>
      <charset val="238"/>
      <scheme val="minor"/>
    </font>
    <font>
      <sz val="11"/>
      <color rgb="FFFF0000"/>
      <name val="Arial"/>
      <family val="2"/>
      <charset val="238"/>
      <scheme val="minor"/>
    </font>
    <font>
      <sz val="9"/>
      <color rgb="FFFF0000"/>
      <name val="Arial"/>
      <family val="2"/>
      <charset val="238"/>
      <scheme val="minor"/>
    </font>
    <font>
      <b/>
      <sz val="9"/>
      <color rgb="FFFF0000"/>
      <name val="Arial"/>
      <family val="2"/>
      <charset val="238"/>
      <scheme val="minor"/>
    </font>
    <font>
      <b/>
      <sz val="10"/>
      <color rgb="FFFF0000"/>
      <name val="Arial"/>
      <family val="2"/>
      <charset val="238"/>
      <scheme val="minor"/>
    </font>
    <font>
      <u/>
      <sz val="10"/>
      <color theme="10"/>
      <name val="Arial"/>
      <family val="2"/>
      <charset val="238"/>
    </font>
    <font>
      <b/>
      <sz val="11"/>
      <color rgb="FFE53A2E"/>
      <name val="Arial"/>
      <family val="2"/>
      <charset val="238"/>
    </font>
    <font>
      <b/>
      <sz val="11"/>
      <color rgb="FF233060"/>
      <name val="Arial"/>
      <family val="2"/>
      <charset val="238"/>
      <scheme val="minor"/>
    </font>
    <font>
      <b/>
      <strike/>
      <sz val="11"/>
      <color rgb="FF233060"/>
      <name val="Arial"/>
      <family val="2"/>
      <charset val="238"/>
      <scheme val="minor"/>
    </font>
    <font>
      <b/>
      <sz val="14"/>
      <color theme="3"/>
      <name val="Arial"/>
      <family val="2"/>
      <charset val="238"/>
      <scheme val="minor"/>
    </font>
    <font>
      <b/>
      <sz val="17"/>
      <color rgb="FF153366"/>
      <name val="Arial"/>
      <family val="2"/>
      <charset val="238"/>
      <scheme val="minor"/>
    </font>
    <font>
      <sz val="16"/>
      <name val="Arial"/>
      <family val="2"/>
      <charset val="238"/>
    </font>
    <font>
      <b/>
      <sz val="24"/>
      <name val="Arial"/>
      <family val="2"/>
      <charset val="238"/>
    </font>
    <font>
      <b/>
      <sz val="24"/>
      <color rgb="FF1A3366"/>
      <name val="Arial"/>
      <family val="2"/>
      <charset val="238"/>
    </font>
    <font>
      <b/>
      <sz val="24"/>
      <color rgb="FFE53A2E"/>
      <name val="Arial"/>
      <family val="2"/>
      <charset val="238"/>
    </font>
    <font>
      <b/>
      <sz val="16"/>
      <color theme="3"/>
      <name val="Arial"/>
      <family val="2"/>
      <charset val="238"/>
    </font>
    <font>
      <sz val="11"/>
      <color theme="1"/>
      <name val="Arial"/>
      <family val="2"/>
      <charset val="238"/>
    </font>
    <font>
      <b/>
      <sz val="11"/>
      <color theme="1"/>
      <name val="Arial"/>
      <family val="2"/>
      <charset val="238"/>
    </font>
    <font>
      <b/>
      <vertAlign val="subscript"/>
      <sz val="11"/>
      <color theme="1"/>
      <name val="Arial"/>
      <family val="2"/>
      <charset val="238"/>
    </font>
    <font>
      <sz val="11"/>
      <color theme="3"/>
      <name val="Arial"/>
      <family val="2"/>
      <charset val="238"/>
    </font>
  </fonts>
  <fills count="3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indexed="40"/>
      </patternFill>
    </fill>
    <fill>
      <patternFill patternType="solid">
        <fgColor indexed="43"/>
        <bgColor indexed="64"/>
      </patternFill>
    </fill>
    <fill>
      <patternFill patternType="solid">
        <fgColor indexed="40"/>
        <bgColor indexed="64"/>
      </patternFill>
    </fill>
    <fill>
      <patternFill patternType="solid">
        <fgColor indexed="41"/>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8"/>
      </patternFill>
    </fill>
    <fill>
      <patternFill patternType="solid">
        <fgColor theme="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style="thin">
        <color indexed="48"/>
      </left>
      <right style="thin">
        <color indexed="48"/>
      </right>
      <top style="thin">
        <color indexed="48"/>
      </top>
      <bottom style="thin">
        <color indexed="48"/>
      </bottom>
      <diagonal/>
    </border>
    <border>
      <left/>
      <right/>
      <top style="double">
        <color indexed="8"/>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right style="thin">
        <color auto="1"/>
      </right>
      <top style="thin">
        <color auto="1"/>
      </top>
      <bottom/>
      <diagonal/>
    </border>
    <border>
      <left/>
      <right style="thin">
        <color auto="1"/>
      </right>
      <top/>
      <bottom style="thin">
        <color auto="1"/>
      </bottom>
      <diagonal/>
    </border>
  </borders>
  <cellStyleXfs count="175">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3" borderId="0" applyNumberFormat="0" applyBorder="0" applyAlignment="0" applyProtection="0"/>
    <xf numFmtId="0" fontId="12" fillId="11" borderId="0" applyNumberFormat="0" applyBorder="0" applyAlignment="0" applyProtection="0"/>
    <xf numFmtId="0" fontId="13" fillId="12" borderId="1" applyNumberFormat="0" applyAlignment="0" applyProtection="0"/>
    <xf numFmtId="0" fontId="14" fillId="0" borderId="2"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7" borderId="0" applyNumberFormat="0" applyBorder="0" applyAlignment="0" applyProtection="0"/>
    <xf numFmtId="0" fontId="9" fillId="4" borderId="5" applyNumberFormat="0" applyFont="0" applyAlignment="0" applyProtection="0"/>
    <xf numFmtId="0" fontId="19" fillId="0" borderId="6" applyNumberFormat="0" applyFill="0" applyAlignment="0" applyProtection="0"/>
    <xf numFmtId="0" fontId="20" fillId="6" borderId="0" applyNumberFormat="0" applyBorder="0" applyAlignment="0" applyProtection="0"/>
    <xf numFmtId="0" fontId="19" fillId="0" borderId="0" applyNumberFormat="0" applyFill="0" applyBorder="0" applyAlignment="0" applyProtection="0"/>
    <xf numFmtId="0" fontId="21" fillId="7" borderId="7" applyNumberFormat="0" applyAlignment="0" applyProtection="0"/>
    <xf numFmtId="0" fontId="22" fillId="13" borderId="7" applyNumberFormat="0" applyAlignment="0" applyProtection="0"/>
    <xf numFmtId="0" fontId="23" fillId="13" borderId="8" applyNumberFormat="0" applyAlignment="0" applyProtection="0"/>
    <xf numFmtId="0" fontId="24" fillId="0" borderId="0" applyNumberFormat="0" applyFill="0" applyBorder="0" applyAlignment="0" applyProtection="0"/>
    <xf numFmtId="0" fontId="11" fillId="14"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9" fontId="28" fillId="0" borderId="0" applyFont="0" applyFill="0" applyBorder="0" applyAlignment="0" applyProtection="0"/>
    <xf numFmtId="0" fontId="52" fillId="0" borderId="0"/>
    <xf numFmtId="0" fontId="8" fillId="0" borderId="0"/>
    <xf numFmtId="9" fontId="8" fillId="0" borderId="0" applyFont="0" applyFill="0" applyBorder="0" applyAlignment="0" applyProtection="0"/>
    <xf numFmtId="0" fontId="55" fillId="0" borderId="0"/>
    <xf numFmtId="4" fontId="57" fillId="20" borderId="29" applyNumberFormat="0" applyProtection="0">
      <alignment horizontal="left" vertical="center" indent="1"/>
    </xf>
    <xf numFmtId="0" fontId="56" fillId="0" borderId="0" applyNumberFormat="0" applyFill="0" applyBorder="0" applyAlignment="0" applyProtection="0">
      <alignment vertical="top"/>
      <protection locked="0"/>
    </xf>
    <xf numFmtId="0" fontId="8" fillId="0" borderId="0"/>
    <xf numFmtId="0" fontId="7" fillId="0" borderId="0"/>
    <xf numFmtId="9" fontId="8" fillId="0" borderId="0" applyFont="0" applyFill="0" applyBorder="0" applyAlignment="0" applyProtection="0"/>
    <xf numFmtId="4" fontId="58" fillId="7" borderId="29" applyNumberFormat="0" applyProtection="0">
      <alignment vertical="center"/>
    </xf>
    <xf numFmtId="4" fontId="58" fillId="21" borderId="29" applyNumberFormat="0" applyProtection="0">
      <alignment horizontal="left" vertical="center" indent="1"/>
    </xf>
    <xf numFmtId="4" fontId="58" fillId="22" borderId="0" applyNumberFormat="0" applyProtection="0">
      <alignment horizontal="left" vertical="center" indent="1"/>
    </xf>
    <xf numFmtId="4" fontId="57" fillId="23" borderId="29" applyNumberFormat="0" applyProtection="0">
      <alignment horizontal="right" vertical="center"/>
    </xf>
    <xf numFmtId="0" fontId="8" fillId="0" borderId="0"/>
    <xf numFmtId="0" fontId="7" fillId="0" borderId="0"/>
    <xf numFmtId="0" fontId="8" fillId="0" borderId="0"/>
    <xf numFmtId="2" fontId="8" fillId="0" borderId="0" applyFont="0" applyFill="0" applyBorder="0" applyAlignment="0" applyProtection="0"/>
    <xf numFmtId="0" fontId="7" fillId="0" borderId="0"/>
    <xf numFmtId="0" fontId="8" fillId="0" borderId="0"/>
    <xf numFmtId="0" fontId="8" fillId="0" borderId="0"/>
    <xf numFmtId="4" fontId="60" fillId="21" borderId="29" applyNumberFormat="0" applyProtection="0">
      <alignment vertical="center"/>
    </xf>
    <xf numFmtId="0" fontId="58" fillId="21" borderId="29" applyNumberFormat="0" applyProtection="0">
      <alignment horizontal="left" vertical="top" indent="1"/>
    </xf>
    <xf numFmtId="4" fontId="57" fillId="8" borderId="29" applyNumberFormat="0" applyProtection="0">
      <alignment horizontal="right" vertical="center"/>
    </xf>
    <xf numFmtId="4" fontId="57" fillId="3" borderId="29" applyNumberFormat="0" applyProtection="0">
      <alignment horizontal="right" vertical="center"/>
    </xf>
    <xf numFmtId="4" fontId="57" fillId="17" borderId="29" applyNumberFormat="0" applyProtection="0">
      <alignment horizontal="right" vertical="center"/>
    </xf>
    <xf numFmtId="4" fontId="57" fillId="10" borderId="29" applyNumberFormat="0" applyProtection="0">
      <alignment horizontal="right" vertical="center"/>
    </xf>
    <xf numFmtId="4" fontId="57" fillId="24" borderId="29" applyNumberFormat="0" applyProtection="0">
      <alignment horizontal="right" vertical="center"/>
    </xf>
    <xf numFmtId="4" fontId="57" fillId="9" borderId="29" applyNumberFormat="0" applyProtection="0">
      <alignment horizontal="right" vertical="center"/>
    </xf>
    <xf numFmtId="4" fontId="57" fillId="25" borderId="29" applyNumberFormat="0" applyProtection="0">
      <alignment horizontal="right" vertical="center"/>
    </xf>
    <xf numFmtId="4" fontId="57" fillId="26" borderId="29" applyNumberFormat="0" applyProtection="0">
      <alignment horizontal="right" vertical="center"/>
    </xf>
    <xf numFmtId="4" fontId="57" fillId="27" borderId="29" applyNumberFormat="0" applyProtection="0">
      <alignment horizontal="right" vertical="center"/>
    </xf>
    <xf numFmtId="4" fontId="58" fillId="0" borderId="0" applyNumberFormat="0" applyProtection="0">
      <alignment horizontal="left" vertical="center" indent="1"/>
    </xf>
    <xf numFmtId="4" fontId="57" fillId="23" borderId="0" applyNumberFormat="0" applyProtection="0">
      <alignment horizontal="left" vertical="center" indent="1"/>
    </xf>
    <xf numFmtId="4" fontId="61" fillId="28" borderId="0" applyNumberFormat="0" applyProtection="0">
      <alignment horizontal="left" vertical="center" indent="1"/>
    </xf>
    <xf numFmtId="4" fontId="57" fillId="20" borderId="29" applyNumberFormat="0" applyProtection="0">
      <alignment horizontal="right" vertical="center"/>
    </xf>
    <xf numFmtId="4" fontId="62" fillId="23" borderId="0" applyNumberFormat="0" applyProtection="0">
      <alignment horizontal="left" vertical="center" indent="1"/>
    </xf>
    <xf numFmtId="4" fontId="62" fillId="22" borderId="0" applyNumberFormat="0" applyProtection="0">
      <alignment horizontal="left" vertical="center" indent="1"/>
    </xf>
    <xf numFmtId="0" fontId="8" fillId="28" borderId="29" applyNumberFormat="0" applyProtection="0">
      <alignment horizontal="left" vertical="center" indent="1"/>
    </xf>
    <xf numFmtId="0" fontId="8" fillId="28" borderId="29" applyNumberFormat="0" applyProtection="0">
      <alignment horizontal="left" vertical="top" indent="1"/>
    </xf>
    <xf numFmtId="0" fontId="8" fillId="22" borderId="29" applyNumberFormat="0" applyProtection="0">
      <alignment horizontal="left" vertical="center" indent="1"/>
    </xf>
    <xf numFmtId="0" fontId="8" fillId="22" borderId="29" applyNumberFormat="0" applyProtection="0">
      <alignment horizontal="left" vertical="top" indent="1"/>
    </xf>
    <xf numFmtId="0" fontId="8" fillId="29" borderId="29" applyNumberFormat="0" applyProtection="0">
      <alignment horizontal="left" vertical="center" indent="1"/>
    </xf>
    <xf numFmtId="0" fontId="8" fillId="29" borderId="29" applyNumberFormat="0" applyProtection="0">
      <alignment horizontal="left" vertical="top" indent="1"/>
    </xf>
    <xf numFmtId="0" fontId="8" fillId="30" borderId="29" applyNumberFormat="0" applyProtection="0">
      <alignment horizontal="left" vertical="center" indent="1"/>
    </xf>
    <xf numFmtId="0" fontId="8" fillId="30" borderId="29" applyNumberFormat="0" applyProtection="0">
      <alignment horizontal="left" vertical="top" indent="1"/>
    </xf>
    <xf numFmtId="4" fontId="57" fillId="31" borderId="29" applyNumberFormat="0" applyProtection="0">
      <alignment vertical="center"/>
    </xf>
    <xf numFmtId="4" fontId="63" fillId="31" borderId="29" applyNumberFormat="0" applyProtection="0">
      <alignment vertical="center"/>
    </xf>
    <xf numFmtId="4" fontId="57" fillId="31" borderId="29" applyNumberFormat="0" applyProtection="0">
      <alignment horizontal="left" vertical="center" indent="1"/>
    </xf>
    <xf numFmtId="0" fontId="57" fillId="31" borderId="29" applyNumberFormat="0" applyProtection="0">
      <alignment horizontal="left" vertical="top" indent="1"/>
    </xf>
    <xf numFmtId="4" fontId="63" fillId="23" borderId="29" applyNumberFormat="0" applyProtection="0">
      <alignment horizontal="right" vertical="center"/>
    </xf>
    <xf numFmtId="0" fontId="57" fillId="22" borderId="29" applyNumberFormat="0" applyProtection="0">
      <alignment horizontal="left" vertical="top" indent="1"/>
    </xf>
    <xf numFmtId="4" fontId="64" fillId="0" borderId="0" applyNumberFormat="0" applyProtection="0">
      <alignment horizontal="left" vertical="center" indent="1"/>
    </xf>
    <xf numFmtId="4" fontId="65" fillId="23" borderId="29" applyNumberFormat="0" applyProtection="0">
      <alignment horizontal="right" vertical="center"/>
    </xf>
    <xf numFmtId="0" fontId="8" fillId="0" borderId="0"/>
    <xf numFmtId="0" fontId="7" fillId="0" borderId="0"/>
    <xf numFmtId="0" fontId="7" fillId="0" borderId="0"/>
    <xf numFmtId="0" fontId="7" fillId="0" borderId="0"/>
    <xf numFmtId="0" fontId="8" fillId="0" borderId="0"/>
    <xf numFmtId="0" fontId="7" fillId="0" borderId="0"/>
    <xf numFmtId="0" fontId="7" fillId="0" borderId="0"/>
    <xf numFmtId="9" fontId="8"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8" fillId="0" borderId="0"/>
    <xf numFmtId="0" fontId="7" fillId="0" borderId="0"/>
    <xf numFmtId="0" fontId="7" fillId="0" borderId="0"/>
    <xf numFmtId="0" fontId="7" fillId="0" borderId="0"/>
    <xf numFmtId="0" fontId="52" fillId="0" borderId="0"/>
    <xf numFmtId="0" fontId="52" fillId="32" borderId="30" applyNumberFormat="0" applyFont="0" applyFill="0" applyAlignment="0" applyProtection="0"/>
    <xf numFmtId="0" fontId="52" fillId="32" borderId="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3" fontId="52" fillId="32" borderId="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168" fontId="52" fillId="32" borderId="0" applyFont="0" applyFill="0" applyBorder="0" applyAlignment="0" applyProtection="0"/>
    <xf numFmtId="0" fontId="59" fillId="0" borderId="0" applyNumberFormat="0" applyFill="0" applyBorder="0" applyAlignment="0" applyProtection="0"/>
    <xf numFmtId="2" fontId="52" fillId="32" borderId="0" applyFont="0" applyFill="0" applyBorder="0" applyAlignment="0" applyProtection="0"/>
    <xf numFmtId="0" fontId="67" fillId="32" borderId="0" applyNumberFormat="0" applyFill="0" applyBorder="0" applyAlignment="0" applyProtection="0"/>
    <xf numFmtId="0" fontId="68" fillId="32" borderId="0" applyNumberFormat="0" applyFill="0" applyBorder="0" applyAlignment="0" applyProtection="0"/>
    <xf numFmtId="0" fontId="7" fillId="0" borderId="0"/>
    <xf numFmtId="9" fontId="7" fillId="0" borderId="0" applyFont="0" applyFill="0" applyBorder="0" applyAlignment="0" applyProtection="0"/>
    <xf numFmtId="1" fontId="69" fillId="0" borderId="0">
      <alignment horizontal="left"/>
      <protection hidden="1"/>
    </xf>
    <xf numFmtId="1" fontId="70" fillId="0" borderId="0">
      <protection hidden="1"/>
    </xf>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8" fillId="0" borderId="0"/>
    <xf numFmtId="0" fontId="4" fillId="0" borderId="0"/>
    <xf numFmtId="0" fontId="3" fillId="0" borderId="0"/>
    <xf numFmtId="0" fontId="85" fillId="0" borderId="0" applyNumberFormat="0" applyFill="0" applyBorder="0" applyAlignment="0" applyProtection="0"/>
    <xf numFmtId="0" fontId="2" fillId="0" borderId="0"/>
    <xf numFmtId="0" fontId="1" fillId="0" borderId="0"/>
    <xf numFmtId="9" fontId="1" fillId="0" borderId="0" applyFont="0" applyFill="0" applyBorder="0" applyAlignment="0" applyProtection="0"/>
  </cellStyleXfs>
  <cellXfs count="408">
    <xf numFmtId="0" fontId="0" fillId="0" borderId="0" xfId="0"/>
    <xf numFmtId="164" fontId="31" fillId="0" borderId="0" xfId="0" applyNumberFormat="1" applyFont="1" applyFill="1" applyBorder="1"/>
    <xf numFmtId="0" fontId="27" fillId="0" borderId="0" xfId="0" applyFont="1" applyFill="1" applyBorder="1"/>
    <xf numFmtId="0" fontId="34" fillId="0" borderId="0" xfId="0" applyFont="1" applyFill="1" applyBorder="1" applyAlignment="1">
      <alignment horizontal="right" vertical="top"/>
    </xf>
    <xf numFmtId="0" fontId="30" fillId="0" borderId="0" xfId="0" applyFont="1" applyFill="1" applyBorder="1"/>
    <xf numFmtId="164" fontId="29" fillId="0" borderId="12" xfId="0" applyNumberFormat="1" applyFont="1" applyFill="1" applyBorder="1"/>
    <xf numFmtId="0" fontId="31" fillId="0" borderId="0" xfId="0" applyFont="1" applyFill="1" applyBorder="1" applyAlignment="1">
      <alignment vertical="center"/>
    </xf>
    <xf numFmtId="0" fontId="29" fillId="0" borderId="0" xfId="0" applyFont="1" applyFill="1" applyBorder="1"/>
    <xf numFmtId="164" fontId="29" fillId="0" borderId="0" xfId="0" applyNumberFormat="1" applyFont="1" applyFill="1" applyBorder="1"/>
    <xf numFmtId="0" fontId="31" fillId="0" borderId="0" xfId="0" applyFont="1" applyFill="1" applyBorder="1" applyAlignment="1">
      <alignment horizontal="right"/>
    </xf>
    <xf numFmtId="0" fontId="33" fillId="0" borderId="0" xfId="0" applyFont="1" applyFill="1" applyBorder="1"/>
    <xf numFmtId="9" fontId="33" fillId="0" borderId="0" xfId="41" applyFont="1" applyFill="1" applyBorder="1"/>
    <xf numFmtId="164" fontId="29" fillId="0" borderId="9" xfId="0" applyNumberFormat="1" applyFont="1" applyFill="1" applyBorder="1"/>
    <xf numFmtId="0" fontId="29" fillId="19" borderId="9" xfId="0" applyFont="1" applyFill="1" applyBorder="1"/>
    <xf numFmtId="0" fontId="29" fillId="0" borderId="12" xfId="0" applyFont="1" applyFill="1" applyBorder="1" applyAlignment="1">
      <alignment horizontal="left" vertical="center" indent="1"/>
    </xf>
    <xf numFmtId="0" fontId="29" fillId="19" borderId="0" xfId="0" applyFont="1" applyFill="1" applyBorder="1"/>
    <xf numFmtId="0" fontId="29" fillId="0" borderId="0" xfId="0" applyFont="1" applyFill="1" applyBorder="1" applyAlignment="1">
      <alignment horizontal="left" indent="1"/>
    </xf>
    <xf numFmtId="0" fontId="29" fillId="0" borderId="0" xfId="0" applyFont="1" applyFill="1" applyBorder="1" applyAlignment="1">
      <alignment horizontal="left" vertical="center" indent="1"/>
    </xf>
    <xf numFmtId="164" fontId="29" fillId="0" borderId="13" xfId="0" applyNumberFormat="1" applyFont="1" applyFill="1" applyBorder="1"/>
    <xf numFmtId="164" fontId="29" fillId="0" borderId="13" xfId="0" applyNumberFormat="1" applyFont="1" applyFill="1" applyBorder="1" applyAlignment="1"/>
    <xf numFmtId="0" fontId="29" fillId="0" borderId="0" xfId="0" applyNumberFormat="1" applyFont="1" applyFill="1" applyBorder="1" applyAlignment="1"/>
    <xf numFmtId="164" fontId="29" fillId="0" borderId="11" xfId="0" applyNumberFormat="1" applyFont="1" applyFill="1" applyBorder="1" applyAlignment="1"/>
    <xf numFmtId="164" fontId="29" fillId="0" borderId="22" xfId="0" applyNumberFormat="1" applyFont="1" applyFill="1" applyBorder="1"/>
    <xf numFmtId="0" fontId="31" fillId="0" borderId="0" xfId="0" applyFont="1" applyFill="1" applyBorder="1"/>
    <xf numFmtId="164" fontId="29" fillId="0" borderId="24" xfId="0" applyNumberFormat="1" applyFont="1" applyFill="1" applyBorder="1"/>
    <xf numFmtId="164" fontId="33" fillId="0" borderId="0" xfId="0" applyNumberFormat="1" applyFont="1" applyFill="1" applyBorder="1"/>
    <xf numFmtId="0" fontId="29" fillId="0" borderId="21" xfId="0" applyFont="1" applyFill="1" applyBorder="1" applyAlignment="1">
      <alignment horizontal="left" vertical="center" indent="1"/>
    </xf>
    <xf numFmtId="0" fontId="29" fillId="19" borderId="0" xfId="0" applyFont="1" applyFill="1"/>
    <xf numFmtId="0" fontId="31" fillId="19" borderId="0" xfId="0" applyFont="1" applyFill="1" applyBorder="1" applyAlignment="1">
      <alignment horizontal="right"/>
    </xf>
    <xf numFmtId="0" fontId="29" fillId="0" borderId="13" xfId="0" applyFont="1" applyFill="1" applyBorder="1" applyAlignment="1">
      <alignment horizontal="left" vertical="center" indent="1"/>
    </xf>
    <xf numFmtId="0" fontId="29" fillId="0" borderId="11" xfId="0" applyFont="1" applyFill="1" applyBorder="1" applyAlignment="1">
      <alignment horizontal="left" vertical="center" indent="1"/>
    </xf>
    <xf numFmtId="0" fontId="31" fillId="19" borderId="17" xfId="0" applyFont="1" applyFill="1" applyBorder="1" applyAlignment="1">
      <alignment horizontal="center"/>
    </xf>
    <xf numFmtId="0" fontId="31" fillId="19" borderId="18" xfId="0" applyFont="1" applyFill="1" applyBorder="1" applyAlignment="1">
      <alignment horizontal="center"/>
    </xf>
    <xf numFmtId="164" fontId="31" fillId="18" borderId="24" xfId="0" applyNumberFormat="1" applyFont="1" applyFill="1" applyBorder="1"/>
    <xf numFmtId="164" fontId="31" fillId="18" borderId="9" xfId="0" applyNumberFormat="1" applyFont="1" applyFill="1" applyBorder="1"/>
    <xf numFmtId="0" fontId="29" fillId="0" borderId="10" xfId="0" applyFont="1" applyFill="1" applyBorder="1" applyAlignment="1">
      <alignment horizontal="left" vertical="center" indent="1"/>
    </xf>
    <xf numFmtId="0" fontId="29" fillId="19" borderId="0" xfId="0" applyFont="1" applyFill="1" applyBorder="1" applyAlignment="1">
      <alignment horizontal="right" vertical="center"/>
    </xf>
    <xf numFmtId="0" fontId="31" fillId="19" borderId="14" xfId="0" applyFont="1" applyFill="1" applyBorder="1" applyAlignment="1">
      <alignment horizontal="center"/>
    </xf>
    <xf numFmtId="0" fontId="29" fillId="0" borderId="0" xfId="0" applyFont="1" applyFill="1" applyBorder="1" applyAlignment="1">
      <alignment horizontal="left" vertical="center"/>
    </xf>
    <xf numFmtId="0" fontId="29" fillId="0" borderId="0" xfId="0" applyFont="1" applyFill="1" applyBorder="1" applyAlignment="1">
      <alignment horizontal="right"/>
    </xf>
    <xf numFmtId="164" fontId="31" fillId="0" borderId="0" xfId="0" applyNumberFormat="1" applyFont="1" applyFill="1" applyBorder="1" applyAlignment="1">
      <alignment horizontal="center"/>
    </xf>
    <xf numFmtId="167" fontId="29" fillId="0" borderId="0" xfId="41" applyNumberFormat="1" applyFont="1" applyFill="1" applyBorder="1"/>
    <xf numFmtId="167" fontId="29" fillId="0" borderId="13" xfId="0" applyNumberFormat="1" applyFont="1" applyFill="1" applyBorder="1" applyAlignment="1">
      <alignment vertical="center"/>
    </xf>
    <xf numFmtId="167" fontId="29" fillId="0" borderId="11" xfId="0" applyNumberFormat="1" applyFont="1" applyFill="1" applyBorder="1" applyAlignment="1">
      <alignment vertical="center"/>
    </xf>
    <xf numFmtId="167" fontId="29" fillId="0" borderId="0" xfId="0" applyNumberFormat="1" applyFont="1" applyFill="1" applyBorder="1"/>
    <xf numFmtId="167" fontId="29" fillId="18" borderId="13" xfId="41" applyNumberFormat="1" applyFont="1" applyFill="1" applyBorder="1" applyAlignment="1"/>
    <xf numFmtId="167" fontId="29" fillId="18" borderId="13" xfId="0" applyNumberFormat="1" applyFont="1" applyFill="1" applyBorder="1" applyAlignment="1">
      <alignment vertical="center"/>
    </xf>
    <xf numFmtId="0" fontId="29" fillId="19" borderId="15" xfId="0" applyFont="1" applyFill="1" applyBorder="1"/>
    <xf numFmtId="0" fontId="31" fillId="19" borderId="18" xfId="0" applyFont="1" applyFill="1" applyBorder="1" applyAlignment="1">
      <alignment horizontal="center"/>
    </xf>
    <xf numFmtId="0" fontId="31" fillId="19" borderId="0" xfId="0" applyFont="1" applyFill="1" applyBorder="1" applyAlignment="1">
      <alignment horizontal="right"/>
    </xf>
    <xf numFmtId="0" fontId="33" fillId="0" borderId="0" xfId="41" applyNumberFormat="1" applyFont="1" applyFill="1" applyBorder="1"/>
    <xf numFmtId="0" fontId="32" fillId="0" borderId="0" xfId="0" applyFont="1" applyFill="1" applyBorder="1" applyAlignment="1">
      <alignment horizontal="right"/>
    </xf>
    <xf numFmtId="0" fontId="33" fillId="0" borderId="0" xfId="0" applyFont="1" applyFill="1" applyBorder="1" applyAlignment="1">
      <alignment horizontal="right"/>
    </xf>
    <xf numFmtId="0" fontId="32" fillId="0" borderId="0" xfId="0" applyFont="1" applyFill="1" applyBorder="1" applyAlignment="1">
      <alignment horizontal="center"/>
    </xf>
    <xf numFmtId="164" fontId="32" fillId="0" borderId="0" xfId="0" applyNumberFormat="1" applyFont="1" applyFill="1" applyBorder="1" applyAlignment="1">
      <alignment horizontal="center"/>
    </xf>
    <xf numFmtId="164" fontId="32" fillId="0" borderId="0" xfId="0" applyNumberFormat="1" applyFont="1" applyFill="1" applyBorder="1"/>
    <xf numFmtId="164" fontId="29" fillId="0" borderId="23" xfId="0" applyNumberFormat="1" applyFont="1" applyFill="1" applyBorder="1" applyAlignment="1">
      <alignment vertical="center"/>
    </xf>
    <xf numFmtId="164" fontId="29" fillId="0" borderId="25" xfId="0" applyNumberFormat="1" applyFont="1" applyFill="1" applyBorder="1" applyAlignment="1">
      <alignment vertical="center"/>
    </xf>
    <xf numFmtId="0" fontId="31" fillId="0" borderId="0" xfId="0" applyFont="1" applyFill="1" applyBorder="1" applyAlignment="1">
      <alignment horizontal="center"/>
    </xf>
    <xf numFmtId="0" fontId="29" fillId="0" borderId="0" xfId="0" applyFont="1" applyFill="1" applyBorder="1" applyAlignment="1">
      <alignment vertical="center" wrapText="1"/>
    </xf>
    <xf numFmtId="0" fontId="33" fillId="0" borderId="0" xfId="41" applyNumberFormat="1" applyFont="1" applyFill="1" applyBorder="1" applyAlignment="1"/>
    <xf numFmtId="0" fontId="29" fillId="0" borderId="0" xfId="0" applyNumberFormat="1" applyFont="1" applyFill="1" applyBorder="1" applyAlignment="1">
      <alignment wrapText="1"/>
    </xf>
    <xf numFmtId="0" fontId="31" fillId="19" borderId="9" xfId="0" applyFont="1" applyFill="1" applyBorder="1" applyAlignment="1">
      <alignment horizontal="center"/>
    </xf>
    <xf numFmtId="0" fontId="31" fillId="19" borderId="19" xfId="0" applyFont="1" applyFill="1" applyBorder="1" applyAlignment="1">
      <alignment horizontal="center"/>
    </xf>
    <xf numFmtId="0" fontId="29" fillId="0" borderId="0" xfId="0" applyFont="1" applyFill="1" applyBorder="1" applyAlignment="1"/>
    <xf numFmtId="49" fontId="44" fillId="0" borderId="0" xfId="0" applyNumberFormat="1" applyFont="1" applyFill="1" applyBorder="1" applyAlignment="1">
      <alignment horizontal="right"/>
    </xf>
    <xf numFmtId="0" fontId="26" fillId="0" borderId="0" xfId="0" applyFont="1" applyFill="1"/>
    <xf numFmtId="0" fontId="39" fillId="0" borderId="0" xfId="0" applyFont="1" applyFill="1" applyBorder="1"/>
    <xf numFmtId="164" fontId="39" fillId="0" borderId="0" xfId="0" applyNumberFormat="1" applyFont="1" applyFill="1" applyBorder="1"/>
    <xf numFmtId="165" fontId="29" fillId="0" borderId="0" xfId="0" applyNumberFormat="1" applyFont="1" applyFill="1" applyBorder="1" applyAlignment="1">
      <alignment horizontal="right"/>
    </xf>
    <xf numFmtId="0" fontId="27" fillId="0" borderId="0" xfId="0" applyNumberFormat="1" applyFont="1" applyFill="1" applyBorder="1"/>
    <xf numFmtId="0" fontId="34" fillId="0" borderId="0" xfId="0" applyFont="1" applyFill="1" applyBorder="1" applyAlignment="1">
      <alignment vertical="top"/>
    </xf>
    <xf numFmtId="0" fontId="47" fillId="0" borderId="0" xfId="0" applyFont="1" applyFill="1" applyBorder="1"/>
    <xf numFmtId="0" fontId="50" fillId="0" borderId="0" xfId="0" applyFont="1" applyFill="1" applyBorder="1"/>
    <xf numFmtId="0" fontId="29" fillId="0" borderId="0" xfId="0" applyFont="1" applyFill="1"/>
    <xf numFmtId="0" fontId="30" fillId="0" borderId="0" xfId="0" applyFont="1" applyFill="1"/>
    <xf numFmtId="0" fontId="49" fillId="0" borderId="0" xfId="0" applyFont="1" applyFill="1"/>
    <xf numFmtId="0" fontId="25" fillId="0" borderId="0" xfId="0" applyFont="1" applyFill="1"/>
    <xf numFmtId="164" fontId="29" fillId="0" borderId="0" xfId="0" applyNumberFormat="1" applyFont="1" applyFill="1"/>
    <xf numFmtId="0" fontId="26" fillId="0" borderId="0" xfId="0" applyFont="1" applyFill="1" applyAlignment="1"/>
    <xf numFmtId="0" fontId="29" fillId="0" borderId="0" xfId="0" applyFont="1" applyFill="1" applyAlignment="1">
      <alignment horizontal="right"/>
    </xf>
    <xf numFmtId="0" fontId="27" fillId="0" borderId="0" xfId="0" applyFont="1" applyFill="1"/>
    <xf numFmtId="0" fontId="48" fillId="0" borderId="0" xfId="0" applyFont="1" applyFill="1"/>
    <xf numFmtId="0" fontId="31" fillId="0" borderId="0" xfId="0" applyFont="1" applyFill="1"/>
    <xf numFmtId="0" fontId="46" fillId="0" borderId="0" xfId="0" applyFont="1" applyFill="1"/>
    <xf numFmtId="0" fontId="45" fillId="0" borderId="0" xfId="0" applyFont="1" applyFill="1" applyAlignment="1"/>
    <xf numFmtId="0" fontId="46" fillId="0" borderId="0" xfId="0" applyFont="1" applyFill="1" applyBorder="1"/>
    <xf numFmtId="0" fontId="46" fillId="0" borderId="0" xfId="0" applyFont="1" applyFill="1" applyAlignment="1">
      <alignment vertical="top"/>
    </xf>
    <xf numFmtId="0" fontId="46" fillId="0" borderId="0" xfId="0" applyFont="1" applyFill="1" applyAlignment="1"/>
    <xf numFmtId="0" fontId="43" fillId="0" borderId="0" xfId="0" applyFont="1" applyFill="1"/>
    <xf numFmtId="0" fontId="44" fillId="0" borderId="0" xfId="0" applyFont="1" applyFill="1" applyAlignment="1">
      <alignment horizontal="right"/>
    </xf>
    <xf numFmtId="164" fontId="29" fillId="0" borderId="23" xfId="0" applyNumberFormat="1" applyFont="1" applyFill="1" applyBorder="1"/>
    <xf numFmtId="167" fontId="29" fillId="0" borderId="13" xfId="41" applyNumberFormat="1" applyFont="1" applyFill="1" applyBorder="1" applyAlignment="1"/>
    <xf numFmtId="164" fontId="33" fillId="0" borderId="0" xfId="0" applyNumberFormat="1" applyFont="1" applyFill="1"/>
    <xf numFmtId="167" fontId="29" fillId="0" borderId="13" xfId="41" applyNumberFormat="1" applyFont="1" applyFill="1" applyBorder="1"/>
    <xf numFmtId="167" fontId="29" fillId="0" borderId="11" xfId="41" applyNumberFormat="1" applyFont="1" applyFill="1" applyBorder="1" applyAlignment="1"/>
    <xf numFmtId="167" fontId="29" fillId="0" borderId="11" xfId="41" applyNumberFormat="1" applyFont="1" applyFill="1" applyBorder="1"/>
    <xf numFmtId="167" fontId="29" fillId="0" borderId="12" xfId="41" applyNumberFormat="1" applyFont="1" applyFill="1" applyBorder="1"/>
    <xf numFmtId="166" fontId="29" fillId="0" borderId="0" xfId="0" applyNumberFormat="1" applyFont="1" applyFill="1" applyBorder="1"/>
    <xf numFmtId="0" fontId="34" fillId="0" borderId="0" xfId="0" applyFont="1" applyFill="1" applyAlignment="1">
      <alignment horizontal="right"/>
    </xf>
    <xf numFmtId="0" fontId="36" fillId="0" borderId="0" xfId="0" applyFont="1" applyFill="1" applyAlignment="1">
      <alignment horizontal="right"/>
    </xf>
    <xf numFmtId="166" fontId="33" fillId="0" borderId="0" xfId="0" applyNumberFormat="1" applyFont="1" applyFill="1" applyBorder="1"/>
    <xf numFmtId="167" fontId="33" fillId="0" borderId="0" xfId="41" applyNumberFormat="1" applyFont="1" applyFill="1" applyBorder="1"/>
    <xf numFmtId="0" fontId="33" fillId="0" borderId="0" xfId="0" applyFont="1" applyFill="1"/>
    <xf numFmtId="167" fontId="33" fillId="0" borderId="0" xfId="41" applyNumberFormat="1" applyFont="1" applyFill="1"/>
    <xf numFmtId="167" fontId="33" fillId="0" borderId="0" xfId="0" applyNumberFormat="1" applyFont="1" applyFill="1"/>
    <xf numFmtId="0" fontId="29" fillId="0" borderId="0" xfId="0" applyNumberFormat="1" applyFont="1" applyFill="1" applyAlignment="1"/>
    <xf numFmtId="0" fontId="33" fillId="0" borderId="0" xfId="41" applyNumberFormat="1" applyFont="1" applyFill="1" applyAlignment="1"/>
    <xf numFmtId="0" fontId="33" fillId="0" borderId="0" xfId="0" applyNumberFormat="1" applyFont="1" applyFill="1" applyAlignment="1"/>
    <xf numFmtId="0" fontId="33" fillId="0" borderId="0" xfId="0" applyNumberFormat="1" applyFont="1" applyFill="1" applyBorder="1" applyAlignment="1"/>
    <xf numFmtId="0" fontId="29" fillId="0" borderId="0" xfId="0" applyFont="1" applyFill="1" applyBorder="1" applyAlignment="1"/>
    <xf numFmtId="0" fontId="33" fillId="0" borderId="0" xfId="0" applyNumberFormat="1" applyFont="1" applyFill="1" applyBorder="1"/>
    <xf numFmtId="0" fontId="51" fillId="0" borderId="0" xfId="0" applyFont="1" applyFill="1"/>
    <xf numFmtId="164" fontId="51" fillId="0" borderId="0" xfId="0" applyNumberFormat="1" applyFont="1" applyFill="1"/>
    <xf numFmtId="9" fontId="33" fillId="0" borderId="0" xfId="41" applyFont="1" applyFill="1"/>
    <xf numFmtId="0" fontId="32" fillId="0" borderId="0" xfId="42" applyFont="1" applyFill="1" applyBorder="1" applyAlignment="1">
      <alignment horizontal="right"/>
    </xf>
    <xf numFmtId="167" fontId="33" fillId="0" borderId="0" xfId="0" applyNumberFormat="1" applyFont="1" applyFill="1" applyBorder="1"/>
    <xf numFmtId="0" fontId="53" fillId="0" borderId="0" xfId="0" applyFont="1" applyFill="1"/>
    <xf numFmtId="9" fontId="26" fillId="0" borderId="0" xfId="41" applyFont="1" applyFill="1"/>
    <xf numFmtId="0" fontId="33" fillId="0" borderId="0" xfId="0" applyFont="1" applyFill="1" applyBorder="1" applyAlignment="1">
      <alignment horizontal="left" indent="1"/>
    </xf>
    <xf numFmtId="164" fontId="31" fillId="0" borderId="0" xfId="0" applyNumberFormat="1" applyFont="1" applyFill="1"/>
    <xf numFmtId="167" fontId="26" fillId="0" borderId="0" xfId="41" applyNumberFormat="1" applyFont="1" applyFill="1"/>
    <xf numFmtId="0" fontId="34" fillId="0" borderId="0" xfId="0" applyFont="1" applyFill="1" applyBorder="1"/>
    <xf numFmtId="9" fontId="26" fillId="0" borderId="0" xfId="41" applyFont="1" applyFill="1" applyAlignment="1"/>
    <xf numFmtId="9" fontId="29" fillId="0" borderId="0" xfId="41" applyFont="1" applyFill="1" applyBorder="1"/>
    <xf numFmtId="0" fontId="26" fillId="0" borderId="0" xfId="0" applyFont="1" applyFill="1" applyAlignment="1">
      <alignment horizontal="center"/>
    </xf>
    <xf numFmtId="0" fontId="31" fillId="0" borderId="0" xfId="0" applyFont="1" applyFill="1" applyBorder="1" applyAlignment="1"/>
    <xf numFmtId="167" fontId="29" fillId="0" borderId="0" xfId="41" applyNumberFormat="1" applyFont="1" applyFill="1"/>
    <xf numFmtId="164" fontId="26" fillId="0" borderId="0" xfId="0" applyNumberFormat="1" applyFont="1" applyFill="1"/>
    <xf numFmtId="167" fontId="29" fillId="0" borderId="0" xfId="41" applyNumberFormat="1" applyFont="1" applyFill="1" applyBorder="1" applyAlignment="1"/>
    <xf numFmtId="0" fontId="29" fillId="0" borderId="0" xfId="0" applyFont="1" applyFill="1" applyBorder="1"/>
    <xf numFmtId="0" fontId="26" fillId="0" borderId="0" xfId="0" applyFont="1" applyFill="1"/>
    <xf numFmtId="0" fontId="47" fillId="0" borderId="0" xfId="0" applyFont="1" applyFill="1" applyBorder="1"/>
    <xf numFmtId="0" fontId="26" fillId="0" borderId="0" xfId="0" applyFont="1" applyFill="1" applyAlignment="1"/>
    <xf numFmtId="0" fontId="27" fillId="0" borderId="0" xfId="0" applyFont="1"/>
    <xf numFmtId="0" fontId="31" fillId="0" borderId="0" xfId="0" applyFont="1" applyFill="1" applyBorder="1" applyAlignment="1">
      <alignment horizontal="center" vertical="center" wrapText="1"/>
    </xf>
    <xf numFmtId="164" fontId="53" fillId="0" borderId="0" xfId="0" applyNumberFormat="1" applyFont="1" applyFill="1"/>
    <xf numFmtId="164" fontId="71" fillId="0" borderId="0" xfId="0" applyNumberFormat="1" applyFont="1" applyFill="1"/>
    <xf numFmtId="164" fontId="72" fillId="0" borderId="0" xfId="0" applyNumberFormat="1" applyFont="1" applyFill="1" applyBorder="1"/>
    <xf numFmtId="9" fontId="72" fillId="0" borderId="0" xfId="41" applyFont="1" applyFill="1" applyBorder="1"/>
    <xf numFmtId="9" fontId="71" fillId="0" borderId="0" xfId="41" applyFont="1" applyFill="1"/>
    <xf numFmtId="9" fontId="53" fillId="0" borderId="0" xfId="41" applyFont="1" applyFill="1"/>
    <xf numFmtId="10" fontId="26" fillId="0" borderId="0" xfId="41" applyNumberFormat="1" applyFont="1" applyFill="1"/>
    <xf numFmtId="9" fontId="31" fillId="0" borderId="0" xfId="41" applyFont="1" applyFill="1" applyBorder="1"/>
    <xf numFmtId="0" fontId="73" fillId="0" borderId="0" xfId="0" applyFont="1" applyFill="1"/>
    <xf numFmtId="0" fontId="33" fillId="33" borderId="0" xfId="0" applyFont="1" applyFill="1"/>
    <xf numFmtId="0" fontId="40" fillId="0" borderId="0" xfId="0" applyFont="1" applyFill="1"/>
    <xf numFmtId="0" fontId="48" fillId="0" borderId="0" xfId="0" applyFont="1" applyFill="1" applyBorder="1"/>
    <xf numFmtId="0" fontId="27" fillId="0" borderId="0" xfId="43" applyFont="1" applyFill="1"/>
    <xf numFmtId="49" fontId="27" fillId="0" borderId="0" xfId="43" applyNumberFormat="1" applyFont="1" applyFill="1" applyAlignment="1">
      <alignment horizontal="right" vertical="center"/>
    </xf>
    <xf numFmtId="0" fontId="74" fillId="0" borderId="0" xfId="43" applyFont="1" applyFill="1"/>
    <xf numFmtId="0" fontId="29" fillId="0" borderId="0" xfId="43" applyFont="1" applyFill="1"/>
    <xf numFmtId="0" fontId="45" fillId="0" borderId="0" xfId="0" applyFont="1" applyFill="1"/>
    <xf numFmtId="0" fontId="46" fillId="0" borderId="0" xfId="0" applyFont="1" applyAlignment="1">
      <alignment vertical="top" wrapText="1"/>
    </xf>
    <xf numFmtId="0" fontId="45" fillId="0" borderId="0" xfId="0" applyFont="1" applyFill="1" applyAlignment="1">
      <alignment vertical="top"/>
    </xf>
    <xf numFmtId="169" fontId="0" fillId="0" borderId="0" xfId="0" applyNumberFormat="1"/>
    <xf numFmtId="166" fontId="0" fillId="0" borderId="0" xfId="0" applyNumberFormat="1"/>
    <xf numFmtId="9" fontId="26" fillId="0" borderId="0" xfId="41" applyNumberFormat="1" applyFont="1" applyFill="1"/>
    <xf numFmtId="9" fontId="29" fillId="0" borderId="0" xfId="41" applyNumberFormat="1" applyFont="1" applyFill="1" applyBorder="1" applyAlignment="1"/>
    <xf numFmtId="0" fontId="29" fillId="0" borderId="0" xfId="150" applyFont="1" applyFill="1" applyBorder="1"/>
    <xf numFmtId="0" fontId="29" fillId="0" borderId="0" xfId="150" applyFont="1" applyFill="1"/>
    <xf numFmtId="0" fontId="29" fillId="0" borderId="0" xfId="150" applyFont="1" applyFill="1" applyAlignment="1"/>
    <xf numFmtId="164" fontId="29" fillId="0" borderId="0" xfId="150" applyNumberFormat="1" applyFont="1" applyFill="1"/>
    <xf numFmtId="1" fontId="26" fillId="0" borderId="0" xfId="41" applyNumberFormat="1" applyFont="1" applyFill="1"/>
    <xf numFmtId="0" fontId="34" fillId="0" borderId="0" xfId="0" applyFont="1" applyFill="1" applyBorder="1" applyAlignment="1">
      <alignment horizontal="right"/>
    </xf>
    <xf numFmtId="0" fontId="25" fillId="0" borderId="0" xfId="0" applyFont="1"/>
    <xf numFmtId="170" fontId="26" fillId="0" borderId="0" xfId="41" applyNumberFormat="1" applyFont="1" applyFill="1"/>
    <xf numFmtId="0" fontId="31" fillId="33" borderId="31" xfId="0" applyFont="1" applyFill="1" applyBorder="1" applyAlignment="1">
      <alignment horizontal="center" vertical="center"/>
    </xf>
    <xf numFmtId="0" fontId="29" fillId="33" borderId="31" xfId="0" applyFont="1" applyFill="1" applyBorder="1" applyAlignment="1">
      <alignment horizontal="left" indent="1"/>
    </xf>
    <xf numFmtId="0" fontId="31" fillId="33" borderId="31" xfId="0" applyFont="1" applyFill="1" applyBorder="1" applyAlignment="1">
      <alignment vertical="center" wrapText="1"/>
    </xf>
    <xf numFmtId="0" fontId="31" fillId="33" borderId="31" xfId="0" applyFont="1" applyFill="1" applyBorder="1" applyAlignment="1">
      <alignment vertical="center"/>
    </xf>
    <xf numFmtId="0" fontId="29" fillId="33" borderId="31" xfId="0" applyFont="1" applyFill="1" applyBorder="1" applyAlignment="1">
      <alignment horizontal="left" wrapText="1" indent="1"/>
    </xf>
    <xf numFmtId="0" fontId="29" fillId="33" borderId="31" xfId="0" applyFont="1" applyFill="1" applyBorder="1" applyAlignment="1">
      <alignment horizontal="left" vertical="center" indent="1"/>
    </xf>
    <xf numFmtId="0" fontId="31" fillId="33" borderId="32" xfId="0" applyFont="1" applyFill="1" applyBorder="1" applyAlignment="1">
      <alignment vertical="center" wrapText="1"/>
    </xf>
    <xf numFmtId="0" fontId="78" fillId="0" borderId="0" xfId="43" applyFont="1" applyFill="1" applyAlignment="1">
      <alignment horizontal="left" vertical="top"/>
    </xf>
    <xf numFmtId="0" fontId="78" fillId="0" borderId="0" xfId="0" applyFont="1" applyFill="1" applyAlignment="1">
      <alignment horizontal="left" vertical="top"/>
    </xf>
    <xf numFmtId="0" fontId="78" fillId="0" borderId="0" xfId="0" applyFont="1" applyFill="1" applyBorder="1"/>
    <xf numFmtId="0" fontId="78" fillId="0" borderId="0" xfId="43" applyFont="1" applyFill="1" applyBorder="1"/>
    <xf numFmtId="0" fontId="78" fillId="0" borderId="0" xfId="43" applyFont="1" applyFill="1"/>
    <xf numFmtId="0" fontId="80" fillId="0" borderId="0" xfId="0" applyFont="1" applyFill="1" applyBorder="1"/>
    <xf numFmtId="0" fontId="31" fillId="33" borderId="31" xfId="0" applyFont="1" applyFill="1" applyBorder="1" applyAlignment="1">
      <alignment horizontal="right" vertical="center"/>
    </xf>
    <xf numFmtId="0" fontId="82" fillId="0" borderId="0" xfId="0" applyFont="1" applyFill="1"/>
    <xf numFmtId="0" fontId="82" fillId="0" borderId="0" xfId="0" applyFont="1" applyFill="1" applyAlignment="1">
      <alignment horizontal="right"/>
    </xf>
    <xf numFmtId="0" fontId="77" fillId="0" borderId="0" xfId="0" applyFont="1" applyFill="1"/>
    <xf numFmtId="0" fontId="81" fillId="0" borderId="0" xfId="43" applyFont="1" applyFill="1" applyBorder="1"/>
    <xf numFmtId="0" fontId="81" fillId="0" borderId="0" xfId="43" applyFont="1" applyFill="1" applyBorder="1" applyAlignment="1">
      <alignment horizontal="left" vertical="center" indent="1"/>
    </xf>
    <xf numFmtId="0" fontId="84" fillId="0" borderId="0" xfId="0" applyFont="1" applyFill="1"/>
    <xf numFmtId="0" fontId="83" fillId="0" borderId="0" xfId="0" applyFont="1" applyFill="1"/>
    <xf numFmtId="49" fontId="81" fillId="0" borderId="0" xfId="43" applyNumberFormat="1" applyFont="1" applyFill="1" applyBorder="1" applyAlignment="1">
      <alignment horizontal="left" vertical="center"/>
    </xf>
    <xf numFmtId="0" fontId="81" fillId="0" borderId="0" xfId="43" applyFont="1" applyFill="1" applyBorder="1" applyAlignment="1">
      <alignment horizontal="left" vertical="center"/>
    </xf>
    <xf numFmtId="0" fontId="81" fillId="0" borderId="0" xfId="43" applyFont="1" applyFill="1" applyBorder="1" applyAlignment="1">
      <alignment horizontal="right" vertical="center"/>
    </xf>
    <xf numFmtId="164" fontId="29" fillId="33" borderId="31" xfId="0" applyNumberFormat="1" applyFont="1" applyFill="1" applyBorder="1" applyAlignment="1">
      <alignment horizontal="right" vertical="top"/>
    </xf>
    <xf numFmtId="0" fontId="30" fillId="0" borderId="0" xfId="0" applyFont="1" applyFill="1" applyBorder="1" applyAlignment="1">
      <alignment vertical="top"/>
    </xf>
    <xf numFmtId="0" fontId="29" fillId="0" borderId="0" xfId="0" applyFont="1" applyFill="1" applyBorder="1" applyAlignment="1">
      <alignment vertical="top"/>
    </xf>
    <xf numFmtId="164" fontId="31" fillId="33" borderId="31" xfId="0" applyNumberFormat="1" applyFont="1" applyFill="1" applyBorder="1" applyAlignment="1">
      <alignment horizontal="right" vertical="top"/>
    </xf>
    <xf numFmtId="0" fontId="31" fillId="33" borderId="31" xfId="0" applyFont="1" applyFill="1" applyBorder="1" applyAlignment="1">
      <alignment horizontal="right" vertical="top"/>
    </xf>
    <xf numFmtId="0" fontId="31" fillId="33" borderId="32" xfId="0" applyFont="1" applyFill="1" applyBorder="1" applyAlignment="1">
      <alignment horizontal="right" vertical="top"/>
    </xf>
    <xf numFmtId="164" fontId="31" fillId="33" borderId="31" xfId="0" applyNumberFormat="1" applyFont="1" applyFill="1" applyBorder="1" applyAlignment="1">
      <alignment vertical="top"/>
    </xf>
    <xf numFmtId="164" fontId="29" fillId="33" borderId="31" xfId="0" applyNumberFormat="1" applyFont="1" applyFill="1" applyBorder="1" applyAlignment="1">
      <alignment vertical="top"/>
    </xf>
    <xf numFmtId="0" fontId="31" fillId="33" borderId="31" xfId="42" applyFont="1" applyFill="1" applyBorder="1" applyAlignment="1">
      <alignment horizontal="right" vertical="top"/>
    </xf>
    <xf numFmtId="0" fontId="29" fillId="33" borderId="31" xfId="0" applyFont="1" applyFill="1" applyBorder="1" applyAlignment="1">
      <alignment horizontal="left" vertical="top"/>
    </xf>
    <xf numFmtId="0" fontId="30" fillId="0" borderId="0" xfId="0" applyFont="1" applyFill="1" applyBorder="1" applyAlignment="1"/>
    <xf numFmtId="0" fontId="30" fillId="0" borderId="0" xfId="0" applyFont="1" applyFill="1" applyBorder="1" applyAlignment="1">
      <alignment horizontal="left" vertical="top"/>
    </xf>
    <xf numFmtId="167" fontId="31" fillId="33" borderId="31" xfId="41" applyNumberFormat="1" applyFont="1" applyFill="1" applyBorder="1" applyAlignment="1">
      <alignment vertical="top"/>
    </xf>
    <xf numFmtId="167" fontId="31" fillId="33" borderId="31" xfId="0" applyNumberFormat="1" applyFont="1" applyFill="1" applyBorder="1" applyAlignment="1">
      <alignment vertical="top"/>
    </xf>
    <xf numFmtId="167" fontId="29" fillId="33" borderId="31" xfId="0" applyNumberFormat="1" applyFont="1" applyFill="1" applyBorder="1" applyAlignment="1">
      <alignment vertical="top"/>
    </xf>
    <xf numFmtId="167" fontId="31" fillId="33" borderId="31" xfId="41" applyNumberFormat="1" applyFont="1" applyFill="1" applyBorder="1" applyAlignment="1">
      <alignment horizontal="right" vertical="top"/>
    </xf>
    <xf numFmtId="167" fontId="31" fillId="33" borderId="31" xfId="0" applyNumberFormat="1" applyFont="1" applyFill="1" applyBorder="1" applyAlignment="1">
      <alignment horizontal="right" vertical="top"/>
    </xf>
    <xf numFmtId="167" fontId="29" fillId="33" borderId="31" xfId="0" applyNumberFormat="1" applyFont="1" applyFill="1" applyBorder="1" applyAlignment="1">
      <alignment horizontal="right" vertical="top"/>
    </xf>
    <xf numFmtId="164" fontId="35" fillId="33" borderId="31" xfId="0" applyNumberFormat="1" applyFont="1" applyFill="1" applyBorder="1" applyAlignment="1" applyProtection="1">
      <alignment horizontal="right" vertical="top"/>
    </xf>
    <xf numFmtId="0" fontId="31" fillId="33" borderId="31" xfId="0" applyFont="1" applyFill="1" applyBorder="1" applyAlignment="1">
      <alignment horizontal="right" wrapText="1"/>
    </xf>
    <xf numFmtId="0" fontId="31" fillId="33" borderId="33" xfId="0" applyFont="1" applyFill="1" applyBorder="1" applyAlignment="1">
      <alignment horizontal="right" vertical="top"/>
    </xf>
    <xf numFmtId="0" fontId="8" fillId="0" borderId="0" xfId="0" applyFont="1"/>
    <xf numFmtId="0" fontId="31" fillId="0" borderId="0" xfId="0" applyFont="1" applyFill="1" applyAlignment="1"/>
    <xf numFmtId="0" fontId="40" fillId="0" borderId="0" xfId="0" applyFont="1" applyFill="1" applyAlignment="1">
      <alignment horizontal="left" vertical="center"/>
    </xf>
    <xf numFmtId="0" fontId="27" fillId="0" borderId="0" xfId="0" applyFont="1" applyFill="1" applyAlignment="1">
      <alignment horizontal="right"/>
    </xf>
    <xf numFmtId="0" fontId="40" fillId="0" borderId="0" xfId="0" applyFont="1" applyFill="1" applyAlignment="1"/>
    <xf numFmtId="0" fontId="78" fillId="0" borderId="0" xfId="43" applyFont="1"/>
    <xf numFmtId="164" fontId="31" fillId="33" borderId="31"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0" fontId="31" fillId="33" borderId="31" xfId="0" applyFont="1" applyFill="1" applyBorder="1" applyAlignment="1">
      <alignment horizontal="left" vertical="top"/>
    </xf>
    <xf numFmtId="0" fontId="31" fillId="33" borderId="31" xfId="0" applyFont="1" applyFill="1" applyBorder="1" applyAlignment="1">
      <alignment horizontal="right" vertical="top"/>
    </xf>
    <xf numFmtId="0" fontId="31" fillId="33" borderId="31" xfId="0" applyFont="1" applyFill="1" applyBorder="1" applyAlignment="1">
      <alignment horizontal="right" vertical="top" wrapText="1"/>
    </xf>
    <xf numFmtId="49" fontId="87" fillId="0" borderId="0" xfId="0" applyNumberFormat="1" applyFont="1" applyFill="1" applyBorder="1" applyAlignment="1">
      <alignment horizontal="left" vertical="center"/>
    </xf>
    <xf numFmtId="0" fontId="87" fillId="0" borderId="0" xfId="0" applyFont="1" applyFill="1" applyBorder="1" applyAlignment="1">
      <alignment horizontal="left" vertical="center"/>
    </xf>
    <xf numFmtId="0" fontId="87" fillId="0" borderId="0" xfId="0" applyFont="1" applyFill="1" applyBorder="1" applyAlignment="1"/>
    <xf numFmtId="0" fontId="87" fillId="0" borderId="0" xfId="0" applyFont="1" applyFill="1" applyBorder="1" applyAlignment="1">
      <alignment horizontal="right" vertical="center"/>
    </xf>
    <xf numFmtId="0" fontId="87" fillId="0" borderId="0" xfId="0" applyFont="1" applyFill="1" applyBorder="1"/>
    <xf numFmtId="0" fontId="87" fillId="0" borderId="0" xfId="0" applyFont="1" applyFill="1" applyBorder="1" applyAlignment="1">
      <alignment horizontal="left" vertical="center" indent="1"/>
    </xf>
    <xf numFmtId="49" fontId="87" fillId="0" borderId="0" xfId="43" applyNumberFormat="1" applyFont="1" applyFill="1" applyBorder="1" applyAlignment="1">
      <alignment horizontal="left" vertical="center"/>
    </xf>
    <xf numFmtId="0" fontId="87" fillId="0" borderId="0" xfId="43" applyFont="1" applyFill="1" applyBorder="1" applyAlignment="1">
      <alignment horizontal="left" vertical="center"/>
    </xf>
    <xf numFmtId="0" fontId="87" fillId="0" borderId="0" xfId="43" applyFont="1" applyFill="1" applyBorder="1"/>
    <xf numFmtId="0" fontId="87" fillId="0" borderId="0" xfId="43" applyFont="1" applyFill="1" applyBorder="1" applyAlignment="1">
      <alignment horizontal="left" vertical="center" indent="1"/>
    </xf>
    <xf numFmtId="0" fontId="87" fillId="0" borderId="0" xfId="43" applyFont="1" applyFill="1" applyBorder="1" applyAlignment="1">
      <alignment horizontal="right" vertical="center"/>
    </xf>
    <xf numFmtId="0" fontId="87" fillId="0" borderId="0" xfId="0" applyFont="1" applyFill="1" applyBorder="1" applyAlignment="1">
      <alignment horizontal="right"/>
    </xf>
    <xf numFmtId="0" fontId="88" fillId="0" borderId="0" xfId="0" applyFont="1" applyFill="1" applyBorder="1"/>
    <xf numFmtId="0" fontId="89" fillId="0" borderId="0" xfId="0" applyFont="1" applyFill="1" applyBorder="1"/>
    <xf numFmtId="0" fontId="30" fillId="0" borderId="0" xfId="0" applyFont="1" applyFill="1" applyBorder="1" applyAlignment="1">
      <alignment horizontal="left"/>
    </xf>
    <xf numFmtId="0" fontId="89" fillId="0" borderId="0" xfId="0" applyFont="1" applyFill="1"/>
    <xf numFmtId="0" fontId="89" fillId="0" borderId="0" xfId="150" applyFont="1" applyFill="1" applyBorder="1"/>
    <xf numFmtId="49" fontId="39" fillId="0" borderId="0" xfId="0" applyNumberFormat="1" applyFont="1" applyFill="1" applyBorder="1" applyAlignment="1">
      <alignment horizontal="right"/>
    </xf>
    <xf numFmtId="49" fontId="39" fillId="0" borderId="0" xfId="0" applyNumberFormat="1" applyFont="1" applyFill="1" applyAlignment="1">
      <alignment horizontal="right"/>
    </xf>
    <xf numFmtId="49" fontId="39" fillId="0" borderId="0" xfId="150" applyNumberFormat="1" applyFont="1" applyFill="1" applyAlignment="1">
      <alignment horizontal="right"/>
    </xf>
    <xf numFmtId="9" fontId="31" fillId="33" borderId="31" xfId="41" applyFont="1" applyFill="1" applyBorder="1" applyAlignment="1">
      <alignment vertical="top"/>
    </xf>
    <xf numFmtId="9" fontId="29" fillId="33" borderId="31" xfId="41" applyFont="1" applyFill="1" applyBorder="1" applyAlignment="1">
      <alignment horizontal="right" vertical="top"/>
    </xf>
    <xf numFmtId="0" fontId="29" fillId="33" borderId="31" xfId="0" applyFont="1" applyFill="1" applyBorder="1" applyAlignment="1">
      <alignment vertical="top"/>
    </xf>
    <xf numFmtId="164" fontId="29" fillId="33" borderId="31" xfId="41" applyNumberFormat="1" applyFont="1" applyFill="1" applyBorder="1" applyAlignment="1">
      <alignment vertical="top"/>
    </xf>
    <xf numFmtId="0" fontId="31" fillId="33" borderId="31" xfId="0" applyFont="1" applyFill="1" applyBorder="1" applyAlignment="1">
      <alignment vertical="top"/>
    </xf>
    <xf numFmtId="0" fontId="31" fillId="33" borderId="31" xfId="0" applyFont="1" applyFill="1" applyBorder="1" applyAlignment="1">
      <alignment vertical="top" wrapText="1"/>
    </xf>
    <xf numFmtId="167" fontId="29" fillId="33" borderId="31" xfId="41" applyNumberFormat="1" applyFont="1" applyFill="1" applyBorder="1" applyAlignment="1">
      <alignment horizontal="right" vertical="top"/>
    </xf>
    <xf numFmtId="0" fontId="27" fillId="0" borderId="0" xfId="168" applyFont="1"/>
    <xf numFmtId="49" fontId="41" fillId="0" borderId="0" xfId="168" applyNumberFormat="1" applyFont="1" applyAlignment="1">
      <alignment vertical="center"/>
    </xf>
    <xf numFmtId="0" fontId="27" fillId="0" borderId="0" xfId="168" applyFont="1" applyAlignment="1">
      <alignment horizontal="left" vertical="center" indent="1"/>
    </xf>
    <xf numFmtId="0" fontId="27" fillId="0" borderId="0" xfId="168" applyFont="1" applyAlignment="1">
      <alignment horizontal="right" vertical="center"/>
    </xf>
    <xf numFmtId="0" fontId="40" fillId="0" borderId="0" xfId="168" applyFont="1"/>
    <xf numFmtId="0" fontId="38" fillId="0" borderId="0" xfId="168" applyFont="1"/>
    <xf numFmtId="0" fontId="38" fillId="0" borderId="0" xfId="168" applyFont="1" applyAlignment="1">
      <alignment horizontal="left" vertical="center" indent="1"/>
    </xf>
    <xf numFmtId="0" fontId="38" fillId="0" borderId="0" xfId="168" applyFont="1" applyAlignment="1">
      <alignment horizontal="right" vertical="center"/>
    </xf>
    <xf numFmtId="0" fontId="40" fillId="0" borderId="0" xfId="168" applyFont="1" applyAlignment="1">
      <alignment horizontal="center"/>
    </xf>
    <xf numFmtId="0" fontId="27" fillId="0" borderId="0" xfId="168" applyFont="1" applyAlignment="1">
      <alignment horizontal="left" vertical="center"/>
    </xf>
    <xf numFmtId="0" fontId="37" fillId="0" borderId="0" xfId="168" applyFont="1"/>
    <xf numFmtId="49" fontId="42" fillId="0" borderId="0" xfId="168" applyNumberFormat="1" applyFont="1" applyAlignment="1">
      <alignment vertical="center"/>
    </xf>
    <xf numFmtId="49" fontId="77" fillId="0" borderId="0" xfId="172" applyNumberFormat="1" applyFont="1" applyAlignment="1">
      <alignment vertical="top" wrapText="1"/>
    </xf>
    <xf numFmtId="0" fontId="41" fillId="0" borderId="0" xfId="168" applyFont="1" applyAlignment="1">
      <alignment horizontal="center" vertical="center"/>
    </xf>
    <xf numFmtId="0" fontId="90" fillId="0" borderId="0" xfId="172" applyFont="1" applyAlignment="1">
      <alignment horizontal="left" vertical="center" wrapText="1"/>
    </xf>
    <xf numFmtId="0" fontId="41" fillId="0" borderId="0" xfId="168" applyFont="1" applyAlignment="1">
      <alignment horizontal="left" vertical="center"/>
    </xf>
    <xf numFmtId="164" fontId="31" fillId="33" borderId="31"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0" fontId="31" fillId="33" borderId="31" xfId="0" applyFont="1" applyFill="1" applyBorder="1" applyAlignment="1">
      <alignment horizontal="right" vertical="top"/>
    </xf>
    <xf numFmtId="0" fontId="82" fillId="0" borderId="0" xfId="0" applyNumberFormat="1" applyFont="1" applyFill="1" applyBorder="1" applyAlignment="1"/>
    <xf numFmtId="0" fontId="82" fillId="0" borderId="0" xfId="0" applyNumberFormat="1" applyFont="1" applyFill="1" applyBorder="1"/>
    <xf numFmtId="0" fontId="82" fillId="0" borderId="0" xfId="41" applyNumberFormat="1" applyFont="1" applyFill="1" applyBorder="1" applyAlignment="1"/>
    <xf numFmtId="166" fontId="82" fillId="0" borderId="0" xfId="0" applyNumberFormat="1" applyFont="1" applyFill="1" applyBorder="1"/>
    <xf numFmtId="167" fontId="82" fillId="0" borderId="0" xfId="41" applyNumberFormat="1" applyFont="1" applyFill="1"/>
    <xf numFmtId="164" fontId="82" fillId="0" borderId="0" xfId="0" applyNumberFormat="1" applyFont="1" applyFill="1"/>
    <xf numFmtId="164" fontId="31" fillId="33" borderId="31"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0" fontId="31" fillId="33" borderId="31" xfId="0" applyFont="1" applyFill="1" applyBorder="1" applyAlignment="1">
      <alignment horizontal="right" vertical="top"/>
    </xf>
    <xf numFmtId="0" fontId="31" fillId="33" borderId="34" xfId="0" applyFont="1" applyFill="1" applyBorder="1" applyAlignment="1">
      <alignment horizontal="right" vertical="top"/>
    </xf>
    <xf numFmtId="0" fontId="31" fillId="33" borderId="35" xfId="0" applyFont="1" applyFill="1" applyBorder="1" applyAlignment="1">
      <alignment horizontal="right" vertical="top"/>
    </xf>
    <xf numFmtId="164" fontId="29" fillId="33" borderId="34" xfId="0" applyNumberFormat="1" applyFont="1" applyFill="1" applyBorder="1" applyAlignment="1">
      <alignment horizontal="right" vertical="top"/>
    </xf>
    <xf numFmtId="164" fontId="29" fillId="33" borderId="35" xfId="0" applyNumberFormat="1" applyFont="1" applyFill="1" applyBorder="1" applyAlignment="1">
      <alignment horizontal="right" vertical="top"/>
    </xf>
    <xf numFmtId="164" fontId="31" fillId="33" borderId="34" xfId="0" applyNumberFormat="1" applyFont="1" applyFill="1" applyBorder="1" applyAlignment="1">
      <alignment horizontal="right" vertical="top"/>
    </xf>
    <xf numFmtId="164" fontId="31" fillId="33" borderId="35" xfId="0" applyNumberFormat="1" applyFont="1" applyFill="1" applyBorder="1" applyAlignment="1">
      <alignment horizontal="right" vertical="top"/>
    </xf>
    <xf numFmtId="164" fontId="31" fillId="33" borderId="34" xfId="0" applyNumberFormat="1" applyFont="1" applyFill="1" applyBorder="1" applyAlignment="1">
      <alignment vertical="top"/>
    </xf>
    <xf numFmtId="164" fontId="31" fillId="33" borderId="35" xfId="0" applyNumberFormat="1" applyFont="1" applyFill="1" applyBorder="1" applyAlignment="1">
      <alignment vertical="top"/>
    </xf>
    <xf numFmtId="164" fontId="29" fillId="33" borderId="34" xfId="0" applyNumberFormat="1" applyFont="1" applyFill="1" applyBorder="1" applyAlignment="1">
      <alignment vertical="top"/>
    </xf>
    <xf numFmtId="164" fontId="29" fillId="33" borderId="35" xfId="0" applyNumberFormat="1" applyFont="1" applyFill="1" applyBorder="1" applyAlignment="1">
      <alignment vertical="top"/>
    </xf>
    <xf numFmtId="0" fontId="31" fillId="33" borderId="34" xfId="0" applyFont="1" applyFill="1" applyBorder="1" applyAlignment="1">
      <alignment horizontal="right" vertical="center"/>
    </xf>
    <xf numFmtId="0" fontId="31" fillId="33" borderId="35" xfId="0" applyFont="1" applyFill="1" applyBorder="1" applyAlignment="1">
      <alignment horizontal="right" vertical="top" wrapText="1"/>
    </xf>
    <xf numFmtId="9" fontId="31" fillId="33" borderId="35" xfId="41" applyFont="1" applyFill="1" applyBorder="1" applyAlignment="1">
      <alignment vertical="top"/>
    </xf>
    <xf numFmtId="9" fontId="29" fillId="33" borderId="35" xfId="41" applyFont="1" applyFill="1" applyBorder="1" applyAlignment="1">
      <alignment horizontal="right" vertical="top"/>
    </xf>
    <xf numFmtId="164" fontId="31" fillId="33" borderId="31" xfId="0" applyNumberFormat="1" applyFont="1" applyFill="1" applyBorder="1" applyAlignment="1">
      <alignment horizontal="right" vertical="top"/>
    </xf>
    <xf numFmtId="164" fontId="29" fillId="33" borderId="34"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164" fontId="31" fillId="33" borderId="34" xfId="0" applyNumberFormat="1" applyFont="1" applyFill="1" applyBorder="1" applyAlignment="1">
      <alignment horizontal="right" vertical="top"/>
    </xf>
    <xf numFmtId="164" fontId="29" fillId="33" borderId="34" xfId="0" applyNumberFormat="1" applyFont="1" applyFill="1" applyBorder="1" applyAlignment="1">
      <alignment horizontal="right" vertical="top"/>
    </xf>
    <xf numFmtId="0" fontId="31" fillId="33" borderId="31" xfId="0" applyFont="1" applyFill="1" applyBorder="1" applyAlignment="1">
      <alignment horizontal="right" vertical="top"/>
    </xf>
    <xf numFmtId="164" fontId="31" fillId="33" borderId="34" xfId="0" applyNumberFormat="1" applyFont="1" applyFill="1" applyBorder="1" applyAlignment="1">
      <alignment horizontal="right" vertical="top"/>
    </xf>
    <xf numFmtId="0" fontId="95" fillId="0" borderId="0" xfId="0" applyFont="1" applyFill="1" applyAlignment="1">
      <alignment horizontal="left" vertical="top"/>
    </xf>
    <xf numFmtId="0" fontId="96" fillId="0" borderId="0" xfId="173" applyFont="1"/>
    <xf numFmtId="49" fontId="8" fillId="0" borderId="0" xfId="0" applyNumberFormat="1" applyFont="1" applyFill="1" applyBorder="1" applyAlignment="1">
      <alignment horizontal="right"/>
    </xf>
    <xf numFmtId="0" fontId="97" fillId="0" borderId="0" xfId="173" applyFont="1"/>
    <xf numFmtId="164" fontId="97" fillId="0" borderId="36" xfId="173" applyNumberFormat="1" applyFont="1" applyBorder="1"/>
    <xf numFmtId="167" fontId="97" fillId="0" borderId="36" xfId="174" applyNumberFormat="1" applyFont="1" applyBorder="1"/>
    <xf numFmtId="0" fontId="96" fillId="0" borderId="0" xfId="173" applyFont="1" applyAlignment="1">
      <alignment horizontal="right"/>
    </xf>
    <xf numFmtId="164" fontId="96" fillId="0" borderId="0" xfId="173" applyNumberFormat="1" applyFont="1"/>
    <xf numFmtId="167" fontId="55" fillId="0" borderId="0" xfId="174" applyNumberFormat="1" applyFont="1"/>
    <xf numFmtId="167" fontId="8" fillId="0" borderId="0" xfId="174" applyNumberFormat="1" applyFont="1"/>
    <xf numFmtId="164" fontId="97" fillId="0" borderId="0" xfId="173" applyNumberFormat="1" applyFont="1"/>
    <xf numFmtId="167" fontId="97" fillId="0" borderId="0" xfId="174" applyNumberFormat="1" applyFont="1"/>
    <xf numFmtId="164" fontId="96" fillId="0" borderId="0" xfId="173" applyNumberFormat="1" applyFont="1" applyFill="1"/>
    <xf numFmtId="0" fontId="97" fillId="0" borderId="0" xfId="173" applyFont="1" applyAlignment="1">
      <alignment horizontal="left"/>
    </xf>
    <xf numFmtId="0" fontId="31" fillId="33" borderId="0" xfId="0" applyFont="1" applyFill="1" applyBorder="1" applyAlignment="1">
      <alignment horizontal="left" vertical="top"/>
    </xf>
    <xf numFmtId="0" fontId="31" fillId="33" borderId="0" xfId="0" applyFont="1" applyFill="1" applyBorder="1" applyAlignment="1">
      <alignment horizontal="right" vertical="center"/>
    </xf>
    <xf numFmtId="164" fontId="31" fillId="33" borderId="0" xfId="0" applyNumberFormat="1" applyFont="1" applyFill="1" applyBorder="1" applyAlignment="1">
      <alignment horizontal="right" vertical="top"/>
    </xf>
    <xf numFmtId="0" fontId="29" fillId="33" borderId="32" xfId="0" applyFont="1" applyFill="1" applyBorder="1" applyAlignment="1">
      <alignment horizontal="left" indent="1"/>
    </xf>
    <xf numFmtId="164" fontId="29" fillId="33" borderId="32" xfId="0" applyNumberFormat="1" applyFont="1" applyFill="1" applyBorder="1" applyAlignment="1">
      <alignment horizontal="right" vertical="top"/>
    </xf>
    <xf numFmtId="0" fontId="29" fillId="33" borderId="33" xfId="0" applyFont="1" applyFill="1" applyBorder="1" applyAlignment="1">
      <alignment horizontal="left" indent="1"/>
    </xf>
    <xf numFmtId="164" fontId="29" fillId="33" borderId="33" xfId="0" applyNumberFormat="1" applyFont="1" applyFill="1" applyBorder="1" applyAlignment="1">
      <alignment horizontal="right" vertical="top"/>
    </xf>
    <xf numFmtId="9" fontId="33" fillId="33" borderId="0" xfId="41" applyFont="1" applyFill="1" applyBorder="1" applyAlignment="1">
      <alignment horizontal="right" vertical="top"/>
    </xf>
    <xf numFmtId="164" fontId="33" fillId="33" borderId="0" xfId="0" applyNumberFormat="1" applyFont="1" applyFill="1" applyBorder="1" applyAlignment="1">
      <alignment horizontal="right" vertical="top"/>
    </xf>
    <xf numFmtId="164" fontId="32" fillId="33" borderId="0" xfId="0" applyNumberFormat="1" applyFont="1" applyFill="1" applyBorder="1" applyAlignment="1">
      <alignment horizontal="right" vertical="top"/>
    </xf>
    <xf numFmtId="0" fontId="31" fillId="33" borderId="31" xfId="0" applyFont="1" applyFill="1" applyBorder="1" applyAlignment="1">
      <alignment horizontal="right" vertical="top"/>
    </xf>
    <xf numFmtId="0" fontId="29" fillId="33" borderId="0" xfId="0" applyFont="1" applyFill="1" applyBorder="1" applyAlignment="1">
      <alignment horizontal="left" indent="1"/>
    </xf>
    <xf numFmtId="164" fontId="29" fillId="33" borderId="0" xfId="0" applyNumberFormat="1" applyFont="1" applyFill="1" applyBorder="1" applyAlignment="1">
      <alignment horizontal="right" vertical="top"/>
    </xf>
    <xf numFmtId="167" fontId="31" fillId="33" borderId="35" xfId="41" applyNumberFormat="1" applyFont="1" applyFill="1" applyBorder="1" applyAlignment="1">
      <alignment horizontal="right" vertical="top"/>
    </xf>
    <xf numFmtId="167" fontId="29" fillId="33" borderId="35" xfId="41" applyNumberFormat="1" applyFont="1" applyFill="1" applyBorder="1" applyAlignment="1">
      <alignment horizontal="right" vertical="top"/>
    </xf>
    <xf numFmtId="167" fontId="31" fillId="33" borderId="35" xfId="41" applyNumberFormat="1" applyFont="1" applyFill="1" applyBorder="1" applyAlignment="1">
      <alignment vertical="top"/>
    </xf>
    <xf numFmtId="167" fontId="29" fillId="33" borderId="35" xfId="41" applyNumberFormat="1" applyFont="1" applyFill="1" applyBorder="1" applyAlignment="1">
      <alignment vertical="top"/>
    </xf>
    <xf numFmtId="167" fontId="29" fillId="33" borderId="35" xfId="0" applyNumberFormat="1" applyFont="1" applyFill="1" applyBorder="1" applyAlignment="1">
      <alignment horizontal="right" vertical="top"/>
    </xf>
    <xf numFmtId="0" fontId="39" fillId="0" borderId="0" xfId="150" applyFont="1"/>
    <xf numFmtId="164" fontId="39" fillId="0" borderId="0" xfId="150" applyNumberFormat="1" applyFont="1"/>
    <xf numFmtId="0" fontId="33" fillId="0" borderId="0" xfId="150" applyFont="1" applyFill="1"/>
    <xf numFmtId="0" fontId="31" fillId="33" borderId="31" xfId="0" applyFont="1" applyFill="1" applyBorder="1" applyAlignment="1">
      <alignment horizontal="left" vertical="top" wrapText="1"/>
    </xf>
    <xf numFmtId="0" fontId="31" fillId="33" borderId="31" xfId="0" applyFont="1" applyFill="1" applyBorder="1" applyAlignment="1">
      <alignment horizontal="left" vertical="top"/>
    </xf>
    <xf numFmtId="0" fontId="86" fillId="0" borderId="0" xfId="150" applyFont="1"/>
    <xf numFmtId="0" fontId="8" fillId="0" borderId="0" xfId="150"/>
    <xf numFmtId="0" fontId="55" fillId="0" borderId="0" xfId="150" applyFont="1"/>
    <xf numFmtId="0" fontId="99" fillId="0" borderId="0" xfId="152" applyFont="1" applyAlignment="1">
      <alignment horizontal="left"/>
    </xf>
    <xf numFmtId="171" fontId="99" fillId="0" borderId="0" xfId="152" applyNumberFormat="1" applyFont="1" applyAlignment="1">
      <alignment horizontal="left"/>
    </xf>
    <xf numFmtId="0" fontId="85" fillId="0" borderId="0" xfId="171" applyFill="1"/>
    <xf numFmtId="0" fontId="31" fillId="33" borderId="31" xfId="0" applyFont="1" applyFill="1" applyBorder="1" applyAlignment="1">
      <alignment horizontal="left" vertical="top"/>
    </xf>
    <xf numFmtId="164" fontId="33" fillId="33" borderId="34" xfId="0" applyNumberFormat="1" applyFont="1" applyFill="1" applyBorder="1" applyAlignment="1">
      <alignment horizontal="right" vertical="top"/>
    </xf>
    <xf numFmtId="164" fontId="33" fillId="33" borderId="31" xfId="0" applyNumberFormat="1" applyFont="1" applyFill="1" applyBorder="1" applyAlignment="1">
      <alignment horizontal="right" vertical="top"/>
    </xf>
    <xf numFmtId="164" fontId="33" fillId="33" borderId="35" xfId="0" applyNumberFormat="1" applyFont="1" applyFill="1" applyBorder="1" applyAlignment="1">
      <alignment horizontal="right" vertical="top"/>
    </xf>
    <xf numFmtId="164" fontId="32" fillId="33" borderId="31" xfId="0" applyNumberFormat="1" applyFont="1" applyFill="1" applyBorder="1" applyAlignment="1">
      <alignment horizontal="right" vertical="top"/>
    </xf>
    <xf numFmtId="164" fontId="32" fillId="33" borderId="34" xfId="0" applyNumberFormat="1" applyFont="1" applyFill="1" applyBorder="1" applyAlignment="1">
      <alignment horizontal="right" vertical="top"/>
    </xf>
    <xf numFmtId="164" fontId="32" fillId="33" borderId="35" xfId="0" applyNumberFormat="1" applyFont="1" applyFill="1" applyBorder="1" applyAlignment="1">
      <alignment horizontal="right" vertical="top"/>
    </xf>
    <xf numFmtId="164" fontId="32" fillId="33" borderId="34" xfId="0" applyNumberFormat="1" applyFont="1" applyFill="1" applyBorder="1" applyAlignment="1">
      <alignment vertical="top"/>
    </xf>
    <xf numFmtId="164" fontId="32" fillId="33" borderId="31" xfId="0" applyNumberFormat="1" applyFont="1" applyFill="1" applyBorder="1" applyAlignment="1">
      <alignment vertical="top"/>
    </xf>
    <xf numFmtId="164" fontId="32" fillId="33" borderId="35" xfId="0" applyNumberFormat="1" applyFont="1" applyFill="1" applyBorder="1" applyAlignment="1">
      <alignment vertical="top"/>
    </xf>
    <xf numFmtId="164" fontId="33" fillId="33" borderId="34" xfId="0" applyNumberFormat="1" applyFont="1" applyFill="1" applyBorder="1" applyAlignment="1">
      <alignment vertical="top"/>
    </xf>
    <xf numFmtId="164" fontId="33" fillId="33" borderId="31" xfId="0" applyNumberFormat="1" applyFont="1" applyFill="1" applyBorder="1" applyAlignment="1">
      <alignment vertical="top"/>
    </xf>
    <xf numFmtId="164" fontId="33" fillId="33" borderId="35" xfId="0" applyNumberFormat="1" applyFont="1" applyFill="1" applyBorder="1" applyAlignment="1">
      <alignment vertical="top"/>
    </xf>
    <xf numFmtId="0" fontId="82" fillId="0" borderId="0" xfId="0" applyFont="1" applyFill="1" applyBorder="1"/>
    <xf numFmtId="164" fontId="27" fillId="0" borderId="0" xfId="0" applyNumberFormat="1" applyFont="1" applyFill="1" applyBorder="1"/>
    <xf numFmtId="0" fontId="92" fillId="0" borderId="0" xfId="168" applyFont="1" applyAlignment="1">
      <alignment horizontal="left" vertical="center" wrapText="1"/>
    </xf>
    <xf numFmtId="0" fontId="91" fillId="0" borderId="0" xfId="168" applyFont="1" applyAlignment="1">
      <alignment horizontal="left" vertical="center" wrapText="1"/>
    </xf>
    <xf numFmtId="0" fontId="75" fillId="0" borderId="0" xfId="168" applyFont="1" applyAlignment="1">
      <alignment horizontal="center"/>
    </xf>
    <xf numFmtId="49" fontId="75" fillId="0" borderId="0" xfId="168" applyNumberFormat="1" applyFont="1" applyAlignment="1">
      <alignment horizontal="center" vertical="center"/>
    </xf>
    <xf numFmtId="49" fontId="39" fillId="0" borderId="0" xfId="168" applyNumberFormat="1" applyFont="1" applyAlignment="1">
      <alignment horizontal="center" vertical="center"/>
    </xf>
    <xf numFmtId="0" fontId="46" fillId="0" borderId="0" xfId="43" applyFont="1" applyFill="1" applyBorder="1" applyAlignment="1">
      <alignment horizontal="justify" vertical="top" wrapText="1"/>
    </xf>
    <xf numFmtId="0" fontId="46" fillId="0" borderId="0" xfId="0" applyFont="1" applyFill="1" applyAlignment="1">
      <alignment vertical="top" wrapText="1"/>
    </xf>
    <xf numFmtId="0" fontId="97" fillId="0" borderId="0" xfId="173" applyFont="1" applyAlignment="1">
      <alignment horizontal="center" vertical="center"/>
    </xf>
    <xf numFmtId="164" fontId="31" fillId="33" borderId="31" xfId="0" applyNumberFormat="1" applyFont="1" applyFill="1" applyBorder="1" applyAlignment="1">
      <alignment horizontal="right" vertical="top"/>
    </xf>
    <xf numFmtId="0" fontId="29" fillId="33" borderId="31" xfId="0" applyFont="1" applyFill="1" applyBorder="1" applyAlignment="1">
      <alignment horizontal="left" vertical="center" wrapText="1" indent="1"/>
    </xf>
    <xf numFmtId="164" fontId="29" fillId="33" borderId="34" xfId="0" applyNumberFormat="1" applyFont="1" applyFill="1" applyBorder="1" applyAlignment="1">
      <alignment horizontal="center" vertical="top"/>
    </xf>
    <xf numFmtId="164" fontId="29" fillId="33" borderId="31" xfId="0" applyNumberFormat="1" applyFont="1" applyFill="1" applyBorder="1" applyAlignment="1">
      <alignment horizontal="center" vertical="top"/>
    </xf>
    <xf numFmtId="164" fontId="29" fillId="33" borderId="35" xfId="0" applyNumberFormat="1" applyFont="1" applyFill="1" applyBorder="1" applyAlignment="1">
      <alignment horizontal="center" vertical="top"/>
    </xf>
    <xf numFmtId="164" fontId="33" fillId="33" borderId="34" xfId="0" applyNumberFormat="1" applyFont="1" applyFill="1" applyBorder="1" applyAlignment="1">
      <alignment horizontal="center" vertical="top"/>
    </xf>
    <xf numFmtId="164" fontId="33" fillId="33" borderId="31" xfId="0" applyNumberFormat="1" applyFont="1" applyFill="1" applyBorder="1" applyAlignment="1">
      <alignment horizontal="center" vertical="top"/>
    </xf>
    <xf numFmtId="164" fontId="33" fillId="33" borderId="35" xfId="0" applyNumberFormat="1" applyFont="1" applyFill="1" applyBorder="1" applyAlignment="1">
      <alignment horizontal="center" vertical="top"/>
    </xf>
    <xf numFmtId="0" fontId="31" fillId="33" borderId="31" xfId="0" applyFont="1" applyFill="1" applyBorder="1" applyAlignment="1">
      <alignment horizontal="left" vertical="top"/>
    </xf>
    <xf numFmtId="0" fontId="31" fillId="33" borderId="34" xfId="0" applyFont="1" applyFill="1" applyBorder="1" applyAlignment="1">
      <alignment horizontal="center" vertical="top"/>
    </xf>
    <xf numFmtId="0" fontId="31" fillId="33" borderId="31" xfId="0" applyFont="1" applyFill="1" applyBorder="1" applyAlignment="1">
      <alignment horizontal="center" vertical="top"/>
    </xf>
    <xf numFmtId="0" fontId="31" fillId="33" borderId="35" xfId="0" applyFont="1" applyFill="1" applyBorder="1" applyAlignment="1">
      <alignment horizontal="center" vertical="top"/>
    </xf>
    <xf numFmtId="0" fontId="31" fillId="33" borderId="31" xfId="0" applyFont="1" applyFill="1" applyBorder="1" applyAlignment="1">
      <alignment horizontal="right" vertical="top"/>
    </xf>
    <xf numFmtId="0" fontId="31" fillId="33" borderId="31" xfId="0" applyFont="1" applyFill="1" applyBorder="1" applyAlignment="1">
      <alignment horizontal="left" vertical="top" wrapText="1"/>
    </xf>
    <xf numFmtId="164" fontId="31" fillId="33" borderId="34" xfId="0" applyNumberFormat="1" applyFont="1" applyFill="1" applyBorder="1" applyAlignment="1">
      <alignment horizontal="center" vertical="top"/>
    </xf>
    <xf numFmtId="164" fontId="31" fillId="33" borderId="31" xfId="0" applyNumberFormat="1" applyFont="1" applyFill="1" applyBorder="1" applyAlignment="1">
      <alignment horizontal="center" vertical="top"/>
    </xf>
    <xf numFmtId="164" fontId="31" fillId="33" borderId="35" xfId="0" applyNumberFormat="1" applyFont="1" applyFill="1" applyBorder="1" applyAlignment="1">
      <alignment horizontal="center" vertical="top"/>
    </xf>
    <xf numFmtId="164" fontId="32" fillId="33" borderId="31" xfId="0" applyNumberFormat="1" applyFont="1" applyFill="1" applyBorder="1" applyAlignment="1">
      <alignment horizontal="center" vertical="top"/>
    </xf>
    <xf numFmtId="164" fontId="32" fillId="33" borderId="34" xfId="0" applyNumberFormat="1" applyFont="1" applyFill="1" applyBorder="1" applyAlignment="1">
      <alignment horizontal="center" vertical="top"/>
    </xf>
    <xf numFmtId="164" fontId="32" fillId="33" borderId="35" xfId="0" applyNumberFormat="1" applyFont="1" applyFill="1" applyBorder="1" applyAlignment="1">
      <alignment horizontal="center" vertical="top"/>
    </xf>
    <xf numFmtId="0" fontId="31" fillId="33" borderId="37" xfId="0" applyFont="1" applyFill="1" applyBorder="1" applyAlignment="1">
      <alignment horizontal="left" vertical="top"/>
    </xf>
    <xf numFmtId="0" fontId="31" fillId="33" borderId="38" xfId="0" applyFont="1" applyFill="1" applyBorder="1" applyAlignment="1">
      <alignment horizontal="left" vertical="top"/>
    </xf>
    <xf numFmtId="0" fontId="31" fillId="0" borderId="0" xfId="0" applyFont="1" applyFill="1" applyBorder="1" applyAlignment="1">
      <alignment horizontal="center" vertical="center"/>
    </xf>
    <xf numFmtId="0" fontId="31" fillId="33" borderId="37" xfId="0" applyFont="1" applyFill="1" applyBorder="1" applyAlignment="1">
      <alignment horizontal="right" vertical="top"/>
    </xf>
    <xf numFmtId="0" fontId="31" fillId="33" borderId="38" xfId="0" applyFont="1" applyFill="1" applyBorder="1" applyAlignment="1">
      <alignment horizontal="right" vertical="top"/>
    </xf>
    <xf numFmtId="0" fontId="31" fillId="19" borderId="18" xfId="0" applyFont="1" applyFill="1" applyBorder="1" applyAlignment="1">
      <alignment horizontal="center"/>
    </xf>
    <xf numFmtId="0" fontId="31" fillId="19" borderId="13" xfId="0" applyFont="1" applyFill="1" applyBorder="1" applyAlignment="1">
      <alignment horizontal="center"/>
    </xf>
    <xf numFmtId="0" fontId="31" fillId="19" borderId="0" xfId="0" applyFont="1" applyFill="1" applyBorder="1" applyAlignment="1">
      <alignment horizontal="right"/>
    </xf>
    <xf numFmtId="0" fontId="31" fillId="19" borderId="14" xfId="0" applyFont="1" applyFill="1" applyBorder="1" applyAlignment="1">
      <alignment horizontal="right"/>
    </xf>
    <xf numFmtId="0" fontId="31" fillId="19" borderId="20" xfId="0" applyFont="1" applyFill="1" applyBorder="1" applyAlignment="1">
      <alignment horizontal="right"/>
    </xf>
    <xf numFmtId="0" fontId="29" fillId="19" borderId="16" xfId="0" applyFont="1" applyFill="1" applyBorder="1" applyAlignment="1">
      <alignment horizontal="right"/>
    </xf>
    <xf numFmtId="0" fontId="29" fillId="19" borderId="9" xfId="0" applyFont="1" applyFill="1" applyBorder="1" applyAlignment="1">
      <alignment horizontal="right"/>
    </xf>
    <xf numFmtId="0" fontId="29" fillId="19" borderId="15" xfId="0" applyFont="1" applyFill="1" applyBorder="1" applyAlignment="1">
      <alignment horizontal="right"/>
    </xf>
    <xf numFmtId="0" fontId="31" fillId="19" borderId="19" xfId="0" applyFont="1" applyFill="1" applyBorder="1" applyAlignment="1">
      <alignment horizontal="center"/>
    </xf>
    <xf numFmtId="164" fontId="31" fillId="18" borderId="10" xfId="0" applyNumberFormat="1" applyFont="1" applyFill="1" applyBorder="1" applyAlignment="1">
      <alignment horizontal="left" vertical="center"/>
    </xf>
    <xf numFmtId="164" fontId="31" fillId="18" borderId="9" xfId="0" applyNumberFormat="1" applyFont="1" applyFill="1" applyBorder="1" applyAlignment="1">
      <alignment horizontal="left" vertical="center"/>
    </xf>
    <xf numFmtId="164" fontId="31" fillId="18" borderId="26" xfId="0" applyNumberFormat="1" applyFont="1" applyFill="1" applyBorder="1" applyAlignment="1">
      <alignment horizontal="center"/>
    </xf>
    <xf numFmtId="164" fontId="31" fillId="18" borderId="27" xfId="0" applyNumberFormat="1" applyFont="1" applyFill="1" applyBorder="1" applyAlignment="1">
      <alignment horizontal="center"/>
    </xf>
    <xf numFmtId="0" fontId="31" fillId="18" borderId="10" xfId="0" applyFont="1" applyFill="1" applyBorder="1" applyAlignment="1">
      <alignment horizontal="left" vertical="center"/>
    </xf>
    <xf numFmtId="0" fontId="31" fillId="18" borderId="0" xfId="0" applyFont="1" applyFill="1" applyBorder="1" applyAlignment="1">
      <alignment horizontal="left" vertical="center"/>
    </xf>
    <xf numFmtId="164" fontId="31" fillId="18" borderId="28" xfId="0" applyNumberFormat="1" applyFont="1" applyFill="1" applyBorder="1" applyAlignment="1">
      <alignment horizontal="center"/>
    </xf>
    <xf numFmtId="0" fontId="29" fillId="19" borderId="16" xfId="0" applyFont="1" applyFill="1" applyBorder="1" applyAlignment="1">
      <alignment horizontal="right" vertical="center"/>
    </xf>
    <xf numFmtId="0" fontId="29" fillId="19" borderId="9" xfId="0" applyFont="1" applyFill="1" applyBorder="1" applyAlignment="1">
      <alignment horizontal="right" vertical="center"/>
    </xf>
  </cellXfs>
  <cellStyles count="175">
    <cellStyle name="$l0 Row" xfId="130" xr:uid="{00000000-0005-0000-0000-000000000000}"/>
    <cellStyle name="$l1 Row" xfId="131" xr:uid="{00000000-0005-0000-0000-000001000000}"/>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2" xfId="111" xr:uid="{00000000-0005-0000-0000-000014000000}"/>
    <cellStyle name="Datum" xfId="112" xr:uid="{00000000-0005-0000-0000-000015000000}"/>
    <cellStyle name="F2" xfId="113" xr:uid="{00000000-0005-0000-0000-000016000000}"/>
    <cellStyle name="F3" xfId="114" xr:uid="{00000000-0005-0000-0000-000017000000}"/>
    <cellStyle name="F4" xfId="115" xr:uid="{00000000-0005-0000-0000-000018000000}"/>
    <cellStyle name="F5" xfId="116" xr:uid="{00000000-0005-0000-0000-000019000000}"/>
    <cellStyle name="F6" xfId="117" xr:uid="{00000000-0005-0000-0000-00001A000000}"/>
    <cellStyle name="F7" xfId="118" xr:uid="{00000000-0005-0000-0000-00001B000000}"/>
    <cellStyle name="F8" xfId="119" xr:uid="{00000000-0005-0000-0000-00001C000000}"/>
    <cellStyle name="Finanční0" xfId="120" xr:uid="{00000000-0005-0000-0000-00001D000000}"/>
    <cellStyle name="Fixed" xfId="58" xr:uid="{00000000-0005-0000-0000-00001E000000}"/>
    <cellStyle name="HEADING1" xfId="121" xr:uid="{00000000-0005-0000-0000-00001F000000}"/>
    <cellStyle name="HEADING2" xfId="122" xr:uid="{00000000-0005-0000-0000-000020000000}"/>
    <cellStyle name="Hypertextový odkaz" xfId="171" builtinId="8"/>
    <cellStyle name="Hypertextový odkaz 2" xfId="47" xr:uid="{00000000-0005-0000-0000-000021000000}"/>
    <cellStyle name="Kontrolní buňka" xfId="20" builtinId="23" customBuiltin="1"/>
    <cellStyle name="Měna0" xfId="123" xr:uid="{00000000-0005-0000-0000-000024000000}"/>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al" xfId="124" xr:uid="{00000000-0005-0000-0000-00002B000000}"/>
    <cellStyle name="Normální" xfId="0" builtinId="0"/>
    <cellStyle name="Normální 10" xfId="100" xr:uid="{00000000-0005-0000-0000-00002D000000}"/>
    <cellStyle name="Normální 10 2" xfId="139" xr:uid="{00000000-0005-0000-0000-00002E000000}"/>
    <cellStyle name="Normální 10 3" xfId="151" xr:uid="{00000000-0005-0000-0000-00002F000000}"/>
    <cellStyle name="Normální 11" xfId="110" xr:uid="{00000000-0005-0000-0000-000030000000}"/>
    <cellStyle name="Normální 12" xfId="128" xr:uid="{00000000-0005-0000-0000-000031000000}"/>
    <cellStyle name="Normální 12 2" xfId="147" xr:uid="{00000000-0005-0000-0000-000032000000}"/>
    <cellStyle name="Normální 12 2 2" xfId="150" xr:uid="{00000000-0005-0000-0000-000033000000}"/>
    <cellStyle name="Normální 12 3" xfId="152" xr:uid="{00000000-0005-0000-0000-000034000000}"/>
    <cellStyle name="Normální 13" xfId="132" xr:uid="{00000000-0005-0000-0000-000035000000}"/>
    <cellStyle name="Normální 13 2" xfId="149" xr:uid="{00000000-0005-0000-0000-000036000000}"/>
    <cellStyle name="Normální 13 3" xfId="153" xr:uid="{00000000-0005-0000-0000-000037000000}"/>
    <cellStyle name="Normální 14" xfId="173" xr:uid="{4669F200-2867-45FB-8EC9-D5679104F2C4}"/>
    <cellStyle name="Normální 19" xfId="169" xr:uid="{8402CB00-FF53-419C-83D1-AFE65A98DBF0}"/>
    <cellStyle name="Normální 19 2" xfId="170" xr:uid="{6D95584E-CFCD-452C-9F27-53B53D80770F}"/>
    <cellStyle name="Normální 19 2 2" xfId="172" xr:uid="{22402AB5-EA49-46C1-AE0D-E421212159FB}"/>
    <cellStyle name="Normální 2" xfId="43" xr:uid="{00000000-0005-0000-0000-000038000000}"/>
    <cellStyle name="Normální 2 2" xfId="55" xr:uid="{00000000-0005-0000-0000-000039000000}"/>
    <cellStyle name="Normální 2 2 2" xfId="57" xr:uid="{00000000-0005-0000-0000-00003A000000}"/>
    <cellStyle name="Normální 2 3" xfId="61" xr:uid="{00000000-0005-0000-0000-00003B000000}"/>
    <cellStyle name="Normální 2 7" xfId="168" xr:uid="{4AB1B394-F26C-49A2-AB4A-B3DBD81C00F3}"/>
    <cellStyle name="Normální 3" xfId="45" xr:uid="{00000000-0005-0000-0000-00003C000000}"/>
    <cellStyle name="Normální 3 2" xfId="48" xr:uid="{00000000-0005-0000-0000-00003D000000}"/>
    <cellStyle name="Normální 4" xfId="49" xr:uid="{00000000-0005-0000-0000-00003E000000}"/>
    <cellStyle name="Normální 4 2" xfId="101" xr:uid="{00000000-0005-0000-0000-00003F000000}"/>
    <cellStyle name="Normální 4 2 2" xfId="140" xr:uid="{00000000-0005-0000-0000-000040000000}"/>
    <cellStyle name="Normální 4 2 3" xfId="154" xr:uid="{00000000-0005-0000-0000-000041000000}"/>
    <cellStyle name="Normální 4 3" xfId="133" xr:uid="{00000000-0005-0000-0000-000042000000}"/>
    <cellStyle name="Normální 4 4" xfId="155" xr:uid="{00000000-0005-0000-0000-000043000000}"/>
    <cellStyle name="Normální 5" xfId="56" xr:uid="{00000000-0005-0000-0000-000044000000}"/>
    <cellStyle name="Normální 5 2" xfId="59" xr:uid="{00000000-0005-0000-0000-000045000000}"/>
    <cellStyle name="Normální 5 2 2" xfId="104" xr:uid="{00000000-0005-0000-0000-000046000000}"/>
    <cellStyle name="Normální 5 2 2 2" xfId="142" xr:uid="{00000000-0005-0000-0000-000047000000}"/>
    <cellStyle name="Normální 5 2 2 3" xfId="156" xr:uid="{00000000-0005-0000-0000-000048000000}"/>
    <cellStyle name="Normální 5 2 3" xfId="135" xr:uid="{00000000-0005-0000-0000-000049000000}"/>
    <cellStyle name="Normální 5 2 4" xfId="157" xr:uid="{00000000-0005-0000-0000-00004A000000}"/>
    <cellStyle name="Normální 5 3" xfId="95" xr:uid="{00000000-0005-0000-0000-00004B000000}"/>
    <cellStyle name="Normální 5 4" xfId="103" xr:uid="{00000000-0005-0000-0000-00004C000000}"/>
    <cellStyle name="Normální 5 4 2" xfId="141" xr:uid="{00000000-0005-0000-0000-00004D000000}"/>
    <cellStyle name="Normální 5 4 3" xfId="158" xr:uid="{00000000-0005-0000-0000-00004E000000}"/>
    <cellStyle name="Normální 5 5" xfId="134" xr:uid="{00000000-0005-0000-0000-00004F000000}"/>
    <cellStyle name="Normální 5 6" xfId="159" xr:uid="{00000000-0005-0000-0000-000050000000}"/>
    <cellStyle name="Normální 6" xfId="60" xr:uid="{00000000-0005-0000-0000-000051000000}"/>
    <cellStyle name="Normální 6 2" xfId="106" xr:uid="{00000000-0005-0000-0000-000052000000}"/>
    <cellStyle name="Normální 7" xfId="96" xr:uid="{00000000-0005-0000-0000-000053000000}"/>
    <cellStyle name="Normální 7 2" xfId="99" xr:uid="{00000000-0005-0000-0000-000054000000}"/>
    <cellStyle name="Normální 7 3" xfId="107" xr:uid="{00000000-0005-0000-0000-000055000000}"/>
    <cellStyle name="Normální 7 3 2" xfId="144" xr:uid="{00000000-0005-0000-0000-000056000000}"/>
    <cellStyle name="Normální 7 3 3" xfId="160" xr:uid="{00000000-0005-0000-0000-000057000000}"/>
    <cellStyle name="Normální 7 4" xfId="136" xr:uid="{00000000-0005-0000-0000-000058000000}"/>
    <cellStyle name="Normální 7 5" xfId="161" xr:uid="{00000000-0005-0000-0000-000059000000}"/>
    <cellStyle name="Normální 8" xfId="97" xr:uid="{00000000-0005-0000-0000-00005A000000}"/>
    <cellStyle name="Normální 8 2" xfId="108" xr:uid="{00000000-0005-0000-0000-00005B000000}"/>
    <cellStyle name="Normální 8 2 2" xfId="145" xr:uid="{00000000-0005-0000-0000-00005C000000}"/>
    <cellStyle name="Normální 8 2 3" xfId="162" xr:uid="{00000000-0005-0000-0000-00005D000000}"/>
    <cellStyle name="Normální 8 3" xfId="137" xr:uid="{00000000-0005-0000-0000-00005E000000}"/>
    <cellStyle name="Normální 8 4" xfId="163" xr:uid="{00000000-0005-0000-0000-00005F000000}"/>
    <cellStyle name="Normální 9" xfId="98" xr:uid="{00000000-0005-0000-0000-000060000000}"/>
    <cellStyle name="Normální 9 2" xfId="109" xr:uid="{00000000-0005-0000-0000-000061000000}"/>
    <cellStyle name="Normální 9 2 2" xfId="146" xr:uid="{00000000-0005-0000-0000-000062000000}"/>
    <cellStyle name="Normální 9 2 3" xfId="164" xr:uid="{00000000-0005-0000-0000-000063000000}"/>
    <cellStyle name="Normální 9 3" xfId="138" xr:uid="{00000000-0005-0000-0000-000064000000}"/>
    <cellStyle name="Normální 9 4" xfId="165" xr:uid="{00000000-0005-0000-0000-000065000000}"/>
    <cellStyle name="normální_meszpr 12_2011-draft pro úpravy" xfId="42" xr:uid="{00000000-0005-0000-0000-000066000000}"/>
    <cellStyle name="Pevný" xfId="125" xr:uid="{00000000-0005-0000-0000-000067000000}"/>
    <cellStyle name="Poznámka" xfId="27" builtinId="10" customBuiltin="1"/>
    <cellStyle name="Procenta" xfId="41" builtinId="5"/>
    <cellStyle name="Procenta 2" xfId="44" xr:uid="{00000000-0005-0000-0000-00006A000000}"/>
    <cellStyle name="Procenta 2 2" xfId="50" xr:uid="{00000000-0005-0000-0000-00006B000000}"/>
    <cellStyle name="Procenta 2 3" xfId="102" xr:uid="{00000000-0005-0000-0000-00006C000000}"/>
    <cellStyle name="Procenta 3" xfId="105" xr:uid="{00000000-0005-0000-0000-00006D000000}"/>
    <cellStyle name="Procenta 3 2" xfId="129" xr:uid="{00000000-0005-0000-0000-00006E000000}"/>
    <cellStyle name="Procenta 3 2 2" xfId="148" xr:uid="{00000000-0005-0000-0000-00006F000000}"/>
    <cellStyle name="Procenta 3 2 3" xfId="166" xr:uid="{00000000-0005-0000-0000-000070000000}"/>
    <cellStyle name="Procenta 3 3" xfId="143" xr:uid="{00000000-0005-0000-0000-000071000000}"/>
    <cellStyle name="Procenta 3 4" xfId="167" xr:uid="{00000000-0005-0000-0000-000072000000}"/>
    <cellStyle name="Procenta 4" xfId="174" xr:uid="{BB4B7D1F-01B3-433F-BA24-9D066AF4D4CC}"/>
    <cellStyle name="Propojená buňka" xfId="28" builtinId="24" customBuiltin="1"/>
    <cellStyle name="SAPBEXaggData" xfId="51" xr:uid="{00000000-0005-0000-0000-000074000000}"/>
    <cellStyle name="SAPBEXaggDataEmph" xfId="62" xr:uid="{00000000-0005-0000-0000-000075000000}"/>
    <cellStyle name="SAPBEXaggItem" xfId="52" xr:uid="{00000000-0005-0000-0000-000076000000}"/>
    <cellStyle name="SAPBEXaggItemX" xfId="63" xr:uid="{00000000-0005-0000-0000-000077000000}"/>
    <cellStyle name="SAPBEXexcBad7" xfId="64" xr:uid="{00000000-0005-0000-0000-000078000000}"/>
    <cellStyle name="SAPBEXexcBad8" xfId="65" xr:uid="{00000000-0005-0000-0000-000079000000}"/>
    <cellStyle name="SAPBEXexcBad9" xfId="66" xr:uid="{00000000-0005-0000-0000-00007A000000}"/>
    <cellStyle name="SAPBEXexcCritical4" xfId="67" xr:uid="{00000000-0005-0000-0000-00007B000000}"/>
    <cellStyle name="SAPBEXexcCritical5" xfId="68" xr:uid="{00000000-0005-0000-0000-00007C000000}"/>
    <cellStyle name="SAPBEXexcCritical6" xfId="69" xr:uid="{00000000-0005-0000-0000-00007D000000}"/>
    <cellStyle name="SAPBEXexcGood1" xfId="70" xr:uid="{00000000-0005-0000-0000-00007E000000}"/>
    <cellStyle name="SAPBEXexcGood2" xfId="71" xr:uid="{00000000-0005-0000-0000-00007F000000}"/>
    <cellStyle name="SAPBEXexcGood3" xfId="72" xr:uid="{00000000-0005-0000-0000-000080000000}"/>
    <cellStyle name="SAPBEXfilterDrill" xfId="73" xr:uid="{00000000-0005-0000-0000-000081000000}"/>
    <cellStyle name="SAPBEXfilterItem" xfId="74" xr:uid="{00000000-0005-0000-0000-000082000000}"/>
    <cellStyle name="SAPBEXfilterText" xfId="75" xr:uid="{00000000-0005-0000-0000-000083000000}"/>
    <cellStyle name="SAPBEXformats" xfId="76" xr:uid="{00000000-0005-0000-0000-000084000000}"/>
    <cellStyle name="SAPBEXheaderItem" xfId="77" xr:uid="{00000000-0005-0000-0000-000085000000}"/>
    <cellStyle name="SAPBEXheaderText" xfId="78" xr:uid="{00000000-0005-0000-0000-000086000000}"/>
    <cellStyle name="SAPBEXHLevel0" xfId="79" xr:uid="{00000000-0005-0000-0000-000087000000}"/>
    <cellStyle name="SAPBEXHLevel0X" xfId="80" xr:uid="{00000000-0005-0000-0000-000088000000}"/>
    <cellStyle name="SAPBEXHLevel1" xfId="81" xr:uid="{00000000-0005-0000-0000-000089000000}"/>
    <cellStyle name="SAPBEXHLevel1X" xfId="82" xr:uid="{00000000-0005-0000-0000-00008A000000}"/>
    <cellStyle name="SAPBEXHLevel2" xfId="83" xr:uid="{00000000-0005-0000-0000-00008B000000}"/>
    <cellStyle name="SAPBEXHLevel2X" xfId="84" xr:uid="{00000000-0005-0000-0000-00008C000000}"/>
    <cellStyle name="SAPBEXHLevel3" xfId="85" xr:uid="{00000000-0005-0000-0000-00008D000000}"/>
    <cellStyle name="SAPBEXHLevel3X" xfId="86" xr:uid="{00000000-0005-0000-0000-00008E000000}"/>
    <cellStyle name="SAPBEXchaText" xfId="53" xr:uid="{00000000-0005-0000-0000-00008F000000}"/>
    <cellStyle name="SAPBEXresData" xfId="87" xr:uid="{00000000-0005-0000-0000-000090000000}"/>
    <cellStyle name="SAPBEXresDataEmph" xfId="88" xr:uid="{00000000-0005-0000-0000-000091000000}"/>
    <cellStyle name="SAPBEXresItem" xfId="89" xr:uid="{00000000-0005-0000-0000-000092000000}"/>
    <cellStyle name="SAPBEXresItemX" xfId="90" xr:uid="{00000000-0005-0000-0000-000093000000}"/>
    <cellStyle name="SAPBEXstdData" xfId="54" xr:uid="{00000000-0005-0000-0000-000094000000}"/>
    <cellStyle name="SAPBEXstdDataEmph" xfId="91" xr:uid="{00000000-0005-0000-0000-000095000000}"/>
    <cellStyle name="SAPBEXstdItem" xfId="46" xr:uid="{00000000-0005-0000-0000-000096000000}"/>
    <cellStyle name="SAPBEXstdItemX" xfId="92" xr:uid="{00000000-0005-0000-0000-000097000000}"/>
    <cellStyle name="SAPBEXtitle" xfId="93" xr:uid="{00000000-0005-0000-0000-000098000000}"/>
    <cellStyle name="SAPBEXundefined" xfId="94" xr:uid="{00000000-0005-0000-0000-000099000000}"/>
    <cellStyle name="Správně" xfId="29" builtinId="26" customBuiltin="1"/>
    <cellStyle name="Špatně" xfId="19" builtinId="27"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126" xr:uid="{00000000-0005-0000-0000-0000A0000000}"/>
    <cellStyle name="Záhlaví 2" xfId="127" xr:uid="{00000000-0005-0000-0000-0000A1000000}"/>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596387"/>
      <color rgb="FF233060"/>
      <color rgb="FF000000"/>
      <color rgb="FFE86159"/>
      <color rgb="FF9196B0"/>
      <color rgb="FFC7CCD6"/>
      <color rgb="FFDF2B20"/>
      <color rgb="FFF0948F"/>
      <color rgb="FFD0D0D0"/>
      <color rgb="FFF7C9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charts/_rels/chart11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1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3.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28.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33.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38.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43.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48.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53.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58.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63.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68.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7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7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spPr>
            <a:solidFill>
              <a:srgbClr val="233060"/>
            </a:solidFill>
          </c:spPr>
          <c:invertIfNegative val="0"/>
          <c:cat>
            <c:numRef>
              <c:f>'3'!$P$4</c:f>
              <c:numCache>
                <c:formatCode>General</c:formatCode>
                <c:ptCount val="1"/>
              </c:numCache>
            </c:numRef>
          </c:cat>
          <c:val>
            <c:numRef>
              <c:f>'3'!$P$5</c:f>
              <c:numCache>
                <c:formatCode>General</c:formatCode>
                <c:ptCount val="1"/>
              </c:numCache>
            </c:numRef>
          </c:val>
          <c:extLst>
            <c:ext xmlns:c16="http://schemas.microsoft.com/office/drawing/2014/chart" uri="{C3380CC4-5D6E-409C-BE32-E72D297353CC}">
              <c16:uniqueId val="{00000000-CC98-4D4F-B5B8-A007A8ABFA98}"/>
            </c:ext>
          </c:extLst>
        </c:ser>
        <c:ser>
          <c:idx val="1"/>
          <c:order val="1"/>
          <c:tx>
            <c:strRef>
              <c:f>'3'!$O$6</c:f>
              <c:strCache>
                <c:ptCount val="1"/>
              </c:strCache>
            </c:strRef>
          </c:tx>
          <c:spPr>
            <a:solidFill>
              <a:srgbClr val="596387"/>
            </a:solidFill>
          </c:spPr>
          <c:invertIfNegative val="0"/>
          <c:cat>
            <c:numRef>
              <c:f>'3'!$P$4</c:f>
              <c:numCache>
                <c:formatCode>General</c:formatCode>
                <c:ptCount val="1"/>
              </c:numCache>
            </c:numRef>
          </c:cat>
          <c:val>
            <c:numRef>
              <c:f>'3'!$P$6</c:f>
              <c:numCache>
                <c:formatCode>General</c:formatCode>
                <c:ptCount val="1"/>
              </c:numCache>
            </c:numRef>
          </c:val>
          <c:extLst>
            <c:ext xmlns:c16="http://schemas.microsoft.com/office/drawing/2014/chart" uri="{C3380CC4-5D6E-409C-BE32-E72D297353CC}">
              <c16:uniqueId val="{00000001-CC98-4D4F-B5B8-A007A8ABFA98}"/>
            </c:ext>
          </c:extLst>
        </c:ser>
        <c:ser>
          <c:idx val="2"/>
          <c:order val="2"/>
          <c:tx>
            <c:strRef>
              <c:f>'3'!$O$7</c:f>
              <c:strCache>
                <c:ptCount val="1"/>
              </c:strCache>
            </c:strRef>
          </c:tx>
          <c:spPr>
            <a:solidFill>
              <a:srgbClr val="9196B0"/>
            </a:solidFill>
          </c:spPr>
          <c:invertIfNegative val="0"/>
          <c:cat>
            <c:numRef>
              <c:f>'3'!$P$4</c:f>
              <c:numCache>
                <c:formatCode>General</c:formatCode>
                <c:ptCount val="1"/>
              </c:numCache>
            </c:numRef>
          </c:cat>
          <c:val>
            <c:numRef>
              <c:f>'3'!$P$7</c:f>
              <c:numCache>
                <c:formatCode>0%</c:formatCode>
                <c:ptCount val="1"/>
              </c:numCache>
            </c:numRef>
          </c:val>
          <c:extLst>
            <c:ext xmlns:c16="http://schemas.microsoft.com/office/drawing/2014/chart" uri="{C3380CC4-5D6E-409C-BE32-E72D297353CC}">
              <c16:uniqueId val="{00000002-CC98-4D4F-B5B8-A007A8ABFA98}"/>
            </c:ext>
          </c:extLst>
        </c:ser>
        <c:ser>
          <c:idx val="3"/>
          <c:order val="3"/>
          <c:tx>
            <c:strRef>
              <c:f>'3'!$O$8</c:f>
              <c:strCache>
                <c:ptCount val="1"/>
              </c:strCache>
            </c:strRef>
          </c:tx>
          <c:spPr>
            <a:solidFill>
              <a:srgbClr val="C7CCD6"/>
            </a:solidFill>
          </c:spPr>
          <c:invertIfNegative val="0"/>
          <c:cat>
            <c:numRef>
              <c:f>'3'!$P$4</c:f>
              <c:numCache>
                <c:formatCode>General</c:formatCode>
                <c:ptCount val="1"/>
              </c:numCache>
            </c:numRef>
          </c:cat>
          <c:val>
            <c:numRef>
              <c:f>'3'!$P$8</c:f>
              <c:numCache>
                <c:formatCode>0%</c:formatCode>
                <c:ptCount val="1"/>
              </c:numCache>
            </c:numRef>
          </c:val>
          <c:extLst>
            <c:ext xmlns:c16="http://schemas.microsoft.com/office/drawing/2014/chart" uri="{C3380CC4-5D6E-409C-BE32-E72D297353CC}">
              <c16:uniqueId val="{00000003-CC98-4D4F-B5B8-A007A8ABFA98}"/>
            </c:ext>
          </c:extLst>
        </c:ser>
        <c:ser>
          <c:idx val="4"/>
          <c:order val="4"/>
          <c:tx>
            <c:strRef>
              <c:f>'3'!$O$9</c:f>
              <c:strCache>
                <c:ptCount val="1"/>
              </c:strCache>
            </c:strRef>
          </c:tx>
          <c:spPr>
            <a:solidFill>
              <a:schemeClr val="accent5"/>
            </a:solidFill>
          </c:spPr>
          <c:invertIfNegative val="0"/>
          <c:cat>
            <c:numRef>
              <c:f>'3'!$P$4</c:f>
              <c:numCache>
                <c:formatCode>General</c:formatCode>
                <c:ptCount val="1"/>
              </c:numCache>
            </c:numRef>
          </c:cat>
          <c:val>
            <c:numRef>
              <c:f>'3'!$P$9</c:f>
              <c:numCache>
                <c:formatCode>0%</c:formatCode>
                <c:ptCount val="1"/>
              </c:numCache>
            </c:numRef>
          </c:val>
          <c:extLst>
            <c:ext xmlns:c16="http://schemas.microsoft.com/office/drawing/2014/chart" uri="{C3380CC4-5D6E-409C-BE32-E72D297353CC}">
              <c16:uniqueId val="{00000004-CC98-4D4F-B5B8-A007A8ABFA98}"/>
            </c:ext>
          </c:extLst>
        </c:ser>
        <c:ser>
          <c:idx val="5"/>
          <c:order val="5"/>
          <c:tx>
            <c:strRef>
              <c:f>'3'!$O$10</c:f>
              <c:strCache>
                <c:ptCount val="1"/>
              </c:strCache>
            </c:strRef>
          </c:tx>
          <c:spPr>
            <a:solidFill>
              <a:srgbClr val="E86159"/>
            </a:solidFill>
          </c:spPr>
          <c:invertIfNegative val="0"/>
          <c:cat>
            <c:numRef>
              <c:f>'3'!$P$4</c:f>
              <c:numCache>
                <c:formatCode>General</c:formatCode>
                <c:ptCount val="1"/>
              </c:numCache>
            </c:numRef>
          </c:cat>
          <c:val>
            <c:numRef>
              <c:f>'3'!$P$10</c:f>
              <c:numCache>
                <c:formatCode>0%</c:formatCode>
                <c:ptCount val="1"/>
              </c:numCache>
            </c:numRef>
          </c:val>
          <c:extLst>
            <c:ext xmlns:c16="http://schemas.microsoft.com/office/drawing/2014/chart" uri="{C3380CC4-5D6E-409C-BE32-E72D297353CC}">
              <c16:uniqueId val="{00000005-CC98-4D4F-B5B8-A007A8ABFA98}"/>
            </c:ext>
          </c:extLst>
        </c:ser>
        <c:dLbls>
          <c:showLegendKey val="0"/>
          <c:showVal val="0"/>
          <c:showCatName val="0"/>
          <c:showSerName val="0"/>
          <c:showPercent val="0"/>
          <c:showBubbleSize val="0"/>
        </c:dLbls>
        <c:gapWidth val="150"/>
        <c:axId val="222032640"/>
        <c:axId val="222034176"/>
      </c:barChart>
      <c:catAx>
        <c:axId val="222032640"/>
        <c:scaling>
          <c:orientation val="minMax"/>
        </c:scaling>
        <c:delete val="1"/>
        <c:axPos val="b"/>
        <c:numFmt formatCode="General" sourceLinked="1"/>
        <c:majorTickMark val="out"/>
        <c:minorTickMark val="none"/>
        <c:tickLblPos val="nextTo"/>
        <c:crossAx val="222034176"/>
        <c:crosses val="autoZero"/>
        <c:auto val="1"/>
        <c:lblAlgn val="ctr"/>
        <c:lblOffset val="100"/>
        <c:noMultiLvlLbl val="0"/>
      </c:catAx>
      <c:valAx>
        <c:axId val="222034176"/>
        <c:scaling>
          <c:orientation val="minMax"/>
        </c:scaling>
        <c:delete val="1"/>
        <c:axPos val="l"/>
        <c:numFmt formatCode="General" sourceLinked="1"/>
        <c:majorTickMark val="out"/>
        <c:minorTickMark val="none"/>
        <c:tickLblPos val="nextTo"/>
        <c:crossAx val="2220326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98C4-48C4-814A-3670A97690A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98C4-48C4-814A-3670A97690A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98C4-48C4-814A-3670A97690A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98C4-48C4-814A-3670A97690A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98C4-48C4-814A-3670A97690A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98C4-48C4-814A-3670A97690A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98C4-48C4-814A-3670A97690A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98C4-48C4-814A-3670A97690A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98C4-48C4-814A-3670A97690A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98C4-48C4-814A-3670A97690A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98C4-48C4-814A-3670A97690A4}"/>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98C4-48C4-814A-3670A97690A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98C4-48C4-814A-3670A97690A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98C4-48C4-814A-3670A97690A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98C4-48C4-814A-3670A97690A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98C4-48C4-814A-3670A97690A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extLst>
            <c:ext xmlns:c16="http://schemas.microsoft.com/office/drawing/2014/chart" uri="{C3380CC4-5D6E-409C-BE32-E72D297353CC}">
              <c16:uniqueId val="{00000000-E73F-4CA1-94C9-939A54994236}"/>
            </c:ext>
          </c:extLst>
        </c:ser>
        <c:dLbls>
          <c:showLegendKey val="0"/>
          <c:showVal val="0"/>
          <c:showCatName val="0"/>
          <c:showSerName val="0"/>
          <c:showPercent val="0"/>
          <c:showBubbleSize val="0"/>
        </c:dLbls>
        <c:gapWidth val="150"/>
        <c:axId val="285274880"/>
        <c:axId val="285276416"/>
      </c:barChart>
      <c:catAx>
        <c:axId val="285274880"/>
        <c:scaling>
          <c:orientation val="minMax"/>
        </c:scaling>
        <c:delete val="0"/>
        <c:axPos val="l"/>
        <c:numFmt formatCode="General" sourceLinked="1"/>
        <c:majorTickMark val="none"/>
        <c:minorTickMark val="none"/>
        <c:tickLblPos val="nextTo"/>
        <c:txPr>
          <a:bodyPr/>
          <a:lstStyle/>
          <a:p>
            <a:pPr>
              <a:defRPr sz="900"/>
            </a:pPr>
            <a:endParaRPr lang="cs-CZ"/>
          </a:p>
        </c:txPr>
        <c:crossAx val="285276416"/>
        <c:crosses val="autoZero"/>
        <c:auto val="1"/>
        <c:lblAlgn val="ctr"/>
        <c:lblOffset val="100"/>
        <c:noMultiLvlLbl val="0"/>
      </c:catAx>
      <c:valAx>
        <c:axId val="2852764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2748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52E1-43CD-A1A1-505FD1A893FD}"/>
              </c:ext>
            </c:extLst>
          </c:dPt>
          <c:cat>
            <c:numRef>
              <c:f>'14.13'!$J$19:$J$26</c:f>
              <c:numCache>
                <c:formatCode>General</c:formatCode>
                <c:ptCount val="8"/>
              </c:numCache>
            </c:numRef>
          </c:cat>
          <c:val>
            <c:numRef>
              <c:f>'14.13'!$K$19:$K$26</c:f>
              <c:numCache>
                <c:formatCode>General</c:formatCode>
                <c:ptCount val="8"/>
              </c:numCache>
            </c:numRef>
          </c:val>
          <c:extLst>
            <c:ext xmlns:c16="http://schemas.microsoft.com/office/drawing/2014/chart" uri="{C3380CC4-5D6E-409C-BE32-E72D297353CC}">
              <c16:uniqueId val="{00000002-52E1-43CD-A1A1-505FD1A893F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extLst>
            <c:ext xmlns:c16="http://schemas.microsoft.com/office/drawing/2014/chart" uri="{C3380CC4-5D6E-409C-BE32-E72D297353CC}">
              <c16:uniqueId val="{00000000-656E-4ECF-8A0D-3E868447145D}"/>
            </c:ext>
          </c:extLst>
        </c:ser>
        <c:dLbls>
          <c:showLegendKey val="0"/>
          <c:showVal val="0"/>
          <c:showCatName val="0"/>
          <c:showSerName val="0"/>
          <c:showPercent val="0"/>
          <c:showBubbleSize val="0"/>
        </c:dLbls>
        <c:gapWidth val="150"/>
        <c:axId val="285055616"/>
        <c:axId val="285069696"/>
      </c:barChart>
      <c:catAx>
        <c:axId val="285055616"/>
        <c:scaling>
          <c:orientation val="maxMin"/>
        </c:scaling>
        <c:delete val="0"/>
        <c:axPos val="l"/>
        <c:numFmt formatCode="0.0" sourceLinked="1"/>
        <c:majorTickMark val="none"/>
        <c:minorTickMark val="none"/>
        <c:tickLblPos val="nextTo"/>
        <c:txPr>
          <a:bodyPr/>
          <a:lstStyle/>
          <a:p>
            <a:pPr>
              <a:defRPr sz="900"/>
            </a:pPr>
            <a:endParaRPr lang="cs-CZ"/>
          </a:p>
        </c:txPr>
        <c:crossAx val="285069696"/>
        <c:crosses val="autoZero"/>
        <c:auto val="1"/>
        <c:lblAlgn val="ctr"/>
        <c:lblOffset val="100"/>
        <c:noMultiLvlLbl val="0"/>
      </c:catAx>
      <c:valAx>
        <c:axId val="2850696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055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extLst>
            <c:ext xmlns:c16="http://schemas.microsoft.com/office/drawing/2014/chart" uri="{C3380CC4-5D6E-409C-BE32-E72D297353CC}">
              <c16:uniqueId val="{00000000-94C9-4CD4-B0AC-45A08BAC282E}"/>
            </c:ext>
          </c:extLst>
        </c:ser>
        <c:dLbls>
          <c:showLegendKey val="0"/>
          <c:showVal val="0"/>
          <c:showCatName val="0"/>
          <c:showSerName val="0"/>
          <c:showPercent val="0"/>
          <c:showBubbleSize val="0"/>
        </c:dLbls>
        <c:gapWidth val="150"/>
        <c:axId val="285106560"/>
        <c:axId val="285108096"/>
      </c:barChart>
      <c:catAx>
        <c:axId val="285106560"/>
        <c:scaling>
          <c:orientation val="minMax"/>
        </c:scaling>
        <c:delete val="0"/>
        <c:axPos val="l"/>
        <c:numFmt formatCode="General" sourceLinked="1"/>
        <c:majorTickMark val="none"/>
        <c:minorTickMark val="none"/>
        <c:tickLblPos val="nextTo"/>
        <c:txPr>
          <a:bodyPr/>
          <a:lstStyle/>
          <a:p>
            <a:pPr>
              <a:defRPr sz="900"/>
            </a:pPr>
            <a:endParaRPr lang="cs-CZ"/>
          </a:p>
        </c:txPr>
        <c:crossAx val="285108096"/>
        <c:crosses val="autoZero"/>
        <c:auto val="1"/>
        <c:lblAlgn val="ctr"/>
        <c:lblOffset val="100"/>
        <c:noMultiLvlLbl val="0"/>
      </c:catAx>
      <c:valAx>
        <c:axId val="2851080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065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#,##0.0</c:formatCode>
                <c:ptCount val="3"/>
              </c:numCache>
            </c:numRef>
          </c:val>
          <c:extLst>
            <c:ext xmlns:c16="http://schemas.microsoft.com/office/drawing/2014/chart" uri="{C3380CC4-5D6E-409C-BE32-E72D297353CC}">
              <c16:uniqueId val="{00000000-E41F-4ADC-AC16-F15E8BEBFAF0}"/>
            </c:ext>
          </c:extLst>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#,##0.0</c:formatCode>
                <c:ptCount val="3"/>
              </c:numCache>
            </c:numRef>
          </c:val>
          <c:extLst>
            <c:ext xmlns:c16="http://schemas.microsoft.com/office/drawing/2014/chart" uri="{C3380CC4-5D6E-409C-BE32-E72D297353CC}">
              <c16:uniqueId val="{00000001-E41F-4ADC-AC16-F15E8BEBFAF0}"/>
            </c:ext>
          </c:extLst>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#,##0.0</c:formatCode>
                <c:ptCount val="3"/>
              </c:numCache>
            </c:numRef>
          </c:val>
          <c:extLst>
            <c:ext xmlns:c16="http://schemas.microsoft.com/office/drawing/2014/chart" uri="{C3380CC4-5D6E-409C-BE32-E72D297353CC}">
              <c16:uniqueId val="{00000002-E41F-4ADC-AC16-F15E8BEBFAF0}"/>
            </c:ext>
          </c:extLst>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#,##0.0</c:formatCode>
                <c:ptCount val="3"/>
              </c:numCache>
            </c:numRef>
          </c:val>
          <c:extLst>
            <c:ext xmlns:c16="http://schemas.microsoft.com/office/drawing/2014/chart" uri="{C3380CC4-5D6E-409C-BE32-E72D297353CC}">
              <c16:uniqueId val="{00000003-E41F-4ADC-AC16-F15E8BEBFAF0}"/>
            </c:ext>
          </c:extLst>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#,##0.0</c:formatCode>
                <c:ptCount val="3"/>
              </c:numCache>
            </c:numRef>
          </c:val>
          <c:extLst>
            <c:ext xmlns:c16="http://schemas.microsoft.com/office/drawing/2014/chart" uri="{C3380CC4-5D6E-409C-BE32-E72D297353CC}">
              <c16:uniqueId val="{00000004-E41F-4ADC-AC16-F15E8BEBFAF0}"/>
            </c:ext>
          </c:extLst>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#,##0.0</c:formatCode>
                <c:ptCount val="3"/>
              </c:numCache>
            </c:numRef>
          </c:val>
          <c:extLst>
            <c:ext xmlns:c16="http://schemas.microsoft.com/office/drawing/2014/chart" uri="{C3380CC4-5D6E-409C-BE32-E72D297353CC}">
              <c16:uniqueId val="{00000005-E41F-4ADC-AC16-F15E8BEBFAF0}"/>
            </c:ext>
          </c:extLst>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#,##0.0</c:formatCode>
                <c:ptCount val="3"/>
              </c:numCache>
            </c:numRef>
          </c:val>
          <c:extLst>
            <c:ext xmlns:c16="http://schemas.microsoft.com/office/drawing/2014/chart" uri="{C3380CC4-5D6E-409C-BE32-E72D297353CC}">
              <c16:uniqueId val="{00000006-E41F-4ADC-AC16-F15E8BEBFAF0}"/>
            </c:ext>
          </c:extLst>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#,##0.0</c:formatCode>
                <c:ptCount val="3"/>
              </c:numCache>
            </c:numRef>
          </c:val>
          <c:extLst>
            <c:ext xmlns:c16="http://schemas.microsoft.com/office/drawing/2014/chart" uri="{C3380CC4-5D6E-409C-BE32-E72D297353CC}">
              <c16:uniqueId val="{00000007-E41F-4ADC-AC16-F15E8BEBFAF0}"/>
            </c:ext>
          </c:extLst>
        </c:ser>
        <c:dLbls>
          <c:showLegendKey val="0"/>
          <c:showVal val="0"/>
          <c:showCatName val="0"/>
          <c:showSerName val="0"/>
          <c:showPercent val="0"/>
          <c:showBubbleSize val="0"/>
        </c:dLbls>
        <c:gapWidth val="150"/>
        <c:overlap val="100"/>
        <c:axId val="285157632"/>
        <c:axId val="285163520"/>
      </c:barChart>
      <c:catAx>
        <c:axId val="285157632"/>
        <c:scaling>
          <c:orientation val="minMax"/>
        </c:scaling>
        <c:delete val="0"/>
        <c:axPos val="b"/>
        <c:numFmt formatCode="General" sourceLinked="1"/>
        <c:majorTickMark val="none"/>
        <c:minorTickMark val="none"/>
        <c:tickLblPos val="nextTo"/>
        <c:txPr>
          <a:bodyPr/>
          <a:lstStyle/>
          <a:p>
            <a:pPr>
              <a:defRPr sz="900"/>
            </a:pPr>
            <a:endParaRPr lang="cs-CZ"/>
          </a:p>
        </c:txPr>
        <c:crossAx val="285163520"/>
        <c:crosses val="autoZero"/>
        <c:auto val="1"/>
        <c:lblAlgn val="ctr"/>
        <c:lblOffset val="100"/>
        <c:noMultiLvlLbl val="0"/>
      </c:catAx>
      <c:valAx>
        <c:axId val="285163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15763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extLst>
            <c:ext xmlns:c16="http://schemas.microsoft.com/office/drawing/2014/chart" uri="{C3380CC4-5D6E-409C-BE32-E72D297353CC}">
              <c16:uniqueId val="{00000000-3D0B-4998-B3D0-ED4CA6CB4FEB}"/>
            </c:ext>
          </c:extLst>
        </c:ser>
        <c:dLbls>
          <c:showLegendKey val="0"/>
          <c:showVal val="0"/>
          <c:showCatName val="0"/>
          <c:showSerName val="0"/>
          <c:showPercent val="0"/>
          <c:showBubbleSize val="0"/>
        </c:dLbls>
        <c:gapWidth val="150"/>
        <c:axId val="285197056"/>
        <c:axId val="285198592"/>
      </c:barChart>
      <c:catAx>
        <c:axId val="285197056"/>
        <c:scaling>
          <c:orientation val="minMax"/>
        </c:scaling>
        <c:delete val="0"/>
        <c:axPos val="l"/>
        <c:numFmt formatCode="General" sourceLinked="1"/>
        <c:majorTickMark val="none"/>
        <c:minorTickMark val="none"/>
        <c:tickLblPos val="nextTo"/>
        <c:txPr>
          <a:bodyPr/>
          <a:lstStyle/>
          <a:p>
            <a:pPr>
              <a:defRPr sz="900"/>
            </a:pPr>
            <a:endParaRPr lang="cs-CZ"/>
          </a:p>
        </c:txPr>
        <c:crossAx val="285198592"/>
        <c:crosses val="autoZero"/>
        <c:auto val="1"/>
        <c:lblAlgn val="ctr"/>
        <c:lblOffset val="100"/>
        <c:noMultiLvlLbl val="0"/>
      </c:catAx>
      <c:valAx>
        <c:axId val="285198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97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537-48D4-AE83-88E08A54BD35}"/>
              </c:ext>
            </c:extLst>
          </c:dPt>
          <c:cat>
            <c:numRef>
              <c:f>'14.14'!$J$19:$J$26</c:f>
              <c:numCache>
                <c:formatCode>General</c:formatCode>
                <c:ptCount val="8"/>
              </c:numCache>
            </c:numRef>
          </c:cat>
          <c:val>
            <c:numRef>
              <c:f>'14.14'!$K$19:$K$26</c:f>
              <c:numCache>
                <c:formatCode>General</c:formatCode>
                <c:ptCount val="8"/>
              </c:numCache>
            </c:numRef>
          </c:val>
          <c:extLst>
            <c:ext xmlns:c16="http://schemas.microsoft.com/office/drawing/2014/chart" uri="{C3380CC4-5D6E-409C-BE32-E72D297353CC}">
              <c16:uniqueId val="{00000002-D537-48D4-AE83-88E08A54BD35}"/>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extLst>
            <c:ext xmlns:c16="http://schemas.microsoft.com/office/drawing/2014/chart" uri="{C3380CC4-5D6E-409C-BE32-E72D297353CC}">
              <c16:uniqueId val="{00000000-1CD1-4109-B99F-21BE67C49721}"/>
            </c:ext>
          </c:extLst>
        </c:ser>
        <c:dLbls>
          <c:showLegendKey val="0"/>
          <c:showVal val="0"/>
          <c:showCatName val="0"/>
          <c:showSerName val="0"/>
          <c:showPercent val="0"/>
          <c:showBubbleSize val="0"/>
        </c:dLbls>
        <c:gapWidth val="150"/>
        <c:axId val="285416064"/>
        <c:axId val="285426048"/>
      </c:barChart>
      <c:catAx>
        <c:axId val="285416064"/>
        <c:scaling>
          <c:orientation val="maxMin"/>
        </c:scaling>
        <c:delete val="0"/>
        <c:axPos val="l"/>
        <c:numFmt formatCode="0.0" sourceLinked="1"/>
        <c:majorTickMark val="none"/>
        <c:minorTickMark val="none"/>
        <c:tickLblPos val="nextTo"/>
        <c:txPr>
          <a:bodyPr/>
          <a:lstStyle/>
          <a:p>
            <a:pPr>
              <a:defRPr sz="900"/>
            </a:pPr>
            <a:endParaRPr lang="cs-CZ"/>
          </a:p>
        </c:txPr>
        <c:crossAx val="285426048"/>
        <c:crosses val="autoZero"/>
        <c:auto val="1"/>
        <c:lblAlgn val="ctr"/>
        <c:lblOffset val="100"/>
        <c:noMultiLvlLbl val="0"/>
      </c:catAx>
      <c:valAx>
        <c:axId val="2854260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41606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extLst>
            <c:ext xmlns:c16="http://schemas.microsoft.com/office/drawing/2014/chart" uri="{C3380CC4-5D6E-409C-BE32-E72D297353CC}">
              <c16:uniqueId val="{00000000-533A-4656-9AE8-AC2CE5CFA4EC}"/>
            </c:ext>
          </c:extLst>
        </c:ser>
        <c:dLbls>
          <c:showLegendKey val="0"/>
          <c:showVal val="0"/>
          <c:showCatName val="0"/>
          <c:showSerName val="0"/>
          <c:showPercent val="0"/>
          <c:showBubbleSize val="0"/>
        </c:dLbls>
        <c:gapWidth val="150"/>
        <c:axId val="285442432"/>
        <c:axId val="285443968"/>
      </c:barChart>
      <c:catAx>
        <c:axId val="285442432"/>
        <c:scaling>
          <c:orientation val="minMax"/>
        </c:scaling>
        <c:delete val="0"/>
        <c:axPos val="l"/>
        <c:numFmt formatCode="General" sourceLinked="1"/>
        <c:majorTickMark val="none"/>
        <c:minorTickMark val="none"/>
        <c:tickLblPos val="nextTo"/>
        <c:txPr>
          <a:bodyPr/>
          <a:lstStyle/>
          <a:p>
            <a:pPr>
              <a:defRPr sz="900"/>
            </a:pPr>
            <a:endParaRPr lang="cs-CZ"/>
          </a:p>
        </c:txPr>
        <c:crossAx val="285443968"/>
        <c:crosses val="autoZero"/>
        <c:auto val="1"/>
        <c:lblAlgn val="ctr"/>
        <c:lblOffset val="100"/>
        <c:noMultiLvlLbl val="0"/>
      </c:catAx>
      <c:valAx>
        <c:axId val="2854439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4424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#,##0.0</c:formatCode>
                <c:ptCount val="3"/>
              </c:numCache>
            </c:numRef>
          </c:val>
          <c:extLst>
            <c:ext xmlns:c16="http://schemas.microsoft.com/office/drawing/2014/chart" uri="{C3380CC4-5D6E-409C-BE32-E72D297353CC}">
              <c16:uniqueId val="{00000000-1126-45DC-BB60-9D591292108A}"/>
            </c:ext>
          </c:extLst>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#,##0.0</c:formatCode>
                <c:ptCount val="3"/>
              </c:numCache>
            </c:numRef>
          </c:val>
          <c:extLst>
            <c:ext xmlns:c16="http://schemas.microsoft.com/office/drawing/2014/chart" uri="{C3380CC4-5D6E-409C-BE32-E72D297353CC}">
              <c16:uniqueId val="{00000001-1126-45DC-BB60-9D591292108A}"/>
            </c:ext>
          </c:extLst>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#,##0.0</c:formatCode>
                <c:ptCount val="3"/>
              </c:numCache>
            </c:numRef>
          </c:val>
          <c:extLst>
            <c:ext xmlns:c16="http://schemas.microsoft.com/office/drawing/2014/chart" uri="{C3380CC4-5D6E-409C-BE32-E72D297353CC}">
              <c16:uniqueId val="{00000002-1126-45DC-BB60-9D591292108A}"/>
            </c:ext>
          </c:extLst>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#,##0.0</c:formatCode>
                <c:ptCount val="3"/>
              </c:numCache>
            </c:numRef>
          </c:val>
          <c:extLst>
            <c:ext xmlns:c16="http://schemas.microsoft.com/office/drawing/2014/chart" uri="{C3380CC4-5D6E-409C-BE32-E72D297353CC}">
              <c16:uniqueId val="{00000003-1126-45DC-BB60-9D591292108A}"/>
            </c:ext>
          </c:extLst>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#,##0.0</c:formatCode>
                <c:ptCount val="3"/>
              </c:numCache>
            </c:numRef>
          </c:val>
          <c:extLst>
            <c:ext xmlns:c16="http://schemas.microsoft.com/office/drawing/2014/chart" uri="{C3380CC4-5D6E-409C-BE32-E72D297353CC}">
              <c16:uniqueId val="{00000004-1126-45DC-BB60-9D591292108A}"/>
            </c:ext>
          </c:extLst>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#,##0.0</c:formatCode>
                <c:ptCount val="3"/>
              </c:numCache>
            </c:numRef>
          </c:val>
          <c:extLst>
            <c:ext xmlns:c16="http://schemas.microsoft.com/office/drawing/2014/chart" uri="{C3380CC4-5D6E-409C-BE32-E72D297353CC}">
              <c16:uniqueId val="{00000005-1126-45DC-BB60-9D591292108A}"/>
            </c:ext>
          </c:extLst>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#,##0.0</c:formatCode>
                <c:ptCount val="3"/>
              </c:numCache>
            </c:numRef>
          </c:val>
          <c:extLst>
            <c:ext xmlns:c16="http://schemas.microsoft.com/office/drawing/2014/chart" uri="{C3380CC4-5D6E-409C-BE32-E72D297353CC}">
              <c16:uniqueId val="{00000006-1126-45DC-BB60-9D591292108A}"/>
            </c:ext>
          </c:extLst>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#,##0.0</c:formatCode>
                <c:ptCount val="3"/>
              </c:numCache>
            </c:numRef>
          </c:val>
          <c:extLst>
            <c:ext xmlns:c16="http://schemas.microsoft.com/office/drawing/2014/chart" uri="{C3380CC4-5D6E-409C-BE32-E72D297353CC}">
              <c16:uniqueId val="{00000007-1126-45DC-BB60-9D591292108A}"/>
            </c:ext>
          </c:extLst>
        </c:ser>
        <c:dLbls>
          <c:showLegendKey val="0"/>
          <c:showVal val="0"/>
          <c:showCatName val="0"/>
          <c:showSerName val="0"/>
          <c:showPercent val="0"/>
          <c:showBubbleSize val="0"/>
        </c:dLbls>
        <c:gapWidth val="150"/>
        <c:overlap val="100"/>
        <c:axId val="285833472"/>
        <c:axId val="285847552"/>
      </c:barChart>
      <c:catAx>
        <c:axId val="285833472"/>
        <c:scaling>
          <c:orientation val="minMax"/>
        </c:scaling>
        <c:delete val="0"/>
        <c:axPos val="b"/>
        <c:numFmt formatCode="General" sourceLinked="1"/>
        <c:majorTickMark val="none"/>
        <c:minorTickMark val="none"/>
        <c:tickLblPos val="nextTo"/>
        <c:txPr>
          <a:bodyPr/>
          <a:lstStyle/>
          <a:p>
            <a:pPr>
              <a:defRPr sz="900"/>
            </a:pPr>
            <a:endParaRPr lang="cs-CZ"/>
          </a:p>
        </c:txPr>
        <c:crossAx val="285847552"/>
        <c:crosses val="autoZero"/>
        <c:auto val="1"/>
        <c:lblAlgn val="ctr"/>
        <c:lblOffset val="100"/>
        <c:noMultiLvlLbl val="0"/>
      </c:catAx>
      <c:valAx>
        <c:axId val="2858475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8334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Dodávky tepla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4.0979344729344721E-3"/>
          <c:y val="1.2491234175838518E-2"/>
        </c:manualLayout>
      </c:layout>
      <c:overlay val="0"/>
    </c:title>
    <c:autoTitleDeleted val="0"/>
    <c:plotArea>
      <c:layout>
        <c:manualLayout>
          <c:layoutTarget val="inner"/>
          <c:xMode val="edge"/>
          <c:yMode val="edge"/>
          <c:x val="8.0877328424643471E-2"/>
          <c:y val="0.13519313304721031"/>
          <c:w val="0.88392532828191406"/>
          <c:h val="0.77047210300429181"/>
        </c:manualLayout>
      </c:layout>
      <c:barChart>
        <c:barDir val="col"/>
        <c:grouping val="stacked"/>
        <c:varyColors val="0"/>
        <c:ser>
          <c:idx val="0"/>
          <c:order val="0"/>
          <c:tx>
            <c:strRef>
              <c:f>'5.1'!$A$8</c:f>
              <c:strCache>
                <c:ptCount val="1"/>
                <c:pt idx="0">
                  <c:v>Biomasa</c:v>
                </c:pt>
              </c:strCache>
            </c:strRef>
          </c:tx>
          <c:spPr>
            <a:solidFill>
              <a:schemeClr val="tx2"/>
            </a:solidFill>
          </c:spPr>
          <c:invertIfNegative val="0"/>
          <c:val>
            <c:numRef>
              <c:f>'5.1'!$B$8:$M$8</c:f>
              <c:numCache>
                <c:formatCode>#,##0.0</c:formatCode>
                <c:ptCount val="12"/>
                <c:pt idx="0">
                  <c:v>872.28742599999941</c:v>
                </c:pt>
                <c:pt idx="1">
                  <c:v>871.02479100000005</c:v>
                </c:pt>
                <c:pt idx="2">
                  <c:v>928.41776600000037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5BA-41BF-94A4-ABB20CCABEA8}"/>
            </c:ext>
          </c:extLst>
        </c:ser>
        <c:ser>
          <c:idx val="1"/>
          <c:order val="1"/>
          <c:tx>
            <c:strRef>
              <c:f>'5.1'!$A$9</c:f>
              <c:strCache>
                <c:ptCount val="1"/>
                <c:pt idx="0">
                  <c:v>Bioplyn</c:v>
                </c:pt>
              </c:strCache>
            </c:strRef>
          </c:tx>
          <c:spPr>
            <a:solidFill>
              <a:schemeClr val="accent2"/>
            </a:solidFill>
          </c:spPr>
          <c:invertIfNegative val="0"/>
          <c:val>
            <c:numRef>
              <c:f>'5.1'!$B$9:$M$9</c:f>
              <c:numCache>
                <c:formatCode>#,##0.0</c:formatCode>
                <c:ptCount val="12"/>
                <c:pt idx="0">
                  <c:v>64.623637999999985</c:v>
                </c:pt>
                <c:pt idx="1">
                  <c:v>59.774303999999987</c:v>
                </c:pt>
                <c:pt idx="2">
                  <c:v>58.469977000000014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5BA-41BF-94A4-ABB20CCABEA8}"/>
            </c:ext>
          </c:extLst>
        </c:ser>
        <c:ser>
          <c:idx val="2"/>
          <c:order val="2"/>
          <c:tx>
            <c:strRef>
              <c:f>'5.1'!$A$10</c:f>
              <c:strCache>
                <c:ptCount val="1"/>
                <c:pt idx="0">
                  <c:v>Černé uhlí</c:v>
                </c:pt>
              </c:strCache>
            </c:strRef>
          </c:tx>
          <c:spPr>
            <a:solidFill>
              <a:schemeClr val="accent4"/>
            </a:solidFill>
          </c:spPr>
          <c:invertIfNegative val="0"/>
          <c:val>
            <c:numRef>
              <c:f>'5.1'!$B$10:$M$10</c:f>
              <c:numCache>
                <c:formatCode>#,##0.0</c:formatCode>
                <c:ptCount val="12"/>
                <c:pt idx="0">
                  <c:v>1099.6016940000002</c:v>
                </c:pt>
                <c:pt idx="1">
                  <c:v>1050.070203</c:v>
                </c:pt>
                <c:pt idx="2">
                  <c:v>905.51116000000013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85BA-41BF-94A4-ABB20CCABEA8}"/>
            </c:ext>
          </c:extLst>
        </c:ser>
        <c:ser>
          <c:idx val="3"/>
          <c:order val="3"/>
          <c:tx>
            <c:strRef>
              <c:f>'5.1'!$A$11</c:f>
              <c:strCache>
                <c:ptCount val="1"/>
                <c:pt idx="0">
                  <c:v>Elektrická energie</c:v>
                </c:pt>
              </c:strCache>
            </c:strRef>
          </c:tx>
          <c:spPr>
            <a:solidFill>
              <a:schemeClr val="accent4"/>
            </a:solidFill>
          </c:spPr>
          <c:invertIfNegative val="0"/>
          <c:val>
            <c:numRef>
              <c:f>'5.1'!$B$11:$M$11</c:f>
              <c:numCache>
                <c:formatCode>#,##0.0</c:formatCode>
                <c:ptCount val="12"/>
                <c:pt idx="0">
                  <c:v>5.2364470000000001</c:v>
                </c:pt>
                <c:pt idx="1">
                  <c:v>7.6703010000000003</c:v>
                </c:pt>
                <c:pt idx="2">
                  <c:v>8.9231610000000003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85BA-41BF-94A4-ABB20CCABEA8}"/>
            </c:ext>
          </c:extLst>
        </c:ser>
        <c:ser>
          <c:idx val="4"/>
          <c:order val="4"/>
          <c:tx>
            <c:strRef>
              <c:f>'5.1'!$A$12</c:f>
              <c:strCache>
                <c:ptCount val="1"/>
                <c:pt idx="0">
                  <c:v>Energie prostředí (tepelné čerpadlo)</c:v>
                </c:pt>
              </c:strCache>
            </c:strRef>
          </c:tx>
          <c:spPr>
            <a:solidFill>
              <a:schemeClr val="accent5"/>
            </a:solidFill>
          </c:spPr>
          <c:invertIfNegative val="0"/>
          <c:val>
            <c:numRef>
              <c:f>'5.1'!$B$12:$M$12</c:f>
              <c:numCache>
                <c:formatCode>#,##0.0</c:formatCode>
                <c:ptCount val="12"/>
                <c:pt idx="0">
                  <c:v>0.78802199999999989</c:v>
                </c:pt>
                <c:pt idx="1">
                  <c:v>0.59678199999999992</c:v>
                </c:pt>
                <c:pt idx="2">
                  <c:v>0.84870499999999993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85BA-41BF-94A4-ABB20CCABEA8}"/>
            </c:ext>
          </c:extLst>
        </c:ser>
        <c:ser>
          <c:idx val="5"/>
          <c:order val="5"/>
          <c:tx>
            <c:strRef>
              <c:f>'5.1'!$A$13</c:f>
              <c:strCache>
                <c:ptCount val="1"/>
                <c:pt idx="0">
                  <c:v>Energie Slunce (solární kolektor)</c:v>
                </c:pt>
              </c:strCache>
            </c:strRef>
          </c:tx>
          <c:spPr>
            <a:solidFill>
              <a:schemeClr val="accent6"/>
            </a:solidFill>
          </c:spPr>
          <c:invertIfNegative val="0"/>
          <c:val>
            <c:numRef>
              <c:f>'5.1'!$B$13:$M$13</c:f>
              <c:numCache>
                <c:formatCode>#,##0.0</c:formatCode>
                <c:ptCount val="12"/>
                <c:pt idx="0">
                  <c:v>7.8099999999999992E-3</c:v>
                </c:pt>
                <c:pt idx="1">
                  <c:v>1.6640000000000002E-2</c:v>
                </c:pt>
                <c:pt idx="2">
                  <c:v>3.1890000000000002E-2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85BA-41BF-94A4-ABB20CCABEA8}"/>
            </c:ext>
          </c:extLst>
        </c:ser>
        <c:ser>
          <c:idx val="6"/>
          <c:order val="6"/>
          <c:tx>
            <c:strRef>
              <c:f>'5.1'!$A$14</c:f>
              <c:strCache>
                <c:ptCount val="1"/>
                <c:pt idx="0">
                  <c:v>Hnědé uhlí</c:v>
                </c:pt>
              </c:strCache>
            </c:strRef>
          </c:tx>
          <c:spPr>
            <a:solidFill>
              <a:srgbClr val="F0948F"/>
            </a:solidFill>
          </c:spPr>
          <c:invertIfNegative val="0"/>
          <c:val>
            <c:numRef>
              <c:f>'5.1'!$B$14:$M$14</c:f>
              <c:numCache>
                <c:formatCode>#,##0.0</c:formatCode>
                <c:ptCount val="12"/>
                <c:pt idx="0">
                  <c:v>4828.1436479999984</c:v>
                </c:pt>
                <c:pt idx="1">
                  <c:v>4608.5140529999999</c:v>
                </c:pt>
                <c:pt idx="2">
                  <c:v>4000.3068149999995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85BA-41BF-94A4-ABB20CCABEA8}"/>
            </c:ext>
          </c:extLst>
        </c:ser>
        <c:ser>
          <c:idx val="7"/>
          <c:order val="7"/>
          <c:tx>
            <c:strRef>
              <c:f>'5.1'!$A$15</c:f>
              <c:strCache>
                <c:ptCount val="1"/>
                <c:pt idx="0">
                  <c:v>Jaderné palivo</c:v>
                </c:pt>
              </c:strCache>
            </c:strRef>
          </c:tx>
          <c:spPr>
            <a:solidFill>
              <a:srgbClr val="F7C9C7"/>
            </a:solidFill>
          </c:spPr>
          <c:invertIfNegative val="0"/>
          <c:val>
            <c:numRef>
              <c:f>'5.1'!$B$15:$M$15</c:f>
              <c:numCache>
                <c:formatCode>#,##0.0</c:formatCode>
                <c:ptCount val="12"/>
                <c:pt idx="0">
                  <c:v>32.93732</c:v>
                </c:pt>
                <c:pt idx="1">
                  <c:v>30.534990000000001</c:v>
                </c:pt>
                <c:pt idx="2">
                  <c:v>26.525880000000001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85BA-41BF-94A4-ABB20CCABEA8}"/>
            </c:ext>
          </c:extLst>
        </c:ser>
        <c:ser>
          <c:idx val="8"/>
          <c:order val="8"/>
          <c:tx>
            <c:strRef>
              <c:f>'5.1'!$A$16</c:f>
              <c:strCache>
                <c:ptCount val="1"/>
                <c:pt idx="0">
                  <c:v>Koks</c:v>
                </c:pt>
              </c:strCache>
            </c:strRef>
          </c:tx>
          <c:spPr>
            <a:solidFill>
              <a:schemeClr val="tx1"/>
            </a:solidFill>
          </c:spPr>
          <c:invertIfNegative val="0"/>
          <c:val>
            <c:numRef>
              <c:f>'5.1'!$B$16:$M$16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85BA-41BF-94A4-ABB20CCABEA8}"/>
            </c:ext>
          </c:extLst>
        </c:ser>
        <c:ser>
          <c:idx val="9"/>
          <c:order val="9"/>
          <c:tx>
            <c:strRef>
              <c:f>'5.1'!$A$17</c:f>
              <c:strCache>
                <c:ptCount val="1"/>
                <c:pt idx="0">
                  <c:v>Odpadní teplo</c:v>
                </c:pt>
              </c:strCache>
            </c:strRef>
          </c:tx>
          <c:spPr>
            <a:solidFill>
              <a:srgbClr val="646363"/>
            </a:solidFill>
          </c:spPr>
          <c:invertIfNegative val="0"/>
          <c:val>
            <c:numRef>
              <c:f>'5.1'!$B$17:$M$17</c:f>
              <c:numCache>
                <c:formatCode>#,##0.0</c:formatCode>
                <c:ptCount val="12"/>
                <c:pt idx="0">
                  <c:v>79.538994000000002</c:v>
                </c:pt>
                <c:pt idx="1">
                  <c:v>70.527181999999996</c:v>
                </c:pt>
                <c:pt idx="2">
                  <c:v>72.347997000000007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85BA-41BF-94A4-ABB20CCABEA8}"/>
            </c:ext>
          </c:extLst>
        </c:ser>
        <c:ser>
          <c:idx val="10"/>
          <c:order val="10"/>
          <c:tx>
            <c:strRef>
              <c:f>'5.1'!$A$18</c:f>
              <c:strCache>
                <c:ptCount val="1"/>
                <c:pt idx="0">
                  <c:v>Ostatní kapalná paliva</c:v>
                </c:pt>
              </c:strCache>
            </c:strRef>
          </c:tx>
          <c:spPr>
            <a:solidFill>
              <a:srgbClr val="D0D0D0"/>
            </a:solidFill>
          </c:spPr>
          <c:invertIfNegative val="0"/>
          <c:val>
            <c:numRef>
              <c:f>'5.1'!$B$18:$M$18</c:f>
              <c:numCache>
                <c:formatCode>#,##0.0</c:formatCode>
                <c:ptCount val="12"/>
                <c:pt idx="0">
                  <c:v>12.380839</c:v>
                </c:pt>
                <c:pt idx="1">
                  <c:v>12.414474</c:v>
                </c:pt>
                <c:pt idx="2">
                  <c:v>7.3125850000000003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85BA-41BF-94A4-ABB20CCABEA8}"/>
            </c:ext>
          </c:extLst>
        </c:ser>
        <c:ser>
          <c:idx val="11"/>
          <c:order val="11"/>
          <c:tx>
            <c:strRef>
              <c:f>'5.1'!$A$19</c:f>
              <c:strCache>
                <c:ptCount val="1"/>
                <c:pt idx="0">
                  <c:v>Ostatní pevná paliva</c:v>
                </c:pt>
              </c:strCache>
            </c:strRef>
          </c:tx>
          <c:spPr>
            <a:solidFill>
              <a:srgbClr val="D0D0D0"/>
            </a:solidFill>
          </c:spPr>
          <c:invertIfNegative val="0"/>
          <c:val>
            <c:numRef>
              <c:f>'5.1'!$B$19:$M$19</c:f>
              <c:numCache>
                <c:formatCode>#,##0.0</c:formatCode>
                <c:ptCount val="12"/>
                <c:pt idx="0">
                  <c:v>297.44967389787513</c:v>
                </c:pt>
                <c:pt idx="1">
                  <c:v>284.41331922214954</c:v>
                </c:pt>
                <c:pt idx="2">
                  <c:v>283.49296781917792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85BA-41BF-94A4-ABB20CCABEA8}"/>
            </c:ext>
          </c:extLst>
        </c:ser>
        <c:ser>
          <c:idx val="12"/>
          <c:order val="12"/>
          <c:tx>
            <c:strRef>
              <c:f>'5.1'!$A$20</c:f>
              <c:strCache>
                <c:ptCount val="1"/>
                <c:pt idx="0">
                  <c:v>Ostatní plyny</c:v>
                </c:pt>
              </c:strCache>
            </c:strRef>
          </c:tx>
          <c:spPr>
            <a:pattFill prst="ltUpDiag">
              <a:fgClr>
                <a:schemeClr val="tx2"/>
              </a:fgClr>
              <a:bgClr>
                <a:schemeClr val="bg1"/>
              </a:bgClr>
            </a:pattFill>
          </c:spPr>
          <c:invertIfNegative val="0"/>
          <c:val>
            <c:numRef>
              <c:f>'5.1'!$B$20:$M$20</c:f>
              <c:numCache>
                <c:formatCode>#,##0.0</c:formatCode>
                <c:ptCount val="12"/>
                <c:pt idx="0">
                  <c:v>301.47183400000006</c:v>
                </c:pt>
                <c:pt idx="1">
                  <c:v>283.63540900000004</c:v>
                </c:pt>
                <c:pt idx="2">
                  <c:v>295.08216299999998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85BA-41BF-94A4-ABB20CCABEA8}"/>
            </c:ext>
          </c:extLst>
        </c:ser>
        <c:ser>
          <c:idx val="13"/>
          <c:order val="13"/>
          <c:tx>
            <c:strRef>
              <c:f>'5.1'!$A$21</c:f>
              <c:strCache>
                <c:ptCount val="1"/>
                <c:pt idx="0">
                  <c:v>Ostatní</c:v>
                </c:pt>
              </c:strCache>
            </c:strRef>
          </c:tx>
          <c:spPr>
            <a:pattFill prst="ltUpDiag">
              <a:fgClr>
                <a:schemeClr val="accent5"/>
              </a:fgClr>
              <a:bgClr>
                <a:schemeClr val="bg1"/>
              </a:bgClr>
            </a:pattFill>
          </c:spPr>
          <c:invertIfNegative val="0"/>
          <c:val>
            <c:numRef>
              <c:f>'5.1'!$B$21:$M$21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85BA-41BF-94A4-ABB20CCABEA8}"/>
            </c:ext>
          </c:extLst>
        </c:ser>
        <c:ser>
          <c:idx val="14"/>
          <c:order val="14"/>
          <c:tx>
            <c:strRef>
              <c:f>'5.1'!$A$22</c:f>
              <c:strCache>
                <c:ptCount val="1"/>
                <c:pt idx="0">
                  <c:v>Topné oleje</c:v>
                </c:pt>
              </c:strCache>
            </c:strRef>
          </c:tx>
          <c:spPr>
            <a:pattFill prst="ltUpDiag">
              <a:fgClr>
                <a:schemeClr val="accent2"/>
              </a:fgClr>
              <a:bgClr>
                <a:schemeClr val="bg1"/>
              </a:bgClr>
            </a:pattFill>
          </c:spPr>
          <c:invertIfNegative val="0"/>
          <c:val>
            <c:numRef>
              <c:f>'5.1'!$B$22:$M$22</c:f>
              <c:numCache>
                <c:formatCode>#,##0.0</c:formatCode>
                <c:ptCount val="12"/>
                <c:pt idx="0">
                  <c:v>90.833982000000034</c:v>
                </c:pt>
                <c:pt idx="1">
                  <c:v>79.051297000000019</c:v>
                </c:pt>
                <c:pt idx="2">
                  <c:v>47.133687000000002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85BA-41BF-94A4-ABB20CCABEA8}"/>
            </c:ext>
          </c:extLst>
        </c:ser>
        <c:ser>
          <c:idx val="15"/>
          <c:order val="15"/>
          <c:tx>
            <c:strRef>
              <c:f>'5.1'!$A$23</c:f>
              <c:strCache>
                <c:ptCount val="1"/>
                <c:pt idx="0">
                  <c:v>Zemní plyn</c:v>
                </c:pt>
              </c:strCache>
            </c:strRef>
          </c:tx>
          <c:spPr>
            <a:pattFill prst="ltUpDiag">
              <a:fgClr>
                <a:schemeClr val="accent6"/>
              </a:fgClr>
              <a:bgClr>
                <a:schemeClr val="bg1"/>
              </a:bgClr>
            </a:pattFill>
          </c:spPr>
          <c:invertIfNegative val="0"/>
          <c:val>
            <c:numRef>
              <c:f>'5.1'!$B$23:$M$23</c:f>
              <c:numCache>
                <c:formatCode>#,##0.0</c:formatCode>
                <c:ptCount val="12"/>
                <c:pt idx="0">
                  <c:v>2773.5492503376026</c:v>
                </c:pt>
                <c:pt idx="1">
                  <c:v>2611.7946151788951</c:v>
                </c:pt>
                <c:pt idx="2">
                  <c:v>2364.2017318205872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F-85BA-41BF-94A4-ABB20CCABEA8}"/>
            </c:ext>
          </c:extLst>
        </c:ser>
        <c:dLbls>
          <c:showLegendKey val="0"/>
          <c:showVal val="0"/>
          <c:showCatName val="0"/>
          <c:showSerName val="0"/>
          <c:showPercent val="0"/>
          <c:showBubbleSize val="0"/>
        </c:dLbls>
        <c:gapWidth val="50"/>
        <c:overlap val="100"/>
        <c:axId val="232740736"/>
        <c:axId val="232742272"/>
      </c:barChart>
      <c:catAx>
        <c:axId val="232740736"/>
        <c:scaling>
          <c:orientation val="minMax"/>
        </c:scaling>
        <c:delete val="0"/>
        <c:axPos val="b"/>
        <c:majorTickMark val="none"/>
        <c:minorTickMark val="none"/>
        <c:tickLblPos val="low"/>
        <c:txPr>
          <a:bodyPr/>
          <a:lstStyle/>
          <a:p>
            <a:pPr>
              <a:defRPr sz="900"/>
            </a:pPr>
            <a:endParaRPr lang="cs-CZ"/>
          </a:p>
        </c:txPr>
        <c:crossAx val="232742272"/>
        <c:crosses val="autoZero"/>
        <c:auto val="1"/>
        <c:lblAlgn val="ctr"/>
        <c:lblOffset val="100"/>
        <c:noMultiLvlLbl val="0"/>
      </c:catAx>
      <c:valAx>
        <c:axId val="232742272"/>
        <c:scaling>
          <c:orientation val="minMax"/>
          <c:max val="14000"/>
        </c:scaling>
        <c:delete val="0"/>
        <c:axPos val="l"/>
        <c:majorGridlines/>
        <c:numFmt formatCode="#,##0" sourceLinked="0"/>
        <c:majorTickMark val="none"/>
        <c:minorTickMark val="none"/>
        <c:tickLblPos val="nextTo"/>
        <c:spPr>
          <a:ln>
            <a:noFill/>
          </a:ln>
        </c:spPr>
        <c:txPr>
          <a:bodyPr/>
          <a:lstStyle/>
          <a:p>
            <a:pPr>
              <a:defRPr sz="900"/>
            </a:pPr>
            <a:endParaRPr lang="cs-CZ"/>
          </a:p>
        </c:txPr>
        <c:crossAx val="2327407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extLst>
            <c:ext xmlns:c16="http://schemas.microsoft.com/office/drawing/2014/chart" uri="{C3380CC4-5D6E-409C-BE32-E72D297353CC}">
              <c16:uniqueId val="{00000000-4B93-48FA-B3B3-850B24C8D8D2}"/>
            </c:ext>
          </c:extLst>
        </c:ser>
        <c:dLbls>
          <c:showLegendKey val="0"/>
          <c:showVal val="0"/>
          <c:showCatName val="0"/>
          <c:showSerName val="0"/>
          <c:showPercent val="0"/>
          <c:showBubbleSize val="0"/>
        </c:dLbls>
        <c:gapWidth val="150"/>
        <c:axId val="285541120"/>
        <c:axId val="285542656"/>
      </c:barChart>
      <c:catAx>
        <c:axId val="285541120"/>
        <c:scaling>
          <c:orientation val="minMax"/>
        </c:scaling>
        <c:delete val="0"/>
        <c:axPos val="l"/>
        <c:numFmt formatCode="General" sourceLinked="1"/>
        <c:majorTickMark val="none"/>
        <c:minorTickMark val="none"/>
        <c:tickLblPos val="nextTo"/>
        <c:txPr>
          <a:bodyPr/>
          <a:lstStyle/>
          <a:p>
            <a:pPr>
              <a:defRPr sz="900"/>
            </a:pPr>
            <a:endParaRPr lang="cs-CZ"/>
          </a:p>
        </c:txPr>
        <c:crossAx val="285542656"/>
        <c:crosses val="autoZero"/>
        <c:auto val="1"/>
        <c:lblAlgn val="ctr"/>
        <c:lblOffset val="100"/>
        <c:noMultiLvlLbl val="0"/>
      </c:catAx>
      <c:valAx>
        <c:axId val="285542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541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1.4519059261955624E-3"/>
          <c:y val="1.5215564440143603E-3"/>
        </c:manualLayout>
      </c:layout>
      <c:overlay val="0"/>
    </c:title>
    <c:autoTitleDeleted val="0"/>
    <c:plotArea>
      <c:layout>
        <c:manualLayout>
          <c:layoutTarget val="inner"/>
          <c:xMode val="edge"/>
          <c:yMode val="edge"/>
          <c:x val="0.10195987988995373"/>
          <c:y val="0.27036963695923538"/>
          <c:w val="0.68446892538024695"/>
          <c:h val="0.57409888981268642"/>
        </c:manualLayout>
      </c:layout>
      <c:barChart>
        <c:barDir val="col"/>
        <c:grouping val="stacked"/>
        <c:varyColors val="0"/>
        <c:ser>
          <c:idx val="0"/>
          <c:order val="0"/>
          <c:tx>
            <c:strRef>
              <c:f>'8.3'!$A$27</c:f>
              <c:strCache>
                <c:ptCount val="1"/>
                <c:pt idx="0">
                  <c:v>Průmysl</c:v>
                </c:pt>
              </c:strCache>
            </c:strRef>
          </c:tx>
          <c:invertIfNegative val="0"/>
          <c:cat>
            <c:strRef>
              <c:f>'8.3'!$C$38:$E$38</c:f>
              <c:strCache>
                <c:ptCount val="3"/>
                <c:pt idx="0">
                  <c:v>Leden</c:v>
                </c:pt>
                <c:pt idx="1">
                  <c:v>Únor</c:v>
                </c:pt>
                <c:pt idx="2">
                  <c:v>Březen</c:v>
                </c:pt>
              </c:strCache>
            </c:strRef>
          </c:cat>
          <c:val>
            <c:numRef>
              <c:f>('8.3'!$B$27,'8.3'!$D$27,'8.3'!$F$27)</c:f>
              <c:numCache>
                <c:formatCode>#,##0.0</c:formatCode>
                <c:ptCount val="3"/>
                <c:pt idx="0">
                  <c:v>60960.485000000001</c:v>
                </c:pt>
                <c:pt idx="1">
                  <c:v>58107.619999999995</c:v>
                </c:pt>
                <c:pt idx="2">
                  <c:v>47748.214000000007</c:v>
                </c:pt>
              </c:numCache>
            </c:numRef>
          </c:val>
          <c:extLst>
            <c:ext xmlns:c16="http://schemas.microsoft.com/office/drawing/2014/chart" uri="{C3380CC4-5D6E-409C-BE32-E72D297353CC}">
              <c16:uniqueId val="{00000000-3CF9-4846-9F8F-A0822549C499}"/>
            </c:ext>
          </c:extLst>
        </c:ser>
        <c:ser>
          <c:idx val="1"/>
          <c:order val="1"/>
          <c:tx>
            <c:strRef>
              <c:f>'8.3'!$A$28</c:f>
              <c:strCache>
                <c:ptCount val="1"/>
                <c:pt idx="0">
                  <c:v>Energetika</c:v>
                </c:pt>
              </c:strCache>
            </c:strRef>
          </c:tx>
          <c:invertIfNegative val="0"/>
          <c:cat>
            <c:strRef>
              <c:f>'8.3'!$C$38:$E$38</c:f>
              <c:strCache>
                <c:ptCount val="3"/>
                <c:pt idx="0">
                  <c:v>Leden</c:v>
                </c:pt>
                <c:pt idx="1">
                  <c:v>Únor</c:v>
                </c:pt>
                <c:pt idx="2">
                  <c:v>Březen</c:v>
                </c:pt>
              </c:strCache>
            </c:strRef>
          </c:cat>
          <c:val>
            <c:numRef>
              <c:f>('8.3'!$B$28,'8.3'!$D$28,'8.3'!$F$28)</c:f>
              <c:numCache>
                <c:formatCode>#,##0.0</c:formatCode>
                <c:ptCount val="3"/>
                <c:pt idx="0">
                  <c:v>972.48</c:v>
                </c:pt>
                <c:pt idx="1">
                  <c:v>922.77</c:v>
                </c:pt>
                <c:pt idx="2">
                  <c:v>669.85</c:v>
                </c:pt>
              </c:numCache>
            </c:numRef>
          </c:val>
          <c:extLst>
            <c:ext xmlns:c16="http://schemas.microsoft.com/office/drawing/2014/chart" uri="{C3380CC4-5D6E-409C-BE32-E72D297353CC}">
              <c16:uniqueId val="{00000001-3CF9-4846-9F8F-A0822549C499}"/>
            </c:ext>
          </c:extLst>
        </c:ser>
        <c:ser>
          <c:idx val="2"/>
          <c:order val="2"/>
          <c:tx>
            <c:strRef>
              <c:f>'8.3'!$A$29</c:f>
              <c:strCache>
                <c:ptCount val="1"/>
                <c:pt idx="0">
                  <c:v>Doprava</c:v>
                </c:pt>
              </c:strCache>
            </c:strRef>
          </c:tx>
          <c:invertIfNegative val="0"/>
          <c:cat>
            <c:strRef>
              <c:f>'8.3'!$C$38:$E$38</c:f>
              <c:strCache>
                <c:ptCount val="3"/>
                <c:pt idx="0">
                  <c:v>Leden</c:v>
                </c:pt>
                <c:pt idx="1">
                  <c:v>Únor</c:v>
                </c:pt>
                <c:pt idx="2">
                  <c:v>Březen</c:v>
                </c:pt>
              </c:strCache>
            </c:strRef>
          </c:cat>
          <c:val>
            <c:numRef>
              <c:f>('8.3'!$B$29,'8.3'!$D$29,'8.3'!$F$29)</c:f>
              <c:numCache>
                <c:formatCode>#,##0.0</c:formatCode>
                <c:ptCount val="3"/>
                <c:pt idx="0">
                  <c:v>97</c:v>
                </c:pt>
                <c:pt idx="1">
                  <c:v>92</c:v>
                </c:pt>
                <c:pt idx="2">
                  <c:v>70</c:v>
                </c:pt>
              </c:numCache>
            </c:numRef>
          </c:val>
          <c:extLst>
            <c:ext xmlns:c16="http://schemas.microsoft.com/office/drawing/2014/chart" uri="{C3380CC4-5D6E-409C-BE32-E72D297353CC}">
              <c16:uniqueId val="{00000002-3CF9-4846-9F8F-A0822549C499}"/>
            </c:ext>
          </c:extLst>
        </c:ser>
        <c:ser>
          <c:idx val="3"/>
          <c:order val="3"/>
          <c:tx>
            <c:strRef>
              <c:f>'8.3'!$A$30</c:f>
              <c:strCache>
                <c:ptCount val="1"/>
                <c:pt idx="0">
                  <c:v>Stavebnictví</c:v>
                </c:pt>
              </c:strCache>
            </c:strRef>
          </c:tx>
          <c:invertIfNegative val="0"/>
          <c:cat>
            <c:strRef>
              <c:f>'8.3'!$C$38:$E$38</c:f>
              <c:strCache>
                <c:ptCount val="3"/>
                <c:pt idx="0">
                  <c:v>Leden</c:v>
                </c:pt>
                <c:pt idx="1">
                  <c:v>Únor</c:v>
                </c:pt>
                <c:pt idx="2">
                  <c:v>Březen</c:v>
                </c:pt>
              </c:strCache>
            </c:strRef>
          </c:cat>
          <c:val>
            <c:numRef>
              <c:f>('8.3'!$B$30,'8.3'!$D$30,'8.3'!$F$30)</c:f>
              <c:numCache>
                <c:formatCode>#,##0.0</c:formatCode>
                <c:ptCount val="3"/>
                <c:pt idx="0">
                  <c:v>61</c:v>
                </c:pt>
                <c:pt idx="1">
                  <c:v>63</c:v>
                </c:pt>
                <c:pt idx="2">
                  <c:v>40</c:v>
                </c:pt>
              </c:numCache>
            </c:numRef>
          </c:val>
          <c:extLst>
            <c:ext xmlns:c16="http://schemas.microsoft.com/office/drawing/2014/chart" uri="{C3380CC4-5D6E-409C-BE32-E72D297353CC}">
              <c16:uniqueId val="{00000003-3CF9-4846-9F8F-A0822549C499}"/>
            </c:ext>
          </c:extLst>
        </c:ser>
        <c:ser>
          <c:idx val="4"/>
          <c:order val="4"/>
          <c:tx>
            <c:strRef>
              <c:f>'8.3'!$A$31</c:f>
              <c:strCache>
                <c:ptCount val="1"/>
                <c:pt idx="0">
                  <c:v>Zemědělství a lesnictví</c:v>
                </c:pt>
              </c:strCache>
            </c:strRef>
          </c:tx>
          <c:spPr>
            <a:solidFill>
              <a:schemeClr val="accent5"/>
            </a:solidFill>
          </c:spPr>
          <c:invertIfNegative val="0"/>
          <c:cat>
            <c:strRef>
              <c:f>'8.3'!$C$38:$E$38</c:f>
              <c:strCache>
                <c:ptCount val="3"/>
                <c:pt idx="0">
                  <c:v>Leden</c:v>
                </c:pt>
                <c:pt idx="1">
                  <c:v>Únor</c:v>
                </c:pt>
                <c:pt idx="2">
                  <c:v>Březen</c:v>
                </c:pt>
              </c:strCache>
            </c:strRef>
          </c:cat>
          <c:val>
            <c:numRef>
              <c:f>('8.3'!$B$31,'8.3'!$D$31,'8.3'!$F$31)</c:f>
              <c:numCache>
                <c:formatCode>#,##0.0</c:formatCode>
                <c:ptCount val="3"/>
                <c:pt idx="0">
                  <c:v>3455.2920000000004</c:v>
                </c:pt>
                <c:pt idx="1">
                  <c:v>3445.3159999999998</c:v>
                </c:pt>
                <c:pt idx="2">
                  <c:v>2822.2280000000001</c:v>
                </c:pt>
              </c:numCache>
            </c:numRef>
          </c:val>
          <c:extLst>
            <c:ext xmlns:c16="http://schemas.microsoft.com/office/drawing/2014/chart" uri="{C3380CC4-5D6E-409C-BE32-E72D297353CC}">
              <c16:uniqueId val="{00000004-3CF9-4846-9F8F-A0822549C499}"/>
            </c:ext>
          </c:extLst>
        </c:ser>
        <c:ser>
          <c:idx val="5"/>
          <c:order val="5"/>
          <c:tx>
            <c:strRef>
              <c:f>'8.3'!$A$32</c:f>
              <c:strCache>
                <c:ptCount val="1"/>
                <c:pt idx="0">
                  <c:v>Domácnosti</c:v>
                </c:pt>
              </c:strCache>
            </c:strRef>
          </c:tx>
          <c:spPr>
            <a:solidFill>
              <a:schemeClr val="accent6"/>
            </a:solidFill>
          </c:spPr>
          <c:invertIfNegative val="0"/>
          <c:cat>
            <c:strRef>
              <c:f>'8.3'!$C$38:$E$38</c:f>
              <c:strCache>
                <c:ptCount val="3"/>
                <c:pt idx="0">
                  <c:v>Leden</c:v>
                </c:pt>
                <c:pt idx="1">
                  <c:v>Únor</c:v>
                </c:pt>
                <c:pt idx="2">
                  <c:v>Březen</c:v>
                </c:pt>
              </c:strCache>
            </c:strRef>
          </c:cat>
          <c:val>
            <c:numRef>
              <c:f>('8.3'!$B$32,'8.3'!$D$32,'8.3'!$F$32)</c:f>
              <c:numCache>
                <c:formatCode>#,##0.0</c:formatCode>
                <c:ptCount val="3"/>
                <c:pt idx="0">
                  <c:v>363934.58299999998</c:v>
                </c:pt>
                <c:pt idx="1">
                  <c:v>336711.67500000005</c:v>
                </c:pt>
                <c:pt idx="2">
                  <c:v>277432.02</c:v>
                </c:pt>
              </c:numCache>
            </c:numRef>
          </c:val>
          <c:extLst>
            <c:ext xmlns:c16="http://schemas.microsoft.com/office/drawing/2014/chart" uri="{C3380CC4-5D6E-409C-BE32-E72D297353CC}">
              <c16:uniqueId val="{00000005-3CF9-4846-9F8F-A0822549C499}"/>
            </c:ext>
          </c:extLst>
        </c:ser>
        <c:ser>
          <c:idx val="6"/>
          <c:order val="6"/>
          <c:tx>
            <c:strRef>
              <c:f>'8.3'!$A$33</c:f>
              <c:strCache>
                <c:ptCount val="1"/>
                <c:pt idx="0">
                  <c:v>Obchod, služby, školství, zdravotnictví</c:v>
                </c:pt>
              </c:strCache>
            </c:strRef>
          </c:tx>
          <c:spPr>
            <a:solidFill>
              <a:srgbClr val="F0948F"/>
            </a:solidFill>
          </c:spPr>
          <c:invertIfNegative val="0"/>
          <c:cat>
            <c:strRef>
              <c:f>'8.3'!$C$38:$E$38</c:f>
              <c:strCache>
                <c:ptCount val="3"/>
                <c:pt idx="0">
                  <c:v>Leden</c:v>
                </c:pt>
                <c:pt idx="1">
                  <c:v>Únor</c:v>
                </c:pt>
                <c:pt idx="2">
                  <c:v>Březen</c:v>
                </c:pt>
              </c:strCache>
            </c:strRef>
          </c:cat>
          <c:val>
            <c:numRef>
              <c:f>('8.3'!$B$33,'8.3'!$D$33,'8.3'!$F$33)</c:f>
              <c:numCache>
                <c:formatCode>#,##0.0</c:formatCode>
                <c:ptCount val="3"/>
                <c:pt idx="0">
                  <c:v>107900.18999999999</c:v>
                </c:pt>
                <c:pt idx="1">
                  <c:v>98685.660999999993</c:v>
                </c:pt>
                <c:pt idx="2">
                  <c:v>79326.127999999968</c:v>
                </c:pt>
              </c:numCache>
            </c:numRef>
          </c:val>
          <c:extLst>
            <c:ext xmlns:c16="http://schemas.microsoft.com/office/drawing/2014/chart" uri="{C3380CC4-5D6E-409C-BE32-E72D297353CC}">
              <c16:uniqueId val="{00000006-3CF9-4846-9F8F-A0822549C499}"/>
            </c:ext>
          </c:extLst>
        </c:ser>
        <c:ser>
          <c:idx val="7"/>
          <c:order val="7"/>
          <c:tx>
            <c:strRef>
              <c:f>'8.3'!$A$34</c:f>
              <c:strCache>
                <c:ptCount val="1"/>
                <c:pt idx="0">
                  <c:v>Ostatní</c:v>
                </c:pt>
              </c:strCache>
            </c:strRef>
          </c:tx>
          <c:spPr>
            <a:solidFill>
              <a:srgbClr val="F7C9C7"/>
            </a:solidFill>
          </c:spPr>
          <c:invertIfNegative val="0"/>
          <c:cat>
            <c:strRef>
              <c:f>'8.3'!$C$38:$E$38</c:f>
              <c:strCache>
                <c:ptCount val="3"/>
                <c:pt idx="0">
                  <c:v>Leden</c:v>
                </c:pt>
                <c:pt idx="1">
                  <c:v>Únor</c:v>
                </c:pt>
                <c:pt idx="2">
                  <c:v>Březen</c:v>
                </c:pt>
              </c:strCache>
            </c:strRef>
          </c:cat>
          <c:val>
            <c:numRef>
              <c:f>('8.3'!$B$34,'8.3'!$D$34,'8.3'!$F$34)</c:f>
              <c:numCache>
                <c:formatCode>#,##0.0</c:formatCode>
                <c:ptCount val="3"/>
                <c:pt idx="0">
                  <c:v>99975.368999999992</c:v>
                </c:pt>
                <c:pt idx="1">
                  <c:v>92242.237000000008</c:v>
                </c:pt>
                <c:pt idx="2">
                  <c:v>71817.554999999993</c:v>
                </c:pt>
              </c:numCache>
            </c:numRef>
          </c:val>
          <c:extLst>
            <c:ext xmlns:c16="http://schemas.microsoft.com/office/drawing/2014/chart" uri="{C3380CC4-5D6E-409C-BE32-E72D297353CC}">
              <c16:uniqueId val="{00000007-3CF9-4846-9F8F-A0822549C499}"/>
            </c:ext>
          </c:extLst>
        </c:ser>
        <c:dLbls>
          <c:showLegendKey val="0"/>
          <c:showVal val="0"/>
          <c:showCatName val="0"/>
          <c:showSerName val="0"/>
          <c:showPercent val="0"/>
          <c:showBubbleSize val="0"/>
        </c:dLbls>
        <c:gapWidth val="50"/>
        <c:overlap val="100"/>
        <c:axId val="285740416"/>
        <c:axId val="285742208"/>
      </c:barChart>
      <c:catAx>
        <c:axId val="28574041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5742208"/>
        <c:crosses val="autoZero"/>
        <c:auto val="1"/>
        <c:lblAlgn val="ctr"/>
        <c:lblOffset val="100"/>
        <c:noMultiLvlLbl val="0"/>
      </c:catAx>
      <c:valAx>
        <c:axId val="285742208"/>
        <c:scaling>
          <c:orientation val="minMax"/>
          <c:max val="8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5740416"/>
        <c:crosses val="autoZero"/>
        <c:crossBetween val="between"/>
        <c:majorUnit val="2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894E-4"/>
          <c:y val="1.4981255735933544E-2"/>
        </c:manualLayout>
      </c:layout>
      <c:overlay val="0"/>
    </c:title>
    <c:autoTitleDeleted val="0"/>
    <c:plotArea>
      <c:layout>
        <c:manualLayout>
          <c:layoutTarget val="inner"/>
          <c:xMode val="edge"/>
          <c:yMode val="edge"/>
          <c:x val="7.7125028111568072E-2"/>
          <c:y val="0.23239703888559379"/>
          <c:w val="0.78878078392027584"/>
          <c:h val="0.27543687465053568"/>
        </c:manualLayout>
      </c:layout>
      <c:barChart>
        <c:barDir val="bar"/>
        <c:grouping val="clustered"/>
        <c:varyColors val="0"/>
        <c:ser>
          <c:idx val="0"/>
          <c:order val="0"/>
          <c:tx>
            <c:strRef>
              <c:f>'8.3'!$A$38</c:f>
              <c:strCache>
                <c:ptCount val="1"/>
                <c:pt idx="0">
                  <c:v>Instalovaný výkon</c:v>
                </c:pt>
              </c:strCache>
            </c:strRef>
          </c:tx>
          <c:invertIfNegative val="0"/>
          <c:val>
            <c:numRef>
              <c:f>'8.3'!$B$38</c:f>
              <c:numCache>
                <c:formatCode>0.0%</c:formatCode>
                <c:ptCount val="1"/>
                <c:pt idx="0">
                  <c:v>4.2105955041932437E-2</c:v>
                </c:pt>
              </c:numCache>
            </c:numRef>
          </c:val>
          <c:extLst>
            <c:ext xmlns:c16="http://schemas.microsoft.com/office/drawing/2014/chart" uri="{C3380CC4-5D6E-409C-BE32-E72D297353CC}">
              <c16:uniqueId val="{00000000-9F11-41FA-B525-72907D9A7F76}"/>
            </c:ext>
          </c:extLst>
        </c:ser>
        <c:ser>
          <c:idx val="1"/>
          <c:order val="1"/>
          <c:tx>
            <c:strRef>
              <c:f>'8.3'!$A$39</c:f>
              <c:strCache>
                <c:ptCount val="1"/>
                <c:pt idx="0">
                  <c:v>Výroba tepla brutto</c:v>
                </c:pt>
              </c:strCache>
            </c:strRef>
          </c:tx>
          <c:invertIfNegative val="0"/>
          <c:val>
            <c:numRef>
              <c:f>'8.3'!$B$39</c:f>
              <c:numCache>
                <c:formatCode>0.0%</c:formatCode>
                <c:ptCount val="1"/>
                <c:pt idx="0">
                  <c:v>5.1095321669058488E-2</c:v>
                </c:pt>
              </c:numCache>
            </c:numRef>
          </c:val>
          <c:extLst>
            <c:ext xmlns:c16="http://schemas.microsoft.com/office/drawing/2014/chart" uri="{C3380CC4-5D6E-409C-BE32-E72D297353CC}">
              <c16:uniqueId val="{00000001-9F11-41FA-B525-72907D9A7F76}"/>
            </c:ext>
          </c:extLst>
        </c:ser>
        <c:ser>
          <c:idx val="2"/>
          <c:order val="2"/>
          <c:tx>
            <c:strRef>
              <c:f>'8.3'!$A$40</c:f>
              <c:strCache>
                <c:ptCount val="1"/>
                <c:pt idx="0">
                  <c:v>Dodávky tepla</c:v>
                </c:pt>
              </c:strCache>
            </c:strRef>
          </c:tx>
          <c:invertIfNegative val="0"/>
          <c:val>
            <c:numRef>
              <c:f>'8.3'!$B$40</c:f>
              <c:numCache>
                <c:formatCode>0.0%</c:formatCode>
                <c:ptCount val="1"/>
                <c:pt idx="0">
                  <c:v>6.3541394367440829E-2</c:v>
                </c:pt>
              </c:numCache>
            </c:numRef>
          </c:val>
          <c:extLst>
            <c:ext xmlns:c16="http://schemas.microsoft.com/office/drawing/2014/chart" uri="{C3380CC4-5D6E-409C-BE32-E72D297353CC}">
              <c16:uniqueId val="{00000002-9F11-41FA-B525-72907D9A7F76}"/>
            </c:ext>
          </c:extLst>
        </c:ser>
        <c:dLbls>
          <c:showLegendKey val="0"/>
          <c:showVal val="0"/>
          <c:showCatName val="0"/>
          <c:showSerName val="0"/>
          <c:showPercent val="0"/>
          <c:showBubbleSize val="0"/>
        </c:dLbls>
        <c:gapWidth val="150"/>
        <c:axId val="285764992"/>
        <c:axId val="285774976"/>
      </c:barChart>
      <c:catAx>
        <c:axId val="285764992"/>
        <c:scaling>
          <c:orientation val="maxMin"/>
        </c:scaling>
        <c:delete val="0"/>
        <c:axPos val="l"/>
        <c:numFmt formatCode="General" sourceLinked="1"/>
        <c:majorTickMark val="none"/>
        <c:minorTickMark val="none"/>
        <c:tickLblPos val="none"/>
        <c:crossAx val="285774976"/>
        <c:crosses val="autoZero"/>
        <c:auto val="1"/>
        <c:lblAlgn val="ctr"/>
        <c:lblOffset val="100"/>
        <c:noMultiLvlLbl val="0"/>
      </c:catAx>
      <c:valAx>
        <c:axId val="2857749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5764992"/>
        <c:crosses val="max"/>
        <c:crossBetween val="between"/>
      </c:valAx>
    </c:plotArea>
    <c:legend>
      <c:legendPos val="b"/>
      <c:layout>
        <c:manualLayout>
          <c:xMode val="edge"/>
          <c:yMode val="edge"/>
          <c:x val="2.8842104547346682E-2"/>
          <c:y val="0.69733351273630362"/>
          <c:w val="0.59698673133986901"/>
          <c:h val="0.25841014667475098"/>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chemeClr val="tx2"/>
                </a:solidFill>
              </a:defRPr>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'8.3'!$A$10</c:f>
              <c:strCache>
                <c:ptCount val="1"/>
                <c:pt idx="0">
                  <c:v>Biomasa</c:v>
                </c:pt>
              </c:strCache>
            </c:strRef>
          </c:tx>
          <c:spPr>
            <a:solidFill>
              <a:srgbClr val="23315F"/>
            </a:solidFill>
          </c:spPr>
          <c:invertIfNegative val="0"/>
          <c:cat>
            <c:strRef>
              <c:f>'8.3'!$C$38:$E$38</c:f>
              <c:strCache>
                <c:ptCount val="3"/>
                <c:pt idx="0">
                  <c:v>Leden</c:v>
                </c:pt>
                <c:pt idx="1">
                  <c:v>Únor</c:v>
                </c:pt>
                <c:pt idx="2">
                  <c:v>Březen</c:v>
                </c:pt>
              </c:strCache>
            </c:strRef>
          </c:cat>
          <c:val>
            <c:numRef>
              <c:f>('8.3'!$B$10,'8.3'!$D$10,'8.3'!$F$10)</c:f>
              <c:numCache>
                <c:formatCode>#,##0.0</c:formatCode>
                <c:ptCount val="3"/>
                <c:pt idx="0">
                  <c:v>51929.02</c:v>
                </c:pt>
                <c:pt idx="1">
                  <c:v>37052.160000000003</c:v>
                </c:pt>
                <c:pt idx="2">
                  <c:v>50042.7</c:v>
                </c:pt>
              </c:numCache>
            </c:numRef>
          </c:val>
          <c:extLst>
            <c:ext xmlns:c16="http://schemas.microsoft.com/office/drawing/2014/chart" uri="{C3380CC4-5D6E-409C-BE32-E72D297353CC}">
              <c16:uniqueId val="{00000000-4B44-483A-8B0B-43BAFB2863D8}"/>
            </c:ext>
          </c:extLst>
        </c:ser>
        <c:ser>
          <c:idx val="1"/>
          <c:order val="1"/>
          <c:tx>
            <c:strRef>
              <c:f>'8.3'!$A$11</c:f>
              <c:strCache>
                <c:ptCount val="1"/>
                <c:pt idx="0">
                  <c:v>Bioplyn</c:v>
                </c:pt>
              </c:strCache>
            </c:strRef>
          </c:tx>
          <c:spPr>
            <a:solidFill>
              <a:srgbClr val="5A6588"/>
            </a:solidFill>
          </c:spPr>
          <c:invertIfNegative val="0"/>
          <c:cat>
            <c:strRef>
              <c:f>'8.3'!$C$38:$E$38</c:f>
              <c:strCache>
                <c:ptCount val="3"/>
                <c:pt idx="0">
                  <c:v>Leden</c:v>
                </c:pt>
                <c:pt idx="1">
                  <c:v>Únor</c:v>
                </c:pt>
                <c:pt idx="2">
                  <c:v>Březen</c:v>
                </c:pt>
              </c:strCache>
            </c:strRef>
          </c:cat>
          <c:val>
            <c:numRef>
              <c:f>('8.3'!$B$11,'8.3'!$D$11,'8.3'!$F$11)</c:f>
              <c:numCache>
                <c:formatCode>#,##0.0</c:formatCode>
                <c:ptCount val="3"/>
                <c:pt idx="0">
                  <c:v>10328.828000000001</c:v>
                </c:pt>
                <c:pt idx="1">
                  <c:v>8489.4410000000007</c:v>
                </c:pt>
                <c:pt idx="2">
                  <c:v>6718.2089999999998</c:v>
                </c:pt>
              </c:numCache>
            </c:numRef>
          </c:val>
          <c:extLst>
            <c:ext xmlns:c16="http://schemas.microsoft.com/office/drawing/2014/chart" uri="{C3380CC4-5D6E-409C-BE32-E72D297353CC}">
              <c16:uniqueId val="{00000001-4B44-483A-8B0B-43BAFB2863D8}"/>
            </c:ext>
          </c:extLst>
        </c:ser>
        <c:ser>
          <c:idx val="2"/>
          <c:order val="2"/>
          <c:tx>
            <c:strRef>
              <c:f>'8.3'!$A$12</c:f>
              <c:strCache>
                <c:ptCount val="1"/>
                <c:pt idx="0">
                  <c:v>Černé uhlí</c:v>
                </c:pt>
              </c:strCache>
            </c:strRef>
          </c:tx>
          <c:spPr>
            <a:solidFill>
              <a:srgbClr val="9198B0"/>
            </a:solidFill>
          </c:spPr>
          <c:invertIfNegative val="0"/>
          <c:cat>
            <c:strRef>
              <c:f>'8.3'!$C$38:$E$38</c:f>
              <c:strCache>
                <c:ptCount val="3"/>
                <c:pt idx="0">
                  <c:v>Leden</c:v>
                </c:pt>
                <c:pt idx="1">
                  <c:v>Únor</c:v>
                </c:pt>
                <c:pt idx="2">
                  <c:v>Březen</c:v>
                </c:pt>
              </c:strCache>
            </c:strRef>
          </c:cat>
          <c:val>
            <c:numRef>
              <c:f>('8.3'!$B$12,'8.3'!$D$12,'8.3'!$F$12)</c:f>
              <c:numCache>
                <c:formatCode>#,##0.0</c:formatCode>
                <c:ptCount val="3"/>
                <c:pt idx="0">
                  <c:v>178</c:v>
                </c:pt>
                <c:pt idx="1">
                  <c:v>255.43</c:v>
                </c:pt>
                <c:pt idx="2">
                  <c:v>40.119999999999997</c:v>
                </c:pt>
              </c:numCache>
            </c:numRef>
          </c:val>
          <c:extLst>
            <c:ext xmlns:c16="http://schemas.microsoft.com/office/drawing/2014/chart" uri="{C3380CC4-5D6E-409C-BE32-E72D297353CC}">
              <c16:uniqueId val="{00000002-4B44-483A-8B0B-43BAFB2863D8}"/>
            </c:ext>
          </c:extLst>
        </c:ser>
        <c:ser>
          <c:idx val="3"/>
          <c:order val="3"/>
          <c:tx>
            <c:strRef>
              <c:f>'8.3'!$A$13</c:f>
              <c:strCache>
                <c:ptCount val="1"/>
                <c:pt idx="0">
                  <c:v>Elektrická energie</c:v>
                </c:pt>
              </c:strCache>
            </c:strRef>
          </c:tx>
          <c:spPr>
            <a:solidFill>
              <a:srgbClr val="C8CBD7"/>
            </a:solidFill>
          </c:spPr>
          <c:invertIfNegative val="0"/>
          <c:cat>
            <c:strRef>
              <c:f>'8.3'!$C$38:$E$38</c:f>
              <c:strCache>
                <c:ptCount val="3"/>
                <c:pt idx="0">
                  <c:v>Leden</c:v>
                </c:pt>
                <c:pt idx="1">
                  <c:v>Únor</c:v>
                </c:pt>
                <c:pt idx="2">
                  <c:v>Březen</c:v>
                </c:pt>
              </c:strCache>
            </c:strRef>
          </c:cat>
          <c:val>
            <c:numRef>
              <c:f>('8.3'!$B$13,'8.3'!$D$13,'8.3'!$F$13)</c:f>
              <c:numCache>
                <c:formatCode>#,##0.0</c:formatCode>
                <c:ptCount val="3"/>
                <c:pt idx="0">
                  <c:v>344</c:v>
                </c:pt>
                <c:pt idx="1">
                  <c:v>355</c:v>
                </c:pt>
                <c:pt idx="2">
                  <c:v>444</c:v>
                </c:pt>
              </c:numCache>
            </c:numRef>
          </c:val>
          <c:extLst>
            <c:ext xmlns:c16="http://schemas.microsoft.com/office/drawing/2014/chart" uri="{C3380CC4-5D6E-409C-BE32-E72D297353CC}">
              <c16:uniqueId val="{00000003-4B44-483A-8B0B-43BAFB2863D8}"/>
            </c:ext>
          </c:extLst>
        </c:ser>
        <c:ser>
          <c:idx val="4"/>
          <c:order val="4"/>
          <c:tx>
            <c:strRef>
              <c:f>'8.3'!$A$14</c:f>
              <c:strCache>
                <c:ptCount val="1"/>
                <c:pt idx="0">
                  <c:v>Energie prostředí (tepelné čerpadlo)</c:v>
                </c:pt>
              </c:strCache>
            </c:strRef>
          </c:tx>
          <c:spPr>
            <a:solidFill>
              <a:srgbClr val="E02C1F"/>
            </a:solidFill>
          </c:spPr>
          <c:invertIfNegative val="0"/>
          <c:cat>
            <c:strRef>
              <c:f>'8.3'!$C$38:$E$38</c:f>
              <c:strCache>
                <c:ptCount val="3"/>
                <c:pt idx="0">
                  <c:v>Leden</c:v>
                </c:pt>
                <c:pt idx="1">
                  <c:v>Únor</c:v>
                </c:pt>
                <c:pt idx="2">
                  <c:v>Březen</c:v>
                </c:pt>
              </c:strCache>
            </c:strRef>
          </c:cat>
          <c:val>
            <c:numRef>
              <c:f>('8.3'!$B$14,'8.3'!$D$14,'8.3'!$F$14)</c:f>
              <c:numCache>
                <c:formatCode>#,##0.0</c:formatCode>
                <c:ptCount val="3"/>
                <c:pt idx="0">
                  <c:v>57</c:v>
                </c:pt>
                <c:pt idx="1">
                  <c:v>53</c:v>
                </c:pt>
                <c:pt idx="2">
                  <c:v>34</c:v>
                </c:pt>
              </c:numCache>
            </c:numRef>
          </c:val>
          <c:extLst>
            <c:ext xmlns:c16="http://schemas.microsoft.com/office/drawing/2014/chart" uri="{C3380CC4-5D6E-409C-BE32-E72D297353CC}">
              <c16:uniqueId val="{00000004-4B44-483A-8B0B-43BAFB2863D8}"/>
            </c:ext>
          </c:extLst>
        </c:ser>
        <c:ser>
          <c:idx val="5"/>
          <c:order val="5"/>
          <c:tx>
            <c:strRef>
              <c:f>'8.3'!$A$15</c:f>
              <c:strCache>
                <c:ptCount val="1"/>
                <c:pt idx="0">
                  <c:v>Energie Slunce (solární kolektor)</c:v>
                </c:pt>
              </c:strCache>
            </c:strRef>
          </c:tx>
          <c:spPr>
            <a:solidFill>
              <a:srgbClr val="E86158"/>
            </a:solidFill>
          </c:spPr>
          <c:invertIfNegative val="0"/>
          <c:cat>
            <c:strRef>
              <c:f>'8.3'!$C$38:$E$38</c:f>
              <c:strCache>
                <c:ptCount val="3"/>
                <c:pt idx="0">
                  <c:v>Leden</c:v>
                </c:pt>
                <c:pt idx="1">
                  <c:v>Únor</c:v>
                </c:pt>
                <c:pt idx="2">
                  <c:v>Březen</c:v>
                </c:pt>
              </c:strCache>
            </c:strRef>
          </c:cat>
          <c:val>
            <c:numRef>
              <c:f>('8.3'!$B$15,'8.3'!$D$15,'8.3'!$F$15)</c:f>
              <c:numCache>
                <c:formatCode>#,##0.0</c:formatCode>
                <c:ptCount val="3"/>
                <c:pt idx="0">
                  <c:v>1</c:v>
                </c:pt>
                <c:pt idx="1">
                  <c:v>2</c:v>
                </c:pt>
                <c:pt idx="2">
                  <c:v>3</c:v>
                </c:pt>
              </c:numCache>
            </c:numRef>
          </c:val>
          <c:extLst>
            <c:ext xmlns:c16="http://schemas.microsoft.com/office/drawing/2014/chart" uri="{C3380CC4-5D6E-409C-BE32-E72D297353CC}">
              <c16:uniqueId val="{00000005-4B44-483A-8B0B-43BAFB2863D8}"/>
            </c:ext>
          </c:extLst>
        </c:ser>
        <c:ser>
          <c:idx val="6"/>
          <c:order val="6"/>
          <c:tx>
            <c:strRef>
              <c:f>'8.3'!$A$16</c:f>
              <c:strCache>
                <c:ptCount val="1"/>
                <c:pt idx="0">
                  <c:v>Hnědé uhlí</c:v>
                </c:pt>
              </c:strCache>
            </c:strRef>
          </c:tx>
          <c:spPr>
            <a:solidFill>
              <a:srgbClr val="F0948F"/>
            </a:solidFill>
          </c:spPr>
          <c:invertIfNegative val="0"/>
          <c:cat>
            <c:strRef>
              <c:f>'8.3'!$C$38:$E$38</c:f>
              <c:strCache>
                <c:ptCount val="3"/>
                <c:pt idx="0">
                  <c:v>Leden</c:v>
                </c:pt>
                <c:pt idx="1">
                  <c:v>Únor</c:v>
                </c:pt>
                <c:pt idx="2">
                  <c:v>Březen</c:v>
                </c:pt>
              </c:strCache>
            </c:strRef>
          </c:cat>
          <c:val>
            <c:numRef>
              <c:f>('8.3'!$B$16,'8.3'!$D$16,'8.3'!$F$16)</c:f>
              <c:numCache>
                <c:formatCode>#,##0.0</c:formatCode>
                <c:ptCount val="3"/>
                <c:pt idx="0">
                  <c:v>15553.04</c:v>
                </c:pt>
                <c:pt idx="1">
                  <c:v>24963.17</c:v>
                </c:pt>
                <c:pt idx="2">
                  <c:v>4377.12</c:v>
                </c:pt>
              </c:numCache>
            </c:numRef>
          </c:val>
          <c:extLst>
            <c:ext xmlns:c16="http://schemas.microsoft.com/office/drawing/2014/chart" uri="{C3380CC4-5D6E-409C-BE32-E72D297353CC}">
              <c16:uniqueId val="{00000006-4B44-483A-8B0B-43BAFB2863D8}"/>
            </c:ext>
          </c:extLst>
        </c:ser>
        <c:ser>
          <c:idx val="7"/>
          <c:order val="7"/>
          <c:tx>
            <c:strRef>
              <c:f>'8.3'!$A$17</c:f>
              <c:strCache>
                <c:ptCount val="1"/>
                <c:pt idx="0">
                  <c:v>Jaderné palivo</c:v>
                </c:pt>
              </c:strCache>
            </c:strRef>
          </c:tx>
          <c:spPr>
            <a:solidFill>
              <a:srgbClr val="F7C9C7"/>
            </a:solidFill>
          </c:spPr>
          <c:invertIfNegative val="0"/>
          <c:cat>
            <c:strRef>
              <c:f>'8.3'!$C$38:$E$38</c:f>
              <c:strCache>
                <c:ptCount val="3"/>
                <c:pt idx="0">
                  <c:v>Leden</c:v>
                </c:pt>
                <c:pt idx="1">
                  <c:v>Únor</c:v>
                </c:pt>
                <c:pt idx="2">
                  <c:v>Březen</c:v>
                </c:pt>
              </c:strCache>
            </c:strRef>
          </c:cat>
          <c:val>
            <c:numRef>
              <c:f>('8.3'!$B$17,'8.3'!$D$17,'8.3'!$F$17)</c:f>
              <c:numCache>
                <c:formatCode>#,##0.0</c:formatCode>
                <c:ptCount val="3"/>
                <c:pt idx="0">
                  <c:v>0</c:v>
                </c:pt>
                <c:pt idx="1">
                  <c:v>0</c:v>
                </c:pt>
                <c:pt idx="2">
                  <c:v>0</c:v>
                </c:pt>
              </c:numCache>
            </c:numRef>
          </c:val>
          <c:extLst>
            <c:ext xmlns:c16="http://schemas.microsoft.com/office/drawing/2014/chart" uri="{C3380CC4-5D6E-409C-BE32-E72D297353CC}">
              <c16:uniqueId val="{00000007-4B44-483A-8B0B-43BAFB2863D8}"/>
            </c:ext>
          </c:extLst>
        </c:ser>
        <c:ser>
          <c:idx val="8"/>
          <c:order val="8"/>
          <c:tx>
            <c:strRef>
              <c:f>'8.3'!$A$18</c:f>
              <c:strCache>
                <c:ptCount val="1"/>
                <c:pt idx="0">
                  <c:v>Koks</c:v>
                </c:pt>
              </c:strCache>
            </c:strRef>
          </c:tx>
          <c:spPr>
            <a:solidFill>
              <a:srgbClr val="262626"/>
            </a:solidFill>
          </c:spPr>
          <c:invertIfNegative val="0"/>
          <c:cat>
            <c:strRef>
              <c:f>'8.3'!$C$38:$E$38</c:f>
              <c:strCache>
                <c:ptCount val="3"/>
                <c:pt idx="0">
                  <c:v>Leden</c:v>
                </c:pt>
                <c:pt idx="1">
                  <c:v>Únor</c:v>
                </c:pt>
                <c:pt idx="2">
                  <c:v>Březen</c:v>
                </c:pt>
              </c:strCache>
            </c:strRef>
          </c:cat>
          <c:val>
            <c:numRef>
              <c:f>('8.3'!$B$18,'8.3'!$D$18,'8.3'!$F$18)</c:f>
              <c:numCache>
                <c:formatCode>#,##0.0</c:formatCode>
                <c:ptCount val="3"/>
                <c:pt idx="0">
                  <c:v>0</c:v>
                </c:pt>
                <c:pt idx="1">
                  <c:v>0</c:v>
                </c:pt>
                <c:pt idx="2">
                  <c:v>0</c:v>
                </c:pt>
              </c:numCache>
            </c:numRef>
          </c:val>
          <c:extLst>
            <c:ext xmlns:c16="http://schemas.microsoft.com/office/drawing/2014/chart" uri="{C3380CC4-5D6E-409C-BE32-E72D297353CC}">
              <c16:uniqueId val="{00000008-4B44-483A-8B0B-43BAFB2863D8}"/>
            </c:ext>
          </c:extLst>
        </c:ser>
        <c:ser>
          <c:idx val="9"/>
          <c:order val="9"/>
          <c:tx>
            <c:strRef>
              <c:f>'8.3'!$A$19</c:f>
              <c:strCache>
                <c:ptCount val="1"/>
                <c:pt idx="0">
                  <c:v>Odpadní teplo</c:v>
                </c:pt>
              </c:strCache>
            </c:strRef>
          </c:tx>
          <c:spPr>
            <a:solidFill>
              <a:srgbClr val="646363"/>
            </a:solidFill>
          </c:spPr>
          <c:invertIfNegative val="0"/>
          <c:cat>
            <c:strRef>
              <c:f>'8.3'!$C$38:$E$38</c:f>
              <c:strCache>
                <c:ptCount val="3"/>
                <c:pt idx="0">
                  <c:v>Leden</c:v>
                </c:pt>
                <c:pt idx="1">
                  <c:v>Únor</c:v>
                </c:pt>
                <c:pt idx="2">
                  <c:v>Březen</c:v>
                </c:pt>
              </c:strCache>
            </c:strRef>
          </c:cat>
          <c:val>
            <c:numRef>
              <c:f>('8.3'!$B$19,'8.3'!$D$19,'8.3'!$F$19)</c:f>
              <c:numCache>
                <c:formatCode>#,##0.0</c:formatCode>
                <c:ptCount val="3"/>
                <c:pt idx="0">
                  <c:v>9707.7099999999991</c:v>
                </c:pt>
                <c:pt idx="1">
                  <c:v>8786.44</c:v>
                </c:pt>
                <c:pt idx="2">
                  <c:v>8983.24</c:v>
                </c:pt>
              </c:numCache>
            </c:numRef>
          </c:val>
          <c:extLst>
            <c:ext xmlns:c16="http://schemas.microsoft.com/office/drawing/2014/chart" uri="{C3380CC4-5D6E-409C-BE32-E72D297353CC}">
              <c16:uniqueId val="{00000009-4B44-483A-8B0B-43BAFB2863D8}"/>
            </c:ext>
          </c:extLst>
        </c:ser>
        <c:ser>
          <c:idx val="10"/>
          <c:order val="10"/>
          <c:tx>
            <c:strRef>
              <c:f>'8.3'!$A$20</c:f>
              <c:strCache>
                <c:ptCount val="1"/>
                <c:pt idx="0">
                  <c:v>Ostatní kapalná paliva</c:v>
                </c:pt>
              </c:strCache>
            </c:strRef>
          </c:tx>
          <c:spPr>
            <a:solidFill>
              <a:srgbClr val="9D9D9C"/>
            </a:solidFill>
          </c:spPr>
          <c:invertIfNegative val="0"/>
          <c:cat>
            <c:strRef>
              <c:f>'8.3'!$C$38:$E$38</c:f>
              <c:strCache>
                <c:ptCount val="3"/>
                <c:pt idx="0">
                  <c:v>Leden</c:v>
                </c:pt>
                <c:pt idx="1">
                  <c:v>Únor</c:v>
                </c:pt>
                <c:pt idx="2">
                  <c:v>Březen</c:v>
                </c:pt>
              </c:strCache>
            </c:strRef>
          </c:cat>
          <c:val>
            <c:numRef>
              <c:f>('8.3'!$B$20,'8.3'!$D$20,'8.3'!$F$20)</c:f>
              <c:numCache>
                <c:formatCode>#,##0.0</c:formatCode>
                <c:ptCount val="3"/>
                <c:pt idx="0">
                  <c:v>0</c:v>
                </c:pt>
                <c:pt idx="1">
                  <c:v>0</c:v>
                </c:pt>
                <c:pt idx="2">
                  <c:v>0</c:v>
                </c:pt>
              </c:numCache>
            </c:numRef>
          </c:val>
          <c:extLst>
            <c:ext xmlns:c16="http://schemas.microsoft.com/office/drawing/2014/chart" uri="{C3380CC4-5D6E-409C-BE32-E72D297353CC}">
              <c16:uniqueId val="{0000000A-4B44-483A-8B0B-43BAFB2863D8}"/>
            </c:ext>
          </c:extLst>
        </c:ser>
        <c:ser>
          <c:idx val="11"/>
          <c:order val="11"/>
          <c:tx>
            <c:strRef>
              <c:f>'8.3'!$A$21</c:f>
              <c:strCache>
                <c:ptCount val="1"/>
                <c:pt idx="0">
                  <c:v>Ostatní pevná paliva</c:v>
                </c:pt>
              </c:strCache>
            </c:strRef>
          </c:tx>
          <c:spPr>
            <a:solidFill>
              <a:srgbClr val="D0D0D0"/>
            </a:solidFill>
          </c:spPr>
          <c:invertIfNegative val="0"/>
          <c:cat>
            <c:strRef>
              <c:f>'8.3'!$C$38:$E$38</c:f>
              <c:strCache>
                <c:ptCount val="3"/>
                <c:pt idx="0">
                  <c:v>Leden</c:v>
                </c:pt>
                <c:pt idx="1">
                  <c:v>Únor</c:v>
                </c:pt>
                <c:pt idx="2">
                  <c:v>Březen</c:v>
                </c:pt>
              </c:strCache>
            </c:strRef>
          </c:cat>
          <c:val>
            <c:numRef>
              <c:f>('8.3'!$B$21,'8.3'!$D$21,'8.3'!$F$21)</c:f>
              <c:numCache>
                <c:formatCode>#,##0.0</c:formatCode>
                <c:ptCount val="3"/>
                <c:pt idx="0">
                  <c:v>114750</c:v>
                </c:pt>
                <c:pt idx="1">
                  <c:v>89592</c:v>
                </c:pt>
                <c:pt idx="2">
                  <c:v>89388</c:v>
                </c:pt>
              </c:numCache>
            </c:numRef>
          </c:val>
          <c:extLst>
            <c:ext xmlns:c16="http://schemas.microsoft.com/office/drawing/2014/chart" uri="{C3380CC4-5D6E-409C-BE32-E72D297353CC}">
              <c16:uniqueId val="{0000000B-4B44-483A-8B0B-43BAFB2863D8}"/>
            </c:ext>
          </c:extLst>
        </c:ser>
        <c:ser>
          <c:idx val="12"/>
          <c:order val="12"/>
          <c:tx>
            <c:strRef>
              <c:f>'8.3'!$A$22</c:f>
              <c:strCache>
                <c:ptCount val="1"/>
                <c:pt idx="0">
                  <c:v>Ostatní plyny</c:v>
                </c:pt>
              </c:strCache>
            </c:strRef>
          </c:tx>
          <c:spPr>
            <a:pattFill prst="ltUpDiag">
              <a:fgClr>
                <a:srgbClr val="23315F"/>
              </a:fgClr>
              <a:bgClr>
                <a:sysClr val="window" lastClr="FFFFFF"/>
              </a:bgClr>
            </a:pattFill>
          </c:spPr>
          <c:invertIfNegative val="0"/>
          <c:cat>
            <c:strRef>
              <c:f>'8.3'!$C$38:$E$38</c:f>
              <c:strCache>
                <c:ptCount val="3"/>
                <c:pt idx="0">
                  <c:v>Leden</c:v>
                </c:pt>
                <c:pt idx="1">
                  <c:v>Únor</c:v>
                </c:pt>
                <c:pt idx="2">
                  <c:v>Březen</c:v>
                </c:pt>
              </c:strCache>
            </c:strRef>
          </c:cat>
          <c:val>
            <c:numRef>
              <c:f>('8.3'!$B$22,'8.3'!$D$22,'8.3'!$F$22)</c:f>
              <c:numCache>
                <c:formatCode>#,##0.0</c:formatCode>
                <c:ptCount val="3"/>
                <c:pt idx="0">
                  <c:v>0</c:v>
                </c:pt>
                <c:pt idx="1">
                  <c:v>0</c:v>
                </c:pt>
                <c:pt idx="2">
                  <c:v>0</c:v>
                </c:pt>
              </c:numCache>
            </c:numRef>
          </c:val>
          <c:extLst>
            <c:ext xmlns:c16="http://schemas.microsoft.com/office/drawing/2014/chart" uri="{C3380CC4-5D6E-409C-BE32-E72D297353CC}">
              <c16:uniqueId val="{0000000C-4B44-483A-8B0B-43BAFB2863D8}"/>
            </c:ext>
          </c:extLst>
        </c:ser>
        <c:ser>
          <c:idx val="13"/>
          <c:order val="13"/>
          <c:tx>
            <c:strRef>
              <c:f>'8.3'!$A$23</c:f>
              <c:strCache>
                <c:ptCount val="1"/>
                <c:pt idx="0">
                  <c:v>Ostatní</c:v>
                </c:pt>
              </c:strCache>
            </c:strRef>
          </c:tx>
          <c:spPr>
            <a:pattFill prst="ltUpDiag">
              <a:fgClr>
                <a:srgbClr val="E02C1F"/>
              </a:fgClr>
              <a:bgClr>
                <a:sysClr val="window" lastClr="FFFFFF"/>
              </a:bgClr>
            </a:pattFill>
          </c:spPr>
          <c:invertIfNegative val="0"/>
          <c:cat>
            <c:strRef>
              <c:f>'8.3'!$C$38:$E$38</c:f>
              <c:strCache>
                <c:ptCount val="3"/>
                <c:pt idx="0">
                  <c:v>Leden</c:v>
                </c:pt>
                <c:pt idx="1">
                  <c:v>Únor</c:v>
                </c:pt>
                <c:pt idx="2">
                  <c:v>Březen</c:v>
                </c:pt>
              </c:strCache>
            </c:strRef>
          </c:cat>
          <c:val>
            <c:numRef>
              <c:f>('8.3'!$B$23,'8.3'!$D$23,'8.3'!$F$23)</c:f>
              <c:numCache>
                <c:formatCode>#,##0.0</c:formatCode>
                <c:ptCount val="3"/>
                <c:pt idx="0">
                  <c:v>0</c:v>
                </c:pt>
                <c:pt idx="1">
                  <c:v>0</c:v>
                </c:pt>
                <c:pt idx="2">
                  <c:v>0</c:v>
                </c:pt>
              </c:numCache>
            </c:numRef>
          </c:val>
          <c:extLst>
            <c:ext xmlns:c16="http://schemas.microsoft.com/office/drawing/2014/chart" uri="{C3380CC4-5D6E-409C-BE32-E72D297353CC}">
              <c16:uniqueId val="{0000000D-4B44-483A-8B0B-43BAFB2863D8}"/>
            </c:ext>
          </c:extLst>
        </c:ser>
        <c:ser>
          <c:idx val="14"/>
          <c:order val="14"/>
          <c:tx>
            <c:strRef>
              <c:f>'8.3'!$A$24</c:f>
              <c:strCache>
                <c:ptCount val="1"/>
                <c:pt idx="0">
                  <c:v>Topné oleje</c:v>
                </c:pt>
              </c:strCache>
            </c:strRef>
          </c:tx>
          <c:spPr>
            <a:pattFill prst="ltUpDiag">
              <a:fgClr>
                <a:srgbClr val="5A6588"/>
              </a:fgClr>
              <a:bgClr>
                <a:sysClr val="window" lastClr="FFFFFF"/>
              </a:bgClr>
            </a:pattFill>
          </c:spPr>
          <c:invertIfNegative val="0"/>
          <c:cat>
            <c:strRef>
              <c:f>'8.3'!$C$38:$E$38</c:f>
              <c:strCache>
                <c:ptCount val="3"/>
                <c:pt idx="0">
                  <c:v>Leden</c:v>
                </c:pt>
                <c:pt idx="1">
                  <c:v>Únor</c:v>
                </c:pt>
                <c:pt idx="2">
                  <c:v>Březen</c:v>
                </c:pt>
              </c:strCache>
            </c:strRef>
          </c:cat>
          <c:val>
            <c:numRef>
              <c:f>('8.3'!$B$24,'8.3'!$D$24,'8.3'!$F$24)</c:f>
              <c:numCache>
                <c:formatCode>#,##0.0</c:formatCode>
                <c:ptCount val="3"/>
                <c:pt idx="0">
                  <c:v>13.148</c:v>
                </c:pt>
                <c:pt idx="1">
                  <c:v>23.427</c:v>
                </c:pt>
                <c:pt idx="2">
                  <c:v>11.773</c:v>
                </c:pt>
              </c:numCache>
            </c:numRef>
          </c:val>
          <c:extLst>
            <c:ext xmlns:c16="http://schemas.microsoft.com/office/drawing/2014/chart" uri="{C3380CC4-5D6E-409C-BE32-E72D297353CC}">
              <c16:uniqueId val="{0000000E-4B44-483A-8B0B-43BAFB2863D8}"/>
            </c:ext>
          </c:extLst>
        </c:ser>
        <c:ser>
          <c:idx val="15"/>
          <c:order val="15"/>
          <c:tx>
            <c:strRef>
              <c:f>'8.3'!$A$25</c:f>
              <c:strCache>
                <c:ptCount val="1"/>
                <c:pt idx="0">
                  <c:v>Zemní plyn</c:v>
                </c:pt>
              </c:strCache>
            </c:strRef>
          </c:tx>
          <c:spPr>
            <a:pattFill prst="ltUpDiag">
              <a:fgClr>
                <a:srgbClr val="E86158"/>
              </a:fgClr>
              <a:bgClr>
                <a:sysClr val="window" lastClr="FFFFFF"/>
              </a:bgClr>
            </a:pattFill>
          </c:spPr>
          <c:invertIfNegative val="0"/>
          <c:cat>
            <c:strRef>
              <c:f>'8.3'!$C$38:$E$38</c:f>
              <c:strCache>
                <c:ptCount val="3"/>
                <c:pt idx="0">
                  <c:v>Leden</c:v>
                </c:pt>
                <c:pt idx="1">
                  <c:v>Únor</c:v>
                </c:pt>
                <c:pt idx="2">
                  <c:v>Březen</c:v>
                </c:pt>
              </c:strCache>
            </c:strRef>
          </c:cat>
          <c:val>
            <c:numRef>
              <c:f>('8.3'!$B$25,'8.3'!$D$25,'8.3'!$F$25)</c:f>
              <c:numCache>
                <c:formatCode>#,##0.0</c:formatCode>
                <c:ptCount val="3"/>
                <c:pt idx="0">
                  <c:v>493428.777</c:v>
                </c:pt>
                <c:pt idx="1">
                  <c:v>472542.17599999998</c:v>
                </c:pt>
                <c:pt idx="2">
                  <c:v>371417.163</c:v>
                </c:pt>
              </c:numCache>
            </c:numRef>
          </c:val>
          <c:extLst>
            <c:ext xmlns:c16="http://schemas.microsoft.com/office/drawing/2014/chart" uri="{C3380CC4-5D6E-409C-BE32-E72D297353CC}">
              <c16:uniqueId val="{0000000F-4B44-483A-8B0B-43BAFB2863D8}"/>
            </c:ext>
          </c:extLst>
        </c:ser>
        <c:dLbls>
          <c:showLegendKey val="0"/>
          <c:showVal val="0"/>
          <c:showCatName val="0"/>
          <c:showSerName val="0"/>
          <c:showPercent val="0"/>
          <c:showBubbleSize val="0"/>
        </c:dLbls>
        <c:gapWidth val="50"/>
        <c:overlap val="100"/>
        <c:axId val="286256512"/>
        <c:axId val="285934720"/>
      </c:barChart>
      <c:catAx>
        <c:axId val="28625651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5934720"/>
        <c:crosses val="autoZero"/>
        <c:auto val="1"/>
        <c:lblAlgn val="ctr"/>
        <c:lblOffset val="100"/>
        <c:noMultiLvlLbl val="0"/>
      </c:catAx>
      <c:valAx>
        <c:axId val="285934720"/>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256512"/>
        <c:crosses val="autoZero"/>
        <c:crossBetween val="between"/>
        <c:majorUnit val="2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tx2"/>
              </a:solidFill>
            </c:spPr>
            <c:extLst>
              <c:ext xmlns:c16="http://schemas.microsoft.com/office/drawing/2014/chart" uri="{C3380CC4-5D6E-409C-BE32-E72D297353CC}">
                <c16:uniqueId val="{00000001-9801-414B-8E2F-A0817BD1451E}"/>
              </c:ext>
            </c:extLst>
          </c:dPt>
          <c:dPt>
            <c:idx val="1"/>
            <c:bubble3D val="0"/>
            <c:spPr>
              <a:solidFill>
                <a:schemeClr val="accent2"/>
              </a:solidFill>
            </c:spPr>
            <c:extLst>
              <c:ext xmlns:c16="http://schemas.microsoft.com/office/drawing/2014/chart" uri="{C3380CC4-5D6E-409C-BE32-E72D297353CC}">
                <c16:uniqueId val="{00000002-9801-414B-8E2F-A0817BD1451E}"/>
              </c:ext>
            </c:extLst>
          </c:dPt>
          <c:dPt>
            <c:idx val="2"/>
            <c:bubble3D val="0"/>
            <c:spPr>
              <a:solidFill>
                <a:schemeClr val="accent3"/>
              </a:solidFill>
            </c:spPr>
            <c:extLst>
              <c:ext xmlns:c16="http://schemas.microsoft.com/office/drawing/2014/chart" uri="{C3380CC4-5D6E-409C-BE32-E72D297353CC}">
                <c16:uniqueId val="{00000003-9801-414B-8E2F-A0817BD1451E}"/>
              </c:ext>
            </c:extLst>
          </c:dPt>
          <c:dPt>
            <c:idx val="3"/>
            <c:bubble3D val="0"/>
            <c:spPr>
              <a:solidFill>
                <a:schemeClr val="accent4"/>
              </a:solidFill>
            </c:spPr>
            <c:extLst>
              <c:ext xmlns:c16="http://schemas.microsoft.com/office/drawing/2014/chart" uri="{C3380CC4-5D6E-409C-BE32-E72D297353CC}">
                <c16:uniqueId val="{00000004-9801-414B-8E2F-A0817BD1451E}"/>
              </c:ext>
            </c:extLst>
          </c:dPt>
          <c:dPt>
            <c:idx val="4"/>
            <c:bubble3D val="0"/>
            <c:spPr>
              <a:solidFill>
                <a:schemeClr val="accent5"/>
              </a:solidFill>
            </c:spPr>
            <c:extLst>
              <c:ext xmlns:c16="http://schemas.microsoft.com/office/drawing/2014/chart" uri="{C3380CC4-5D6E-409C-BE32-E72D297353CC}">
                <c16:uniqueId val="{00000005-9801-414B-8E2F-A0817BD1451E}"/>
              </c:ext>
            </c:extLst>
          </c:dPt>
          <c:dPt>
            <c:idx val="5"/>
            <c:bubble3D val="0"/>
            <c:spPr>
              <a:solidFill>
                <a:schemeClr val="accent6"/>
              </a:solidFill>
            </c:spPr>
            <c:extLst>
              <c:ext xmlns:c16="http://schemas.microsoft.com/office/drawing/2014/chart" uri="{C3380CC4-5D6E-409C-BE32-E72D297353CC}">
                <c16:uniqueId val="{00000006-9801-414B-8E2F-A0817BD1451E}"/>
              </c:ext>
            </c:extLst>
          </c:dPt>
          <c:dPt>
            <c:idx val="6"/>
            <c:bubble3D val="0"/>
            <c:spPr>
              <a:solidFill>
                <a:srgbClr val="F0948F"/>
              </a:solidFill>
            </c:spPr>
            <c:extLst>
              <c:ext xmlns:c16="http://schemas.microsoft.com/office/drawing/2014/chart" uri="{C3380CC4-5D6E-409C-BE32-E72D297353CC}">
                <c16:uniqueId val="{00000007-9801-414B-8E2F-A0817BD1451E}"/>
              </c:ext>
            </c:extLst>
          </c:dPt>
          <c:dPt>
            <c:idx val="7"/>
            <c:bubble3D val="0"/>
            <c:spPr>
              <a:solidFill>
                <a:srgbClr val="F7C9C7"/>
              </a:solidFill>
            </c:spPr>
            <c:extLst>
              <c:ext xmlns:c16="http://schemas.microsoft.com/office/drawing/2014/chart" uri="{C3380CC4-5D6E-409C-BE32-E72D297353CC}">
                <c16:uniqueId val="{00000000-6BE8-4632-87C8-9B0C3CE8E245}"/>
              </c:ext>
            </c:extLst>
          </c:dPt>
          <c:cat>
            <c:numRef>
              <c:f>'8.3'!$O$27:$O$34</c:f>
              <c:numCache>
                <c:formatCode>#,##0.0</c:formatCode>
                <c:ptCount val="8"/>
              </c:numCache>
            </c:numRef>
          </c:cat>
          <c:val>
            <c:numRef>
              <c:f>'8.3'!$J$27:$J$34</c:f>
              <c:numCache>
                <c:formatCode>0.0</c:formatCode>
                <c:ptCount val="8"/>
              </c:numCache>
            </c:numRef>
          </c:val>
          <c:extLst>
            <c:ext xmlns:c16="http://schemas.microsoft.com/office/drawing/2014/chart" uri="{C3380CC4-5D6E-409C-BE32-E72D297353CC}">
              <c16:uniqueId val="{00000001-6BE8-4632-87C8-9B0C3CE8E24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E521-48D2-91B0-6C9037FC6DCC}"/>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E521-48D2-91B0-6C9037FC6DCC}"/>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E521-48D2-91B0-6C9037FC6DCC}"/>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E521-48D2-91B0-6C9037FC6DCC}"/>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E521-48D2-91B0-6C9037FC6DCC}"/>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E521-48D2-91B0-6C9037FC6DCC}"/>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E521-48D2-91B0-6C9037FC6DCC}"/>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E521-48D2-91B0-6C9037FC6DCC}"/>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E521-48D2-91B0-6C9037FC6DCC}"/>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E521-48D2-91B0-6C9037FC6DCC}"/>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E521-48D2-91B0-6C9037FC6DCC}"/>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E521-48D2-91B0-6C9037FC6DCC}"/>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E521-48D2-91B0-6C9037FC6DCC}"/>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E521-48D2-91B0-6C9037FC6DCC}"/>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E521-48D2-91B0-6C9037FC6DCC}"/>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E521-48D2-91B0-6C9037FC6DCC}"/>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2.8046199670838591E-3"/>
          <c:y val="2.2857097359064017E-3"/>
        </c:manualLayout>
      </c:layout>
      <c:overlay val="0"/>
    </c:title>
    <c:autoTitleDeleted val="0"/>
    <c:plotArea>
      <c:layout>
        <c:manualLayout>
          <c:layoutTarget val="inner"/>
          <c:xMode val="edge"/>
          <c:yMode val="edge"/>
          <c:x val="8.1482501679915928E-2"/>
          <c:y val="0.27106762224129999"/>
          <c:w val="0.70126884093696329"/>
          <c:h val="0.53978741468365954"/>
        </c:manualLayout>
      </c:layout>
      <c:barChart>
        <c:barDir val="col"/>
        <c:grouping val="stacked"/>
        <c:varyColors val="0"/>
        <c:ser>
          <c:idx val="0"/>
          <c:order val="0"/>
          <c:tx>
            <c:strRef>
              <c:f>'8.4'!$A$27</c:f>
              <c:strCache>
                <c:ptCount val="1"/>
                <c:pt idx="0">
                  <c:v>Průmysl</c:v>
                </c:pt>
              </c:strCache>
            </c:strRef>
          </c:tx>
          <c:invertIfNegative val="0"/>
          <c:cat>
            <c:strRef>
              <c:f>'8.4'!$C$38:$E$38</c:f>
              <c:strCache>
                <c:ptCount val="3"/>
                <c:pt idx="0">
                  <c:v>Leden</c:v>
                </c:pt>
                <c:pt idx="1">
                  <c:v>Únor</c:v>
                </c:pt>
                <c:pt idx="2">
                  <c:v>Březen</c:v>
                </c:pt>
              </c:strCache>
            </c:strRef>
          </c:cat>
          <c:val>
            <c:numRef>
              <c:f>('8.4'!$B$27,'8.4'!$D$27,'8.4'!$F$27)</c:f>
              <c:numCache>
                <c:formatCode>#,##0.0</c:formatCode>
                <c:ptCount val="3"/>
                <c:pt idx="0">
                  <c:v>37997.656000000003</c:v>
                </c:pt>
                <c:pt idx="1">
                  <c:v>43344.017999999996</c:v>
                </c:pt>
                <c:pt idx="2">
                  <c:v>44975.129000000001</c:v>
                </c:pt>
              </c:numCache>
            </c:numRef>
          </c:val>
          <c:extLst>
            <c:ext xmlns:c16="http://schemas.microsoft.com/office/drawing/2014/chart" uri="{C3380CC4-5D6E-409C-BE32-E72D297353CC}">
              <c16:uniqueId val="{00000000-3DFB-4CCD-9D10-C51C9B738AA8}"/>
            </c:ext>
          </c:extLst>
        </c:ser>
        <c:ser>
          <c:idx val="1"/>
          <c:order val="1"/>
          <c:tx>
            <c:strRef>
              <c:f>'8.4'!$A$28</c:f>
              <c:strCache>
                <c:ptCount val="1"/>
                <c:pt idx="0">
                  <c:v>Energetika</c:v>
                </c:pt>
              </c:strCache>
            </c:strRef>
          </c:tx>
          <c:invertIfNegative val="0"/>
          <c:cat>
            <c:strRef>
              <c:f>'8.4'!$C$38:$E$38</c:f>
              <c:strCache>
                <c:ptCount val="3"/>
                <c:pt idx="0">
                  <c:v>Leden</c:v>
                </c:pt>
                <c:pt idx="1">
                  <c:v>Únor</c:v>
                </c:pt>
                <c:pt idx="2">
                  <c:v>Březen</c:v>
                </c:pt>
              </c:strCache>
            </c:strRef>
          </c:cat>
          <c:val>
            <c:numRef>
              <c:f>('8.4'!$B$28,'8.4'!$D$28,'8.4'!$F$28)</c:f>
              <c:numCache>
                <c:formatCode>#,##0.0</c:formatCode>
                <c:ptCount val="3"/>
                <c:pt idx="0">
                  <c:v>11289.27</c:v>
                </c:pt>
                <c:pt idx="1">
                  <c:v>10753.59</c:v>
                </c:pt>
                <c:pt idx="2">
                  <c:v>10457.43</c:v>
                </c:pt>
              </c:numCache>
            </c:numRef>
          </c:val>
          <c:extLst>
            <c:ext xmlns:c16="http://schemas.microsoft.com/office/drawing/2014/chart" uri="{C3380CC4-5D6E-409C-BE32-E72D297353CC}">
              <c16:uniqueId val="{00000001-3DFB-4CCD-9D10-C51C9B738AA8}"/>
            </c:ext>
          </c:extLst>
        </c:ser>
        <c:ser>
          <c:idx val="2"/>
          <c:order val="2"/>
          <c:tx>
            <c:strRef>
              <c:f>'8.4'!$A$29</c:f>
              <c:strCache>
                <c:ptCount val="1"/>
                <c:pt idx="0">
                  <c:v>Doprava</c:v>
                </c:pt>
              </c:strCache>
            </c:strRef>
          </c:tx>
          <c:invertIfNegative val="0"/>
          <c:cat>
            <c:strRef>
              <c:f>'8.4'!$C$38:$E$38</c:f>
              <c:strCache>
                <c:ptCount val="3"/>
                <c:pt idx="0">
                  <c:v>Leden</c:v>
                </c:pt>
                <c:pt idx="1">
                  <c:v>Únor</c:v>
                </c:pt>
                <c:pt idx="2">
                  <c:v>Březen</c:v>
                </c:pt>
              </c:strCache>
            </c:strRef>
          </c:cat>
          <c:val>
            <c:numRef>
              <c:f>('8.4'!$B$29,'8.4'!$D$29,'8.4'!$F$29)</c:f>
              <c:numCache>
                <c:formatCode>#,##0.0</c:formatCode>
                <c:ptCount val="3"/>
                <c:pt idx="0">
                  <c:v>1897.7019999999998</c:v>
                </c:pt>
                <c:pt idx="1">
                  <c:v>1813.671</c:v>
                </c:pt>
                <c:pt idx="2">
                  <c:v>1769.8710000000001</c:v>
                </c:pt>
              </c:numCache>
            </c:numRef>
          </c:val>
          <c:extLst>
            <c:ext xmlns:c16="http://schemas.microsoft.com/office/drawing/2014/chart" uri="{C3380CC4-5D6E-409C-BE32-E72D297353CC}">
              <c16:uniqueId val="{00000002-3DFB-4CCD-9D10-C51C9B738AA8}"/>
            </c:ext>
          </c:extLst>
        </c:ser>
        <c:ser>
          <c:idx val="3"/>
          <c:order val="3"/>
          <c:tx>
            <c:strRef>
              <c:f>'8.4'!$A$30</c:f>
              <c:strCache>
                <c:ptCount val="1"/>
                <c:pt idx="0">
                  <c:v>Stavebnictví</c:v>
                </c:pt>
              </c:strCache>
            </c:strRef>
          </c:tx>
          <c:invertIfNegative val="0"/>
          <c:cat>
            <c:strRef>
              <c:f>'8.4'!$C$38:$E$38</c:f>
              <c:strCache>
                <c:ptCount val="3"/>
                <c:pt idx="0">
                  <c:v>Leden</c:v>
                </c:pt>
                <c:pt idx="1">
                  <c:v>Únor</c:v>
                </c:pt>
                <c:pt idx="2">
                  <c:v>Březen</c:v>
                </c:pt>
              </c:strCache>
            </c:strRef>
          </c:cat>
          <c:val>
            <c:numRef>
              <c:f>('8.4'!$B$30,'8.4'!$D$30,'8.4'!$F$30)</c:f>
              <c:numCache>
                <c:formatCode>#,##0.0</c:formatCode>
                <c:ptCount val="3"/>
                <c:pt idx="0">
                  <c:v>3683.4969999999998</c:v>
                </c:pt>
                <c:pt idx="1">
                  <c:v>3576.6480000000001</c:v>
                </c:pt>
                <c:pt idx="2">
                  <c:v>3232.1489999999999</c:v>
                </c:pt>
              </c:numCache>
            </c:numRef>
          </c:val>
          <c:extLst>
            <c:ext xmlns:c16="http://schemas.microsoft.com/office/drawing/2014/chart" uri="{C3380CC4-5D6E-409C-BE32-E72D297353CC}">
              <c16:uniqueId val="{00000003-3DFB-4CCD-9D10-C51C9B738AA8}"/>
            </c:ext>
          </c:extLst>
        </c:ser>
        <c:ser>
          <c:idx val="4"/>
          <c:order val="4"/>
          <c:tx>
            <c:strRef>
              <c:f>'8.4'!$A$31</c:f>
              <c:strCache>
                <c:ptCount val="1"/>
                <c:pt idx="0">
                  <c:v>Zemědělství a lesnictví</c:v>
                </c:pt>
              </c:strCache>
            </c:strRef>
          </c:tx>
          <c:invertIfNegative val="0"/>
          <c:cat>
            <c:strRef>
              <c:f>'8.4'!$C$38:$E$38</c:f>
              <c:strCache>
                <c:ptCount val="3"/>
                <c:pt idx="0">
                  <c:v>Leden</c:v>
                </c:pt>
                <c:pt idx="1">
                  <c:v>Únor</c:v>
                </c:pt>
                <c:pt idx="2">
                  <c:v>Březen</c:v>
                </c:pt>
              </c:strCache>
            </c:strRef>
          </c:cat>
          <c:val>
            <c:numRef>
              <c:f>('8.4'!$B$31,'8.4'!$D$31,'8.4'!$F$31)</c:f>
              <c:numCache>
                <c:formatCode>#,##0.0</c:formatCode>
                <c:ptCount val="3"/>
                <c:pt idx="0">
                  <c:v>881.21</c:v>
                </c:pt>
                <c:pt idx="1">
                  <c:v>885.59</c:v>
                </c:pt>
                <c:pt idx="2">
                  <c:v>647.93000000000006</c:v>
                </c:pt>
              </c:numCache>
            </c:numRef>
          </c:val>
          <c:extLst>
            <c:ext xmlns:c16="http://schemas.microsoft.com/office/drawing/2014/chart" uri="{C3380CC4-5D6E-409C-BE32-E72D297353CC}">
              <c16:uniqueId val="{00000004-3DFB-4CCD-9D10-C51C9B738AA8}"/>
            </c:ext>
          </c:extLst>
        </c:ser>
        <c:ser>
          <c:idx val="5"/>
          <c:order val="5"/>
          <c:tx>
            <c:strRef>
              <c:f>'8.4'!$A$32</c:f>
              <c:strCache>
                <c:ptCount val="1"/>
                <c:pt idx="0">
                  <c:v>Domácnosti</c:v>
                </c:pt>
              </c:strCache>
            </c:strRef>
          </c:tx>
          <c:spPr>
            <a:solidFill>
              <a:schemeClr val="accent6"/>
            </a:solidFill>
          </c:spPr>
          <c:invertIfNegative val="0"/>
          <c:cat>
            <c:strRef>
              <c:f>'8.4'!$C$38:$E$38</c:f>
              <c:strCache>
                <c:ptCount val="3"/>
                <c:pt idx="0">
                  <c:v>Leden</c:v>
                </c:pt>
                <c:pt idx="1">
                  <c:v>Únor</c:v>
                </c:pt>
                <c:pt idx="2">
                  <c:v>Březen</c:v>
                </c:pt>
              </c:strCache>
            </c:strRef>
          </c:cat>
          <c:val>
            <c:numRef>
              <c:f>('8.4'!$B$32,'8.4'!$D$32,'8.4'!$F$32)</c:f>
              <c:numCache>
                <c:formatCode>#,##0.0</c:formatCode>
                <c:ptCount val="3"/>
                <c:pt idx="0">
                  <c:v>203021.39900000003</c:v>
                </c:pt>
                <c:pt idx="1">
                  <c:v>191296.50500000003</c:v>
                </c:pt>
                <c:pt idx="2">
                  <c:v>178408.19</c:v>
                </c:pt>
              </c:numCache>
            </c:numRef>
          </c:val>
          <c:extLst>
            <c:ext xmlns:c16="http://schemas.microsoft.com/office/drawing/2014/chart" uri="{C3380CC4-5D6E-409C-BE32-E72D297353CC}">
              <c16:uniqueId val="{00000005-3DFB-4CCD-9D10-C51C9B738AA8}"/>
            </c:ext>
          </c:extLst>
        </c:ser>
        <c:ser>
          <c:idx val="6"/>
          <c:order val="6"/>
          <c:tx>
            <c:strRef>
              <c:f>'8.4'!$A$33</c:f>
              <c:strCache>
                <c:ptCount val="1"/>
                <c:pt idx="0">
                  <c:v>Obchod, služby, školství, zdravotnictví</c:v>
                </c:pt>
              </c:strCache>
            </c:strRef>
          </c:tx>
          <c:spPr>
            <a:solidFill>
              <a:srgbClr val="F0948F"/>
            </a:solidFill>
          </c:spPr>
          <c:invertIfNegative val="0"/>
          <c:cat>
            <c:strRef>
              <c:f>'8.4'!$C$38:$E$38</c:f>
              <c:strCache>
                <c:ptCount val="3"/>
                <c:pt idx="0">
                  <c:v>Leden</c:v>
                </c:pt>
                <c:pt idx="1">
                  <c:v>Únor</c:v>
                </c:pt>
                <c:pt idx="2">
                  <c:v>Březen</c:v>
                </c:pt>
              </c:strCache>
            </c:strRef>
          </c:cat>
          <c:val>
            <c:numRef>
              <c:f>('8.4'!$B$33,'8.4'!$D$33,'8.4'!$F$33)</c:f>
              <c:numCache>
                <c:formatCode>#,##0.0</c:formatCode>
                <c:ptCount val="3"/>
                <c:pt idx="0">
                  <c:v>93680.459000000017</c:v>
                </c:pt>
                <c:pt idx="1">
                  <c:v>89865.570999999996</c:v>
                </c:pt>
                <c:pt idx="2">
                  <c:v>83597.47500000002</c:v>
                </c:pt>
              </c:numCache>
            </c:numRef>
          </c:val>
          <c:extLst>
            <c:ext xmlns:c16="http://schemas.microsoft.com/office/drawing/2014/chart" uri="{C3380CC4-5D6E-409C-BE32-E72D297353CC}">
              <c16:uniqueId val="{00000006-3DFB-4CCD-9D10-C51C9B738AA8}"/>
            </c:ext>
          </c:extLst>
        </c:ser>
        <c:ser>
          <c:idx val="7"/>
          <c:order val="7"/>
          <c:tx>
            <c:strRef>
              <c:f>'8.4'!$A$34</c:f>
              <c:strCache>
                <c:ptCount val="1"/>
                <c:pt idx="0">
                  <c:v>Ostatní</c:v>
                </c:pt>
              </c:strCache>
            </c:strRef>
          </c:tx>
          <c:spPr>
            <a:solidFill>
              <a:srgbClr val="F7C9C7"/>
            </a:solidFill>
          </c:spPr>
          <c:invertIfNegative val="0"/>
          <c:cat>
            <c:strRef>
              <c:f>'8.4'!$C$38:$E$38</c:f>
              <c:strCache>
                <c:ptCount val="3"/>
                <c:pt idx="0">
                  <c:v>Leden</c:v>
                </c:pt>
                <c:pt idx="1">
                  <c:v>Únor</c:v>
                </c:pt>
                <c:pt idx="2">
                  <c:v>Březen</c:v>
                </c:pt>
              </c:strCache>
            </c:strRef>
          </c:cat>
          <c:val>
            <c:numRef>
              <c:f>('8.4'!$B$34,'8.4'!$D$34,'8.4'!$F$34)</c:f>
              <c:numCache>
                <c:formatCode>#,##0.0</c:formatCode>
                <c:ptCount val="3"/>
                <c:pt idx="0">
                  <c:v>19998.953000000001</c:v>
                </c:pt>
                <c:pt idx="1">
                  <c:v>19271.164999999997</c:v>
                </c:pt>
                <c:pt idx="2">
                  <c:v>17814.499</c:v>
                </c:pt>
              </c:numCache>
            </c:numRef>
          </c:val>
          <c:extLst>
            <c:ext xmlns:c16="http://schemas.microsoft.com/office/drawing/2014/chart" uri="{C3380CC4-5D6E-409C-BE32-E72D297353CC}">
              <c16:uniqueId val="{00000007-3DFB-4CCD-9D10-C51C9B738AA8}"/>
            </c:ext>
          </c:extLst>
        </c:ser>
        <c:dLbls>
          <c:showLegendKey val="0"/>
          <c:showVal val="0"/>
          <c:showCatName val="0"/>
          <c:showSerName val="0"/>
          <c:showPercent val="0"/>
          <c:showBubbleSize val="0"/>
        </c:dLbls>
        <c:gapWidth val="50"/>
        <c:overlap val="100"/>
        <c:axId val="199647232"/>
        <c:axId val="199648768"/>
      </c:barChart>
      <c:catAx>
        <c:axId val="19964723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199648768"/>
        <c:crosses val="autoZero"/>
        <c:auto val="1"/>
        <c:lblAlgn val="ctr"/>
        <c:lblOffset val="100"/>
        <c:noMultiLvlLbl val="0"/>
      </c:catAx>
      <c:valAx>
        <c:axId val="199648768"/>
        <c:scaling>
          <c:orientation val="minMax"/>
          <c:max val="5000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1996472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894E-4"/>
          <c:y val="7.4740335724244878E-5"/>
        </c:manualLayout>
      </c:layout>
      <c:overlay val="0"/>
    </c:title>
    <c:autoTitleDeleted val="0"/>
    <c:plotArea>
      <c:layout>
        <c:manualLayout>
          <c:layoutTarget val="inner"/>
          <c:xMode val="edge"/>
          <c:yMode val="edge"/>
          <c:x val="8.1715856989273319E-2"/>
          <c:y val="0.23107234350197242"/>
          <c:w val="0.79406865013053884"/>
          <c:h val="0.27543700787401576"/>
        </c:manualLayout>
      </c:layout>
      <c:barChart>
        <c:barDir val="bar"/>
        <c:grouping val="clustered"/>
        <c:varyColors val="0"/>
        <c:ser>
          <c:idx val="0"/>
          <c:order val="0"/>
          <c:tx>
            <c:strRef>
              <c:f>'8.4'!$A$38</c:f>
              <c:strCache>
                <c:ptCount val="1"/>
                <c:pt idx="0">
                  <c:v>Instalovaný výkon</c:v>
                </c:pt>
              </c:strCache>
            </c:strRef>
          </c:tx>
          <c:invertIfNegative val="0"/>
          <c:val>
            <c:numRef>
              <c:f>'8.4'!$B$38</c:f>
              <c:numCache>
                <c:formatCode>0.0%</c:formatCode>
                <c:ptCount val="1"/>
                <c:pt idx="0">
                  <c:v>7.4458970791586726E-2</c:v>
                </c:pt>
              </c:numCache>
            </c:numRef>
          </c:val>
          <c:extLst>
            <c:ext xmlns:c16="http://schemas.microsoft.com/office/drawing/2014/chart" uri="{C3380CC4-5D6E-409C-BE32-E72D297353CC}">
              <c16:uniqueId val="{00000000-8CE4-42CD-925A-5E49B358BA46}"/>
            </c:ext>
          </c:extLst>
        </c:ser>
        <c:ser>
          <c:idx val="1"/>
          <c:order val="1"/>
          <c:tx>
            <c:strRef>
              <c:f>'8.4'!$A$39</c:f>
              <c:strCache>
                <c:ptCount val="1"/>
                <c:pt idx="0">
                  <c:v>Výroba tepla brutto</c:v>
                </c:pt>
              </c:strCache>
            </c:strRef>
          </c:tx>
          <c:invertIfNegative val="0"/>
          <c:val>
            <c:numRef>
              <c:f>'8.4'!$B$39</c:f>
              <c:numCache>
                <c:formatCode>0.0%</c:formatCode>
                <c:ptCount val="1"/>
                <c:pt idx="0">
                  <c:v>6.4216835102161168E-2</c:v>
                </c:pt>
              </c:numCache>
            </c:numRef>
          </c:val>
          <c:extLst>
            <c:ext xmlns:c16="http://schemas.microsoft.com/office/drawing/2014/chart" uri="{C3380CC4-5D6E-409C-BE32-E72D297353CC}">
              <c16:uniqueId val="{00000001-8CE4-42CD-925A-5E49B358BA46}"/>
            </c:ext>
          </c:extLst>
        </c:ser>
        <c:ser>
          <c:idx val="2"/>
          <c:order val="2"/>
          <c:tx>
            <c:strRef>
              <c:f>'8.4'!$A$40</c:f>
              <c:strCache>
                <c:ptCount val="1"/>
                <c:pt idx="0">
                  <c:v>Dodávky tepla</c:v>
                </c:pt>
              </c:strCache>
            </c:strRef>
          </c:tx>
          <c:invertIfNegative val="0"/>
          <c:val>
            <c:numRef>
              <c:f>'8.4'!$B$40</c:f>
              <c:numCache>
                <c:formatCode>0.0%</c:formatCode>
                <c:ptCount val="1"/>
                <c:pt idx="0">
                  <c:v>4.3111099116964702E-2</c:v>
                </c:pt>
              </c:numCache>
            </c:numRef>
          </c:val>
          <c:extLst>
            <c:ext xmlns:c16="http://schemas.microsoft.com/office/drawing/2014/chart" uri="{C3380CC4-5D6E-409C-BE32-E72D297353CC}">
              <c16:uniqueId val="{00000002-8CE4-42CD-925A-5E49B358BA46}"/>
            </c:ext>
          </c:extLst>
        </c:ser>
        <c:dLbls>
          <c:showLegendKey val="0"/>
          <c:showVal val="0"/>
          <c:showCatName val="0"/>
          <c:showSerName val="0"/>
          <c:showPercent val="0"/>
          <c:showBubbleSize val="0"/>
        </c:dLbls>
        <c:gapWidth val="150"/>
        <c:axId val="199684096"/>
        <c:axId val="199685632"/>
      </c:barChart>
      <c:catAx>
        <c:axId val="199684096"/>
        <c:scaling>
          <c:orientation val="maxMin"/>
        </c:scaling>
        <c:delete val="0"/>
        <c:axPos val="l"/>
        <c:numFmt formatCode="General" sourceLinked="1"/>
        <c:majorTickMark val="none"/>
        <c:minorTickMark val="none"/>
        <c:tickLblPos val="none"/>
        <c:crossAx val="199685632"/>
        <c:crosses val="autoZero"/>
        <c:auto val="1"/>
        <c:lblAlgn val="ctr"/>
        <c:lblOffset val="100"/>
        <c:noMultiLvlLbl val="0"/>
      </c:catAx>
      <c:valAx>
        <c:axId val="19968563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9684096"/>
        <c:crosses val="max"/>
        <c:crossBetween val="between"/>
      </c:valAx>
    </c:plotArea>
    <c:legend>
      <c:legendPos val="b"/>
      <c:layout>
        <c:manualLayout>
          <c:xMode val="edge"/>
          <c:yMode val="edge"/>
          <c:x val="1.5161347929261452E-3"/>
          <c:y val="0.65779056061106134"/>
          <c:w val="0.59835185448712147"/>
          <c:h val="0.2807322917956131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8.3669129329565634E-3"/>
          <c:y val="1.1669347203398033E-2"/>
        </c:manualLayout>
      </c:layout>
      <c:overlay val="0"/>
    </c:title>
    <c:autoTitleDeleted val="0"/>
    <c:plotArea>
      <c:layout/>
      <c:barChart>
        <c:barDir val="col"/>
        <c:grouping val="stacked"/>
        <c:varyColors val="0"/>
        <c:ser>
          <c:idx val="0"/>
          <c:order val="0"/>
          <c:tx>
            <c:strRef>
              <c:f>'8.4'!$A$10</c:f>
              <c:strCache>
                <c:ptCount val="1"/>
                <c:pt idx="0">
                  <c:v>Biomasa</c:v>
                </c:pt>
              </c:strCache>
            </c:strRef>
          </c:tx>
          <c:spPr>
            <a:solidFill>
              <a:srgbClr val="23315F"/>
            </a:solidFill>
          </c:spPr>
          <c:invertIfNegative val="0"/>
          <c:cat>
            <c:strRef>
              <c:f>'8.4'!$C$38:$E$38</c:f>
              <c:strCache>
                <c:ptCount val="3"/>
                <c:pt idx="0">
                  <c:v>Leden</c:v>
                </c:pt>
                <c:pt idx="1">
                  <c:v>Únor</c:v>
                </c:pt>
                <c:pt idx="2">
                  <c:v>Březen</c:v>
                </c:pt>
              </c:strCache>
            </c:strRef>
          </c:cat>
          <c:val>
            <c:numRef>
              <c:f>('8.4'!$B$10,'8.4'!$D$10,'8.4'!$F$10)</c:f>
              <c:numCache>
                <c:formatCode>#,##0.0</c:formatCode>
                <c:ptCount val="3"/>
                <c:pt idx="0">
                  <c:v>33342.443999999996</c:v>
                </c:pt>
                <c:pt idx="1">
                  <c:v>30015.876</c:v>
                </c:pt>
                <c:pt idx="2">
                  <c:v>41384.368999999999</c:v>
                </c:pt>
              </c:numCache>
            </c:numRef>
          </c:val>
          <c:extLst>
            <c:ext xmlns:c16="http://schemas.microsoft.com/office/drawing/2014/chart" uri="{C3380CC4-5D6E-409C-BE32-E72D297353CC}">
              <c16:uniqueId val="{00000000-6F9D-4093-8076-46C14AD4DAF7}"/>
            </c:ext>
          </c:extLst>
        </c:ser>
        <c:ser>
          <c:idx val="1"/>
          <c:order val="1"/>
          <c:tx>
            <c:strRef>
              <c:f>'8.4'!$A$11</c:f>
              <c:strCache>
                <c:ptCount val="1"/>
                <c:pt idx="0">
                  <c:v>Bioplyn</c:v>
                </c:pt>
              </c:strCache>
            </c:strRef>
          </c:tx>
          <c:spPr>
            <a:solidFill>
              <a:srgbClr val="5A6588"/>
            </a:solidFill>
          </c:spPr>
          <c:invertIfNegative val="0"/>
          <c:cat>
            <c:strRef>
              <c:f>'8.4'!$C$38:$E$38</c:f>
              <c:strCache>
                <c:ptCount val="3"/>
                <c:pt idx="0">
                  <c:v>Leden</c:v>
                </c:pt>
                <c:pt idx="1">
                  <c:v>Únor</c:v>
                </c:pt>
                <c:pt idx="2">
                  <c:v>Březen</c:v>
                </c:pt>
              </c:strCache>
            </c:strRef>
          </c:cat>
          <c:val>
            <c:numRef>
              <c:f>('8.4'!$B$11,'8.4'!$D$11,'8.4'!$F$11)</c:f>
              <c:numCache>
                <c:formatCode>#,##0.0</c:formatCode>
                <c:ptCount val="3"/>
                <c:pt idx="0">
                  <c:v>786</c:v>
                </c:pt>
                <c:pt idx="1">
                  <c:v>794</c:v>
                </c:pt>
                <c:pt idx="2">
                  <c:v>570</c:v>
                </c:pt>
              </c:numCache>
            </c:numRef>
          </c:val>
          <c:extLst>
            <c:ext xmlns:c16="http://schemas.microsoft.com/office/drawing/2014/chart" uri="{C3380CC4-5D6E-409C-BE32-E72D297353CC}">
              <c16:uniqueId val="{00000001-6F9D-4093-8076-46C14AD4DAF7}"/>
            </c:ext>
          </c:extLst>
        </c:ser>
        <c:ser>
          <c:idx val="2"/>
          <c:order val="2"/>
          <c:tx>
            <c:strRef>
              <c:f>'8.4'!$A$12</c:f>
              <c:strCache>
                <c:ptCount val="1"/>
                <c:pt idx="0">
                  <c:v>Černé uhlí</c:v>
                </c:pt>
              </c:strCache>
            </c:strRef>
          </c:tx>
          <c:spPr>
            <a:solidFill>
              <a:srgbClr val="9198B0"/>
            </a:solidFill>
          </c:spPr>
          <c:invertIfNegative val="0"/>
          <c:cat>
            <c:strRef>
              <c:f>'8.4'!$C$38:$E$38</c:f>
              <c:strCache>
                <c:ptCount val="3"/>
                <c:pt idx="0">
                  <c:v>Leden</c:v>
                </c:pt>
                <c:pt idx="1">
                  <c:v>Únor</c:v>
                </c:pt>
                <c:pt idx="2">
                  <c:v>Březen</c:v>
                </c:pt>
              </c:strCache>
            </c:strRef>
          </c:cat>
          <c:val>
            <c:numRef>
              <c:f>('8.4'!$B$12,'8.4'!$D$12,'8.4'!$F$12)</c:f>
              <c:numCache>
                <c:formatCode>#,##0.0</c:formatCode>
                <c:ptCount val="3"/>
                <c:pt idx="0">
                  <c:v>0</c:v>
                </c:pt>
                <c:pt idx="1">
                  <c:v>0</c:v>
                </c:pt>
                <c:pt idx="2">
                  <c:v>0</c:v>
                </c:pt>
              </c:numCache>
            </c:numRef>
          </c:val>
          <c:extLst>
            <c:ext xmlns:c16="http://schemas.microsoft.com/office/drawing/2014/chart" uri="{C3380CC4-5D6E-409C-BE32-E72D297353CC}">
              <c16:uniqueId val="{00000002-6F9D-4093-8076-46C14AD4DAF7}"/>
            </c:ext>
          </c:extLst>
        </c:ser>
        <c:ser>
          <c:idx val="3"/>
          <c:order val="3"/>
          <c:tx>
            <c:strRef>
              <c:f>'8.4'!$A$13</c:f>
              <c:strCache>
                <c:ptCount val="1"/>
                <c:pt idx="0">
                  <c:v>Elektrická energie</c:v>
                </c:pt>
              </c:strCache>
            </c:strRef>
          </c:tx>
          <c:spPr>
            <a:solidFill>
              <a:srgbClr val="C8CBD7"/>
            </a:solidFill>
          </c:spPr>
          <c:invertIfNegative val="0"/>
          <c:cat>
            <c:strRef>
              <c:f>'8.4'!$C$38:$E$38</c:f>
              <c:strCache>
                <c:ptCount val="3"/>
                <c:pt idx="0">
                  <c:v>Leden</c:v>
                </c:pt>
                <c:pt idx="1">
                  <c:v>Únor</c:v>
                </c:pt>
                <c:pt idx="2">
                  <c:v>Březen</c:v>
                </c:pt>
              </c:strCache>
            </c:strRef>
          </c:cat>
          <c:val>
            <c:numRef>
              <c:f>('8.4'!$B$13,'8.4'!$D$13,'8.4'!$F$13)</c:f>
              <c:numCache>
                <c:formatCode>#,##0.0</c:formatCode>
                <c:ptCount val="3"/>
                <c:pt idx="0">
                  <c:v>0</c:v>
                </c:pt>
                <c:pt idx="1">
                  <c:v>0</c:v>
                </c:pt>
                <c:pt idx="2">
                  <c:v>0</c:v>
                </c:pt>
              </c:numCache>
            </c:numRef>
          </c:val>
          <c:extLst>
            <c:ext xmlns:c16="http://schemas.microsoft.com/office/drawing/2014/chart" uri="{C3380CC4-5D6E-409C-BE32-E72D297353CC}">
              <c16:uniqueId val="{00000003-6F9D-4093-8076-46C14AD4DAF7}"/>
            </c:ext>
          </c:extLst>
        </c:ser>
        <c:ser>
          <c:idx val="4"/>
          <c:order val="4"/>
          <c:tx>
            <c:strRef>
              <c:f>'8.4'!$A$14</c:f>
              <c:strCache>
                <c:ptCount val="1"/>
                <c:pt idx="0">
                  <c:v>Energie prostředí (tepelné čerpadlo)</c:v>
                </c:pt>
              </c:strCache>
            </c:strRef>
          </c:tx>
          <c:spPr>
            <a:solidFill>
              <a:srgbClr val="E02C1F"/>
            </a:solidFill>
          </c:spPr>
          <c:invertIfNegative val="0"/>
          <c:cat>
            <c:strRef>
              <c:f>'8.4'!$C$38:$E$38</c:f>
              <c:strCache>
                <c:ptCount val="3"/>
                <c:pt idx="0">
                  <c:v>Leden</c:v>
                </c:pt>
                <c:pt idx="1">
                  <c:v>Únor</c:v>
                </c:pt>
                <c:pt idx="2">
                  <c:v>Březen</c:v>
                </c:pt>
              </c:strCache>
            </c:strRef>
          </c:cat>
          <c:val>
            <c:numRef>
              <c:f>('8.4'!$B$14,'8.4'!$D$14,'8.4'!$F$14)</c:f>
              <c:numCache>
                <c:formatCode>#,##0.0</c:formatCode>
                <c:ptCount val="3"/>
                <c:pt idx="0">
                  <c:v>433.96</c:v>
                </c:pt>
                <c:pt idx="1">
                  <c:v>394.94</c:v>
                </c:pt>
                <c:pt idx="2">
                  <c:v>387.38</c:v>
                </c:pt>
              </c:numCache>
            </c:numRef>
          </c:val>
          <c:extLst>
            <c:ext xmlns:c16="http://schemas.microsoft.com/office/drawing/2014/chart" uri="{C3380CC4-5D6E-409C-BE32-E72D297353CC}">
              <c16:uniqueId val="{00000004-6F9D-4093-8076-46C14AD4DAF7}"/>
            </c:ext>
          </c:extLst>
        </c:ser>
        <c:ser>
          <c:idx val="5"/>
          <c:order val="5"/>
          <c:tx>
            <c:strRef>
              <c:f>'8.4'!$A$15</c:f>
              <c:strCache>
                <c:ptCount val="1"/>
                <c:pt idx="0">
                  <c:v>Energie Slunce (solární kolektor)</c:v>
                </c:pt>
              </c:strCache>
            </c:strRef>
          </c:tx>
          <c:spPr>
            <a:solidFill>
              <a:srgbClr val="E86158"/>
            </a:solidFill>
          </c:spPr>
          <c:invertIfNegative val="0"/>
          <c:cat>
            <c:strRef>
              <c:f>'8.4'!$C$38:$E$38</c:f>
              <c:strCache>
                <c:ptCount val="3"/>
                <c:pt idx="0">
                  <c:v>Leden</c:v>
                </c:pt>
                <c:pt idx="1">
                  <c:v>Únor</c:v>
                </c:pt>
                <c:pt idx="2">
                  <c:v>Březen</c:v>
                </c:pt>
              </c:strCache>
            </c:strRef>
          </c:cat>
          <c:val>
            <c:numRef>
              <c:f>('8.4'!$B$15,'8.4'!$D$15,'8.4'!$F$15)</c:f>
              <c:numCache>
                <c:formatCode>#,##0.0</c:formatCode>
                <c:ptCount val="3"/>
                <c:pt idx="0">
                  <c:v>2.91</c:v>
                </c:pt>
                <c:pt idx="1">
                  <c:v>5.54</c:v>
                </c:pt>
                <c:pt idx="2">
                  <c:v>10.29</c:v>
                </c:pt>
              </c:numCache>
            </c:numRef>
          </c:val>
          <c:extLst>
            <c:ext xmlns:c16="http://schemas.microsoft.com/office/drawing/2014/chart" uri="{C3380CC4-5D6E-409C-BE32-E72D297353CC}">
              <c16:uniqueId val="{00000005-6F9D-4093-8076-46C14AD4DAF7}"/>
            </c:ext>
          </c:extLst>
        </c:ser>
        <c:ser>
          <c:idx val="6"/>
          <c:order val="6"/>
          <c:tx>
            <c:strRef>
              <c:f>'8.4'!$A$16</c:f>
              <c:strCache>
                <c:ptCount val="1"/>
                <c:pt idx="0">
                  <c:v>Hnědé uhlí</c:v>
                </c:pt>
              </c:strCache>
            </c:strRef>
          </c:tx>
          <c:spPr>
            <a:solidFill>
              <a:srgbClr val="F0948F"/>
            </a:solidFill>
          </c:spPr>
          <c:invertIfNegative val="0"/>
          <c:cat>
            <c:strRef>
              <c:f>'8.4'!$C$38:$E$38</c:f>
              <c:strCache>
                <c:ptCount val="3"/>
                <c:pt idx="0">
                  <c:v>Leden</c:v>
                </c:pt>
                <c:pt idx="1">
                  <c:v>Únor</c:v>
                </c:pt>
                <c:pt idx="2">
                  <c:v>Březen</c:v>
                </c:pt>
              </c:strCache>
            </c:strRef>
          </c:cat>
          <c:val>
            <c:numRef>
              <c:f>('8.4'!$B$16,'8.4'!$D$16,'8.4'!$F$16)</c:f>
              <c:numCache>
                <c:formatCode>#,##0.0</c:formatCode>
                <c:ptCount val="3"/>
                <c:pt idx="0">
                  <c:v>316879.69900000002</c:v>
                </c:pt>
                <c:pt idx="1">
                  <c:v>308098.326</c:v>
                </c:pt>
                <c:pt idx="2">
                  <c:v>279245.30700000003</c:v>
                </c:pt>
              </c:numCache>
            </c:numRef>
          </c:val>
          <c:extLst>
            <c:ext xmlns:c16="http://schemas.microsoft.com/office/drawing/2014/chart" uri="{C3380CC4-5D6E-409C-BE32-E72D297353CC}">
              <c16:uniqueId val="{00000006-6F9D-4093-8076-46C14AD4DAF7}"/>
            </c:ext>
          </c:extLst>
        </c:ser>
        <c:ser>
          <c:idx val="7"/>
          <c:order val="7"/>
          <c:tx>
            <c:strRef>
              <c:f>'8.4'!$A$17</c:f>
              <c:strCache>
                <c:ptCount val="1"/>
                <c:pt idx="0">
                  <c:v>Jaderné palivo</c:v>
                </c:pt>
              </c:strCache>
            </c:strRef>
          </c:tx>
          <c:spPr>
            <a:solidFill>
              <a:srgbClr val="F7C9C7"/>
            </a:solidFill>
          </c:spPr>
          <c:invertIfNegative val="0"/>
          <c:cat>
            <c:strRef>
              <c:f>'8.4'!$C$38:$E$38</c:f>
              <c:strCache>
                <c:ptCount val="3"/>
                <c:pt idx="0">
                  <c:v>Leden</c:v>
                </c:pt>
                <c:pt idx="1">
                  <c:v>Únor</c:v>
                </c:pt>
                <c:pt idx="2">
                  <c:v>Březen</c:v>
                </c:pt>
              </c:strCache>
            </c:strRef>
          </c:cat>
          <c:val>
            <c:numRef>
              <c:f>('8.4'!$B$17,'8.4'!$D$17,'8.4'!$F$17)</c:f>
              <c:numCache>
                <c:formatCode>#,##0.0</c:formatCode>
                <c:ptCount val="3"/>
                <c:pt idx="0">
                  <c:v>0</c:v>
                </c:pt>
                <c:pt idx="1">
                  <c:v>0</c:v>
                </c:pt>
                <c:pt idx="2">
                  <c:v>0</c:v>
                </c:pt>
              </c:numCache>
            </c:numRef>
          </c:val>
          <c:extLst>
            <c:ext xmlns:c16="http://schemas.microsoft.com/office/drawing/2014/chart" uri="{C3380CC4-5D6E-409C-BE32-E72D297353CC}">
              <c16:uniqueId val="{00000007-6F9D-4093-8076-46C14AD4DAF7}"/>
            </c:ext>
          </c:extLst>
        </c:ser>
        <c:ser>
          <c:idx val="8"/>
          <c:order val="8"/>
          <c:tx>
            <c:strRef>
              <c:f>'8.4'!$A$18</c:f>
              <c:strCache>
                <c:ptCount val="1"/>
                <c:pt idx="0">
                  <c:v>Koks</c:v>
                </c:pt>
              </c:strCache>
            </c:strRef>
          </c:tx>
          <c:spPr>
            <a:solidFill>
              <a:srgbClr val="262626"/>
            </a:solidFill>
          </c:spPr>
          <c:invertIfNegative val="0"/>
          <c:cat>
            <c:strRef>
              <c:f>'8.4'!$C$38:$E$38</c:f>
              <c:strCache>
                <c:ptCount val="3"/>
                <c:pt idx="0">
                  <c:v>Leden</c:v>
                </c:pt>
                <c:pt idx="1">
                  <c:v>Únor</c:v>
                </c:pt>
                <c:pt idx="2">
                  <c:v>Březen</c:v>
                </c:pt>
              </c:strCache>
            </c:strRef>
          </c:cat>
          <c:val>
            <c:numRef>
              <c:f>('8.4'!$B$18,'8.4'!$D$18,'8.4'!$F$18)</c:f>
              <c:numCache>
                <c:formatCode>#,##0.0</c:formatCode>
                <c:ptCount val="3"/>
                <c:pt idx="0">
                  <c:v>0</c:v>
                </c:pt>
                <c:pt idx="1">
                  <c:v>0</c:v>
                </c:pt>
                <c:pt idx="2">
                  <c:v>0</c:v>
                </c:pt>
              </c:numCache>
            </c:numRef>
          </c:val>
          <c:extLst>
            <c:ext xmlns:c16="http://schemas.microsoft.com/office/drawing/2014/chart" uri="{C3380CC4-5D6E-409C-BE32-E72D297353CC}">
              <c16:uniqueId val="{00000008-6F9D-4093-8076-46C14AD4DAF7}"/>
            </c:ext>
          </c:extLst>
        </c:ser>
        <c:ser>
          <c:idx val="9"/>
          <c:order val="9"/>
          <c:tx>
            <c:strRef>
              <c:f>'8.4'!$A$19</c:f>
              <c:strCache>
                <c:ptCount val="1"/>
                <c:pt idx="0">
                  <c:v>Odpadní teplo</c:v>
                </c:pt>
              </c:strCache>
            </c:strRef>
          </c:tx>
          <c:spPr>
            <a:solidFill>
              <a:srgbClr val="646363"/>
            </a:solidFill>
          </c:spPr>
          <c:invertIfNegative val="0"/>
          <c:cat>
            <c:strRef>
              <c:f>'8.4'!$C$38:$E$38</c:f>
              <c:strCache>
                <c:ptCount val="3"/>
                <c:pt idx="0">
                  <c:v>Leden</c:v>
                </c:pt>
                <c:pt idx="1">
                  <c:v>Únor</c:v>
                </c:pt>
                <c:pt idx="2">
                  <c:v>Březen</c:v>
                </c:pt>
              </c:strCache>
            </c:strRef>
          </c:cat>
          <c:val>
            <c:numRef>
              <c:f>('8.4'!$B$19,'8.4'!$D$19,'8.4'!$F$19)</c:f>
              <c:numCache>
                <c:formatCode>#,##0.0</c:formatCode>
                <c:ptCount val="3"/>
                <c:pt idx="0">
                  <c:v>0</c:v>
                </c:pt>
                <c:pt idx="1">
                  <c:v>0</c:v>
                </c:pt>
                <c:pt idx="2">
                  <c:v>0</c:v>
                </c:pt>
              </c:numCache>
            </c:numRef>
          </c:val>
          <c:extLst>
            <c:ext xmlns:c16="http://schemas.microsoft.com/office/drawing/2014/chart" uri="{C3380CC4-5D6E-409C-BE32-E72D297353CC}">
              <c16:uniqueId val="{00000009-6F9D-4093-8076-46C14AD4DAF7}"/>
            </c:ext>
          </c:extLst>
        </c:ser>
        <c:ser>
          <c:idx val="10"/>
          <c:order val="10"/>
          <c:tx>
            <c:strRef>
              <c:f>'8.4'!$A$20</c:f>
              <c:strCache>
                <c:ptCount val="1"/>
                <c:pt idx="0">
                  <c:v>Ostatní kapalná paliva</c:v>
                </c:pt>
              </c:strCache>
            </c:strRef>
          </c:tx>
          <c:spPr>
            <a:solidFill>
              <a:srgbClr val="9D9D9C"/>
            </a:solidFill>
          </c:spPr>
          <c:invertIfNegative val="0"/>
          <c:cat>
            <c:strRef>
              <c:f>'8.4'!$C$38:$E$38</c:f>
              <c:strCache>
                <c:ptCount val="3"/>
                <c:pt idx="0">
                  <c:v>Leden</c:v>
                </c:pt>
                <c:pt idx="1">
                  <c:v>Únor</c:v>
                </c:pt>
                <c:pt idx="2">
                  <c:v>Březen</c:v>
                </c:pt>
              </c:strCache>
            </c:strRef>
          </c:cat>
          <c:val>
            <c:numRef>
              <c:f>('8.4'!$B$20,'8.4'!$D$20,'8.4'!$F$20)</c:f>
              <c:numCache>
                <c:formatCode>#,##0.0</c:formatCode>
                <c:ptCount val="3"/>
                <c:pt idx="0">
                  <c:v>0</c:v>
                </c:pt>
                <c:pt idx="1">
                  <c:v>0</c:v>
                </c:pt>
                <c:pt idx="2">
                  <c:v>0</c:v>
                </c:pt>
              </c:numCache>
            </c:numRef>
          </c:val>
          <c:extLst>
            <c:ext xmlns:c16="http://schemas.microsoft.com/office/drawing/2014/chart" uri="{C3380CC4-5D6E-409C-BE32-E72D297353CC}">
              <c16:uniqueId val="{0000000A-6F9D-4093-8076-46C14AD4DAF7}"/>
            </c:ext>
          </c:extLst>
        </c:ser>
        <c:ser>
          <c:idx val="11"/>
          <c:order val="11"/>
          <c:tx>
            <c:strRef>
              <c:f>'8.4'!$A$21</c:f>
              <c:strCache>
                <c:ptCount val="1"/>
                <c:pt idx="0">
                  <c:v>Ostatní pevná paliva</c:v>
                </c:pt>
              </c:strCache>
            </c:strRef>
          </c:tx>
          <c:spPr>
            <a:solidFill>
              <a:srgbClr val="D0D0D0"/>
            </a:solidFill>
          </c:spPr>
          <c:invertIfNegative val="0"/>
          <c:cat>
            <c:strRef>
              <c:f>'8.4'!$C$38:$E$38</c:f>
              <c:strCache>
                <c:ptCount val="3"/>
                <c:pt idx="0">
                  <c:v>Leden</c:v>
                </c:pt>
                <c:pt idx="1">
                  <c:v>Únor</c:v>
                </c:pt>
                <c:pt idx="2">
                  <c:v>Březen</c:v>
                </c:pt>
              </c:strCache>
            </c:strRef>
          </c:cat>
          <c:val>
            <c:numRef>
              <c:f>('8.4'!$B$21,'8.4'!$D$21,'8.4'!$F$21)</c:f>
              <c:numCache>
                <c:formatCode>#,##0.0</c:formatCode>
                <c:ptCount val="3"/>
                <c:pt idx="0">
                  <c:v>0</c:v>
                </c:pt>
                <c:pt idx="1">
                  <c:v>0</c:v>
                </c:pt>
                <c:pt idx="2">
                  <c:v>0</c:v>
                </c:pt>
              </c:numCache>
            </c:numRef>
          </c:val>
          <c:extLst>
            <c:ext xmlns:c16="http://schemas.microsoft.com/office/drawing/2014/chart" uri="{C3380CC4-5D6E-409C-BE32-E72D297353CC}">
              <c16:uniqueId val="{0000000B-6F9D-4093-8076-46C14AD4DAF7}"/>
            </c:ext>
          </c:extLst>
        </c:ser>
        <c:ser>
          <c:idx val="12"/>
          <c:order val="12"/>
          <c:tx>
            <c:strRef>
              <c:f>'8.4'!$A$22</c:f>
              <c:strCache>
                <c:ptCount val="1"/>
                <c:pt idx="0">
                  <c:v>Ostatní plyny</c:v>
                </c:pt>
              </c:strCache>
            </c:strRef>
          </c:tx>
          <c:spPr>
            <a:pattFill prst="ltUpDiag">
              <a:fgClr>
                <a:srgbClr val="23315F"/>
              </a:fgClr>
              <a:bgClr>
                <a:sysClr val="window" lastClr="FFFFFF"/>
              </a:bgClr>
            </a:pattFill>
          </c:spPr>
          <c:invertIfNegative val="0"/>
          <c:cat>
            <c:strRef>
              <c:f>'8.4'!$C$38:$E$38</c:f>
              <c:strCache>
                <c:ptCount val="3"/>
                <c:pt idx="0">
                  <c:v>Leden</c:v>
                </c:pt>
                <c:pt idx="1">
                  <c:v>Únor</c:v>
                </c:pt>
                <c:pt idx="2">
                  <c:v>Březen</c:v>
                </c:pt>
              </c:strCache>
            </c:strRef>
          </c:cat>
          <c:val>
            <c:numRef>
              <c:f>('8.4'!$B$22,'8.4'!$D$22,'8.4'!$F$22)</c:f>
              <c:numCache>
                <c:formatCode>#,##0.0</c:formatCode>
                <c:ptCount val="3"/>
                <c:pt idx="0">
                  <c:v>0</c:v>
                </c:pt>
                <c:pt idx="1">
                  <c:v>0</c:v>
                </c:pt>
                <c:pt idx="2">
                  <c:v>0</c:v>
                </c:pt>
              </c:numCache>
            </c:numRef>
          </c:val>
          <c:extLst>
            <c:ext xmlns:c16="http://schemas.microsoft.com/office/drawing/2014/chart" uri="{C3380CC4-5D6E-409C-BE32-E72D297353CC}">
              <c16:uniqueId val="{0000000C-6F9D-4093-8076-46C14AD4DAF7}"/>
            </c:ext>
          </c:extLst>
        </c:ser>
        <c:ser>
          <c:idx val="13"/>
          <c:order val="13"/>
          <c:tx>
            <c:strRef>
              <c:f>'8.4'!$A$23</c:f>
              <c:strCache>
                <c:ptCount val="1"/>
                <c:pt idx="0">
                  <c:v>Ostatní</c:v>
                </c:pt>
              </c:strCache>
            </c:strRef>
          </c:tx>
          <c:spPr>
            <a:pattFill prst="ltUpDiag">
              <a:fgClr>
                <a:srgbClr val="E02C1F"/>
              </a:fgClr>
              <a:bgClr>
                <a:sysClr val="window" lastClr="FFFFFF"/>
              </a:bgClr>
            </a:pattFill>
          </c:spPr>
          <c:invertIfNegative val="0"/>
          <c:cat>
            <c:strRef>
              <c:f>'8.4'!$C$38:$E$38</c:f>
              <c:strCache>
                <c:ptCount val="3"/>
                <c:pt idx="0">
                  <c:v>Leden</c:v>
                </c:pt>
                <c:pt idx="1">
                  <c:v>Únor</c:v>
                </c:pt>
                <c:pt idx="2">
                  <c:v>Březen</c:v>
                </c:pt>
              </c:strCache>
            </c:strRef>
          </c:cat>
          <c:val>
            <c:numRef>
              <c:f>('8.4'!$B$23,'8.4'!$D$23,'8.4'!$F$23)</c:f>
              <c:numCache>
                <c:formatCode>#,##0.0</c:formatCode>
                <c:ptCount val="3"/>
                <c:pt idx="0">
                  <c:v>0</c:v>
                </c:pt>
                <c:pt idx="1">
                  <c:v>0</c:v>
                </c:pt>
                <c:pt idx="2">
                  <c:v>0</c:v>
                </c:pt>
              </c:numCache>
            </c:numRef>
          </c:val>
          <c:extLst>
            <c:ext xmlns:c16="http://schemas.microsoft.com/office/drawing/2014/chart" uri="{C3380CC4-5D6E-409C-BE32-E72D297353CC}">
              <c16:uniqueId val="{0000000D-6F9D-4093-8076-46C14AD4DAF7}"/>
            </c:ext>
          </c:extLst>
        </c:ser>
        <c:ser>
          <c:idx val="14"/>
          <c:order val="14"/>
          <c:tx>
            <c:strRef>
              <c:f>'8.4'!$A$24</c:f>
              <c:strCache>
                <c:ptCount val="1"/>
                <c:pt idx="0">
                  <c:v>Topné oleje</c:v>
                </c:pt>
              </c:strCache>
            </c:strRef>
          </c:tx>
          <c:spPr>
            <a:pattFill prst="ltUpDiag">
              <a:fgClr>
                <a:srgbClr val="5A6588"/>
              </a:fgClr>
              <a:bgClr>
                <a:sysClr val="window" lastClr="FFFFFF"/>
              </a:bgClr>
            </a:pattFill>
          </c:spPr>
          <c:invertIfNegative val="0"/>
          <c:cat>
            <c:strRef>
              <c:f>'8.4'!$C$38:$E$38</c:f>
              <c:strCache>
                <c:ptCount val="3"/>
                <c:pt idx="0">
                  <c:v>Leden</c:v>
                </c:pt>
                <c:pt idx="1">
                  <c:v>Únor</c:v>
                </c:pt>
                <c:pt idx="2">
                  <c:v>Březen</c:v>
                </c:pt>
              </c:strCache>
            </c:strRef>
          </c:cat>
          <c:val>
            <c:numRef>
              <c:f>('8.4'!$B$24,'8.4'!$D$24,'8.4'!$F$24)</c:f>
              <c:numCache>
                <c:formatCode>#,##0.0</c:formatCode>
                <c:ptCount val="3"/>
                <c:pt idx="0">
                  <c:v>15749</c:v>
                </c:pt>
                <c:pt idx="1">
                  <c:v>16185.09</c:v>
                </c:pt>
                <c:pt idx="2">
                  <c:v>14021.04</c:v>
                </c:pt>
              </c:numCache>
            </c:numRef>
          </c:val>
          <c:extLst>
            <c:ext xmlns:c16="http://schemas.microsoft.com/office/drawing/2014/chart" uri="{C3380CC4-5D6E-409C-BE32-E72D297353CC}">
              <c16:uniqueId val="{0000000E-6F9D-4093-8076-46C14AD4DAF7}"/>
            </c:ext>
          </c:extLst>
        </c:ser>
        <c:ser>
          <c:idx val="15"/>
          <c:order val="15"/>
          <c:tx>
            <c:strRef>
              <c:f>'8.4'!$A$25</c:f>
              <c:strCache>
                <c:ptCount val="1"/>
                <c:pt idx="0">
                  <c:v>Zemní plyn</c:v>
                </c:pt>
              </c:strCache>
            </c:strRef>
          </c:tx>
          <c:spPr>
            <a:pattFill prst="ltUpDiag">
              <a:fgClr>
                <a:srgbClr val="E86158"/>
              </a:fgClr>
              <a:bgClr>
                <a:sysClr val="window" lastClr="FFFFFF"/>
              </a:bgClr>
            </a:pattFill>
          </c:spPr>
          <c:invertIfNegative val="0"/>
          <c:cat>
            <c:strRef>
              <c:f>'8.4'!$C$38:$E$38</c:f>
              <c:strCache>
                <c:ptCount val="3"/>
                <c:pt idx="0">
                  <c:v>Leden</c:v>
                </c:pt>
                <c:pt idx="1">
                  <c:v>Únor</c:v>
                </c:pt>
                <c:pt idx="2">
                  <c:v>Březen</c:v>
                </c:pt>
              </c:strCache>
            </c:strRef>
          </c:cat>
          <c:val>
            <c:numRef>
              <c:f>('8.4'!$B$25,'8.4'!$D$25,'8.4'!$F$25)</c:f>
              <c:numCache>
                <c:formatCode>#,##0.0</c:formatCode>
                <c:ptCount val="3"/>
                <c:pt idx="0">
                  <c:v>75834.688999999998</c:v>
                </c:pt>
                <c:pt idx="1">
                  <c:v>70333.971999999994</c:v>
                </c:pt>
                <c:pt idx="2">
                  <c:v>64176.84</c:v>
                </c:pt>
              </c:numCache>
            </c:numRef>
          </c:val>
          <c:extLst>
            <c:ext xmlns:c16="http://schemas.microsoft.com/office/drawing/2014/chart" uri="{C3380CC4-5D6E-409C-BE32-E72D297353CC}">
              <c16:uniqueId val="{0000000F-6F9D-4093-8076-46C14AD4DAF7}"/>
            </c:ext>
          </c:extLst>
        </c:ser>
        <c:dLbls>
          <c:showLegendKey val="0"/>
          <c:showVal val="0"/>
          <c:showCatName val="0"/>
          <c:showSerName val="0"/>
          <c:showPercent val="0"/>
          <c:showBubbleSize val="0"/>
        </c:dLbls>
        <c:gapWidth val="50"/>
        <c:overlap val="100"/>
        <c:axId val="284585984"/>
        <c:axId val="284587520"/>
      </c:barChart>
      <c:catAx>
        <c:axId val="28458598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4587520"/>
        <c:crosses val="autoZero"/>
        <c:auto val="1"/>
        <c:lblAlgn val="ctr"/>
        <c:lblOffset val="100"/>
        <c:noMultiLvlLbl val="0"/>
      </c:catAx>
      <c:valAx>
        <c:axId val="284587520"/>
        <c:scaling>
          <c:orientation val="minMax"/>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45859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309A-4B8B-9C9C-69DD6FC9E635}"/>
              </c:ext>
            </c:extLst>
          </c:dPt>
          <c:dPt>
            <c:idx val="1"/>
            <c:bubble3D val="0"/>
            <c:spPr>
              <a:solidFill>
                <a:schemeClr val="accent2"/>
              </a:solidFill>
            </c:spPr>
            <c:extLst>
              <c:ext xmlns:c16="http://schemas.microsoft.com/office/drawing/2014/chart" uri="{C3380CC4-5D6E-409C-BE32-E72D297353CC}">
                <c16:uniqueId val="{00000002-309A-4B8B-9C9C-69DD6FC9E635}"/>
              </c:ext>
            </c:extLst>
          </c:dPt>
          <c:dPt>
            <c:idx val="2"/>
            <c:bubble3D val="0"/>
            <c:spPr>
              <a:solidFill>
                <a:schemeClr val="accent3"/>
              </a:solidFill>
            </c:spPr>
            <c:extLst>
              <c:ext xmlns:c16="http://schemas.microsoft.com/office/drawing/2014/chart" uri="{C3380CC4-5D6E-409C-BE32-E72D297353CC}">
                <c16:uniqueId val="{00000003-309A-4B8B-9C9C-69DD6FC9E635}"/>
              </c:ext>
            </c:extLst>
          </c:dPt>
          <c:dPt>
            <c:idx val="3"/>
            <c:bubble3D val="0"/>
            <c:spPr>
              <a:solidFill>
                <a:schemeClr val="accent4"/>
              </a:solidFill>
            </c:spPr>
            <c:extLst>
              <c:ext xmlns:c16="http://schemas.microsoft.com/office/drawing/2014/chart" uri="{C3380CC4-5D6E-409C-BE32-E72D297353CC}">
                <c16:uniqueId val="{00000004-309A-4B8B-9C9C-69DD6FC9E635}"/>
              </c:ext>
            </c:extLst>
          </c:dPt>
          <c:dPt>
            <c:idx val="4"/>
            <c:bubble3D val="0"/>
            <c:spPr>
              <a:solidFill>
                <a:schemeClr val="accent5"/>
              </a:solidFill>
            </c:spPr>
            <c:extLst>
              <c:ext xmlns:c16="http://schemas.microsoft.com/office/drawing/2014/chart" uri="{C3380CC4-5D6E-409C-BE32-E72D297353CC}">
                <c16:uniqueId val="{00000005-309A-4B8B-9C9C-69DD6FC9E635}"/>
              </c:ext>
            </c:extLst>
          </c:dPt>
          <c:dPt>
            <c:idx val="5"/>
            <c:bubble3D val="0"/>
            <c:spPr>
              <a:solidFill>
                <a:schemeClr val="accent6"/>
              </a:solidFill>
            </c:spPr>
            <c:extLst>
              <c:ext xmlns:c16="http://schemas.microsoft.com/office/drawing/2014/chart" uri="{C3380CC4-5D6E-409C-BE32-E72D297353CC}">
                <c16:uniqueId val="{00000006-309A-4B8B-9C9C-69DD6FC9E635}"/>
              </c:ext>
            </c:extLst>
          </c:dPt>
          <c:dPt>
            <c:idx val="6"/>
            <c:bubble3D val="0"/>
            <c:spPr>
              <a:solidFill>
                <a:srgbClr val="F0948F"/>
              </a:solidFill>
            </c:spPr>
            <c:extLst>
              <c:ext xmlns:c16="http://schemas.microsoft.com/office/drawing/2014/chart" uri="{C3380CC4-5D6E-409C-BE32-E72D297353CC}">
                <c16:uniqueId val="{00000007-309A-4B8B-9C9C-69DD6FC9E635}"/>
              </c:ext>
            </c:extLst>
          </c:dPt>
          <c:dPt>
            <c:idx val="7"/>
            <c:bubble3D val="0"/>
            <c:spPr>
              <a:solidFill>
                <a:srgbClr val="F7C9C7"/>
              </a:solidFill>
            </c:spPr>
            <c:extLst>
              <c:ext xmlns:c16="http://schemas.microsoft.com/office/drawing/2014/chart" uri="{C3380CC4-5D6E-409C-BE32-E72D297353CC}">
                <c16:uniqueId val="{00000000-C55B-4F2D-A47F-E7BF0FB902C0}"/>
              </c:ext>
            </c:extLst>
          </c:dPt>
          <c:cat>
            <c:numRef>
              <c:f>'8.4'!$O$27:$O$34</c:f>
              <c:numCache>
                <c:formatCode>#,##0.0</c:formatCode>
                <c:ptCount val="8"/>
              </c:numCache>
            </c:numRef>
          </c:cat>
          <c:val>
            <c:numRef>
              <c:f>'8.4'!$J$27:$J$34</c:f>
              <c:numCache>
                <c:formatCode>0.0</c:formatCode>
                <c:ptCount val="8"/>
              </c:numCache>
            </c:numRef>
          </c:val>
          <c:extLst>
            <c:ext xmlns:c16="http://schemas.microsoft.com/office/drawing/2014/chart" uri="{C3380CC4-5D6E-409C-BE32-E72D297353CC}">
              <c16:uniqueId val="{00000001-C55B-4F2D-A47F-E7BF0FB902C0}"/>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chemeClr val="accent1"/>
                </a:solidFill>
              </a:defRPr>
            </a:pPr>
            <a:r>
              <a:rPr lang="cs-CZ" sz="1000" baseline="0">
                <a:solidFill>
                  <a:srgbClr val="233060"/>
                </a:solidFill>
                <a:latin typeface="Arial" panose="020B0604020202020204" pitchFamily="34" charset="0"/>
                <a:cs typeface="Arial" panose="020B0604020202020204" pitchFamily="34" charset="0"/>
              </a:rPr>
              <a:t>Podíl paliv na dodávkách tepla</a:t>
            </a:r>
          </a:p>
        </c:rich>
      </c:tx>
      <c:layout>
        <c:manualLayout>
          <c:xMode val="edge"/>
          <c:yMode val="edge"/>
          <c:x val="8.7851731180618178E-4"/>
          <c:y val="1.1100832562442183E-2"/>
        </c:manualLayout>
      </c:layout>
      <c:overlay val="0"/>
    </c:title>
    <c:autoTitleDeleted val="0"/>
    <c:plotArea>
      <c:layout>
        <c:manualLayout>
          <c:layoutTarget val="inner"/>
          <c:xMode val="edge"/>
          <c:yMode val="edge"/>
          <c:x val="0.15817413520027029"/>
          <c:y val="0.1167687372411782"/>
          <c:w val="0.70632167844727234"/>
          <c:h val="0.85914506913361033"/>
        </c:manualLayout>
      </c:layout>
      <c:doughnutChart>
        <c:varyColors val="1"/>
        <c:ser>
          <c:idx val="0"/>
          <c:order val="0"/>
          <c:dPt>
            <c:idx val="0"/>
            <c:bubble3D val="0"/>
            <c:spPr>
              <a:solidFill>
                <a:srgbClr val="262626"/>
              </a:solidFill>
            </c:spPr>
            <c:extLst>
              <c:ext xmlns:c16="http://schemas.microsoft.com/office/drawing/2014/chart" uri="{C3380CC4-5D6E-409C-BE32-E72D297353CC}">
                <c16:uniqueId val="{00000001-9873-4A6F-9B29-7304FFDDD914}"/>
              </c:ext>
            </c:extLst>
          </c:dPt>
          <c:dPt>
            <c:idx val="1"/>
            <c:bubble3D val="0"/>
            <c:spPr>
              <a:solidFill>
                <a:srgbClr val="5A6588"/>
              </a:solidFill>
            </c:spPr>
            <c:extLst>
              <c:ext xmlns:c16="http://schemas.microsoft.com/office/drawing/2014/chart" uri="{C3380CC4-5D6E-409C-BE32-E72D297353CC}">
                <c16:uniqueId val="{00000003-9873-4A6F-9B29-7304FFDDD914}"/>
              </c:ext>
            </c:extLst>
          </c:dPt>
          <c:dPt>
            <c:idx val="2"/>
            <c:bubble3D val="0"/>
            <c:spPr>
              <a:solidFill>
                <a:srgbClr val="9198B0"/>
              </a:solidFill>
            </c:spPr>
            <c:extLst>
              <c:ext xmlns:c16="http://schemas.microsoft.com/office/drawing/2014/chart" uri="{C3380CC4-5D6E-409C-BE32-E72D297353CC}">
                <c16:uniqueId val="{00000005-9873-4A6F-9B29-7304FFDDD914}"/>
              </c:ext>
            </c:extLst>
          </c:dPt>
          <c:dPt>
            <c:idx val="3"/>
            <c:bubble3D val="0"/>
            <c:spPr>
              <a:solidFill>
                <a:srgbClr val="C8CBD7"/>
              </a:solidFill>
            </c:spPr>
            <c:extLst>
              <c:ext xmlns:c16="http://schemas.microsoft.com/office/drawing/2014/chart" uri="{C3380CC4-5D6E-409C-BE32-E72D297353CC}">
                <c16:uniqueId val="{0000000A-70B9-4039-A717-E40AAAE6A29C}"/>
              </c:ext>
            </c:extLst>
          </c:dPt>
          <c:dPt>
            <c:idx val="4"/>
            <c:bubble3D val="0"/>
            <c:spPr>
              <a:solidFill>
                <a:srgbClr val="E02C1F"/>
              </a:solidFill>
            </c:spPr>
            <c:extLst>
              <c:ext xmlns:c16="http://schemas.microsoft.com/office/drawing/2014/chart" uri="{C3380CC4-5D6E-409C-BE32-E72D297353CC}">
                <c16:uniqueId val="{0000000B-70B9-4039-A717-E40AAAE6A29C}"/>
              </c:ext>
            </c:extLst>
          </c:dPt>
          <c:dPt>
            <c:idx val="5"/>
            <c:bubble3D val="0"/>
            <c:spPr>
              <a:solidFill>
                <a:srgbClr val="E86158"/>
              </a:solidFill>
            </c:spPr>
            <c:extLst>
              <c:ext xmlns:c16="http://schemas.microsoft.com/office/drawing/2014/chart" uri="{C3380CC4-5D6E-409C-BE32-E72D297353CC}">
                <c16:uniqueId val="{0000000C-70B9-4039-A717-E40AAAE6A29C}"/>
              </c:ext>
            </c:extLst>
          </c:dPt>
          <c:dPt>
            <c:idx val="6"/>
            <c:bubble3D val="0"/>
            <c:spPr>
              <a:solidFill>
                <a:srgbClr val="F0948F"/>
              </a:solidFill>
            </c:spPr>
            <c:extLst>
              <c:ext xmlns:c16="http://schemas.microsoft.com/office/drawing/2014/chart" uri="{C3380CC4-5D6E-409C-BE32-E72D297353CC}">
                <c16:uniqueId val="{00000007-9873-4A6F-9B29-7304FFDDD914}"/>
              </c:ext>
            </c:extLst>
          </c:dPt>
          <c:dPt>
            <c:idx val="7"/>
            <c:bubble3D val="0"/>
            <c:spPr>
              <a:solidFill>
                <a:srgbClr val="F7C9C7"/>
              </a:solidFill>
            </c:spPr>
            <c:extLst>
              <c:ext xmlns:c16="http://schemas.microsoft.com/office/drawing/2014/chart" uri="{C3380CC4-5D6E-409C-BE32-E72D297353CC}">
                <c16:uniqueId val="{0000000D-70B9-4039-A717-E40AAAE6A29C}"/>
              </c:ext>
            </c:extLst>
          </c:dPt>
          <c:dPt>
            <c:idx val="8"/>
            <c:bubble3D val="0"/>
            <c:spPr>
              <a:solidFill>
                <a:srgbClr val="262626"/>
              </a:solidFill>
            </c:spPr>
            <c:extLst>
              <c:ext xmlns:c16="http://schemas.microsoft.com/office/drawing/2014/chart" uri="{C3380CC4-5D6E-409C-BE32-E72D297353CC}">
                <c16:uniqueId val="{0000000E-70B9-4039-A717-E40AAAE6A29C}"/>
              </c:ext>
            </c:extLst>
          </c:dPt>
          <c:dPt>
            <c:idx val="9"/>
            <c:bubble3D val="0"/>
            <c:spPr>
              <a:solidFill>
                <a:srgbClr val="646363"/>
              </a:solidFill>
            </c:spPr>
            <c:extLst>
              <c:ext xmlns:c16="http://schemas.microsoft.com/office/drawing/2014/chart" uri="{C3380CC4-5D6E-409C-BE32-E72D297353CC}">
                <c16:uniqueId val="{0000000F-70B9-4039-A717-E40AAAE6A29C}"/>
              </c:ext>
            </c:extLst>
          </c:dPt>
          <c:dPt>
            <c:idx val="10"/>
            <c:bubble3D val="0"/>
            <c:spPr>
              <a:solidFill>
                <a:srgbClr val="9D9D9C"/>
              </a:solidFill>
            </c:spPr>
            <c:extLst>
              <c:ext xmlns:c16="http://schemas.microsoft.com/office/drawing/2014/chart" uri="{C3380CC4-5D6E-409C-BE32-E72D297353CC}">
                <c16:uniqueId val="{00000010-70B9-4039-A717-E40AAAE6A29C}"/>
              </c:ext>
            </c:extLst>
          </c:dPt>
          <c:dPt>
            <c:idx val="11"/>
            <c:bubble3D val="0"/>
            <c:spPr>
              <a:solidFill>
                <a:srgbClr val="D0D0D0"/>
              </a:solidFill>
            </c:spPr>
            <c:extLst>
              <c:ext xmlns:c16="http://schemas.microsoft.com/office/drawing/2014/chart" uri="{C3380CC4-5D6E-409C-BE32-E72D297353CC}">
                <c16:uniqueId val="{0000000A-4293-46FE-8B47-2350727370E2}"/>
              </c:ext>
            </c:extLst>
          </c:dPt>
          <c:dPt>
            <c:idx val="12"/>
            <c:bubble3D val="0"/>
            <c:spPr>
              <a:pattFill prst="ltUpDiag">
                <a:fgClr>
                  <a:srgbClr val="23315F"/>
                </a:fgClr>
                <a:bgClr>
                  <a:sysClr val="window" lastClr="FFFFFF"/>
                </a:bgClr>
              </a:pattFill>
            </c:spPr>
            <c:extLst>
              <c:ext xmlns:c16="http://schemas.microsoft.com/office/drawing/2014/chart" uri="{C3380CC4-5D6E-409C-BE32-E72D297353CC}">
                <c16:uniqueId val="{0000000B-4293-46FE-8B47-2350727370E2}"/>
              </c:ext>
            </c:extLst>
          </c:dPt>
          <c:dPt>
            <c:idx val="13"/>
            <c:bubble3D val="0"/>
            <c:spPr>
              <a:pattFill prst="ltUpDiag">
                <a:fgClr>
                  <a:srgbClr val="E02C1F"/>
                </a:fgClr>
                <a:bgClr>
                  <a:sysClr val="window" lastClr="FFFFFF"/>
                </a:bgClr>
              </a:pattFill>
            </c:spPr>
            <c:extLst>
              <c:ext xmlns:c16="http://schemas.microsoft.com/office/drawing/2014/chart" uri="{C3380CC4-5D6E-409C-BE32-E72D297353CC}">
                <c16:uniqueId val="{00000011-70B9-4039-A717-E40AAAE6A29C}"/>
              </c:ext>
            </c:extLst>
          </c:dPt>
          <c:dPt>
            <c:idx val="14"/>
            <c:bubble3D val="0"/>
            <c:spPr>
              <a:pattFill prst="ltUpDiag">
                <a:fgClr>
                  <a:srgbClr val="5A6588"/>
                </a:fgClr>
                <a:bgClr>
                  <a:sysClr val="window" lastClr="FFFFFF"/>
                </a:bgClr>
              </a:pattFill>
            </c:spPr>
            <c:extLst>
              <c:ext xmlns:c16="http://schemas.microsoft.com/office/drawing/2014/chart" uri="{C3380CC4-5D6E-409C-BE32-E72D297353CC}">
                <c16:uniqueId val="{00000012-70B9-4039-A717-E40AAAE6A29C}"/>
              </c:ext>
            </c:extLst>
          </c:dPt>
          <c:dPt>
            <c:idx val="15"/>
            <c:bubble3D val="0"/>
            <c:spPr>
              <a:pattFill prst="ltUpDiag">
                <a:fgClr>
                  <a:srgbClr val="E86158"/>
                </a:fgClr>
                <a:bgClr>
                  <a:sysClr val="window" lastClr="FFFFFF"/>
                </a:bgClr>
              </a:pattFill>
            </c:spPr>
            <c:extLst>
              <c:ext xmlns:c16="http://schemas.microsoft.com/office/drawing/2014/chart" uri="{C3380CC4-5D6E-409C-BE32-E72D297353CC}">
                <c16:uniqueId val="{00000009-9873-4A6F-9B29-7304FFDDD914}"/>
              </c:ext>
            </c:extLst>
          </c:dPt>
          <c:dLbls>
            <c:dLbl>
              <c:idx val="1"/>
              <c:layout>
                <c:manualLayout>
                  <c:x val="0.14255711545218105"/>
                  <c:y val="-0.14739124276132151"/>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873-4A6F-9B29-7304FFDDD914}"/>
                </c:ext>
              </c:extLst>
            </c:dLbl>
            <c:dLbl>
              <c:idx val="2"/>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9873-4A6F-9B29-7304FFDDD914}"/>
                </c:ext>
              </c:extLst>
            </c:dLbl>
            <c:dLbl>
              <c:idx val="3"/>
              <c:layout>
                <c:manualLayout>
                  <c:x val="0.15324889911109452"/>
                  <c:y val="-5.9259259259259262E-2"/>
                </c:manualLayout>
              </c:layout>
              <c:numFmt formatCode="0.0%" sourceLinked="0"/>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0B9-4039-A717-E40AAAE6A29C}"/>
                </c:ext>
              </c:extLst>
            </c:dLbl>
            <c:dLbl>
              <c:idx val="4"/>
              <c:delete val="1"/>
              <c:extLst>
                <c:ext xmlns:c15="http://schemas.microsoft.com/office/drawing/2012/chart" uri="{CE6537A1-D6FC-4f65-9D91-7224C49458BB}"/>
                <c:ext xmlns:c16="http://schemas.microsoft.com/office/drawing/2014/chart" uri="{C3380CC4-5D6E-409C-BE32-E72D297353CC}">
                  <c16:uniqueId val="{0000000B-70B9-4039-A717-E40AAAE6A29C}"/>
                </c:ext>
              </c:extLst>
            </c:dLbl>
            <c:dLbl>
              <c:idx val="5"/>
              <c:delete val="1"/>
              <c:extLst>
                <c:ext xmlns:c15="http://schemas.microsoft.com/office/drawing/2012/chart" uri="{CE6537A1-D6FC-4f65-9D91-7224C49458BB}"/>
                <c:ext xmlns:c16="http://schemas.microsoft.com/office/drawing/2014/chart" uri="{C3380CC4-5D6E-409C-BE32-E72D297353CC}">
                  <c16:uniqueId val="{0000000C-70B9-4039-A717-E40AAAE6A29C}"/>
                </c:ext>
              </c:extLst>
            </c:dLbl>
            <c:dLbl>
              <c:idx val="6"/>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9873-4A6F-9B29-7304FFDDD914}"/>
                </c:ext>
              </c:extLst>
            </c:dLbl>
            <c:dLbl>
              <c:idx val="7"/>
              <c:layout>
                <c:manualLayout>
                  <c:x val="-0.12811282441565613"/>
                  <c:y val="0.16552230971128593"/>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0B9-4039-A717-E40AAAE6A29C}"/>
                </c:ext>
              </c:extLst>
            </c:dLbl>
            <c:dLbl>
              <c:idx val="8"/>
              <c:delete val="1"/>
              <c:extLst>
                <c:ext xmlns:c15="http://schemas.microsoft.com/office/drawing/2012/chart" uri="{CE6537A1-D6FC-4f65-9D91-7224C49458BB}"/>
                <c:ext xmlns:c16="http://schemas.microsoft.com/office/drawing/2014/chart" uri="{C3380CC4-5D6E-409C-BE32-E72D297353CC}">
                  <c16:uniqueId val="{0000000E-70B9-4039-A717-E40AAAE6A29C}"/>
                </c:ext>
              </c:extLst>
            </c:dLbl>
            <c:dLbl>
              <c:idx val="9"/>
              <c:layout>
                <c:manualLayout>
                  <c:x val="-0.19376234045108665"/>
                  <c:y val="0.11399608382285548"/>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70B9-4039-A717-E40AAAE6A29C}"/>
                </c:ext>
              </c:extLst>
            </c:dLbl>
            <c:dLbl>
              <c:idx val="10"/>
              <c:layout>
                <c:manualLayout>
                  <c:x val="-0.21169703582224586"/>
                  <c:y val="1.6142315543890347E-2"/>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70B9-4039-A717-E40AAAE6A29C}"/>
                </c:ext>
              </c:extLst>
            </c:dLbl>
            <c:dLbl>
              <c:idx val="11"/>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A-4293-46FE-8B47-2350727370E2}"/>
                </c:ext>
              </c:extLst>
            </c:dLbl>
            <c:dLbl>
              <c:idx val="12"/>
              <c:spPr>
                <a:solidFill>
                  <a:sysClr val="window" lastClr="FFFFFF"/>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4293-46FE-8B47-2350727370E2}"/>
                </c:ext>
              </c:extLst>
            </c:dLbl>
            <c:dLbl>
              <c:idx val="13"/>
              <c:delete val="1"/>
              <c:extLst>
                <c:ext xmlns:c15="http://schemas.microsoft.com/office/drawing/2012/chart" uri="{CE6537A1-D6FC-4f65-9D91-7224C49458BB}"/>
                <c:ext xmlns:c16="http://schemas.microsoft.com/office/drawing/2014/chart" uri="{C3380CC4-5D6E-409C-BE32-E72D297353CC}">
                  <c16:uniqueId val="{00000011-70B9-4039-A717-E40AAAE6A29C}"/>
                </c:ext>
              </c:extLst>
            </c:dLbl>
            <c:dLbl>
              <c:idx val="14"/>
              <c:layout>
                <c:manualLayout>
                  <c:x val="-0.1803252098227465"/>
                  <c:y val="8.1856434612339341E-3"/>
                </c:manualLayout>
              </c:layout>
              <c:numFmt formatCode="0.0%" sourceLinked="0"/>
              <c:spPr>
                <a:solidFill>
                  <a:sysClr val="window" lastClr="FFFFFF"/>
                </a:solidFill>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70B9-4039-A717-E40AAAE6A29C}"/>
                </c:ext>
              </c:extLst>
            </c:dLbl>
            <c:dLbl>
              <c:idx val="15"/>
              <c:spPr>
                <a:solidFill>
                  <a:sysClr val="window" lastClr="FFFFFF"/>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9873-4A6F-9B29-7304FFDDD914}"/>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'5.1'!$A$26:$A$41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'5.1'!$B$26:$B$41</c:f>
              <c:numCache>
                <c:formatCode>#,##0.0</c:formatCode>
                <c:ptCount val="16"/>
                <c:pt idx="0">
                  <c:v>2671.7299829999997</c:v>
                </c:pt>
                <c:pt idx="1">
                  <c:v>182.86791899999997</c:v>
                </c:pt>
                <c:pt idx="2">
                  <c:v>3055.1830570000002</c:v>
                </c:pt>
                <c:pt idx="3">
                  <c:v>21.829909000000001</c:v>
                </c:pt>
                <c:pt idx="4">
                  <c:v>2.2335089999999997</c:v>
                </c:pt>
                <c:pt idx="5">
                  <c:v>5.6340000000000001E-2</c:v>
                </c:pt>
                <c:pt idx="6">
                  <c:v>13436.964515999998</c:v>
                </c:pt>
                <c:pt idx="7">
                  <c:v>89.998189999999994</c:v>
                </c:pt>
                <c:pt idx="8">
                  <c:v>0</c:v>
                </c:pt>
                <c:pt idx="9">
                  <c:v>222.41417300000001</c:v>
                </c:pt>
                <c:pt idx="10">
                  <c:v>32.107897999999999</c:v>
                </c:pt>
                <c:pt idx="11">
                  <c:v>865.35596093920253</c:v>
                </c:pt>
                <c:pt idx="12">
                  <c:v>880.18940600000019</c:v>
                </c:pt>
                <c:pt idx="13">
                  <c:v>0</c:v>
                </c:pt>
                <c:pt idx="14">
                  <c:v>217.01896600000006</c:v>
                </c:pt>
                <c:pt idx="15">
                  <c:v>7749.5455973370845</c:v>
                </c:pt>
              </c:numCache>
            </c:numRef>
          </c:val>
          <c:extLst>
            <c:ext xmlns:c16="http://schemas.microsoft.com/office/drawing/2014/chart" uri="{C3380CC4-5D6E-409C-BE32-E72D297353CC}">
              <c16:uniqueId val="{00000013-9873-4A6F-9B29-7304FFDDD914}"/>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4F57-466C-BAA9-D24AC6218E6A}"/>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4F57-466C-BAA9-D24AC6218E6A}"/>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4F57-466C-BAA9-D24AC6218E6A}"/>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4F57-466C-BAA9-D24AC6218E6A}"/>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4F57-466C-BAA9-D24AC6218E6A}"/>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4F57-466C-BAA9-D24AC6218E6A}"/>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4F57-466C-BAA9-D24AC6218E6A}"/>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4F57-466C-BAA9-D24AC6218E6A}"/>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4F57-466C-BAA9-D24AC6218E6A}"/>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4F57-466C-BAA9-D24AC6218E6A}"/>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4F57-466C-BAA9-D24AC6218E6A}"/>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4F57-466C-BAA9-D24AC6218E6A}"/>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4F57-466C-BAA9-D24AC6218E6A}"/>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4F57-466C-BAA9-D24AC6218E6A}"/>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4F57-466C-BAA9-D24AC6218E6A}"/>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4F57-466C-BAA9-D24AC6218E6A}"/>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2.6990647660880451E-3"/>
          <c:y val="7.60378872244375E-3"/>
        </c:manualLayout>
      </c:layout>
      <c:overlay val="0"/>
    </c:title>
    <c:autoTitleDeleted val="0"/>
    <c:plotArea>
      <c:layout>
        <c:manualLayout>
          <c:layoutTarget val="inner"/>
          <c:xMode val="edge"/>
          <c:yMode val="edge"/>
          <c:x val="7.5531919219025079E-2"/>
          <c:y val="0.25069991251093615"/>
          <c:w val="0.65337529325185317"/>
          <c:h val="0.55147294088238974"/>
        </c:manualLayout>
      </c:layout>
      <c:barChart>
        <c:barDir val="col"/>
        <c:grouping val="stacked"/>
        <c:varyColors val="0"/>
        <c:ser>
          <c:idx val="0"/>
          <c:order val="0"/>
          <c:tx>
            <c:strRef>
              <c:f>'8.5'!$A$27</c:f>
              <c:strCache>
                <c:ptCount val="1"/>
                <c:pt idx="0">
                  <c:v>Průmysl</c:v>
                </c:pt>
              </c:strCache>
            </c:strRef>
          </c:tx>
          <c:invertIfNegative val="0"/>
          <c:cat>
            <c:strRef>
              <c:f>'8.5'!$C$38:$E$38</c:f>
              <c:strCache>
                <c:ptCount val="3"/>
                <c:pt idx="0">
                  <c:v>Leden</c:v>
                </c:pt>
                <c:pt idx="1">
                  <c:v>Únor</c:v>
                </c:pt>
                <c:pt idx="2">
                  <c:v>Březen</c:v>
                </c:pt>
              </c:strCache>
            </c:strRef>
          </c:cat>
          <c:val>
            <c:numRef>
              <c:f>('8.5'!$B$27,'8.5'!$D$27,'8.5'!$F$27)</c:f>
              <c:numCache>
                <c:formatCode>#,##0.0</c:formatCode>
                <c:ptCount val="3"/>
                <c:pt idx="0">
                  <c:v>17464.597000000002</c:v>
                </c:pt>
                <c:pt idx="1">
                  <c:v>16785.691999999999</c:v>
                </c:pt>
                <c:pt idx="2">
                  <c:v>14320.354000000001</c:v>
                </c:pt>
              </c:numCache>
            </c:numRef>
          </c:val>
          <c:extLst>
            <c:ext xmlns:c16="http://schemas.microsoft.com/office/drawing/2014/chart" uri="{C3380CC4-5D6E-409C-BE32-E72D297353CC}">
              <c16:uniqueId val="{00000000-F0B1-49C0-959A-DDCB6551FDAE}"/>
            </c:ext>
          </c:extLst>
        </c:ser>
        <c:ser>
          <c:idx val="1"/>
          <c:order val="1"/>
          <c:tx>
            <c:strRef>
              <c:f>'8.5'!$A$28</c:f>
              <c:strCache>
                <c:ptCount val="1"/>
                <c:pt idx="0">
                  <c:v>Energetika</c:v>
                </c:pt>
              </c:strCache>
            </c:strRef>
          </c:tx>
          <c:invertIfNegative val="0"/>
          <c:cat>
            <c:strRef>
              <c:f>'8.5'!$C$38:$E$38</c:f>
              <c:strCache>
                <c:ptCount val="3"/>
                <c:pt idx="0">
                  <c:v>Leden</c:v>
                </c:pt>
                <c:pt idx="1">
                  <c:v>Únor</c:v>
                </c:pt>
                <c:pt idx="2">
                  <c:v>Březen</c:v>
                </c:pt>
              </c:strCache>
            </c:strRef>
          </c:cat>
          <c:val>
            <c:numRef>
              <c:f>('8.5'!$B$28,'8.5'!$D$28,'8.5'!$F$28)</c:f>
              <c:numCache>
                <c:formatCode>#,##0.0</c:formatCode>
                <c:ptCount val="3"/>
                <c:pt idx="0">
                  <c:v>6143.7699999999995</c:v>
                </c:pt>
                <c:pt idx="1">
                  <c:v>5378.86</c:v>
                </c:pt>
                <c:pt idx="2">
                  <c:v>4815.0200000000004</c:v>
                </c:pt>
              </c:numCache>
            </c:numRef>
          </c:val>
          <c:extLst>
            <c:ext xmlns:c16="http://schemas.microsoft.com/office/drawing/2014/chart" uri="{C3380CC4-5D6E-409C-BE32-E72D297353CC}">
              <c16:uniqueId val="{00000001-F0B1-49C0-959A-DDCB6551FDAE}"/>
            </c:ext>
          </c:extLst>
        </c:ser>
        <c:ser>
          <c:idx val="2"/>
          <c:order val="2"/>
          <c:tx>
            <c:strRef>
              <c:f>'8.5'!$A$29</c:f>
              <c:strCache>
                <c:ptCount val="1"/>
                <c:pt idx="0">
                  <c:v>Doprava</c:v>
                </c:pt>
              </c:strCache>
            </c:strRef>
          </c:tx>
          <c:invertIfNegative val="0"/>
          <c:cat>
            <c:strRef>
              <c:f>'8.5'!$C$38:$E$38</c:f>
              <c:strCache>
                <c:ptCount val="3"/>
                <c:pt idx="0">
                  <c:v>Leden</c:v>
                </c:pt>
                <c:pt idx="1">
                  <c:v>Únor</c:v>
                </c:pt>
                <c:pt idx="2">
                  <c:v>Březen</c:v>
                </c:pt>
              </c:strCache>
            </c:strRef>
          </c:cat>
          <c:val>
            <c:numRef>
              <c:f>('8.5'!$B$29,'8.5'!$D$29,'8.5'!$F$29)</c:f>
              <c:numCache>
                <c:formatCode>#,##0.0</c:formatCode>
                <c:ptCount val="3"/>
                <c:pt idx="0">
                  <c:v>571.24</c:v>
                </c:pt>
                <c:pt idx="1">
                  <c:v>554.82999999999993</c:v>
                </c:pt>
                <c:pt idx="2">
                  <c:v>413.36</c:v>
                </c:pt>
              </c:numCache>
            </c:numRef>
          </c:val>
          <c:extLst>
            <c:ext xmlns:c16="http://schemas.microsoft.com/office/drawing/2014/chart" uri="{C3380CC4-5D6E-409C-BE32-E72D297353CC}">
              <c16:uniqueId val="{00000002-F0B1-49C0-959A-DDCB6551FDAE}"/>
            </c:ext>
          </c:extLst>
        </c:ser>
        <c:ser>
          <c:idx val="3"/>
          <c:order val="3"/>
          <c:tx>
            <c:strRef>
              <c:f>'8.5'!$A$30</c:f>
              <c:strCache>
                <c:ptCount val="1"/>
                <c:pt idx="0">
                  <c:v>Stavebnictví</c:v>
                </c:pt>
              </c:strCache>
            </c:strRef>
          </c:tx>
          <c:invertIfNegative val="0"/>
          <c:cat>
            <c:strRef>
              <c:f>'8.5'!$C$38:$E$38</c:f>
              <c:strCache>
                <c:ptCount val="3"/>
                <c:pt idx="0">
                  <c:v>Leden</c:v>
                </c:pt>
                <c:pt idx="1">
                  <c:v>Únor</c:v>
                </c:pt>
                <c:pt idx="2">
                  <c:v>Březen</c:v>
                </c:pt>
              </c:strCache>
            </c:strRef>
          </c:cat>
          <c:val>
            <c:numRef>
              <c:f>('8.5'!$B$30,'8.5'!$D$30,'8.5'!$F$30)</c:f>
              <c:numCache>
                <c:formatCode>#,##0.0</c:formatCode>
                <c:ptCount val="3"/>
                <c:pt idx="0">
                  <c:v>750.43</c:v>
                </c:pt>
                <c:pt idx="1">
                  <c:v>700.83999999999992</c:v>
                </c:pt>
                <c:pt idx="2">
                  <c:v>528.04</c:v>
                </c:pt>
              </c:numCache>
            </c:numRef>
          </c:val>
          <c:extLst>
            <c:ext xmlns:c16="http://schemas.microsoft.com/office/drawing/2014/chart" uri="{C3380CC4-5D6E-409C-BE32-E72D297353CC}">
              <c16:uniqueId val="{00000003-F0B1-49C0-959A-DDCB6551FDAE}"/>
            </c:ext>
          </c:extLst>
        </c:ser>
        <c:ser>
          <c:idx val="4"/>
          <c:order val="4"/>
          <c:tx>
            <c:strRef>
              <c:f>'8.5'!$A$31</c:f>
              <c:strCache>
                <c:ptCount val="1"/>
                <c:pt idx="0">
                  <c:v>Zemědělství a lesnictví</c:v>
                </c:pt>
              </c:strCache>
            </c:strRef>
          </c:tx>
          <c:invertIfNegative val="0"/>
          <c:cat>
            <c:strRef>
              <c:f>'8.5'!$C$38:$E$38</c:f>
              <c:strCache>
                <c:ptCount val="3"/>
                <c:pt idx="0">
                  <c:v>Leden</c:v>
                </c:pt>
                <c:pt idx="1">
                  <c:v>Únor</c:v>
                </c:pt>
                <c:pt idx="2">
                  <c:v>Březen</c:v>
                </c:pt>
              </c:strCache>
            </c:strRef>
          </c:cat>
          <c:val>
            <c:numRef>
              <c:f>('8.5'!$B$31,'8.5'!$D$31,'8.5'!$F$31)</c:f>
              <c:numCache>
                <c:formatCode>#,##0.0</c:formatCode>
                <c:ptCount val="3"/>
                <c:pt idx="0">
                  <c:v>4902.0419999999995</c:v>
                </c:pt>
                <c:pt idx="1">
                  <c:v>5345.4790000000003</c:v>
                </c:pt>
                <c:pt idx="2">
                  <c:v>5506.134</c:v>
                </c:pt>
              </c:numCache>
            </c:numRef>
          </c:val>
          <c:extLst>
            <c:ext xmlns:c16="http://schemas.microsoft.com/office/drawing/2014/chart" uri="{C3380CC4-5D6E-409C-BE32-E72D297353CC}">
              <c16:uniqueId val="{00000004-F0B1-49C0-959A-DDCB6551FDAE}"/>
            </c:ext>
          </c:extLst>
        </c:ser>
        <c:ser>
          <c:idx val="5"/>
          <c:order val="5"/>
          <c:tx>
            <c:strRef>
              <c:f>'8.5'!$A$32</c:f>
              <c:strCache>
                <c:ptCount val="1"/>
                <c:pt idx="0">
                  <c:v>Domácnosti</c:v>
                </c:pt>
              </c:strCache>
            </c:strRef>
          </c:tx>
          <c:spPr>
            <a:solidFill>
              <a:schemeClr val="accent6"/>
            </a:solidFill>
          </c:spPr>
          <c:invertIfNegative val="0"/>
          <c:cat>
            <c:strRef>
              <c:f>'8.5'!$C$38:$E$38</c:f>
              <c:strCache>
                <c:ptCount val="3"/>
                <c:pt idx="0">
                  <c:v>Leden</c:v>
                </c:pt>
                <c:pt idx="1">
                  <c:v>Únor</c:v>
                </c:pt>
                <c:pt idx="2">
                  <c:v>Březen</c:v>
                </c:pt>
              </c:strCache>
            </c:strRef>
          </c:cat>
          <c:val>
            <c:numRef>
              <c:f>('8.5'!$B$32,'8.5'!$D$32,'8.5'!$F$32)</c:f>
              <c:numCache>
                <c:formatCode>#,##0.0</c:formatCode>
                <c:ptCount val="3"/>
                <c:pt idx="0">
                  <c:v>116580.29300000001</c:v>
                </c:pt>
                <c:pt idx="1">
                  <c:v>108951.22</c:v>
                </c:pt>
                <c:pt idx="2">
                  <c:v>94322.104999999996</c:v>
                </c:pt>
              </c:numCache>
            </c:numRef>
          </c:val>
          <c:extLst>
            <c:ext xmlns:c16="http://schemas.microsoft.com/office/drawing/2014/chart" uri="{C3380CC4-5D6E-409C-BE32-E72D297353CC}">
              <c16:uniqueId val="{00000005-F0B1-49C0-959A-DDCB6551FDAE}"/>
            </c:ext>
          </c:extLst>
        </c:ser>
        <c:ser>
          <c:idx val="6"/>
          <c:order val="6"/>
          <c:tx>
            <c:strRef>
              <c:f>'8.5'!$A$33</c:f>
              <c:strCache>
                <c:ptCount val="1"/>
                <c:pt idx="0">
                  <c:v>Obchod, služby, školství, zdravotnictví</c:v>
                </c:pt>
              </c:strCache>
            </c:strRef>
          </c:tx>
          <c:spPr>
            <a:solidFill>
              <a:srgbClr val="F0948F"/>
            </a:solidFill>
          </c:spPr>
          <c:invertIfNegative val="0"/>
          <c:cat>
            <c:strRef>
              <c:f>'8.5'!$C$38:$E$38</c:f>
              <c:strCache>
                <c:ptCount val="3"/>
                <c:pt idx="0">
                  <c:v>Leden</c:v>
                </c:pt>
                <c:pt idx="1">
                  <c:v>Únor</c:v>
                </c:pt>
                <c:pt idx="2">
                  <c:v>Březen</c:v>
                </c:pt>
              </c:strCache>
            </c:strRef>
          </c:cat>
          <c:val>
            <c:numRef>
              <c:f>('8.5'!$B$33,'8.5'!$D$33,'8.5'!$F$33)</c:f>
              <c:numCache>
                <c:formatCode>#,##0.0</c:formatCode>
                <c:ptCount val="3"/>
                <c:pt idx="0">
                  <c:v>50814.988000000005</c:v>
                </c:pt>
                <c:pt idx="1">
                  <c:v>46813.068000000007</c:v>
                </c:pt>
                <c:pt idx="2">
                  <c:v>40079.728999999999</c:v>
                </c:pt>
              </c:numCache>
            </c:numRef>
          </c:val>
          <c:extLst>
            <c:ext xmlns:c16="http://schemas.microsoft.com/office/drawing/2014/chart" uri="{C3380CC4-5D6E-409C-BE32-E72D297353CC}">
              <c16:uniqueId val="{00000006-F0B1-49C0-959A-DDCB6551FDAE}"/>
            </c:ext>
          </c:extLst>
        </c:ser>
        <c:ser>
          <c:idx val="7"/>
          <c:order val="7"/>
          <c:tx>
            <c:strRef>
              <c:f>'8.5'!$A$34</c:f>
              <c:strCache>
                <c:ptCount val="1"/>
                <c:pt idx="0">
                  <c:v>Ostatní</c:v>
                </c:pt>
              </c:strCache>
            </c:strRef>
          </c:tx>
          <c:spPr>
            <a:solidFill>
              <a:srgbClr val="F7C9C7"/>
            </a:solidFill>
          </c:spPr>
          <c:invertIfNegative val="0"/>
          <c:cat>
            <c:strRef>
              <c:f>'8.5'!$C$38:$E$38</c:f>
              <c:strCache>
                <c:ptCount val="3"/>
                <c:pt idx="0">
                  <c:v>Leden</c:v>
                </c:pt>
                <c:pt idx="1">
                  <c:v>Únor</c:v>
                </c:pt>
                <c:pt idx="2">
                  <c:v>Březen</c:v>
                </c:pt>
              </c:strCache>
            </c:strRef>
          </c:cat>
          <c:val>
            <c:numRef>
              <c:f>('8.5'!$B$34,'8.5'!$D$34,'8.5'!$F$34)</c:f>
              <c:numCache>
                <c:formatCode>#,##0.0</c:formatCode>
                <c:ptCount val="3"/>
                <c:pt idx="0">
                  <c:v>48.184000000000005</c:v>
                </c:pt>
                <c:pt idx="1">
                  <c:v>42.17</c:v>
                </c:pt>
                <c:pt idx="2">
                  <c:v>41.69</c:v>
                </c:pt>
              </c:numCache>
            </c:numRef>
          </c:val>
          <c:extLst>
            <c:ext xmlns:c16="http://schemas.microsoft.com/office/drawing/2014/chart" uri="{C3380CC4-5D6E-409C-BE32-E72D297353CC}">
              <c16:uniqueId val="{00000007-F0B1-49C0-959A-DDCB6551FDAE}"/>
            </c:ext>
          </c:extLst>
        </c:ser>
        <c:dLbls>
          <c:showLegendKey val="0"/>
          <c:showVal val="0"/>
          <c:showCatName val="0"/>
          <c:showSerName val="0"/>
          <c:showPercent val="0"/>
          <c:showBubbleSize val="0"/>
        </c:dLbls>
        <c:gapWidth val="50"/>
        <c:overlap val="100"/>
        <c:axId val="286978816"/>
        <c:axId val="286980352"/>
      </c:barChart>
      <c:catAx>
        <c:axId val="28697881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980352"/>
        <c:crosses val="autoZero"/>
        <c:auto val="1"/>
        <c:lblAlgn val="ctr"/>
        <c:lblOffset val="100"/>
        <c:noMultiLvlLbl val="0"/>
      </c:catAx>
      <c:valAx>
        <c:axId val="286980352"/>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9788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'8.5'!$A$38</c:f>
              <c:strCache>
                <c:ptCount val="1"/>
                <c:pt idx="0">
                  <c:v>Instalovaný výkon</c:v>
                </c:pt>
              </c:strCache>
            </c:strRef>
          </c:tx>
          <c:invertIfNegative val="0"/>
          <c:val>
            <c:numRef>
              <c:f>'8.5'!$B$38</c:f>
              <c:numCache>
                <c:formatCode>0.0%</c:formatCode>
                <c:ptCount val="1"/>
                <c:pt idx="0">
                  <c:v>1.6161024280995046E-2</c:v>
                </c:pt>
              </c:numCache>
            </c:numRef>
          </c:val>
          <c:extLst>
            <c:ext xmlns:c16="http://schemas.microsoft.com/office/drawing/2014/chart" uri="{C3380CC4-5D6E-409C-BE32-E72D297353CC}">
              <c16:uniqueId val="{00000000-EF5E-4BE5-871E-3DB8301B520D}"/>
            </c:ext>
          </c:extLst>
        </c:ser>
        <c:ser>
          <c:idx val="1"/>
          <c:order val="1"/>
          <c:tx>
            <c:strRef>
              <c:f>'8.5'!$A$39</c:f>
              <c:strCache>
                <c:ptCount val="1"/>
                <c:pt idx="0">
                  <c:v>Výroba tepla brutto</c:v>
                </c:pt>
              </c:strCache>
            </c:strRef>
          </c:tx>
          <c:invertIfNegative val="0"/>
          <c:val>
            <c:numRef>
              <c:f>'8.5'!$B$39</c:f>
              <c:numCache>
                <c:formatCode>0.0%</c:formatCode>
                <c:ptCount val="1"/>
                <c:pt idx="0">
                  <c:v>2.5031495500300347E-2</c:v>
                </c:pt>
              </c:numCache>
            </c:numRef>
          </c:val>
          <c:extLst>
            <c:ext xmlns:c16="http://schemas.microsoft.com/office/drawing/2014/chart" uri="{C3380CC4-5D6E-409C-BE32-E72D297353CC}">
              <c16:uniqueId val="{00000001-EF5E-4BE5-871E-3DB8301B520D}"/>
            </c:ext>
          </c:extLst>
        </c:ser>
        <c:ser>
          <c:idx val="2"/>
          <c:order val="2"/>
          <c:tx>
            <c:strRef>
              <c:f>'8.5'!$A$40</c:f>
              <c:strCache>
                <c:ptCount val="1"/>
                <c:pt idx="0">
                  <c:v>Dodávky tepla</c:v>
                </c:pt>
              </c:strCache>
            </c:strRef>
          </c:tx>
          <c:invertIfNegative val="0"/>
          <c:val>
            <c:numRef>
              <c:f>'8.5'!$B$40</c:f>
              <c:numCache>
                <c:formatCode>0.0%</c:formatCode>
                <c:ptCount val="1"/>
                <c:pt idx="0">
                  <c:v>1.8949973416356906E-2</c:v>
                </c:pt>
              </c:numCache>
            </c:numRef>
          </c:val>
          <c:extLst>
            <c:ext xmlns:c16="http://schemas.microsoft.com/office/drawing/2014/chart" uri="{C3380CC4-5D6E-409C-BE32-E72D297353CC}">
              <c16:uniqueId val="{00000002-EF5E-4BE5-871E-3DB8301B520D}"/>
            </c:ext>
          </c:extLst>
        </c:ser>
        <c:dLbls>
          <c:showLegendKey val="0"/>
          <c:showVal val="0"/>
          <c:showCatName val="0"/>
          <c:showSerName val="0"/>
          <c:showPercent val="0"/>
          <c:showBubbleSize val="0"/>
        </c:dLbls>
        <c:gapWidth val="150"/>
        <c:axId val="287032064"/>
        <c:axId val="287033600"/>
      </c:barChart>
      <c:catAx>
        <c:axId val="287032064"/>
        <c:scaling>
          <c:orientation val="maxMin"/>
        </c:scaling>
        <c:delete val="0"/>
        <c:axPos val="l"/>
        <c:numFmt formatCode="General" sourceLinked="1"/>
        <c:majorTickMark val="none"/>
        <c:minorTickMark val="none"/>
        <c:tickLblPos val="none"/>
        <c:crossAx val="287033600"/>
        <c:crosses val="autoZero"/>
        <c:auto val="1"/>
        <c:lblAlgn val="ctr"/>
        <c:lblOffset val="100"/>
        <c:noMultiLvlLbl val="0"/>
      </c:catAx>
      <c:valAx>
        <c:axId val="2870336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032064"/>
        <c:crosses val="max"/>
        <c:crossBetween val="between"/>
      </c:valAx>
    </c:plotArea>
    <c:legend>
      <c:legendPos val="b"/>
      <c:layout>
        <c:manualLayout>
          <c:xMode val="edge"/>
          <c:yMode val="edge"/>
          <c:x val="1.5162396231415507E-3"/>
          <c:y val="0.76406173692914925"/>
          <c:w val="0.59974858669514242"/>
          <c:h val="0.2359385331183894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1.2247503206054425E-3"/>
          <c:y val="4.1151285518635811E-2"/>
        </c:manualLayout>
      </c:layout>
      <c:overlay val="0"/>
    </c:title>
    <c:autoTitleDeleted val="0"/>
    <c:plotArea>
      <c:layout/>
      <c:barChart>
        <c:barDir val="col"/>
        <c:grouping val="stacked"/>
        <c:varyColors val="0"/>
        <c:ser>
          <c:idx val="0"/>
          <c:order val="0"/>
          <c:tx>
            <c:strRef>
              <c:f>'8.5'!$A$10</c:f>
              <c:strCache>
                <c:ptCount val="1"/>
                <c:pt idx="0">
                  <c:v>Biomasa</c:v>
                </c:pt>
              </c:strCache>
            </c:strRef>
          </c:tx>
          <c:spPr>
            <a:solidFill>
              <a:srgbClr val="23315F"/>
            </a:solidFill>
          </c:spPr>
          <c:invertIfNegative val="0"/>
          <c:cat>
            <c:strRef>
              <c:f>'8.5'!$C$38:$E$38</c:f>
              <c:strCache>
                <c:ptCount val="3"/>
                <c:pt idx="0">
                  <c:v>Leden</c:v>
                </c:pt>
                <c:pt idx="1">
                  <c:v>Únor</c:v>
                </c:pt>
                <c:pt idx="2">
                  <c:v>Březen</c:v>
                </c:pt>
              </c:strCache>
            </c:strRef>
          </c:cat>
          <c:val>
            <c:numRef>
              <c:f>('8.5'!$B$10,'8.5'!$D$10,'8.5'!$F$10)</c:f>
              <c:numCache>
                <c:formatCode>#,##0.0</c:formatCode>
                <c:ptCount val="3"/>
                <c:pt idx="0">
                  <c:v>73624.81</c:v>
                </c:pt>
                <c:pt idx="1">
                  <c:v>66782.69</c:v>
                </c:pt>
                <c:pt idx="2">
                  <c:v>68118.890000000014</c:v>
                </c:pt>
              </c:numCache>
            </c:numRef>
          </c:val>
          <c:extLst>
            <c:ext xmlns:c16="http://schemas.microsoft.com/office/drawing/2014/chart" uri="{C3380CC4-5D6E-409C-BE32-E72D297353CC}">
              <c16:uniqueId val="{00000000-540C-4332-BEC4-2ACA99A4C3FB}"/>
            </c:ext>
          </c:extLst>
        </c:ser>
        <c:ser>
          <c:idx val="1"/>
          <c:order val="1"/>
          <c:tx>
            <c:strRef>
              <c:f>'8.5'!$A$11</c:f>
              <c:strCache>
                <c:ptCount val="1"/>
                <c:pt idx="0">
                  <c:v>Bioplyn</c:v>
                </c:pt>
              </c:strCache>
            </c:strRef>
          </c:tx>
          <c:spPr>
            <a:solidFill>
              <a:srgbClr val="5A6588"/>
            </a:solidFill>
          </c:spPr>
          <c:invertIfNegative val="0"/>
          <c:cat>
            <c:strRef>
              <c:f>'8.5'!$C$38:$E$38</c:f>
              <c:strCache>
                <c:ptCount val="3"/>
                <c:pt idx="0">
                  <c:v>Leden</c:v>
                </c:pt>
                <c:pt idx="1">
                  <c:v>Únor</c:v>
                </c:pt>
                <c:pt idx="2">
                  <c:v>Březen</c:v>
                </c:pt>
              </c:strCache>
            </c:strRef>
          </c:cat>
          <c:val>
            <c:numRef>
              <c:f>('8.5'!$B$11,'8.5'!$D$11,'8.5'!$F$11)</c:f>
              <c:numCache>
                <c:formatCode>#,##0.0</c:formatCode>
                <c:ptCount val="3"/>
                <c:pt idx="0">
                  <c:v>6038.165</c:v>
                </c:pt>
                <c:pt idx="1">
                  <c:v>5431.558</c:v>
                </c:pt>
                <c:pt idx="2">
                  <c:v>5987.42</c:v>
                </c:pt>
              </c:numCache>
            </c:numRef>
          </c:val>
          <c:extLst>
            <c:ext xmlns:c16="http://schemas.microsoft.com/office/drawing/2014/chart" uri="{C3380CC4-5D6E-409C-BE32-E72D297353CC}">
              <c16:uniqueId val="{00000001-540C-4332-BEC4-2ACA99A4C3FB}"/>
            </c:ext>
          </c:extLst>
        </c:ser>
        <c:ser>
          <c:idx val="2"/>
          <c:order val="2"/>
          <c:tx>
            <c:strRef>
              <c:f>'8.5'!$A$12</c:f>
              <c:strCache>
                <c:ptCount val="1"/>
                <c:pt idx="0">
                  <c:v>Černé uhlí</c:v>
                </c:pt>
              </c:strCache>
            </c:strRef>
          </c:tx>
          <c:spPr>
            <a:solidFill>
              <a:srgbClr val="9198B0"/>
            </a:solidFill>
          </c:spPr>
          <c:invertIfNegative val="0"/>
          <c:cat>
            <c:strRef>
              <c:f>'8.5'!$C$38:$E$38</c:f>
              <c:strCache>
                <c:ptCount val="3"/>
                <c:pt idx="0">
                  <c:v>Leden</c:v>
                </c:pt>
                <c:pt idx="1">
                  <c:v>Únor</c:v>
                </c:pt>
                <c:pt idx="2">
                  <c:v>Březen</c:v>
                </c:pt>
              </c:strCache>
            </c:strRef>
          </c:cat>
          <c:val>
            <c:numRef>
              <c:f>('8.5'!$B$12,'8.5'!$D$12,'8.5'!$F$12)</c:f>
              <c:numCache>
                <c:formatCode>#,##0.0</c:formatCode>
                <c:ptCount val="3"/>
                <c:pt idx="0">
                  <c:v>0</c:v>
                </c:pt>
                <c:pt idx="1">
                  <c:v>0</c:v>
                </c:pt>
                <c:pt idx="2">
                  <c:v>0</c:v>
                </c:pt>
              </c:numCache>
            </c:numRef>
          </c:val>
          <c:extLst>
            <c:ext xmlns:c16="http://schemas.microsoft.com/office/drawing/2014/chart" uri="{C3380CC4-5D6E-409C-BE32-E72D297353CC}">
              <c16:uniqueId val="{00000002-540C-4332-BEC4-2ACA99A4C3FB}"/>
            </c:ext>
          </c:extLst>
        </c:ser>
        <c:ser>
          <c:idx val="3"/>
          <c:order val="3"/>
          <c:tx>
            <c:strRef>
              <c:f>'8.5'!$A$13</c:f>
              <c:strCache>
                <c:ptCount val="1"/>
                <c:pt idx="0">
                  <c:v>Elektrická energie</c:v>
                </c:pt>
              </c:strCache>
            </c:strRef>
          </c:tx>
          <c:spPr>
            <a:solidFill>
              <a:srgbClr val="C8CBD7"/>
            </a:solidFill>
          </c:spPr>
          <c:invertIfNegative val="0"/>
          <c:cat>
            <c:strRef>
              <c:f>'8.5'!$C$38:$E$38</c:f>
              <c:strCache>
                <c:ptCount val="3"/>
                <c:pt idx="0">
                  <c:v>Leden</c:v>
                </c:pt>
                <c:pt idx="1">
                  <c:v>Únor</c:v>
                </c:pt>
                <c:pt idx="2">
                  <c:v>Březen</c:v>
                </c:pt>
              </c:strCache>
            </c:strRef>
          </c:cat>
          <c:val>
            <c:numRef>
              <c:f>('8.5'!$B$13,'8.5'!$D$13,'8.5'!$F$13)</c:f>
              <c:numCache>
                <c:formatCode>#,##0.0</c:formatCode>
                <c:ptCount val="3"/>
                <c:pt idx="0">
                  <c:v>0</c:v>
                </c:pt>
                <c:pt idx="1">
                  <c:v>0</c:v>
                </c:pt>
                <c:pt idx="2">
                  <c:v>0</c:v>
                </c:pt>
              </c:numCache>
            </c:numRef>
          </c:val>
          <c:extLst>
            <c:ext xmlns:c16="http://schemas.microsoft.com/office/drawing/2014/chart" uri="{C3380CC4-5D6E-409C-BE32-E72D297353CC}">
              <c16:uniqueId val="{00000003-540C-4332-BEC4-2ACA99A4C3FB}"/>
            </c:ext>
          </c:extLst>
        </c:ser>
        <c:ser>
          <c:idx val="4"/>
          <c:order val="4"/>
          <c:tx>
            <c:strRef>
              <c:f>'8.5'!$A$14</c:f>
              <c:strCache>
                <c:ptCount val="1"/>
                <c:pt idx="0">
                  <c:v>Energie prostředí (tepelné čerpadlo)</c:v>
                </c:pt>
              </c:strCache>
            </c:strRef>
          </c:tx>
          <c:spPr>
            <a:solidFill>
              <a:srgbClr val="E02C1F"/>
            </a:solidFill>
          </c:spPr>
          <c:invertIfNegative val="0"/>
          <c:cat>
            <c:strRef>
              <c:f>'8.5'!$C$38:$E$38</c:f>
              <c:strCache>
                <c:ptCount val="3"/>
                <c:pt idx="0">
                  <c:v>Leden</c:v>
                </c:pt>
                <c:pt idx="1">
                  <c:v>Únor</c:v>
                </c:pt>
                <c:pt idx="2">
                  <c:v>Březen</c:v>
                </c:pt>
              </c:strCache>
            </c:strRef>
          </c:cat>
          <c:val>
            <c:numRef>
              <c:f>('8.5'!$B$14,'8.5'!$D$14,'8.5'!$F$14)</c:f>
              <c:numCache>
                <c:formatCode>#,##0.0</c:formatCode>
                <c:ptCount val="3"/>
                <c:pt idx="0">
                  <c:v>0</c:v>
                </c:pt>
                <c:pt idx="1">
                  <c:v>0</c:v>
                </c:pt>
                <c:pt idx="2">
                  <c:v>0</c:v>
                </c:pt>
              </c:numCache>
            </c:numRef>
          </c:val>
          <c:extLst>
            <c:ext xmlns:c16="http://schemas.microsoft.com/office/drawing/2014/chart" uri="{C3380CC4-5D6E-409C-BE32-E72D297353CC}">
              <c16:uniqueId val="{00000004-540C-4332-BEC4-2ACA99A4C3FB}"/>
            </c:ext>
          </c:extLst>
        </c:ser>
        <c:ser>
          <c:idx val="5"/>
          <c:order val="5"/>
          <c:tx>
            <c:strRef>
              <c:f>'8.5'!$A$15</c:f>
              <c:strCache>
                <c:ptCount val="1"/>
                <c:pt idx="0">
                  <c:v>Energie Slunce (solární kolektor)</c:v>
                </c:pt>
              </c:strCache>
            </c:strRef>
          </c:tx>
          <c:spPr>
            <a:solidFill>
              <a:srgbClr val="E86158"/>
            </a:solidFill>
          </c:spPr>
          <c:invertIfNegative val="0"/>
          <c:cat>
            <c:strRef>
              <c:f>'8.5'!$C$38:$E$38</c:f>
              <c:strCache>
                <c:ptCount val="3"/>
                <c:pt idx="0">
                  <c:v>Leden</c:v>
                </c:pt>
                <c:pt idx="1">
                  <c:v>Únor</c:v>
                </c:pt>
                <c:pt idx="2">
                  <c:v>Březen</c:v>
                </c:pt>
              </c:strCache>
            </c:strRef>
          </c:cat>
          <c:val>
            <c:numRef>
              <c:f>('8.5'!$B$15,'8.5'!$D$15,'8.5'!$F$15)</c:f>
              <c:numCache>
                <c:formatCode>#,##0.0</c:formatCode>
                <c:ptCount val="3"/>
                <c:pt idx="0">
                  <c:v>2.9</c:v>
                </c:pt>
                <c:pt idx="1">
                  <c:v>6.1</c:v>
                </c:pt>
                <c:pt idx="2">
                  <c:v>11.6</c:v>
                </c:pt>
              </c:numCache>
            </c:numRef>
          </c:val>
          <c:extLst>
            <c:ext xmlns:c16="http://schemas.microsoft.com/office/drawing/2014/chart" uri="{C3380CC4-5D6E-409C-BE32-E72D297353CC}">
              <c16:uniqueId val="{00000005-540C-4332-BEC4-2ACA99A4C3FB}"/>
            </c:ext>
          </c:extLst>
        </c:ser>
        <c:ser>
          <c:idx val="6"/>
          <c:order val="6"/>
          <c:tx>
            <c:strRef>
              <c:f>'8.5'!$A$16</c:f>
              <c:strCache>
                <c:ptCount val="1"/>
                <c:pt idx="0">
                  <c:v>Hnědé uhlí</c:v>
                </c:pt>
              </c:strCache>
            </c:strRef>
          </c:tx>
          <c:spPr>
            <a:solidFill>
              <a:srgbClr val="F0948F"/>
            </a:solidFill>
          </c:spPr>
          <c:invertIfNegative val="0"/>
          <c:cat>
            <c:strRef>
              <c:f>'8.5'!$C$38:$E$38</c:f>
              <c:strCache>
                <c:ptCount val="3"/>
                <c:pt idx="0">
                  <c:v>Leden</c:v>
                </c:pt>
                <c:pt idx="1">
                  <c:v>Únor</c:v>
                </c:pt>
                <c:pt idx="2">
                  <c:v>Březen</c:v>
                </c:pt>
              </c:strCache>
            </c:strRef>
          </c:cat>
          <c:val>
            <c:numRef>
              <c:f>('8.5'!$B$16,'8.5'!$D$16,'8.5'!$F$16)</c:f>
              <c:numCache>
                <c:formatCode>#,##0.0</c:formatCode>
                <c:ptCount val="3"/>
                <c:pt idx="0">
                  <c:v>36535.659</c:v>
                </c:pt>
                <c:pt idx="1">
                  <c:v>34070.834999999999</c:v>
                </c:pt>
                <c:pt idx="2">
                  <c:v>29750.769</c:v>
                </c:pt>
              </c:numCache>
            </c:numRef>
          </c:val>
          <c:extLst>
            <c:ext xmlns:c16="http://schemas.microsoft.com/office/drawing/2014/chart" uri="{C3380CC4-5D6E-409C-BE32-E72D297353CC}">
              <c16:uniqueId val="{00000006-540C-4332-BEC4-2ACA99A4C3FB}"/>
            </c:ext>
          </c:extLst>
        </c:ser>
        <c:ser>
          <c:idx val="7"/>
          <c:order val="7"/>
          <c:tx>
            <c:strRef>
              <c:f>'8.5'!$A$17</c:f>
              <c:strCache>
                <c:ptCount val="1"/>
                <c:pt idx="0">
                  <c:v>Jaderné palivo</c:v>
                </c:pt>
              </c:strCache>
            </c:strRef>
          </c:tx>
          <c:spPr>
            <a:solidFill>
              <a:srgbClr val="F7C9C7"/>
            </a:solidFill>
          </c:spPr>
          <c:invertIfNegative val="0"/>
          <c:cat>
            <c:strRef>
              <c:f>'8.5'!$C$38:$E$38</c:f>
              <c:strCache>
                <c:ptCount val="3"/>
                <c:pt idx="0">
                  <c:v>Leden</c:v>
                </c:pt>
                <c:pt idx="1">
                  <c:v>Únor</c:v>
                </c:pt>
                <c:pt idx="2">
                  <c:v>Březen</c:v>
                </c:pt>
              </c:strCache>
            </c:strRef>
          </c:cat>
          <c:val>
            <c:numRef>
              <c:f>('8.5'!$B$17,'8.5'!$D$17,'8.5'!$F$17)</c:f>
              <c:numCache>
                <c:formatCode>#,##0.0</c:formatCode>
                <c:ptCount val="3"/>
                <c:pt idx="0">
                  <c:v>6143.32</c:v>
                </c:pt>
                <c:pt idx="1">
                  <c:v>5377.41</c:v>
                </c:pt>
                <c:pt idx="2">
                  <c:v>4815.0200000000004</c:v>
                </c:pt>
              </c:numCache>
            </c:numRef>
          </c:val>
          <c:extLst>
            <c:ext xmlns:c16="http://schemas.microsoft.com/office/drawing/2014/chart" uri="{C3380CC4-5D6E-409C-BE32-E72D297353CC}">
              <c16:uniqueId val="{00000007-540C-4332-BEC4-2ACA99A4C3FB}"/>
            </c:ext>
          </c:extLst>
        </c:ser>
        <c:ser>
          <c:idx val="8"/>
          <c:order val="8"/>
          <c:tx>
            <c:strRef>
              <c:f>'8.5'!$A$18</c:f>
              <c:strCache>
                <c:ptCount val="1"/>
                <c:pt idx="0">
                  <c:v>Koks</c:v>
                </c:pt>
              </c:strCache>
            </c:strRef>
          </c:tx>
          <c:spPr>
            <a:solidFill>
              <a:srgbClr val="262626"/>
            </a:solidFill>
          </c:spPr>
          <c:invertIfNegative val="0"/>
          <c:cat>
            <c:strRef>
              <c:f>'8.5'!$C$38:$E$38</c:f>
              <c:strCache>
                <c:ptCount val="3"/>
                <c:pt idx="0">
                  <c:v>Leden</c:v>
                </c:pt>
                <c:pt idx="1">
                  <c:v>Únor</c:v>
                </c:pt>
                <c:pt idx="2">
                  <c:v>Březen</c:v>
                </c:pt>
              </c:strCache>
            </c:strRef>
          </c:cat>
          <c:val>
            <c:numRef>
              <c:f>('8.5'!$B$18,'8.5'!$D$18,'8.5'!$F$18)</c:f>
              <c:numCache>
                <c:formatCode>#,##0.0</c:formatCode>
                <c:ptCount val="3"/>
                <c:pt idx="0">
                  <c:v>0</c:v>
                </c:pt>
                <c:pt idx="1">
                  <c:v>0</c:v>
                </c:pt>
                <c:pt idx="2">
                  <c:v>0</c:v>
                </c:pt>
              </c:numCache>
            </c:numRef>
          </c:val>
          <c:extLst>
            <c:ext xmlns:c16="http://schemas.microsoft.com/office/drawing/2014/chart" uri="{C3380CC4-5D6E-409C-BE32-E72D297353CC}">
              <c16:uniqueId val="{00000008-540C-4332-BEC4-2ACA99A4C3FB}"/>
            </c:ext>
          </c:extLst>
        </c:ser>
        <c:ser>
          <c:idx val="9"/>
          <c:order val="9"/>
          <c:tx>
            <c:strRef>
              <c:f>'8.5'!$A$19</c:f>
              <c:strCache>
                <c:ptCount val="1"/>
                <c:pt idx="0">
                  <c:v>Odpadní teplo</c:v>
                </c:pt>
              </c:strCache>
            </c:strRef>
          </c:tx>
          <c:spPr>
            <a:solidFill>
              <a:srgbClr val="646363"/>
            </a:solidFill>
          </c:spPr>
          <c:invertIfNegative val="0"/>
          <c:cat>
            <c:strRef>
              <c:f>'8.5'!$C$38:$E$38</c:f>
              <c:strCache>
                <c:ptCount val="3"/>
                <c:pt idx="0">
                  <c:v>Leden</c:v>
                </c:pt>
                <c:pt idx="1">
                  <c:v>Únor</c:v>
                </c:pt>
                <c:pt idx="2">
                  <c:v>Březen</c:v>
                </c:pt>
              </c:strCache>
            </c:strRef>
          </c:cat>
          <c:val>
            <c:numRef>
              <c:f>('8.5'!$B$19,'8.5'!$D$19,'8.5'!$F$19)</c:f>
              <c:numCache>
                <c:formatCode>#,##0.0</c:formatCode>
                <c:ptCount val="3"/>
                <c:pt idx="0">
                  <c:v>1584.146</c:v>
                </c:pt>
                <c:pt idx="1">
                  <c:v>1708.9159999999999</c:v>
                </c:pt>
                <c:pt idx="2">
                  <c:v>1559.4639999999999</c:v>
                </c:pt>
              </c:numCache>
            </c:numRef>
          </c:val>
          <c:extLst>
            <c:ext xmlns:c16="http://schemas.microsoft.com/office/drawing/2014/chart" uri="{C3380CC4-5D6E-409C-BE32-E72D297353CC}">
              <c16:uniqueId val="{00000009-540C-4332-BEC4-2ACA99A4C3FB}"/>
            </c:ext>
          </c:extLst>
        </c:ser>
        <c:ser>
          <c:idx val="10"/>
          <c:order val="10"/>
          <c:tx>
            <c:strRef>
              <c:f>'8.5'!$A$20</c:f>
              <c:strCache>
                <c:ptCount val="1"/>
                <c:pt idx="0">
                  <c:v>Ostatní kapalná paliva</c:v>
                </c:pt>
              </c:strCache>
            </c:strRef>
          </c:tx>
          <c:spPr>
            <a:solidFill>
              <a:srgbClr val="9D9D9C"/>
            </a:solidFill>
          </c:spPr>
          <c:invertIfNegative val="0"/>
          <c:cat>
            <c:strRef>
              <c:f>'8.5'!$C$38:$E$38</c:f>
              <c:strCache>
                <c:ptCount val="3"/>
                <c:pt idx="0">
                  <c:v>Leden</c:v>
                </c:pt>
                <c:pt idx="1">
                  <c:v>Únor</c:v>
                </c:pt>
                <c:pt idx="2">
                  <c:v>Březen</c:v>
                </c:pt>
              </c:strCache>
            </c:strRef>
          </c:cat>
          <c:val>
            <c:numRef>
              <c:f>('8.5'!$B$20,'8.5'!$D$20,'8.5'!$F$20)</c:f>
              <c:numCache>
                <c:formatCode>#,##0.0</c:formatCode>
                <c:ptCount val="3"/>
                <c:pt idx="0">
                  <c:v>0</c:v>
                </c:pt>
                <c:pt idx="1">
                  <c:v>0</c:v>
                </c:pt>
                <c:pt idx="2">
                  <c:v>0</c:v>
                </c:pt>
              </c:numCache>
            </c:numRef>
          </c:val>
          <c:extLst>
            <c:ext xmlns:c16="http://schemas.microsoft.com/office/drawing/2014/chart" uri="{C3380CC4-5D6E-409C-BE32-E72D297353CC}">
              <c16:uniqueId val="{0000000A-540C-4332-BEC4-2ACA99A4C3FB}"/>
            </c:ext>
          </c:extLst>
        </c:ser>
        <c:ser>
          <c:idx val="11"/>
          <c:order val="11"/>
          <c:tx>
            <c:strRef>
              <c:f>'8.5'!$A$21</c:f>
              <c:strCache>
                <c:ptCount val="1"/>
                <c:pt idx="0">
                  <c:v>Ostatní pevná paliva</c:v>
                </c:pt>
              </c:strCache>
            </c:strRef>
          </c:tx>
          <c:spPr>
            <a:solidFill>
              <a:srgbClr val="D0D0D0"/>
            </a:solidFill>
          </c:spPr>
          <c:invertIfNegative val="0"/>
          <c:cat>
            <c:strRef>
              <c:f>'8.5'!$C$38:$E$38</c:f>
              <c:strCache>
                <c:ptCount val="3"/>
                <c:pt idx="0">
                  <c:v>Leden</c:v>
                </c:pt>
                <c:pt idx="1">
                  <c:v>Únor</c:v>
                </c:pt>
                <c:pt idx="2">
                  <c:v>Březen</c:v>
                </c:pt>
              </c:strCache>
            </c:strRef>
          </c:cat>
          <c:val>
            <c:numRef>
              <c:f>('8.5'!$B$21,'8.5'!$D$21,'8.5'!$F$21)</c:f>
              <c:numCache>
                <c:formatCode>#,##0.0</c:formatCode>
                <c:ptCount val="3"/>
                <c:pt idx="0">
                  <c:v>0</c:v>
                </c:pt>
                <c:pt idx="1">
                  <c:v>0</c:v>
                </c:pt>
                <c:pt idx="2">
                  <c:v>0</c:v>
                </c:pt>
              </c:numCache>
            </c:numRef>
          </c:val>
          <c:extLst>
            <c:ext xmlns:c16="http://schemas.microsoft.com/office/drawing/2014/chart" uri="{C3380CC4-5D6E-409C-BE32-E72D297353CC}">
              <c16:uniqueId val="{0000000B-540C-4332-BEC4-2ACA99A4C3FB}"/>
            </c:ext>
          </c:extLst>
        </c:ser>
        <c:ser>
          <c:idx val="12"/>
          <c:order val="12"/>
          <c:tx>
            <c:strRef>
              <c:f>'8.5'!$A$22</c:f>
              <c:strCache>
                <c:ptCount val="1"/>
                <c:pt idx="0">
                  <c:v>Ostatní plyny</c:v>
                </c:pt>
              </c:strCache>
            </c:strRef>
          </c:tx>
          <c:spPr>
            <a:pattFill prst="ltUpDiag">
              <a:fgClr>
                <a:srgbClr val="23315F"/>
              </a:fgClr>
              <a:bgClr>
                <a:sysClr val="window" lastClr="FFFFFF"/>
              </a:bgClr>
            </a:pattFill>
          </c:spPr>
          <c:invertIfNegative val="0"/>
          <c:cat>
            <c:strRef>
              <c:f>'8.5'!$C$38:$E$38</c:f>
              <c:strCache>
                <c:ptCount val="3"/>
                <c:pt idx="0">
                  <c:v>Leden</c:v>
                </c:pt>
                <c:pt idx="1">
                  <c:v>Únor</c:v>
                </c:pt>
                <c:pt idx="2">
                  <c:v>Březen</c:v>
                </c:pt>
              </c:strCache>
            </c:strRef>
          </c:cat>
          <c:val>
            <c:numRef>
              <c:f>('8.5'!$B$22,'8.5'!$D$22,'8.5'!$F$22)</c:f>
              <c:numCache>
                <c:formatCode>#,##0.0</c:formatCode>
                <c:ptCount val="3"/>
                <c:pt idx="0">
                  <c:v>0</c:v>
                </c:pt>
                <c:pt idx="1">
                  <c:v>0</c:v>
                </c:pt>
                <c:pt idx="2">
                  <c:v>0</c:v>
                </c:pt>
              </c:numCache>
            </c:numRef>
          </c:val>
          <c:extLst>
            <c:ext xmlns:c16="http://schemas.microsoft.com/office/drawing/2014/chart" uri="{C3380CC4-5D6E-409C-BE32-E72D297353CC}">
              <c16:uniqueId val="{0000000C-540C-4332-BEC4-2ACA99A4C3FB}"/>
            </c:ext>
          </c:extLst>
        </c:ser>
        <c:ser>
          <c:idx val="13"/>
          <c:order val="13"/>
          <c:tx>
            <c:strRef>
              <c:f>'8.5'!$A$23</c:f>
              <c:strCache>
                <c:ptCount val="1"/>
                <c:pt idx="0">
                  <c:v>Ostatní</c:v>
                </c:pt>
              </c:strCache>
            </c:strRef>
          </c:tx>
          <c:spPr>
            <a:pattFill prst="ltUpDiag">
              <a:fgClr>
                <a:srgbClr val="E02C1F"/>
              </a:fgClr>
              <a:bgClr>
                <a:sysClr val="window" lastClr="FFFFFF"/>
              </a:bgClr>
            </a:pattFill>
          </c:spPr>
          <c:invertIfNegative val="0"/>
          <c:cat>
            <c:strRef>
              <c:f>'8.5'!$C$38:$E$38</c:f>
              <c:strCache>
                <c:ptCount val="3"/>
                <c:pt idx="0">
                  <c:v>Leden</c:v>
                </c:pt>
                <c:pt idx="1">
                  <c:v>Únor</c:v>
                </c:pt>
                <c:pt idx="2">
                  <c:v>Březen</c:v>
                </c:pt>
              </c:strCache>
            </c:strRef>
          </c:cat>
          <c:val>
            <c:numRef>
              <c:f>('8.5'!$B$23,'8.5'!$D$23,'8.5'!$F$23)</c:f>
              <c:numCache>
                <c:formatCode>#,##0.0</c:formatCode>
                <c:ptCount val="3"/>
                <c:pt idx="0">
                  <c:v>0</c:v>
                </c:pt>
                <c:pt idx="1">
                  <c:v>0</c:v>
                </c:pt>
                <c:pt idx="2">
                  <c:v>0</c:v>
                </c:pt>
              </c:numCache>
            </c:numRef>
          </c:val>
          <c:extLst>
            <c:ext xmlns:c16="http://schemas.microsoft.com/office/drawing/2014/chart" uri="{C3380CC4-5D6E-409C-BE32-E72D297353CC}">
              <c16:uniqueId val="{0000000D-540C-4332-BEC4-2ACA99A4C3FB}"/>
            </c:ext>
          </c:extLst>
        </c:ser>
        <c:ser>
          <c:idx val="14"/>
          <c:order val="14"/>
          <c:tx>
            <c:strRef>
              <c:f>'8.5'!$A$24</c:f>
              <c:strCache>
                <c:ptCount val="1"/>
                <c:pt idx="0">
                  <c:v>Topné oleje</c:v>
                </c:pt>
              </c:strCache>
            </c:strRef>
          </c:tx>
          <c:spPr>
            <a:pattFill prst="ltUpDiag">
              <a:fgClr>
                <a:srgbClr val="5A6588"/>
              </a:fgClr>
              <a:bgClr>
                <a:sysClr val="window" lastClr="FFFFFF"/>
              </a:bgClr>
            </a:pattFill>
          </c:spPr>
          <c:invertIfNegative val="0"/>
          <c:cat>
            <c:strRef>
              <c:f>'8.5'!$C$38:$E$38</c:f>
              <c:strCache>
                <c:ptCount val="3"/>
                <c:pt idx="0">
                  <c:v>Leden</c:v>
                </c:pt>
                <c:pt idx="1">
                  <c:v>Únor</c:v>
                </c:pt>
                <c:pt idx="2">
                  <c:v>Březen</c:v>
                </c:pt>
              </c:strCache>
            </c:strRef>
          </c:cat>
          <c:val>
            <c:numRef>
              <c:f>('8.5'!$B$24,'8.5'!$D$24,'8.5'!$F$24)</c:f>
              <c:numCache>
                <c:formatCode>#,##0.0</c:formatCode>
                <c:ptCount val="3"/>
                <c:pt idx="0">
                  <c:v>1314.62</c:v>
                </c:pt>
                <c:pt idx="1">
                  <c:v>1016.21</c:v>
                </c:pt>
                <c:pt idx="2">
                  <c:v>86</c:v>
                </c:pt>
              </c:numCache>
            </c:numRef>
          </c:val>
          <c:extLst>
            <c:ext xmlns:c16="http://schemas.microsoft.com/office/drawing/2014/chart" uri="{C3380CC4-5D6E-409C-BE32-E72D297353CC}">
              <c16:uniqueId val="{0000000E-540C-4332-BEC4-2ACA99A4C3FB}"/>
            </c:ext>
          </c:extLst>
        </c:ser>
        <c:ser>
          <c:idx val="15"/>
          <c:order val="15"/>
          <c:tx>
            <c:strRef>
              <c:f>'8.5'!$A$25</c:f>
              <c:strCache>
                <c:ptCount val="1"/>
                <c:pt idx="0">
                  <c:v>Zemní plyn</c:v>
                </c:pt>
              </c:strCache>
            </c:strRef>
          </c:tx>
          <c:spPr>
            <a:pattFill prst="ltUpDiag">
              <a:fgClr>
                <a:srgbClr val="E86158"/>
              </a:fgClr>
              <a:bgClr>
                <a:sysClr val="window" lastClr="FFFFFF"/>
              </a:bgClr>
            </a:pattFill>
          </c:spPr>
          <c:invertIfNegative val="0"/>
          <c:cat>
            <c:strRef>
              <c:f>'8.5'!$C$38:$E$38</c:f>
              <c:strCache>
                <c:ptCount val="3"/>
                <c:pt idx="0">
                  <c:v>Leden</c:v>
                </c:pt>
                <c:pt idx="1">
                  <c:v>Únor</c:v>
                </c:pt>
                <c:pt idx="2">
                  <c:v>Březen</c:v>
                </c:pt>
              </c:strCache>
            </c:strRef>
          </c:cat>
          <c:val>
            <c:numRef>
              <c:f>('8.5'!$B$25,'8.5'!$D$25,'8.5'!$F$25)</c:f>
              <c:numCache>
                <c:formatCode>#,##0.0</c:formatCode>
                <c:ptCount val="3"/>
                <c:pt idx="0">
                  <c:v>73359.58600000001</c:v>
                </c:pt>
                <c:pt idx="1">
                  <c:v>72800.790000000008</c:v>
                </c:pt>
                <c:pt idx="2">
                  <c:v>61523.377999999997</c:v>
                </c:pt>
              </c:numCache>
            </c:numRef>
          </c:val>
          <c:extLst>
            <c:ext xmlns:c16="http://schemas.microsoft.com/office/drawing/2014/chart" uri="{C3380CC4-5D6E-409C-BE32-E72D297353CC}">
              <c16:uniqueId val="{0000000F-540C-4332-BEC4-2ACA99A4C3FB}"/>
            </c:ext>
          </c:extLst>
        </c:ser>
        <c:dLbls>
          <c:showLegendKey val="0"/>
          <c:showVal val="0"/>
          <c:showCatName val="0"/>
          <c:showSerName val="0"/>
          <c:showPercent val="0"/>
          <c:showBubbleSize val="0"/>
        </c:dLbls>
        <c:gapWidth val="50"/>
        <c:overlap val="100"/>
        <c:axId val="286905088"/>
        <c:axId val="286906624"/>
      </c:barChart>
      <c:catAx>
        <c:axId val="28690508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906624"/>
        <c:crosses val="autoZero"/>
        <c:auto val="1"/>
        <c:lblAlgn val="ctr"/>
        <c:lblOffset val="100"/>
        <c:noMultiLvlLbl val="0"/>
      </c:catAx>
      <c:valAx>
        <c:axId val="28690662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90508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13EF-4B87-8848-FCF0A19B1B2C}"/>
              </c:ext>
            </c:extLst>
          </c:dPt>
          <c:dPt>
            <c:idx val="1"/>
            <c:bubble3D val="0"/>
            <c:spPr>
              <a:solidFill>
                <a:schemeClr val="accent2"/>
              </a:solidFill>
            </c:spPr>
            <c:extLst>
              <c:ext xmlns:c16="http://schemas.microsoft.com/office/drawing/2014/chart" uri="{C3380CC4-5D6E-409C-BE32-E72D297353CC}">
                <c16:uniqueId val="{00000002-13EF-4B87-8848-FCF0A19B1B2C}"/>
              </c:ext>
            </c:extLst>
          </c:dPt>
          <c:dPt>
            <c:idx val="2"/>
            <c:bubble3D val="0"/>
            <c:spPr>
              <a:solidFill>
                <a:schemeClr val="accent3"/>
              </a:solidFill>
            </c:spPr>
            <c:extLst>
              <c:ext xmlns:c16="http://schemas.microsoft.com/office/drawing/2014/chart" uri="{C3380CC4-5D6E-409C-BE32-E72D297353CC}">
                <c16:uniqueId val="{00000003-13EF-4B87-8848-FCF0A19B1B2C}"/>
              </c:ext>
            </c:extLst>
          </c:dPt>
          <c:dPt>
            <c:idx val="3"/>
            <c:bubble3D val="0"/>
            <c:spPr>
              <a:solidFill>
                <a:schemeClr val="accent4"/>
              </a:solidFill>
            </c:spPr>
            <c:extLst>
              <c:ext xmlns:c16="http://schemas.microsoft.com/office/drawing/2014/chart" uri="{C3380CC4-5D6E-409C-BE32-E72D297353CC}">
                <c16:uniqueId val="{00000004-13EF-4B87-8848-FCF0A19B1B2C}"/>
              </c:ext>
            </c:extLst>
          </c:dPt>
          <c:dPt>
            <c:idx val="4"/>
            <c:bubble3D val="0"/>
            <c:spPr>
              <a:solidFill>
                <a:schemeClr val="accent5"/>
              </a:solidFill>
            </c:spPr>
            <c:extLst>
              <c:ext xmlns:c16="http://schemas.microsoft.com/office/drawing/2014/chart" uri="{C3380CC4-5D6E-409C-BE32-E72D297353CC}">
                <c16:uniqueId val="{00000005-13EF-4B87-8848-FCF0A19B1B2C}"/>
              </c:ext>
            </c:extLst>
          </c:dPt>
          <c:dPt>
            <c:idx val="5"/>
            <c:bubble3D val="0"/>
            <c:spPr>
              <a:solidFill>
                <a:schemeClr val="accent6"/>
              </a:solidFill>
            </c:spPr>
            <c:extLst>
              <c:ext xmlns:c16="http://schemas.microsoft.com/office/drawing/2014/chart" uri="{C3380CC4-5D6E-409C-BE32-E72D297353CC}">
                <c16:uniqueId val="{00000006-13EF-4B87-8848-FCF0A19B1B2C}"/>
              </c:ext>
            </c:extLst>
          </c:dPt>
          <c:dPt>
            <c:idx val="6"/>
            <c:bubble3D val="0"/>
            <c:spPr>
              <a:solidFill>
                <a:srgbClr val="F0948F"/>
              </a:solidFill>
            </c:spPr>
            <c:extLst>
              <c:ext xmlns:c16="http://schemas.microsoft.com/office/drawing/2014/chart" uri="{C3380CC4-5D6E-409C-BE32-E72D297353CC}">
                <c16:uniqueId val="{00000007-13EF-4B87-8848-FCF0A19B1B2C}"/>
              </c:ext>
            </c:extLst>
          </c:dPt>
          <c:dPt>
            <c:idx val="7"/>
            <c:bubble3D val="0"/>
            <c:spPr>
              <a:solidFill>
                <a:srgbClr val="F7C9C7"/>
              </a:solidFill>
            </c:spPr>
            <c:extLst>
              <c:ext xmlns:c16="http://schemas.microsoft.com/office/drawing/2014/chart" uri="{C3380CC4-5D6E-409C-BE32-E72D297353CC}">
                <c16:uniqueId val="{00000000-0875-4A16-9BC1-0D39CE297F06}"/>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01-0875-4A16-9BC1-0D39CE297F0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54E-4B39-8912-AE424469FADD}"/>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54E-4B39-8912-AE424469FADD}"/>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54E-4B39-8912-AE424469FADD}"/>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54E-4B39-8912-AE424469FADD}"/>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54E-4B39-8912-AE424469FADD}"/>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54E-4B39-8912-AE424469FADD}"/>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54E-4B39-8912-AE424469FADD}"/>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54E-4B39-8912-AE424469FADD}"/>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54E-4B39-8912-AE424469FADD}"/>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54E-4B39-8912-AE424469FADD}"/>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54E-4B39-8912-AE424469FADD}"/>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54E-4B39-8912-AE424469FADD}"/>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54E-4B39-8912-AE424469FADD}"/>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54E-4B39-8912-AE424469FADD}"/>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54E-4B39-8912-AE424469FADD}"/>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654E-4B39-8912-AE424469FADD}"/>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7.410497524529088E-3"/>
          <c:y val="0"/>
        </c:manualLayout>
      </c:layout>
      <c:overlay val="0"/>
    </c:title>
    <c:autoTitleDeleted val="0"/>
    <c:plotArea>
      <c:layout>
        <c:manualLayout>
          <c:layoutTarget val="inner"/>
          <c:xMode val="edge"/>
          <c:yMode val="edge"/>
          <c:x val="7.1198914290335355E-2"/>
          <c:y val="0.20676643896334151"/>
          <c:w val="0.61241682696674693"/>
          <c:h val="0.57443326206740719"/>
        </c:manualLayout>
      </c:layout>
      <c:barChart>
        <c:barDir val="col"/>
        <c:grouping val="stacked"/>
        <c:varyColors val="0"/>
        <c:ser>
          <c:idx val="0"/>
          <c:order val="0"/>
          <c:tx>
            <c:strRef>
              <c:f>'8.6'!$A$28</c:f>
              <c:strCache>
                <c:ptCount val="1"/>
                <c:pt idx="0">
                  <c:v>Průmysl</c:v>
                </c:pt>
              </c:strCache>
            </c:strRef>
          </c:tx>
          <c:invertIfNegative val="0"/>
          <c:cat>
            <c:strRef>
              <c:f>'8.6'!$C$38:$E$38</c:f>
              <c:strCache>
                <c:ptCount val="3"/>
                <c:pt idx="0">
                  <c:v>Leden</c:v>
                </c:pt>
                <c:pt idx="1">
                  <c:v>Únor</c:v>
                </c:pt>
                <c:pt idx="2">
                  <c:v>Březen</c:v>
                </c:pt>
              </c:strCache>
            </c:strRef>
          </c:cat>
          <c:val>
            <c:numRef>
              <c:f>('8.6'!$B$28,'8.6'!$D$28,'8.6'!$F$28)</c:f>
              <c:numCache>
                <c:formatCode>#,##0.0</c:formatCode>
                <c:ptCount val="3"/>
                <c:pt idx="0">
                  <c:v>72274.418999999994</c:v>
                </c:pt>
                <c:pt idx="1">
                  <c:v>64356.171999999991</c:v>
                </c:pt>
                <c:pt idx="2">
                  <c:v>61922.953999999998</c:v>
                </c:pt>
              </c:numCache>
            </c:numRef>
          </c:val>
          <c:extLst>
            <c:ext xmlns:c16="http://schemas.microsoft.com/office/drawing/2014/chart" uri="{C3380CC4-5D6E-409C-BE32-E72D297353CC}">
              <c16:uniqueId val="{00000000-4BC6-434E-9A23-488B9CF28F3E}"/>
            </c:ext>
          </c:extLst>
        </c:ser>
        <c:ser>
          <c:idx val="1"/>
          <c:order val="1"/>
          <c:tx>
            <c:strRef>
              <c:f>'8.6'!$A$29</c:f>
              <c:strCache>
                <c:ptCount val="1"/>
                <c:pt idx="0">
                  <c:v>Energetika</c:v>
                </c:pt>
              </c:strCache>
            </c:strRef>
          </c:tx>
          <c:invertIfNegative val="0"/>
          <c:cat>
            <c:strRef>
              <c:f>'8.6'!$C$38:$E$38</c:f>
              <c:strCache>
                <c:ptCount val="3"/>
                <c:pt idx="0">
                  <c:v>Leden</c:v>
                </c:pt>
                <c:pt idx="1">
                  <c:v>Únor</c:v>
                </c:pt>
                <c:pt idx="2">
                  <c:v>Březen</c:v>
                </c:pt>
              </c:strCache>
            </c:strRef>
          </c:cat>
          <c:val>
            <c:numRef>
              <c:f>('8.6'!$B$29,'8.6'!$D$29,'8.6'!$F$29)</c:f>
              <c:numCache>
                <c:formatCode>#,##0.0</c:formatCode>
                <c:ptCount val="3"/>
                <c:pt idx="0">
                  <c:v>778.8900000000001</c:v>
                </c:pt>
                <c:pt idx="1">
                  <c:v>880.16000000000008</c:v>
                </c:pt>
                <c:pt idx="2">
                  <c:v>697.61</c:v>
                </c:pt>
              </c:numCache>
            </c:numRef>
          </c:val>
          <c:extLst>
            <c:ext xmlns:c16="http://schemas.microsoft.com/office/drawing/2014/chart" uri="{C3380CC4-5D6E-409C-BE32-E72D297353CC}">
              <c16:uniqueId val="{00000001-4BC6-434E-9A23-488B9CF28F3E}"/>
            </c:ext>
          </c:extLst>
        </c:ser>
        <c:ser>
          <c:idx val="2"/>
          <c:order val="2"/>
          <c:tx>
            <c:strRef>
              <c:f>'8.6'!$A$30</c:f>
              <c:strCache>
                <c:ptCount val="1"/>
                <c:pt idx="0">
                  <c:v>Doprava</c:v>
                </c:pt>
              </c:strCache>
            </c:strRef>
          </c:tx>
          <c:invertIfNegative val="0"/>
          <c:cat>
            <c:strRef>
              <c:f>'8.6'!$C$38:$E$38</c:f>
              <c:strCache>
                <c:ptCount val="3"/>
                <c:pt idx="0">
                  <c:v>Leden</c:v>
                </c:pt>
                <c:pt idx="1">
                  <c:v>Únor</c:v>
                </c:pt>
                <c:pt idx="2">
                  <c:v>Březen</c:v>
                </c:pt>
              </c:strCache>
            </c:strRef>
          </c:cat>
          <c:val>
            <c:numRef>
              <c:f>('8.6'!$B$30,'8.6'!$D$30,'8.6'!$F$30)</c:f>
              <c:numCache>
                <c:formatCode>#,##0.0</c:formatCode>
                <c:ptCount val="3"/>
                <c:pt idx="0">
                  <c:v>2255.8000000000002</c:v>
                </c:pt>
                <c:pt idx="1">
                  <c:v>2328.4</c:v>
                </c:pt>
                <c:pt idx="2">
                  <c:v>1873.8</c:v>
                </c:pt>
              </c:numCache>
            </c:numRef>
          </c:val>
          <c:extLst>
            <c:ext xmlns:c16="http://schemas.microsoft.com/office/drawing/2014/chart" uri="{C3380CC4-5D6E-409C-BE32-E72D297353CC}">
              <c16:uniqueId val="{00000002-4BC6-434E-9A23-488B9CF28F3E}"/>
            </c:ext>
          </c:extLst>
        </c:ser>
        <c:ser>
          <c:idx val="3"/>
          <c:order val="3"/>
          <c:tx>
            <c:strRef>
              <c:f>'8.6'!$A$31</c:f>
              <c:strCache>
                <c:ptCount val="1"/>
                <c:pt idx="0">
                  <c:v>Stavebnictví</c:v>
                </c:pt>
              </c:strCache>
            </c:strRef>
          </c:tx>
          <c:invertIfNegative val="0"/>
          <c:cat>
            <c:strRef>
              <c:f>'8.6'!$C$38:$E$38</c:f>
              <c:strCache>
                <c:ptCount val="3"/>
                <c:pt idx="0">
                  <c:v>Leden</c:v>
                </c:pt>
                <c:pt idx="1">
                  <c:v>Únor</c:v>
                </c:pt>
                <c:pt idx="2">
                  <c:v>Březen</c:v>
                </c:pt>
              </c:strCache>
            </c:strRef>
          </c:cat>
          <c:val>
            <c:numRef>
              <c:f>('8.6'!$B$31,'8.6'!$D$31,'8.6'!$F$31)</c:f>
              <c:numCache>
                <c:formatCode>#,##0.0</c:formatCode>
                <c:ptCount val="3"/>
                <c:pt idx="0">
                  <c:v>1325</c:v>
                </c:pt>
                <c:pt idx="1">
                  <c:v>1244</c:v>
                </c:pt>
                <c:pt idx="2">
                  <c:v>1059</c:v>
                </c:pt>
              </c:numCache>
            </c:numRef>
          </c:val>
          <c:extLst>
            <c:ext xmlns:c16="http://schemas.microsoft.com/office/drawing/2014/chart" uri="{C3380CC4-5D6E-409C-BE32-E72D297353CC}">
              <c16:uniqueId val="{00000003-4BC6-434E-9A23-488B9CF28F3E}"/>
            </c:ext>
          </c:extLst>
        </c:ser>
        <c:ser>
          <c:idx val="4"/>
          <c:order val="4"/>
          <c:tx>
            <c:strRef>
              <c:f>'8.6'!$A$32</c:f>
              <c:strCache>
                <c:ptCount val="1"/>
                <c:pt idx="0">
                  <c:v>Zemědělství a lesnictví</c:v>
                </c:pt>
              </c:strCache>
            </c:strRef>
          </c:tx>
          <c:invertIfNegative val="0"/>
          <c:cat>
            <c:strRef>
              <c:f>'8.6'!$C$38:$E$38</c:f>
              <c:strCache>
                <c:ptCount val="3"/>
                <c:pt idx="0">
                  <c:v>Leden</c:v>
                </c:pt>
                <c:pt idx="1">
                  <c:v>Únor</c:v>
                </c:pt>
                <c:pt idx="2">
                  <c:v>Březen</c:v>
                </c:pt>
              </c:strCache>
            </c:strRef>
          </c:cat>
          <c:val>
            <c:numRef>
              <c:f>('8.6'!$B$32,'8.6'!$D$32,'8.6'!$F$32)</c:f>
              <c:numCache>
                <c:formatCode>#,##0.0</c:formatCode>
                <c:ptCount val="3"/>
                <c:pt idx="0">
                  <c:v>156</c:v>
                </c:pt>
                <c:pt idx="1">
                  <c:v>141</c:v>
                </c:pt>
                <c:pt idx="2">
                  <c:v>121</c:v>
                </c:pt>
              </c:numCache>
            </c:numRef>
          </c:val>
          <c:extLst>
            <c:ext xmlns:c16="http://schemas.microsoft.com/office/drawing/2014/chart" uri="{C3380CC4-5D6E-409C-BE32-E72D297353CC}">
              <c16:uniqueId val="{00000004-4BC6-434E-9A23-488B9CF28F3E}"/>
            </c:ext>
          </c:extLst>
        </c:ser>
        <c:ser>
          <c:idx val="5"/>
          <c:order val="5"/>
          <c:tx>
            <c:strRef>
              <c:f>'8.6'!$A$33</c:f>
              <c:strCache>
                <c:ptCount val="1"/>
                <c:pt idx="0">
                  <c:v>Domácnosti</c:v>
                </c:pt>
              </c:strCache>
            </c:strRef>
          </c:tx>
          <c:spPr>
            <a:solidFill>
              <a:schemeClr val="accent6"/>
            </a:solidFill>
          </c:spPr>
          <c:invertIfNegative val="0"/>
          <c:cat>
            <c:strRef>
              <c:f>'8.6'!$C$38:$E$38</c:f>
              <c:strCache>
                <c:ptCount val="3"/>
                <c:pt idx="0">
                  <c:v>Leden</c:v>
                </c:pt>
                <c:pt idx="1">
                  <c:v>Únor</c:v>
                </c:pt>
                <c:pt idx="2">
                  <c:v>Březen</c:v>
                </c:pt>
              </c:strCache>
            </c:strRef>
          </c:cat>
          <c:val>
            <c:numRef>
              <c:f>('8.6'!$B$33,'8.6'!$D$33,'8.6'!$F$33)</c:f>
              <c:numCache>
                <c:formatCode>#,##0.0</c:formatCode>
                <c:ptCount val="3"/>
                <c:pt idx="0">
                  <c:v>212648.39000000004</c:v>
                </c:pt>
                <c:pt idx="1">
                  <c:v>204484.6</c:v>
                </c:pt>
                <c:pt idx="2">
                  <c:v>149216.16</c:v>
                </c:pt>
              </c:numCache>
            </c:numRef>
          </c:val>
          <c:extLst>
            <c:ext xmlns:c16="http://schemas.microsoft.com/office/drawing/2014/chart" uri="{C3380CC4-5D6E-409C-BE32-E72D297353CC}">
              <c16:uniqueId val="{00000005-4BC6-434E-9A23-488B9CF28F3E}"/>
            </c:ext>
          </c:extLst>
        </c:ser>
        <c:ser>
          <c:idx val="6"/>
          <c:order val="6"/>
          <c:tx>
            <c:strRef>
              <c:f>'8.6'!$A$34</c:f>
              <c:strCache>
                <c:ptCount val="1"/>
                <c:pt idx="0">
                  <c:v>Obchod, služby, školství, zdravotnictví</c:v>
                </c:pt>
              </c:strCache>
            </c:strRef>
          </c:tx>
          <c:spPr>
            <a:solidFill>
              <a:srgbClr val="F0948F"/>
            </a:solidFill>
          </c:spPr>
          <c:invertIfNegative val="0"/>
          <c:cat>
            <c:strRef>
              <c:f>'8.6'!$C$38:$E$38</c:f>
              <c:strCache>
                <c:ptCount val="3"/>
                <c:pt idx="0">
                  <c:v>Leden</c:v>
                </c:pt>
                <c:pt idx="1">
                  <c:v>Únor</c:v>
                </c:pt>
                <c:pt idx="2">
                  <c:v>Březen</c:v>
                </c:pt>
              </c:strCache>
            </c:strRef>
          </c:cat>
          <c:val>
            <c:numRef>
              <c:f>('8.6'!$B$34,'8.6'!$D$34,'8.6'!$F$34)</c:f>
              <c:numCache>
                <c:formatCode>#,##0.0</c:formatCode>
                <c:ptCount val="3"/>
                <c:pt idx="0">
                  <c:v>133485.84099999999</c:v>
                </c:pt>
                <c:pt idx="1">
                  <c:v>139526.58399999997</c:v>
                </c:pt>
                <c:pt idx="2">
                  <c:v>109481.29199999999</c:v>
                </c:pt>
              </c:numCache>
            </c:numRef>
          </c:val>
          <c:extLst>
            <c:ext xmlns:c16="http://schemas.microsoft.com/office/drawing/2014/chart" uri="{C3380CC4-5D6E-409C-BE32-E72D297353CC}">
              <c16:uniqueId val="{00000006-4BC6-434E-9A23-488B9CF28F3E}"/>
            </c:ext>
          </c:extLst>
        </c:ser>
        <c:ser>
          <c:idx val="7"/>
          <c:order val="7"/>
          <c:tx>
            <c:strRef>
              <c:f>'8.6'!$A$35</c:f>
              <c:strCache>
                <c:ptCount val="1"/>
                <c:pt idx="0">
                  <c:v>Ostatní</c:v>
                </c:pt>
              </c:strCache>
            </c:strRef>
          </c:tx>
          <c:spPr>
            <a:solidFill>
              <a:srgbClr val="F7C9C7"/>
            </a:solidFill>
          </c:spPr>
          <c:invertIfNegative val="0"/>
          <c:cat>
            <c:strRef>
              <c:f>'8.6'!$C$38:$E$38</c:f>
              <c:strCache>
                <c:ptCount val="3"/>
                <c:pt idx="0">
                  <c:v>Leden</c:v>
                </c:pt>
                <c:pt idx="1">
                  <c:v>Únor</c:v>
                </c:pt>
                <c:pt idx="2">
                  <c:v>Březen</c:v>
                </c:pt>
              </c:strCache>
            </c:strRef>
          </c:cat>
          <c:val>
            <c:numRef>
              <c:f>('8.6'!$B$35,'8.6'!$D$35,'8.6'!$F$35)</c:f>
              <c:numCache>
                <c:formatCode>#,##0.0</c:formatCode>
                <c:ptCount val="3"/>
                <c:pt idx="0">
                  <c:v>5578.625</c:v>
                </c:pt>
                <c:pt idx="1">
                  <c:v>5632.4019999999991</c:v>
                </c:pt>
                <c:pt idx="2">
                  <c:v>5272.31</c:v>
                </c:pt>
              </c:numCache>
            </c:numRef>
          </c:val>
          <c:extLst>
            <c:ext xmlns:c16="http://schemas.microsoft.com/office/drawing/2014/chart" uri="{C3380CC4-5D6E-409C-BE32-E72D297353CC}">
              <c16:uniqueId val="{00000007-4BC6-434E-9A23-488B9CF28F3E}"/>
            </c:ext>
          </c:extLst>
        </c:ser>
        <c:dLbls>
          <c:showLegendKey val="0"/>
          <c:showVal val="0"/>
          <c:showCatName val="0"/>
          <c:showSerName val="0"/>
          <c:showPercent val="0"/>
          <c:showBubbleSize val="0"/>
        </c:dLbls>
        <c:gapWidth val="50"/>
        <c:overlap val="100"/>
        <c:axId val="286819840"/>
        <c:axId val="286821376"/>
      </c:barChart>
      <c:catAx>
        <c:axId val="2868198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821376"/>
        <c:crosses val="autoZero"/>
        <c:auto val="1"/>
        <c:lblAlgn val="ctr"/>
        <c:lblOffset val="100"/>
        <c:noMultiLvlLbl val="0"/>
      </c:catAx>
      <c:valAx>
        <c:axId val="2868213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819840"/>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0.11001674014869284"/>
          <c:y val="0.20117725284339458"/>
          <c:w val="0.78119817301062278"/>
          <c:h val="0.30708451443569551"/>
        </c:manualLayout>
      </c:layout>
      <c:barChart>
        <c:barDir val="bar"/>
        <c:grouping val="clustered"/>
        <c:varyColors val="0"/>
        <c:ser>
          <c:idx val="0"/>
          <c:order val="0"/>
          <c:tx>
            <c:strRef>
              <c:f>'8.6'!$A$38</c:f>
              <c:strCache>
                <c:ptCount val="1"/>
                <c:pt idx="0">
                  <c:v>Instalovaný výkon</c:v>
                </c:pt>
              </c:strCache>
            </c:strRef>
          </c:tx>
          <c:invertIfNegative val="0"/>
          <c:val>
            <c:numRef>
              <c:f>'8.6'!$B$38</c:f>
              <c:numCache>
                <c:formatCode>0.0%</c:formatCode>
                <c:ptCount val="1"/>
                <c:pt idx="0">
                  <c:v>2.5477411141519132E-2</c:v>
                </c:pt>
              </c:numCache>
            </c:numRef>
          </c:val>
          <c:extLst>
            <c:ext xmlns:c16="http://schemas.microsoft.com/office/drawing/2014/chart" uri="{C3380CC4-5D6E-409C-BE32-E72D297353CC}">
              <c16:uniqueId val="{00000000-959C-46A4-A3E1-0DDC2617E363}"/>
            </c:ext>
          </c:extLst>
        </c:ser>
        <c:ser>
          <c:idx val="1"/>
          <c:order val="1"/>
          <c:tx>
            <c:strRef>
              <c:f>'8.6'!$A$39</c:f>
              <c:strCache>
                <c:ptCount val="1"/>
                <c:pt idx="0">
                  <c:v>Výroba tepla brutto</c:v>
                </c:pt>
              </c:strCache>
            </c:strRef>
          </c:tx>
          <c:invertIfNegative val="0"/>
          <c:val>
            <c:numRef>
              <c:f>'8.6'!$B$39</c:f>
              <c:numCache>
                <c:formatCode>0.0%</c:formatCode>
                <c:ptCount val="1"/>
                <c:pt idx="0">
                  <c:v>3.0379092835648346E-2</c:v>
                </c:pt>
              </c:numCache>
            </c:numRef>
          </c:val>
          <c:extLst>
            <c:ext xmlns:c16="http://schemas.microsoft.com/office/drawing/2014/chart" uri="{C3380CC4-5D6E-409C-BE32-E72D297353CC}">
              <c16:uniqueId val="{00000001-959C-46A4-A3E1-0DDC2617E363}"/>
            </c:ext>
          </c:extLst>
        </c:ser>
        <c:ser>
          <c:idx val="2"/>
          <c:order val="2"/>
          <c:tx>
            <c:strRef>
              <c:f>'8.6'!$A$40</c:f>
              <c:strCache>
                <c:ptCount val="1"/>
                <c:pt idx="0">
                  <c:v>Dodávky tepla</c:v>
                </c:pt>
              </c:strCache>
            </c:strRef>
          </c:tx>
          <c:invertIfNegative val="0"/>
          <c:val>
            <c:numRef>
              <c:f>'8.6'!$B$40</c:f>
              <c:numCache>
                <c:formatCode>0.0%</c:formatCode>
                <c:ptCount val="1"/>
                <c:pt idx="0">
                  <c:v>3.3876217381979823E-2</c:v>
                </c:pt>
              </c:numCache>
            </c:numRef>
          </c:val>
          <c:extLst>
            <c:ext xmlns:c16="http://schemas.microsoft.com/office/drawing/2014/chart" uri="{C3380CC4-5D6E-409C-BE32-E72D297353CC}">
              <c16:uniqueId val="{00000002-959C-46A4-A3E1-0DDC2617E363}"/>
            </c:ext>
          </c:extLst>
        </c:ser>
        <c:dLbls>
          <c:showLegendKey val="0"/>
          <c:showVal val="0"/>
          <c:showCatName val="0"/>
          <c:showSerName val="0"/>
          <c:showPercent val="0"/>
          <c:showBubbleSize val="0"/>
        </c:dLbls>
        <c:gapWidth val="150"/>
        <c:axId val="287458816"/>
        <c:axId val="287460352"/>
      </c:barChart>
      <c:catAx>
        <c:axId val="287458816"/>
        <c:scaling>
          <c:orientation val="maxMin"/>
        </c:scaling>
        <c:delete val="0"/>
        <c:axPos val="l"/>
        <c:numFmt formatCode="General" sourceLinked="1"/>
        <c:majorTickMark val="none"/>
        <c:minorTickMark val="none"/>
        <c:tickLblPos val="none"/>
        <c:crossAx val="287460352"/>
        <c:crosses val="autoZero"/>
        <c:auto val="1"/>
        <c:lblAlgn val="ctr"/>
        <c:lblOffset val="100"/>
        <c:noMultiLvlLbl val="0"/>
      </c:catAx>
      <c:valAx>
        <c:axId val="287460352"/>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7458816"/>
        <c:crosses val="max"/>
        <c:crossBetween val="between"/>
        <c:majorUnit val="0.1"/>
      </c:valAx>
    </c:plotArea>
    <c:legend>
      <c:legendPos val="b"/>
      <c:layout>
        <c:manualLayout>
          <c:xMode val="edge"/>
          <c:yMode val="edge"/>
          <c:x val="6.9449477811089509E-3"/>
          <c:y val="0.65802137779689651"/>
          <c:w val="0.69069517548809689"/>
          <c:h val="0.3315382608279463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1.5771851879898952E-3"/>
          <c:y val="1.6209679220659044E-2"/>
        </c:manualLayout>
      </c:layout>
      <c:overlay val="0"/>
    </c:title>
    <c:autoTitleDeleted val="0"/>
    <c:plotArea>
      <c:layout>
        <c:manualLayout>
          <c:layoutTarget val="inner"/>
          <c:xMode val="edge"/>
          <c:yMode val="edge"/>
          <c:x val="0.16497442402322599"/>
          <c:y val="0.22795698924731184"/>
          <c:w val="0.79622485973277224"/>
          <c:h val="0.58296774193548395"/>
        </c:manualLayout>
      </c:layout>
      <c:barChart>
        <c:barDir val="col"/>
        <c:grouping val="stacked"/>
        <c:varyColors val="0"/>
        <c:ser>
          <c:idx val="0"/>
          <c:order val="0"/>
          <c:tx>
            <c:strRef>
              <c:f>'8.6'!$A$10</c:f>
              <c:strCache>
                <c:ptCount val="1"/>
                <c:pt idx="0">
                  <c:v>Biomasa</c:v>
                </c:pt>
              </c:strCache>
            </c:strRef>
          </c:tx>
          <c:spPr>
            <a:solidFill>
              <a:srgbClr val="23315F"/>
            </a:solidFill>
          </c:spPr>
          <c:invertIfNegative val="0"/>
          <c:cat>
            <c:strRef>
              <c:f>'8.6'!$C$38:$E$38</c:f>
              <c:strCache>
                <c:ptCount val="3"/>
                <c:pt idx="0">
                  <c:v>Leden</c:v>
                </c:pt>
                <c:pt idx="1">
                  <c:v>Únor</c:v>
                </c:pt>
                <c:pt idx="2">
                  <c:v>Březen</c:v>
                </c:pt>
              </c:strCache>
            </c:strRef>
          </c:cat>
          <c:val>
            <c:numRef>
              <c:f>('8.6'!$B$10,'8.6'!$D$10,'8.6'!$F$10)</c:f>
              <c:numCache>
                <c:formatCode>#,##0.0</c:formatCode>
                <c:ptCount val="3"/>
                <c:pt idx="0">
                  <c:v>57941.989000000001</c:v>
                </c:pt>
                <c:pt idx="1">
                  <c:v>61321.661999999997</c:v>
                </c:pt>
                <c:pt idx="2">
                  <c:v>82165.819999999992</c:v>
                </c:pt>
              </c:numCache>
            </c:numRef>
          </c:val>
          <c:extLst>
            <c:ext xmlns:c16="http://schemas.microsoft.com/office/drawing/2014/chart" uri="{C3380CC4-5D6E-409C-BE32-E72D297353CC}">
              <c16:uniqueId val="{00000000-0903-4E1A-9723-6717129C30F9}"/>
            </c:ext>
          </c:extLst>
        </c:ser>
        <c:ser>
          <c:idx val="1"/>
          <c:order val="1"/>
          <c:tx>
            <c:strRef>
              <c:f>'8.6'!$A$11</c:f>
              <c:strCache>
                <c:ptCount val="1"/>
                <c:pt idx="0">
                  <c:v>Bioplyn</c:v>
                </c:pt>
              </c:strCache>
            </c:strRef>
          </c:tx>
          <c:spPr>
            <a:solidFill>
              <a:srgbClr val="5A6588"/>
            </a:solidFill>
          </c:spPr>
          <c:invertIfNegative val="0"/>
          <c:cat>
            <c:strRef>
              <c:f>'8.6'!$C$38:$E$38</c:f>
              <c:strCache>
                <c:ptCount val="3"/>
                <c:pt idx="0">
                  <c:v>Leden</c:v>
                </c:pt>
                <c:pt idx="1">
                  <c:v>Únor</c:v>
                </c:pt>
                <c:pt idx="2">
                  <c:v>Březen</c:v>
                </c:pt>
              </c:strCache>
            </c:strRef>
          </c:cat>
          <c:val>
            <c:numRef>
              <c:f>('8.6'!$B$11,'8.6'!$D$11,'8.6'!$F$11)</c:f>
              <c:numCache>
                <c:formatCode>#,##0.0</c:formatCode>
                <c:ptCount val="3"/>
                <c:pt idx="0">
                  <c:v>4676</c:v>
                </c:pt>
                <c:pt idx="1">
                  <c:v>3693</c:v>
                </c:pt>
                <c:pt idx="2">
                  <c:v>3443</c:v>
                </c:pt>
              </c:numCache>
            </c:numRef>
          </c:val>
          <c:extLst>
            <c:ext xmlns:c16="http://schemas.microsoft.com/office/drawing/2014/chart" uri="{C3380CC4-5D6E-409C-BE32-E72D297353CC}">
              <c16:uniqueId val="{00000001-0903-4E1A-9723-6717129C30F9}"/>
            </c:ext>
          </c:extLst>
        </c:ser>
        <c:ser>
          <c:idx val="2"/>
          <c:order val="2"/>
          <c:tx>
            <c:strRef>
              <c:f>'8.6'!$A$12</c:f>
              <c:strCache>
                <c:ptCount val="1"/>
                <c:pt idx="0">
                  <c:v>Černé uhlí</c:v>
                </c:pt>
              </c:strCache>
            </c:strRef>
          </c:tx>
          <c:spPr>
            <a:solidFill>
              <a:srgbClr val="9198B0"/>
            </a:solidFill>
          </c:spPr>
          <c:invertIfNegative val="0"/>
          <c:cat>
            <c:strRef>
              <c:f>'8.6'!$C$38:$E$38</c:f>
              <c:strCache>
                <c:ptCount val="3"/>
                <c:pt idx="0">
                  <c:v>Leden</c:v>
                </c:pt>
                <c:pt idx="1">
                  <c:v>Únor</c:v>
                </c:pt>
                <c:pt idx="2">
                  <c:v>Březen</c:v>
                </c:pt>
              </c:strCache>
            </c:strRef>
          </c:cat>
          <c:val>
            <c:numRef>
              <c:f>('8.6'!$B$12,'8.6'!$D$12,'8.6'!$F$12)</c:f>
              <c:numCache>
                <c:formatCode>#,##0.0</c:formatCode>
                <c:ptCount val="3"/>
                <c:pt idx="0">
                  <c:v>5729.54</c:v>
                </c:pt>
                <c:pt idx="1">
                  <c:v>555.98</c:v>
                </c:pt>
                <c:pt idx="2">
                  <c:v>427.12</c:v>
                </c:pt>
              </c:numCache>
            </c:numRef>
          </c:val>
          <c:extLst>
            <c:ext xmlns:c16="http://schemas.microsoft.com/office/drawing/2014/chart" uri="{C3380CC4-5D6E-409C-BE32-E72D297353CC}">
              <c16:uniqueId val="{00000002-0903-4E1A-9723-6717129C30F9}"/>
            </c:ext>
          </c:extLst>
        </c:ser>
        <c:ser>
          <c:idx val="3"/>
          <c:order val="3"/>
          <c:tx>
            <c:strRef>
              <c:f>'8.6'!$A$13</c:f>
              <c:strCache>
                <c:ptCount val="1"/>
                <c:pt idx="0">
                  <c:v>Elektrická energie</c:v>
                </c:pt>
              </c:strCache>
            </c:strRef>
          </c:tx>
          <c:spPr>
            <a:solidFill>
              <a:srgbClr val="C8CBD7"/>
            </a:solidFill>
          </c:spPr>
          <c:invertIfNegative val="0"/>
          <c:cat>
            <c:strRef>
              <c:f>'8.6'!$C$38:$E$38</c:f>
              <c:strCache>
                <c:ptCount val="3"/>
                <c:pt idx="0">
                  <c:v>Leden</c:v>
                </c:pt>
                <c:pt idx="1">
                  <c:v>Únor</c:v>
                </c:pt>
                <c:pt idx="2">
                  <c:v>Březen</c:v>
                </c:pt>
              </c:strCache>
            </c:strRef>
          </c:cat>
          <c:val>
            <c:numRef>
              <c:f>('8.6'!$B$13,'8.6'!$D$13,'8.6'!$F$13)</c:f>
              <c:numCache>
                <c:formatCode>#,##0.0</c:formatCode>
                <c:ptCount val="3"/>
                <c:pt idx="0">
                  <c:v>0</c:v>
                </c:pt>
                <c:pt idx="1">
                  <c:v>0</c:v>
                </c:pt>
                <c:pt idx="2">
                  <c:v>0</c:v>
                </c:pt>
              </c:numCache>
            </c:numRef>
          </c:val>
          <c:extLst>
            <c:ext xmlns:c16="http://schemas.microsoft.com/office/drawing/2014/chart" uri="{C3380CC4-5D6E-409C-BE32-E72D297353CC}">
              <c16:uniqueId val="{00000003-0903-4E1A-9723-6717129C30F9}"/>
            </c:ext>
          </c:extLst>
        </c:ser>
        <c:ser>
          <c:idx val="4"/>
          <c:order val="4"/>
          <c:tx>
            <c:strRef>
              <c:f>'8.6'!$A$14</c:f>
              <c:strCache>
                <c:ptCount val="1"/>
                <c:pt idx="0">
                  <c:v>Energie prostředí (tepelné čerpadlo)</c:v>
                </c:pt>
              </c:strCache>
            </c:strRef>
          </c:tx>
          <c:spPr>
            <a:solidFill>
              <a:srgbClr val="E02C1F"/>
            </a:solidFill>
          </c:spPr>
          <c:invertIfNegative val="0"/>
          <c:cat>
            <c:strRef>
              <c:f>'8.6'!$C$38:$E$38</c:f>
              <c:strCache>
                <c:ptCount val="3"/>
                <c:pt idx="0">
                  <c:v>Leden</c:v>
                </c:pt>
                <c:pt idx="1">
                  <c:v>Únor</c:v>
                </c:pt>
                <c:pt idx="2">
                  <c:v>Březen</c:v>
                </c:pt>
              </c:strCache>
            </c:strRef>
          </c:cat>
          <c:val>
            <c:numRef>
              <c:f>('8.6'!$B$14,'8.6'!$D$14,'8.6'!$F$14)</c:f>
              <c:numCache>
                <c:formatCode>#,##0.0</c:formatCode>
                <c:ptCount val="3"/>
                <c:pt idx="0">
                  <c:v>0</c:v>
                </c:pt>
                <c:pt idx="1">
                  <c:v>0</c:v>
                </c:pt>
                <c:pt idx="2">
                  <c:v>0</c:v>
                </c:pt>
              </c:numCache>
            </c:numRef>
          </c:val>
          <c:extLst>
            <c:ext xmlns:c16="http://schemas.microsoft.com/office/drawing/2014/chart" uri="{C3380CC4-5D6E-409C-BE32-E72D297353CC}">
              <c16:uniqueId val="{00000004-0903-4E1A-9723-6717129C30F9}"/>
            </c:ext>
          </c:extLst>
        </c:ser>
        <c:ser>
          <c:idx val="5"/>
          <c:order val="5"/>
          <c:tx>
            <c:strRef>
              <c:f>'8.6'!$A$15</c:f>
              <c:strCache>
                <c:ptCount val="1"/>
                <c:pt idx="0">
                  <c:v>Energie Slunce (solární kolektor)</c:v>
                </c:pt>
              </c:strCache>
            </c:strRef>
          </c:tx>
          <c:spPr>
            <a:solidFill>
              <a:srgbClr val="E86158"/>
            </a:solidFill>
          </c:spPr>
          <c:invertIfNegative val="0"/>
          <c:cat>
            <c:strRef>
              <c:f>'8.6'!$C$38:$E$38</c:f>
              <c:strCache>
                <c:ptCount val="3"/>
                <c:pt idx="0">
                  <c:v>Leden</c:v>
                </c:pt>
                <c:pt idx="1">
                  <c:v>Únor</c:v>
                </c:pt>
                <c:pt idx="2">
                  <c:v>Březen</c:v>
                </c:pt>
              </c:strCache>
            </c:strRef>
          </c:cat>
          <c:val>
            <c:numRef>
              <c:f>('8.6'!$B$15,'8.6'!$D$15,'8.6'!$F$15)</c:f>
              <c:numCache>
                <c:formatCode>#,##0.0</c:formatCode>
                <c:ptCount val="3"/>
                <c:pt idx="0">
                  <c:v>0</c:v>
                </c:pt>
                <c:pt idx="1">
                  <c:v>0</c:v>
                </c:pt>
                <c:pt idx="2">
                  <c:v>0</c:v>
                </c:pt>
              </c:numCache>
            </c:numRef>
          </c:val>
          <c:extLst>
            <c:ext xmlns:c16="http://schemas.microsoft.com/office/drawing/2014/chart" uri="{C3380CC4-5D6E-409C-BE32-E72D297353CC}">
              <c16:uniqueId val="{00000005-0903-4E1A-9723-6717129C30F9}"/>
            </c:ext>
          </c:extLst>
        </c:ser>
        <c:ser>
          <c:idx val="6"/>
          <c:order val="6"/>
          <c:tx>
            <c:strRef>
              <c:f>'8.6'!$A$16</c:f>
              <c:strCache>
                <c:ptCount val="1"/>
                <c:pt idx="0">
                  <c:v>Hnědé uhlí</c:v>
                </c:pt>
              </c:strCache>
            </c:strRef>
          </c:tx>
          <c:spPr>
            <a:solidFill>
              <a:srgbClr val="F0948F"/>
            </a:solidFill>
          </c:spPr>
          <c:invertIfNegative val="0"/>
          <c:cat>
            <c:strRef>
              <c:f>'8.6'!$C$38:$E$38</c:f>
              <c:strCache>
                <c:ptCount val="3"/>
                <c:pt idx="0">
                  <c:v>Leden</c:v>
                </c:pt>
                <c:pt idx="1">
                  <c:v>Únor</c:v>
                </c:pt>
                <c:pt idx="2">
                  <c:v>Březen</c:v>
                </c:pt>
              </c:strCache>
            </c:strRef>
          </c:cat>
          <c:val>
            <c:numRef>
              <c:f>('8.6'!$B$16,'8.6'!$D$16,'8.6'!$F$16)</c:f>
              <c:numCache>
                <c:formatCode>#,##0.0</c:formatCode>
                <c:ptCount val="3"/>
                <c:pt idx="0">
                  <c:v>157480.78999999998</c:v>
                </c:pt>
                <c:pt idx="1">
                  <c:v>154814.04999999999</c:v>
                </c:pt>
                <c:pt idx="2">
                  <c:v>104758.55</c:v>
                </c:pt>
              </c:numCache>
            </c:numRef>
          </c:val>
          <c:extLst>
            <c:ext xmlns:c16="http://schemas.microsoft.com/office/drawing/2014/chart" uri="{C3380CC4-5D6E-409C-BE32-E72D297353CC}">
              <c16:uniqueId val="{00000006-0903-4E1A-9723-6717129C30F9}"/>
            </c:ext>
          </c:extLst>
        </c:ser>
        <c:ser>
          <c:idx val="7"/>
          <c:order val="7"/>
          <c:tx>
            <c:strRef>
              <c:f>'8.6'!$A$17</c:f>
              <c:strCache>
                <c:ptCount val="1"/>
                <c:pt idx="0">
                  <c:v>Jaderné palivo</c:v>
                </c:pt>
              </c:strCache>
            </c:strRef>
          </c:tx>
          <c:spPr>
            <a:solidFill>
              <a:srgbClr val="F7C9C7"/>
            </a:solidFill>
          </c:spPr>
          <c:invertIfNegative val="0"/>
          <c:cat>
            <c:strRef>
              <c:f>'8.6'!$C$38:$E$38</c:f>
              <c:strCache>
                <c:ptCount val="3"/>
                <c:pt idx="0">
                  <c:v>Leden</c:v>
                </c:pt>
                <c:pt idx="1">
                  <c:v>Únor</c:v>
                </c:pt>
                <c:pt idx="2">
                  <c:v>Březen</c:v>
                </c:pt>
              </c:strCache>
            </c:strRef>
          </c:cat>
          <c:val>
            <c:numRef>
              <c:f>('8.6'!$B$17,'8.6'!$D$17,'8.6'!$F$17)</c:f>
              <c:numCache>
                <c:formatCode>#,##0.0</c:formatCode>
                <c:ptCount val="3"/>
                <c:pt idx="0">
                  <c:v>0</c:v>
                </c:pt>
                <c:pt idx="1">
                  <c:v>0</c:v>
                </c:pt>
                <c:pt idx="2">
                  <c:v>0</c:v>
                </c:pt>
              </c:numCache>
            </c:numRef>
          </c:val>
          <c:extLst>
            <c:ext xmlns:c16="http://schemas.microsoft.com/office/drawing/2014/chart" uri="{C3380CC4-5D6E-409C-BE32-E72D297353CC}">
              <c16:uniqueId val="{00000007-0903-4E1A-9723-6717129C30F9}"/>
            </c:ext>
          </c:extLst>
        </c:ser>
        <c:ser>
          <c:idx val="8"/>
          <c:order val="8"/>
          <c:tx>
            <c:strRef>
              <c:f>'8.6'!$A$18</c:f>
              <c:strCache>
                <c:ptCount val="1"/>
                <c:pt idx="0">
                  <c:v>Koks</c:v>
                </c:pt>
              </c:strCache>
            </c:strRef>
          </c:tx>
          <c:spPr>
            <a:solidFill>
              <a:srgbClr val="262626"/>
            </a:solidFill>
          </c:spPr>
          <c:invertIfNegative val="0"/>
          <c:cat>
            <c:strRef>
              <c:f>'8.6'!$C$38:$E$38</c:f>
              <c:strCache>
                <c:ptCount val="3"/>
                <c:pt idx="0">
                  <c:v>Leden</c:v>
                </c:pt>
                <c:pt idx="1">
                  <c:v>Únor</c:v>
                </c:pt>
                <c:pt idx="2">
                  <c:v>Březen</c:v>
                </c:pt>
              </c:strCache>
            </c:strRef>
          </c:cat>
          <c:val>
            <c:numRef>
              <c:f>('8.6'!$B$18,'8.6'!$D$18,'8.6'!$F$18)</c:f>
              <c:numCache>
                <c:formatCode>#,##0.0</c:formatCode>
                <c:ptCount val="3"/>
                <c:pt idx="0">
                  <c:v>0</c:v>
                </c:pt>
                <c:pt idx="1">
                  <c:v>0</c:v>
                </c:pt>
                <c:pt idx="2">
                  <c:v>0</c:v>
                </c:pt>
              </c:numCache>
            </c:numRef>
          </c:val>
          <c:extLst>
            <c:ext xmlns:c16="http://schemas.microsoft.com/office/drawing/2014/chart" uri="{C3380CC4-5D6E-409C-BE32-E72D297353CC}">
              <c16:uniqueId val="{00000008-0903-4E1A-9723-6717129C30F9}"/>
            </c:ext>
          </c:extLst>
        </c:ser>
        <c:ser>
          <c:idx val="9"/>
          <c:order val="9"/>
          <c:tx>
            <c:strRef>
              <c:f>'8.6'!$A$19</c:f>
              <c:strCache>
                <c:ptCount val="1"/>
                <c:pt idx="0">
                  <c:v>Odpadní teplo</c:v>
                </c:pt>
              </c:strCache>
            </c:strRef>
          </c:tx>
          <c:spPr>
            <a:solidFill>
              <a:srgbClr val="646363"/>
            </a:solidFill>
          </c:spPr>
          <c:invertIfNegative val="0"/>
          <c:cat>
            <c:strRef>
              <c:f>'8.6'!$C$38:$E$38</c:f>
              <c:strCache>
                <c:ptCount val="3"/>
                <c:pt idx="0">
                  <c:v>Leden</c:v>
                </c:pt>
                <c:pt idx="1">
                  <c:v>Únor</c:v>
                </c:pt>
                <c:pt idx="2">
                  <c:v>Březen</c:v>
                </c:pt>
              </c:strCache>
            </c:strRef>
          </c:cat>
          <c:val>
            <c:numRef>
              <c:f>('8.6'!$B$19,'8.6'!$D$19,'8.6'!$F$19)</c:f>
              <c:numCache>
                <c:formatCode>#,##0.0</c:formatCode>
                <c:ptCount val="3"/>
                <c:pt idx="0">
                  <c:v>0</c:v>
                </c:pt>
                <c:pt idx="1">
                  <c:v>0</c:v>
                </c:pt>
                <c:pt idx="2">
                  <c:v>0</c:v>
                </c:pt>
              </c:numCache>
            </c:numRef>
          </c:val>
          <c:extLst>
            <c:ext xmlns:c16="http://schemas.microsoft.com/office/drawing/2014/chart" uri="{C3380CC4-5D6E-409C-BE32-E72D297353CC}">
              <c16:uniqueId val="{00000009-0903-4E1A-9723-6717129C30F9}"/>
            </c:ext>
          </c:extLst>
        </c:ser>
        <c:ser>
          <c:idx val="10"/>
          <c:order val="10"/>
          <c:tx>
            <c:strRef>
              <c:f>'8.6'!$A$20</c:f>
              <c:strCache>
                <c:ptCount val="1"/>
                <c:pt idx="0">
                  <c:v>Ostatní kapalná paliva</c:v>
                </c:pt>
              </c:strCache>
            </c:strRef>
          </c:tx>
          <c:spPr>
            <a:solidFill>
              <a:srgbClr val="9D9D9C"/>
            </a:solidFill>
          </c:spPr>
          <c:invertIfNegative val="0"/>
          <c:cat>
            <c:strRef>
              <c:f>'8.6'!$C$38:$E$38</c:f>
              <c:strCache>
                <c:ptCount val="3"/>
                <c:pt idx="0">
                  <c:v>Leden</c:v>
                </c:pt>
                <c:pt idx="1">
                  <c:v>Únor</c:v>
                </c:pt>
                <c:pt idx="2">
                  <c:v>Březen</c:v>
                </c:pt>
              </c:strCache>
            </c:strRef>
          </c:cat>
          <c:val>
            <c:numRef>
              <c:f>('8.6'!$B$20,'8.6'!$D$20,'8.6'!$F$20)</c:f>
              <c:numCache>
                <c:formatCode>#,##0.0</c:formatCode>
                <c:ptCount val="3"/>
                <c:pt idx="0">
                  <c:v>0</c:v>
                </c:pt>
                <c:pt idx="1">
                  <c:v>0</c:v>
                </c:pt>
                <c:pt idx="2">
                  <c:v>0</c:v>
                </c:pt>
              </c:numCache>
            </c:numRef>
          </c:val>
          <c:extLst>
            <c:ext xmlns:c16="http://schemas.microsoft.com/office/drawing/2014/chart" uri="{C3380CC4-5D6E-409C-BE32-E72D297353CC}">
              <c16:uniqueId val="{0000000A-0903-4E1A-9723-6717129C30F9}"/>
            </c:ext>
          </c:extLst>
        </c:ser>
        <c:ser>
          <c:idx val="11"/>
          <c:order val="11"/>
          <c:tx>
            <c:strRef>
              <c:f>'8.6'!$A$21</c:f>
              <c:strCache>
                <c:ptCount val="1"/>
                <c:pt idx="0">
                  <c:v>Ostatní pevná paliva</c:v>
                </c:pt>
              </c:strCache>
            </c:strRef>
          </c:tx>
          <c:spPr>
            <a:solidFill>
              <a:srgbClr val="D0D0D0"/>
            </a:solidFill>
          </c:spPr>
          <c:invertIfNegative val="0"/>
          <c:cat>
            <c:strRef>
              <c:f>'8.6'!$C$38:$E$38</c:f>
              <c:strCache>
                <c:ptCount val="3"/>
                <c:pt idx="0">
                  <c:v>Leden</c:v>
                </c:pt>
                <c:pt idx="1">
                  <c:v>Únor</c:v>
                </c:pt>
                <c:pt idx="2">
                  <c:v>Březen</c:v>
                </c:pt>
              </c:strCache>
            </c:strRef>
          </c:cat>
          <c:val>
            <c:numRef>
              <c:f>('8.6'!$B$21,'8.6'!$D$21,'8.6'!$F$21)</c:f>
              <c:numCache>
                <c:formatCode>#,##0.0</c:formatCode>
                <c:ptCount val="3"/>
                <c:pt idx="0">
                  <c:v>0</c:v>
                </c:pt>
                <c:pt idx="1">
                  <c:v>0</c:v>
                </c:pt>
                <c:pt idx="2">
                  <c:v>0</c:v>
                </c:pt>
              </c:numCache>
            </c:numRef>
          </c:val>
          <c:extLst>
            <c:ext xmlns:c16="http://schemas.microsoft.com/office/drawing/2014/chart" uri="{C3380CC4-5D6E-409C-BE32-E72D297353CC}">
              <c16:uniqueId val="{0000000B-0903-4E1A-9723-6717129C30F9}"/>
            </c:ext>
          </c:extLst>
        </c:ser>
        <c:ser>
          <c:idx val="12"/>
          <c:order val="12"/>
          <c:tx>
            <c:strRef>
              <c:f>'8.6'!$A$22</c:f>
              <c:strCache>
                <c:ptCount val="1"/>
                <c:pt idx="0">
                  <c:v>Ostatní plyny</c:v>
                </c:pt>
              </c:strCache>
            </c:strRef>
          </c:tx>
          <c:spPr>
            <a:pattFill prst="ltUpDiag">
              <a:fgClr>
                <a:srgbClr val="23315F"/>
              </a:fgClr>
              <a:bgClr>
                <a:sysClr val="window" lastClr="FFFFFF"/>
              </a:bgClr>
            </a:pattFill>
          </c:spPr>
          <c:invertIfNegative val="0"/>
          <c:cat>
            <c:strRef>
              <c:f>'8.6'!$C$38:$E$38</c:f>
              <c:strCache>
                <c:ptCount val="3"/>
                <c:pt idx="0">
                  <c:v>Leden</c:v>
                </c:pt>
                <c:pt idx="1">
                  <c:v>Únor</c:v>
                </c:pt>
                <c:pt idx="2">
                  <c:v>Březen</c:v>
                </c:pt>
              </c:strCache>
            </c:strRef>
          </c:cat>
          <c:val>
            <c:numRef>
              <c:f>('8.6'!$B$22,'8.6'!$D$22,'8.6'!$F$22)</c:f>
              <c:numCache>
                <c:formatCode>#,##0.0</c:formatCode>
                <c:ptCount val="3"/>
                <c:pt idx="0">
                  <c:v>0</c:v>
                </c:pt>
                <c:pt idx="1">
                  <c:v>0</c:v>
                </c:pt>
                <c:pt idx="2">
                  <c:v>0</c:v>
                </c:pt>
              </c:numCache>
            </c:numRef>
          </c:val>
          <c:extLst>
            <c:ext xmlns:c16="http://schemas.microsoft.com/office/drawing/2014/chart" uri="{C3380CC4-5D6E-409C-BE32-E72D297353CC}">
              <c16:uniqueId val="{0000000C-0903-4E1A-9723-6717129C30F9}"/>
            </c:ext>
          </c:extLst>
        </c:ser>
        <c:ser>
          <c:idx val="13"/>
          <c:order val="13"/>
          <c:tx>
            <c:strRef>
              <c:f>'8.6'!$A$23</c:f>
              <c:strCache>
                <c:ptCount val="1"/>
                <c:pt idx="0">
                  <c:v>Ostatní</c:v>
                </c:pt>
              </c:strCache>
            </c:strRef>
          </c:tx>
          <c:spPr>
            <a:pattFill prst="ltUpDiag">
              <a:fgClr>
                <a:srgbClr val="E02C1F"/>
              </a:fgClr>
              <a:bgClr>
                <a:sysClr val="window" lastClr="FFFFFF"/>
              </a:bgClr>
            </a:pattFill>
          </c:spPr>
          <c:invertIfNegative val="0"/>
          <c:cat>
            <c:strRef>
              <c:f>'8.6'!$C$38:$E$38</c:f>
              <c:strCache>
                <c:ptCount val="3"/>
                <c:pt idx="0">
                  <c:v>Leden</c:v>
                </c:pt>
                <c:pt idx="1">
                  <c:v>Únor</c:v>
                </c:pt>
                <c:pt idx="2">
                  <c:v>Březen</c:v>
                </c:pt>
              </c:strCache>
            </c:strRef>
          </c:cat>
          <c:val>
            <c:numRef>
              <c:f>('8.6'!$B$23,'8.6'!$D$23,'8.6'!$F$23)</c:f>
              <c:numCache>
                <c:formatCode>#,##0.0</c:formatCode>
                <c:ptCount val="3"/>
                <c:pt idx="0">
                  <c:v>0</c:v>
                </c:pt>
                <c:pt idx="1">
                  <c:v>0</c:v>
                </c:pt>
                <c:pt idx="2">
                  <c:v>0</c:v>
                </c:pt>
              </c:numCache>
            </c:numRef>
          </c:val>
          <c:extLst>
            <c:ext xmlns:c16="http://schemas.microsoft.com/office/drawing/2014/chart" uri="{C3380CC4-5D6E-409C-BE32-E72D297353CC}">
              <c16:uniqueId val="{0000000D-0903-4E1A-9723-6717129C30F9}"/>
            </c:ext>
          </c:extLst>
        </c:ser>
        <c:ser>
          <c:idx val="14"/>
          <c:order val="14"/>
          <c:tx>
            <c:strRef>
              <c:f>'8.6'!$A$24</c:f>
              <c:strCache>
                <c:ptCount val="1"/>
                <c:pt idx="0">
                  <c:v>Topné oleje</c:v>
                </c:pt>
              </c:strCache>
            </c:strRef>
          </c:tx>
          <c:spPr>
            <a:pattFill prst="ltUpDiag">
              <a:fgClr>
                <a:srgbClr val="5A6588"/>
              </a:fgClr>
              <a:bgClr>
                <a:sysClr val="window" lastClr="FFFFFF"/>
              </a:bgClr>
            </a:pattFill>
          </c:spPr>
          <c:invertIfNegative val="0"/>
          <c:cat>
            <c:strRef>
              <c:f>'8.6'!$C$38:$E$38</c:f>
              <c:strCache>
                <c:ptCount val="3"/>
                <c:pt idx="0">
                  <c:v>Leden</c:v>
                </c:pt>
                <c:pt idx="1">
                  <c:v>Únor</c:v>
                </c:pt>
                <c:pt idx="2">
                  <c:v>Březen</c:v>
                </c:pt>
              </c:strCache>
            </c:strRef>
          </c:cat>
          <c:val>
            <c:numRef>
              <c:f>('8.6'!$B$24,'8.6'!$D$24,'8.6'!$F$24)</c:f>
              <c:numCache>
                <c:formatCode>#,##0.0</c:formatCode>
                <c:ptCount val="3"/>
                <c:pt idx="0">
                  <c:v>295</c:v>
                </c:pt>
                <c:pt idx="1">
                  <c:v>310</c:v>
                </c:pt>
                <c:pt idx="2">
                  <c:v>238</c:v>
                </c:pt>
              </c:numCache>
            </c:numRef>
          </c:val>
          <c:extLst>
            <c:ext xmlns:c16="http://schemas.microsoft.com/office/drawing/2014/chart" uri="{C3380CC4-5D6E-409C-BE32-E72D297353CC}">
              <c16:uniqueId val="{0000000E-0903-4E1A-9723-6717129C30F9}"/>
            </c:ext>
          </c:extLst>
        </c:ser>
        <c:ser>
          <c:idx val="15"/>
          <c:order val="15"/>
          <c:tx>
            <c:strRef>
              <c:f>'8.6'!$A$25</c:f>
              <c:strCache>
                <c:ptCount val="1"/>
                <c:pt idx="0">
                  <c:v>Zemní plyn</c:v>
                </c:pt>
              </c:strCache>
            </c:strRef>
          </c:tx>
          <c:spPr>
            <a:pattFill prst="ltUpDiag">
              <a:fgClr>
                <a:srgbClr val="E86158"/>
              </a:fgClr>
              <a:bgClr>
                <a:sysClr val="window" lastClr="FFFFFF"/>
              </a:bgClr>
            </a:pattFill>
          </c:spPr>
          <c:invertIfNegative val="0"/>
          <c:cat>
            <c:strRef>
              <c:f>'8.6'!$C$38:$E$38</c:f>
              <c:strCache>
                <c:ptCount val="3"/>
                <c:pt idx="0">
                  <c:v>Leden</c:v>
                </c:pt>
                <c:pt idx="1">
                  <c:v>Únor</c:v>
                </c:pt>
                <c:pt idx="2">
                  <c:v>Březen</c:v>
                </c:pt>
              </c:strCache>
            </c:strRef>
          </c:cat>
          <c:val>
            <c:numRef>
              <c:f>('8.6'!$B$25,'8.6'!$D$25,'8.6'!$F$25)</c:f>
              <c:numCache>
                <c:formatCode>#,##0.0</c:formatCode>
                <c:ptCount val="3"/>
                <c:pt idx="0">
                  <c:v>122927.59499999999</c:v>
                </c:pt>
                <c:pt idx="1">
                  <c:v>125910.144</c:v>
                </c:pt>
                <c:pt idx="2">
                  <c:v>110203.992</c:v>
                </c:pt>
              </c:numCache>
            </c:numRef>
          </c:val>
          <c:extLst>
            <c:ext xmlns:c16="http://schemas.microsoft.com/office/drawing/2014/chart" uri="{C3380CC4-5D6E-409C-BE32-E72D297353CC}">
              <c16:uniqueId val="{0000000F-0903-4E1A-9723-6717129C30F9}"/>
            </c:ext>
          </c:extLst>
        </c:ser>
        <c:dLbls>
          <c:showLegendKey val="0"/>
          <c:showVal val="0"/>
          <c:showCatName val="0"/>
          <c:showSerName val="0"/>
          <c:showPercent val="0"/>
          <c:showBubbleSize val="0"/>
        </c:dLbls>
        <c:gapWidth val="50"/>
        <c:overlap val="100"/>
        <c:axId val="287557120"/>
        <c:axId val="287558656"/>
      </c:barChart>
      <c:catAx>
        <c:axId val="28755712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558656"/>
        <c:crosses val="autoZero"/>
        <c:auto val="1"/>
        <c:lblAlgn val="ctr"/>
        <c:lblOffset val="100"/>
        <c:noMultiLvlLbl val="0"/>
      </c:catAx>
      <c:valAx>
        <c:axId val="287558656"/>
        <c:scaling>
          <c:orientation val="minMax"/>
          <c:max val="5000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557120"/>
        <c:crosses val="autoZero"/>
        <c:crossBetween val="between"/>
        <c:majorUnit val="100000"/>
        <c:minorUnit val="2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24-C7A6-41D6-8E02-335B206504B2}"/>
              </c:ext>
            </c:extLst>
          </c:dPt>
          <c:dPt>
            <c:idx val="1"/>
            <c:bubble3D val="0"/>
            <c:spPr>
              <a:solidFill>
                <a:schemeClr val="accent2"/>
              </a:solidFill>
            </c:spPr>
            <c:extLst>
              <c:ext xmlns:c16="http://schemas.microsoft.com/office/drawing/2014/chart" uri="{C3380CC4-5D6E-409C-BE32-E72D297353CC}">
                <c16:uniqueId val="{00000025-C7A6-41D6-8E02-335B206504B2}"/>
              </c:ext>
            </c:extLst>
          </c:dPt>
          <c:dPt>
            <c:idx val="2"/>
            <c:bubble3D val="0"/>
            <c:spPr>
              <a:solidFill>
                <a:schemeClr val="accent3"/>
              </a:solidFill>
            </c:spPr>
            <c:extLst>
              <c:ext xmlns:c16="http://schemas.microsoft.com/office/drawing/2014/chart" uri="{C3380CC4-5D6E-409C-BE32-E72D297353CC}">
                <c16:uniqueId val="{00000026-C7A6-41D6-8E02-335B206504B2}"/>
              </c:ext>
            </c:extLst>
          </c:dPt>
          <c:dPt>
            <c:idx val="3"/>
            <c:bubble3D val="0"/>
            <c:spPr>
              <a:solidFill>
                <a:schemeClr val="accent4"/>
              </a:solidFill>
            </c:spPr>
            <c:extLst>
              <c:ext xmlns:c16="http://schemas.microsoft.com/office/drawing/2014/chart" uri="{C3380CC4-5D6E-409C-BE32-E72D297353CC}">
                <c16:uniqueId val="{00000027-C7A6-41D6-8E02-335B206504B2}"/>
              </c:ext>
            </c:extLst>
          </c:dPt>
          <c:dPt>
            <c:idx val="4"/>
            <c:bubble3D val="0"/>
            <c:spPr>
              <a:solidFill>
                <a:schemeClr val="accent5"/>
              </a:solidFill>
            </c:spPr>
            <c:extLst>
              <c:ext xmlns:c16="http://schemas.microsoft.com/office/drawing/2014/chart" uri="{C3380CC4-5D6E-409C-BE32-E72D297353CC}">
                <c16:uniqueId val="{00000028-C7A6-41D6-8E02-335B206504B2}"/>
              </c:ext>
            </c:extLst>
          </c:dPt>
          <c:dPt>
            <c:idx val="5"/>
            <c:bubble3D val="0"/>
            <c:spPr>
              <a:solidFill>
                <a:schemeClr val="accent6"/>
              </a:solidFill>
            </c:spPr>
            <c:extLst>
              <c:ext xmlns:c16="http://schemas.microsoft.com/office/drawing/2014/chart" uri="{C3380CC4-5D6E-409C-BE32-E72D297353CC}">
                <c16:uniqueId val="{00000029-C7A6-41D6-8E02-335B206504B2}"/>
              </c:ext>
            </c:extLst>
          </c:dPt>
          <c:dPt>
            <c:idx val="6"/>
            <c:bubble3D val="0"/>
            <c:spPr>
              <a:solidFill>
                <a:srgbClr val="F0948F"/>
              </a:solidFill>
            </c:spPr>
            <c:extLst>
              <c:ext xmlns:c16="http://schemas.microsoft.com/office/drawing/2014/chart" uri="{C3380CC4-5D6E-409C-BE32-E72D297353CC}">
                <c16:uniqueId val="{0000002A-C7A6-41D6-8E02-335B206504B2}"/>
              </c:ext>
            </c:extLst>
          </c:dPt>
          <c:dPt>
            <c:idx val="7"/>
            <c:bubble3D val="0"/>
            <c:spPr>
              <a:solidFill>
                <a:srgbClr val="F7C9C7"/>
              </a:solidFill>
            </c:spPr>
            <c:extLst>
              <c:ext xmlns:c16="http://schemas.microsoft.com/office/drawing/2014/chart" uri="{C3380CC4-5D6E-409C-BE32-E72D297353CC}">
                <c16:uniqueId val="{0000002B-C7A6-41D6-8E02-335B206504B2}"/>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3-C7A6-41D6-8E02-335B206504B2}"/>
            </c:ext>
          </c:extLst>
        </c:ser>
        <c:ser>
          <c:idx val="2"/>
          <c:order val="1"/>
          <c:dPt>
            <c:idx val="0"/>
            <c:bubble3D val="0"/>
            <c:spPr>
              <a:solidFill>
                <a:schemeClr val="accent1"/>
              </a:solidFill>
            </c:spPr>
            <c:extLst>
              <c:ext xmlns:c16="http://schemas.microsoft.com/office/drawing/2014/chart" uri="{C3380CC4-5D6E-409C-BE32-E72D297353CC}">
                <c16:uniqueId val="{00000013-C7A6-41D6-8E02-335B206504B2}"/>
              </c:ext>
            </c:extLst>
          </c:dPt>
          <c:dPt>
            <c:idx val="1"/>
            <c:bubble3D val="0"/>
            <c:spPr>
              <a:solidFill>
                <a:schemeClr val="accent2"/>
              </a:solidFill>
            </c:spPr>
            <c:extLst>
              <c:ext xmlns:c16="http://schemas.microsoft.com/office/drawing/2014/chart" uri="{C3380CC4-5D6E-409C-BE32-E72D297353CC}">
                <c16:uniqueId val="{00000015-C7A6-41D6-8E02-335B206504B2}"/>
              </c:ext>
            </c:extLst>
          </c:dPt>
          <c:dPt>
            <c:idx val="2"/>
            <c:bubble3D val="0"/>
            <c:spPr>
              <a:solidFill>
                <a:schemeClr val="accent3"/>
              </a:solidFill>
            </c:spPr>
            <c:extLst>
              <c:ext xmlns:c16="http://schemas.microsoft.com/office/drawing/2014/chart" uri="{C3380CC4-5D6E-409C-BE32-E72D297353CC}">
                <c16:uniqueId val="{00000017-C7A6-41D6-8E02-335B206504B2}"/>
              </c:ext>
            </c:extLst>
          </c:dPt>
          <c:dPt>
            <c:idx val="3"/>
            <c:bubble3D val="0"/>
            <c:spPr>
              <a:solidFill>
                <a:schemeClr val="accent4"/>
              </a:solidFill>
            </c:spPr>
            <c:extLst>
              <c:ext xmlns:c16="http://schemas.microsoft.com/office/drawing/2014/chart" uri="{C3380CC4-5D6E-409C-BE32-E72D297353CC}">
                <c16:uniqueId val="{00000019-C7A6-41D6-8E02-335B206504B2}"/>
              </c:ext>
            </c:extLst>
          </c:dPt>
          <c:dPt>
            <c:idx val="4"/>
            <c:bubble3D val="0"/>
            <c:spPr>
              <a:solidFill>
                <a:schemeClr val="accent5"/>
              </a:solidFill>
            </c:spPr>
            <c:extLst>
              <c:ext xmlns:c16="http://schemas.microsoft.com/office/drawing/2014/chart" uri="{C3380CC4-5D6E-409C-BE32-E72D297353CC}">
                <c16:uniqueId val="{0000001B-C7A6-41D6-8E02-335B206504B2}"/>
              </c:ext>
            </c:extLst>
          </c:dPt>
          <c:dPt>
            <c:idx val="5"/>
            <c:bubble3D val="0"/>
            <c:spPr>
              <a:solidFill>
                <a:schemeClr val="accent6"/>
              </a:solidFill>
            </c:spPr>
            <c:extLst>
              <c:ext xmlns:c16="http://schemas.microsoft.com/office/drawing/2014/chart" uri="{C3380CC4-5D6E-409C-BE32-E72D297353CC}">
                <c16:uniqueId val="{0000001D-C7A6-41D6-8E02-335B206504B2}"/>
              </c:ext>
            </c:extLst>
          </c:dPt>
          <c:dPt>
            <c:idx val="6"/>
            <c:bubble3D val="0"/>
            <c:spPr>
              <a:solidFill>
                <a:srgbClr val="F0948F"/>
              </a:solidFill>
            </c:spPr>
            <c:extLst>
              <c:ext xmlns:c16="http://schemas.microsoft.com/office/drawing/2014/chart" uri="{C3380CC4-5D6E-409C-BE32-E72D297353CC}">
                <c16:uniqueId val="{0000001F-C7A6-41D6-8E02-335B206504B2}"/>
              </c:ext>
            </c:extLst>
          </c:dPt>
          <c:dPt>
            <c:idx val="7"/>
            <c:bubble3D val="0"/>
            <c:spPr>
              <a:solidFill>
                <a:srgbClr val="F7C9C7"/>
              </a:solidFill>
            </c:spPr>
            <c:extLst>
              <c:ext xmlns:c16="http://schemas.microsoft.com/office/drawing/2014/chart" uri="{C3380CC4-5D6E-409C-BE32-E72D297353CC}">
                <c16:uniqueId val="{00000021-C7A6-41D6-8E02-335B206504B2}"/>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2-C7A6-41D6-8E02-335B206504B2}"/>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FDB7-49D5-B805-7FABAC77FD8B}"/>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FDB7-49D5-B805-7FABAC77FD8B}"/>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FDB7-49D5-B805-7FABAC77FD8B}"/>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FDB7-49D5-B805-7FABAC77FD8B}"/>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FDB7-49D5-B805-7FABAC77FD8B}"/>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FDB7-49D5-B805-7FABAC77FD8B}"/>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FDB7-49D5-B805-7FABAC77FD8B}"/>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FDB7-49D5-B805-7FABAC77FD8B}"/>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FDB7-49D5-B805-7FABAC77FD8B}"/>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FDB7-49D5-B805-7FABAC77FD8B}"/>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FDB7-49D5-B805-7FABAC77FD8B}"/>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FDB7-49D5-B805-7FABAC77FD8B}"/>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FDB7-49D5-B805-7FABAC77FD8B}"/>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FDB7-49D5-B805-7FABAC77FD8B}"/>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FDB7-49D5-B805-7FABAC77FD8B}"/>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FDB7-49D5-B805-7FABAC77FD8B}"/>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4E3-4E6B-A9A6-15C8143D0876}"/>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4E3-4E6B-A9A6-15C8143D0876}"/>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4E3-4E6B-A9A6-15C8143D0876}"/>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4E3-4E6B-A9A6-15C8143D0876}"/>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4E3-4E6B-A9A6-15C8143D0876}"/>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4E3-4E6B-A9A6-15C8143D0876}"/>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4E3-4E6B-A9A6-15C8143D0876}"/>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4E3-4E6B-A9A6-15C8143D0876}"/>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4E3-4E6B-A9A6-15C8143D0876}"/>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4E3-4E6B-A9A6-15C8143D0876}"/>
            </c:ext>
          </c:extLst>
        </c:ser>
        <c:ser>
          <c:idx val="10"/>
          <c:order val="10"/>
          <c:tx>
            <c:strRef>
              <c:f>'4.1'!$O$18</c:f>
              <c:strCache>
                <c:ptCount val="1"/>
              </c:strCache>
            </c:strRef>
          </c:tx>
          <c:spPr>
            <a:solidFill>
              <a:srgbClr val="D0D0D0"/>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4E3-4E6B-A9A6-15C8143D0876}"/>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4E3-4E6B-A9A6-15C8143D0876}"/>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4E3-4E6B-A9A6-15C8143D0876}"/>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4E3-4E6B-A9A6-15C8143D0876}"/>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4E3-4E6B-A9A6-15C8143D0876}"/>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64E3-4E6B-A9A6-15C8143D0876}"/>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2.4453030715926344E-3"/>
          <c:y val="6.5974249454567825E-3"/>
        </c:manualLayout>
      </c:layout>
      <c:overlay val="0"/>
    </c:title>
    <c:autoTitleDeleted val="0"/>
    <c:plotArea>
      <c:layout>
        <c:manualLayout>
          <c:layoutTarget val="inner"/>
          <c:xMode val="edge"/>
          <c:yMode val="edge"/>
          <c:x val="7.9259161287294724E-2"/>
          <c:y val="0.23606582111367816"/>
          <c:w val="0.6823276432164449"/>
          <c:h val="0.58985336413786604"/>
        </c:manualLayout>
      </c:layout>
      <c:barChart>
        <c:barDir val="col"/>
        <c:grouping val="stacked"/>
        <c:varyColors val="0"/>
        <c:ser>
          <c:idx val="0"/>
          <c:order val="0"/>
          <c:tx>
            <c:strRef>
              <c:f>'8.7'!$A$27</c:f>
              <c:strCache>
                <c:ptCount val="1"/>
                <c:pt idx="0">
                  <c:v>Průmysl</c:v>
                </c:pt>
              </c:strCache>
            </c:strRef>
          </c:tx>
          <c:invertIfNegative val="0"/>
          <c:cat>
            <c:strRef>
              <c:f>'8.7'!$C$38:$E$38</c:f>
              <c:strCache>
                <c:ptCount val="3"/>
                <c:pt idx="0">
                  <c:v>Leden</c:v>
                </c:pt>
                <c:pt idx="1">
                  <c:v>Únor</c:v>
                </c:pt>
                <c:pt idx="2">
                  <c:v>Březen</c:v>
                </c:pt>
              </c:strCache>
            </c:strRef>
          </c:cat>
          <c:val>
            <c:numRef>
              <c:f>('8.7'!$B$27,'8.7'!$D$27,'8.7'!$F$27)</c:f>
              <c:numCache>
                <c:formatCode>#,##0.0</c:formatCode>
                <c:ptCount val="3"/>
                <c:pt idx="0">
                  <c:v>24302.188999999998</c:v>
                </c:pt>
                <c:pt idx="1">
                  <c:v>24829.737000000001</c:v>
                </c:pt>
                <c:pt idx="2">
                  <c:v>21929.99</c:v>
                </c:pt>
              </c:numCache>
            </c:numRef>
          </c:val>
          <c:extLst>
            <c:ext xmlns:c16="http://schemas.microsoft.com/office/drawing/2014/chart" uri="{C3380CC4-5D6E-409C-BE32-E72D297353CC}">
              <c16:uniqueId val="{00000000-5883-4244-B438-4F47DB704ED5}"/>
            </c:ext>
          </c:extLst>
        </c:ser>
        <c:ser>
          <c:idx val="1"/>
          <c:order val="1"/>
          <c:tx>
            <c:strRef>
              <c:f>'8.7'!$A$28</c:f>
              <c:strCache>
                <c:ptCount val="1"/>
                <c:pt idx="0">
                  <c:v>Energetika</c:v>
                </c:pt>
              </c:strCache>
            </c:strRef>
          </c:tx>
          <c:invertIfNegative val="0"/>
          <c:cat>
            <c:strRef>
              <c:f>'8.7'!$C$38:$E$38</c:f>
              <c:strCache>
                <c:ptCount val="3"/>
                <c:pt idx="0">
                  <c:v>Leden</c:v>
                </c:pt>
                <c:pt idx="1">
                  <c:v>Únor</c:v>
                </c:pt>
                <c:pt idx="2">
                  <c:v>Březen</c:v>
                </c:pt>
              </c:strCache>
            </c:strRef>
          </c:cat>
          <c:val>
            <c:numRef>
              <c:f>('8.7'!$B$28,'8.7'!$D$28,'8.7'!$F$28)</c:f>
              <c:numCache>
                <c:formatCode>#,##0.0</c:formatCode>
                <c:ptCount val="3"/>
                <c:pt idx="0">
                  <c:v>439</c:v>
                </c:pt>
                <c:pt idx="1">
                  <c:v>420</c:v>
                </c:pt>
                <c:pt idx="2">
                  <c:v>366</c:v>
                </c:pt>
              </c:numCache>
            </c:numRef>
          </c:val>
          <c:extLst>
            <c:ext xmlns:c16="http://schemas.microsoft.com/office/drawing/2014/chart" uri="{C3380CC4-5D6E-409C-BE32-E72D297353CC}">
              <c16:uniqueId val="{00000001-5883-4244-B438-4F47DB704ED5}"/>
            </c:ext>
          </c:extLst>
        </c:ser>
        <c:ser>
          <c:idx val="2"/>
          <c:order val="2"/>
          <c:tx>
            <c:strRef>
              <c:f>'8.7'!$A$29</c:f>
              <c:strCache>
                <c:ptCount val="1"/>
                <c:pt idx="0">
                  <c:v>Doprava</c:v>
                </c:pt>
              </c:strCache>
            </c:strRef>
          </c:tx>
          <c:invertIfNegative val="0"/>
          <c:cat>
            <c:strRef>
              <c:f>'8.7'!$C$38:$E$38</c:f>
              <c:strCache>
                <c:ptCount val="3"/>
                <c:pt idx="0">
                  <c:v>Leden</c:v>
                </c:pt>
                <c:pt idx="1">
                  <c:v>Únor</c:v>
                </c:pt>
                <c:pt idx="2">
                  <c:v>Březen</c:v>
                </c:pt>
              </c:strCache>
            </c:strRef>
          </c:cat>
          <c:val>
            <c:numRef>
              <c:f>('8.7'!$B$29,'8.7'!$D$29,'8.7'!$F$29)</c:f>
              <c:numCache>
                <c:formatCode>#,##0.0</c:formatCode>
                <c:ptCount val="3"/>
                <c:pt idx="0">
                  <c:v>1075</c:v>
                </c:pt>
                <c:pt idx="1">
                  <c:v>1041</c:v>
                </c:pt>
                <c:pt idx="2">
                  <c:v>824</c:v>
                </c:pt>
              </c:numCache>
            </c:numRef>
          </c:val>
          <c:extLst>
            <c:ext xmlns:c16="http://schemas.microsoft.com/office/drawing/2014/chart" uri="{C3380CC4-5D6E-409C-BE32-E72D297353CC}">
              <c16:uniqueId val="{00000002-5883-4244-B438-4F47DB704ED5}"/>
            </c:ext>
          </c:extLst>
        </c:ser>
        <c:ser>
          <c:idx val="3"/>
          <c:order val="3"/>
          <c:tx>
            <c:strRef>
              <c:f>'8.7'!$A$30</c:f>
              <c:strCache>
                <c:ptCount val="1"/>
                <c:pt idx="0">
                  <c:v>Stavebnictví</c:v>
                </c:pt>
              </c:strCache>
            </c:strRef>
          </c:tx>
          <c:invertIfNegative val="0"/>
          <c:cat>
            <c:strRef>
              <c:f>'8.7'!$C$38:$E$38</c:f>
              <c:strCache>
                <c:ptCount val="3"/>
                <c:pt idx="0">
                  <c:v>Leden</c:v>
                </c:pt>
                <c:pt idx="1">
                  <c:v>Únor</c:v>
                </c:pt>
                <c:pt idx="2">
                  <c:v>Březen</c:v>
                </c:pt>
              </c:strCache>
            </c:strRef>
          </c:cat>
          <c:val>
            <c:numRef>
              <c:f>('8.7'!$B$30,'8.7'!$D$30,'8.7'!$F$30)</c:f>
              <c:numCache>
                <c:formatCode>#,##0.0</c:formatCode>
                <c:ptCount val="3"/>
                <c:pt idx="0">
                  <c:v>239.8</c:v>
                </c:pt>
                <c:pt idx="1">
                  <c:v>311.10000000000002</c:v>
                </c:pt>
                <c:pt idx="2">
                  <c:v>284</c:v>
                </c:pt>
              </c:numCache>
            </c:numRef>
          </c:val>
          <c:extLst>
            <c:ext xmlns:c16="http://schemas.microsoft.com/office/drawing/2014/chart" uri="{C3380CC4-5D6E-409C-BE32-E72D297353CC}">
              <c16:uniqueId val="{00000003-5883-4244-B438-4F47DB704ED5}"/>
            </c:ext>
          </c:extLst>
        </c:ser>
        <c:ser>
          <c:idx val="4"/>
          <c:order val="4"/>
          <c:tx>
            <c:strRef>
              <c:f>'8.7'!$A$31</c:f>
              <c:strCache>
                <c:ptCount val="1"/>
                <c:pt idx="0">
                  <c:v>Zemědělství a lesnictví</c:v>
                </c:pt>
              </c:strCache>
            </c:strRef>
          </c:tx>
          <c:spPr>
            <a:solidFill>
              <a:schemeClr val="accent5"/>
            </a:solidFill>
          </c:spPr>
          <c:invertIfNegative val="0"/>
          <c:cat>
            <c:strRef>
              <c:f>'8.7'!$C$38:$E$38</c:f>
              <c:strCache>
                <c:ptCount val="3"/>
                <c:pt idx="0">
                  <c:v>Leden</c:v>
                </c:pt>
                <c:pt idx="1">
                  <c:v>Únor</c:v>
                </c:pt>
                <c:pt idx="2">
                  <c:v>Březen</c:v>
                </c:pt>
              </c:strCache>
            </c:strRef>
          </c:cat>
          <c:val>
            <c:numRef>
              <c:f>('8.7'!$B$31,'8.7'!$D$31,'8.7'!$F$31)</c:f>
              <c:numCache>
                <c:formatCode>#,##0.0</c:formatCode>
                <c:ptCount val="3"/>
                <c:pt idx="0">
                  <c:v>974.54</c:v>
                </c:pt>
                <c:pt idx="1">
                  <c:v>917.75</c:v>
                </c:pt>
                <c:pt idx="2">
                  <c:v>1106.2</c:v>
                </c:pt>
              </c:numCache>
            </c:numRef>
          </c:val>
          <c:extLst>
            <c:ext xmlns:c16="http://schemas.microsoft.com/office/drawing/2014/chart" uri="{C3380CC4-5D6E-409C-BE32-E72D297353CC}">
              <c16:uniqueId val="{00000004-5883-4244-B438-4F47DB704ED5}"/>
            </c:ext>
          </c:extLst>
        </c:ser>
        <c:ser>
          <c:idx val="5"/>
          <c:order val="5"/>
          <c:tx>
            <c:strRef>
              <c:f>'8.7'!$A$32</c:f>
              <c:strCache>
                <c:ptCount val="1"/>
                <c:pt idx="0">
                  <c:v>Domácnosti</c:v>
                </c:pt>
              </c:strCache>
            </c:strRef>
          </c:tx>
          <c:spPr>
            <a:solidFill>
              <a:schemeClr val="accent6"/>
            </a:solidFill>
          </c:spPr>
          <c:invertIfNegative val="0"/>
          <c:cat>
            <c:strRef>
              <c:f>'8.7'!$C$38:$E$38</c:f>
              <c:strCache>
                <c:ptCount val="3"/>
                <c:pt idx="0">
                  <c:v>Leden</c:v>
                </c:pt>
                <c:pt idx="1">
                  <c:v>Únor</c:v>
                </c:pt>
                <c:pt idx="2">
                  <c:v>Březen</c:v>
                </c:pt>
              </c:strCache>
            </c:strRef>
          </c:cat>
          <c:val>
            <c:numRef>
              <c:f>('8.7'!$B$32,'8.7'!$D$32,'8.7'!$F$32)</c:f>
              <c:numCache>
                <c:formatCode>#,##0.0</c:formatCode>
                <c:ptCount val="3"/>
                <c:pt idx="0">
                  <c:v>135303.29700000002</c:v>
                </c:pt>
                <c:pt idx="1">
                  <c:v>124627.59999999999</c:v>
                </c:pt>
                <c:pt idx="2">
                  <c:v>112741.66100000001</c:v>
                </c:pt>
              </c:numCache>
            </c:numRef>
          </c:val>
          <c:extLst>
            <c:ext xmlns:c16="http://schemas.microsoft.com/office/drawing/2014/chart" uri="{C3380CC4-5D6E-409C-BE32-E72D297353CC}">
              <c16:uniqueId val="{00000005-5883-4244-B438-4F47DB704ED5}"/>
            </c:ext>
          </c:extLst>
        </c:ser>
        <c:ser>
          <c:idx val="6"/>
          <c:order val="6"/>
          <c:tx>
            <c:strRef>
              <c:f>'8.7'!$A$33</c:f>
              <c:strCache>
                <c:ptCount val="1"/>
                <c:pt idx="0">
                  <c:v>Obchod, služby, školství, zdravotnictví</c:v>
                </c:pt>
              </c:strCache>
            </c:strRef>
          </c:tx>
          <c:spPr>
            <a:solidFill>
              <a:srgbClr val="F0948F"/>
            </a:solidFill>
          </c:spPr>
          <c:invertIfNegative val="0"/>
          <c:cat>
            <c:strRef>
              <c:f>'8.7'!$C$38:$E$38</c:f>
              <c:strCache>
                <c:ptCount val="3"/>
                <c:pt idx="0">
                  <c:v>Leden</c:v>
                </c:pt>
                <c:pt idx="1">
                  <c:v>Únor</c:v>
                </c:pt>
                <c:pt idx="2">
                  <c:v>Březen</c:v>
                </c:pt>
              </c:strCache>
            </c:strRef>
          </c:cat>
          <c:val>
            <c:numRef>
              <c:f>('8.7'!$B$33,'8.7'!$D$33,'8.7'!$F$33)</c:f>
              <c:numCache>
                <c:formatCode>#,##0.0</c:formatCode>
                <c:ptCount val="3"/>
                <c:pt idx="0">
                  <c:v>82014.807000000015</c:v>
                </c:pt>
                <c:pt idx="1">
                  <c:v>78267.98</c:v>
                </c:pt>
                <c:pt idx="2">
                  <c:v>72821.754000000001</c:v>
                </c:pt>
              </c:numCache>
            </c:numRef>
          </c:val>
          <c:extLst>
            <c:ext xmlns:c16="http://schemas.microsoft.com/office/drawing/2014/chart" uri="{C3380CC4-5D6E-409C-BE32-E72D297353CC}">
              <c16:uniqueId val="{00000006-5883-4244-B438-4F47DB704ED5}"/>
            </c:ext>
          </c:extLst>
        </c:ser>
        <c:ser>
          <c:idx val="7"/>
          <c:order val="7"/>
          <c:tx>
            <c:strRef>
              <c:f>'8.7'!$A$34</c:f>
              <c:strCache>
                <c:ptCount val="1"/>
                <c:pt idx="0">
                  <c:v>Ostatní</c:v>
                </c:pt>
              </c:strCache>
            </c:strRef>
          </c:tx>
          <c:spPr>
            <a:solidFill>
              <a:srgbClr val="F7C9C7"/>
            </a:solidFill>
          </c:spPr>
          <c:invertIfNegative val="0"/>
          <c:cat>
            <c:strRef>
              <c:f>'8.7'!$C$38:$E$38</c:f>
              <c:strCache>
                <c:ptCount val="3"/>
                <c:pt idx="0">
                  <c:v>Leden</c:v>
                </c:pt>
                <c:pt idx="1">
                  <c:v>Únor</c:v>
                </c:pt>
                <c:pt idx="2">
                  <c:v>Březen</c:v>
                </c:pt>
              </c:strCache>
            </c:strRef>
          </c:cat>
          <c:val>
            <c:numRef>
              <c:f>('8.7'!$B$34,'8.7'!$D$34,'8.7'!$F$34)</c:f>
              <c:numCache>
                <c:formatCode>#,##0.0</c:formatCode>
                <c:ptCount val="3"/>
                <c:pt idx="0">
                  <c:v>1699.1589999999981</c:v>
                </c:pt>
                <c:pt idx="1">
                  <c:v>1534.962</c:v>
                </c:pt>
                <c:pt idx="2">
                  <c:v>1462.8510000000001</c:v>
                </c:pt>
              </c:numCache>
            </c:numRef>
          </c:val>
          <c:extLst>
            <c:ext xmlns:c16="http://schemas.microsoft.com/office/drawing/2014/chart" uri="{C3380CC4-5D6E-409C-BE32-E72D297353CC}">
              <c16:uniqueId val="{00000007-5883-4244-B438-4F47DB704ED5}"/>
            </c:ext>
          </c:extLst>
        </c:ser>
        <c:dLbls>
          <c:showLegendKey val="0"/>
          <c:showVal val="0"/>
          <c:showCatName val="0"/>
          <c:showSerName val="0"/>
          <c:showPercent val="0"/>
          <c:showBubbleSize val="0"/>
        </c:dLbls>
        <c:gapWidth val="50"/>
        <c:overlap val="100"/>
        <c:axId val="287930624"/>
        <c:axId val="287936512"/>
      </c:barChart>
      <c:catAx>
        <c:axId val="28793062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936512"/>
        <c:crosses val="autoZero"/>
        <c:auto val="1"/>
        <c:lblAlgn val="ctr"/>
        <c:lblOffset val="100"/>
        <c:noMultiLvlLbl val="0"/>
      </c:catAx>
      <c:valAx>
        <c:axId val="287936512"/>
        <c:scaling>
          <c:orientation val="minMax"/>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930624"/>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4.3058406479069117E-4"/>
          <c:y val="0"/>
        </c:manualLayout>
      </c:layout>
      <c:overlay val="0"/>
    </c:title>
    <c:autoTitleDeleted val="0"/>
    <c:plotArea>
      <c:layout>
        <c:manualLayout>
          <c:layoutTarget val="inner"/>
          <c:xMode val="edge"/>
          <c:yMode val="edge"/>
          <c:x val="8.7277624328372563E-2"/>
          <c:y val="0.22826396700412449"/>
          <c:w val="0.86679862645627792"/>
          <c:h val="0.27543687465053568"/>
        </c:manualLayout>
      </c:layout>
      <c:barChart>
        <c:barDir val="bar"/>
        <c:grouping val="clustered"/>
        <c:varyColors val="0"/>
        <c:ser>
          <c:idx val="0"/>
          <c:order val="0"/>
          <c:tx>
            <c:strRef>
              <c:f>'8.7'!$A$38</c:f>
              <c:strCache>
                <c:ptCount val="1"/>
                <c:pt idx="0">
                  <c:v>Instalovaný výkon</c:v>
                </c:pt>
              </c:strCache>
            </c:strRef>
          </c:tx>
          <c:invertIfNegative val="0"/>
          <c:val>
            <c:numRef>
              <c:f>'8.7'!$B$38</c:f>
              <c:numCache>
                <c:formatCode>0.0%</c:formatCode>
                <c:ptCount val="1"/>
                <c:pt idx="0">
                  <c:v>1.1779896958872242E-2</c:v>
                </c:pt>
              </c:numCache>
            </c:numRef>
          </c:val>
          <c:extLst>
            <c:ext xmlns:c16="http://schemas.microsoft.com/office/drawing/2014/chart" uri="{C3380CC4-5D6E-409C-BE32-E72D297353CC}">
              <c16:uniqueId val="{00000000-CEA9-4A0F-82BA-035962860AF3}"/>
            </c:ext>
          </c:extLst>
        </c:ser>
        <c:ser>
          <c:idx val="1"/>
          <c:order val="1"/>
          <c:tx>
            <c:strRef>
              <c:f>'8.7'!$A$39</c:f>
              <c:strCache>
                <c:ptCount val="1"/>
                <c:pt idx="0">
                  <c:v>Výroba tepla brutto</c:v>
                </c:pt>
              </c:strCache>
            </c:strRef>
          </c:tx>
          <c:invertIfNegative val="0"/>
          <c:val>
            <c:numRef>
              <c:f>'8.7'!$B$39</c:f>
              <c:numCache>
                <c:formatCode>0.0%</c:formatCode>
                <c:ptCount val="1"/>
                <c:pt idx="0">
                  <c:v>1.7476261829646237E-2</c:v>
                </c:pt>
              </c:numCache>
            </c:numRef>
          </c:val>
          <c:extLst>
            <c:ext xmlns:c16="http://schemas.microsoft.com/office/drawing/2014/chart" uri="{C3380CC4-5D6E-409C-BE32-E72D297353CC}">
              <c16:uniqueId val="{00000001-CEA9-4A0F-82BA-035962860AF3}"/>
            </c:ext>
          </c:extLst>
        </c:ser>
        <c:ser>
          <c:idx val="2"/>
          <c:order val="2"/>
          <c:tx>
            <c:strRef>
              <c:f>'8.7'!$A$40</c:f>
              <c:strCache>
                <c:ptCount val="1"/>
                <c:pt idx="0">
                  <c:v>Dodávky tepla</c:v>
                </c:pt>
              </c:strCache>
            </c:strRef>
          </c:tx>
          <c:invertIfNegative val="0"/>
          <c:val>
            <c:numRef>
              <c:f>'8.7'!$B$40</c:f>
              <c:numCache>
                <c:formatCode>0.0%</c:formatCode>
                <c:ptCount val="1"/>
                <c:pt idx="0">
                  <c:v>2.4663393806413299E-2</c:v>
                </c:pt>
              </c:numCache>
            </c:numRef>
          </c:val>
          <c:extLst>
            <c:ext xmlns:c16="http://schemas.microsoft.com/office/drawing/2014/chart" uri="{C3380CC4-5D6E-409C-BE32-E72D297353CC}">
              <c16:uniqueId val="{00000002-CEA9-4A0F-82BA-035962860AF3}"/>
            </c:ext>
          </c:extLst>
        </c:ser>
        <c:dLbls>
          <c:showLegendKey val="0"/>
          <c:showVal val="0"/>
          <c:showCatName val="0"/>
          <c:showSerName val="0"/>
          <c:showPercent val="0"/>
          <c:showBubbleSize val="0"/>
        </c:dLbls>
        <c:gapWidth val="150"/>
        <c:axId val="287971584"/>
        <c:axId val="287973376"/>
      </c:barChart>
      <c:catAx>
        <c:axId val="287971584"/>
        <c:scaling>
          <c:orientation val="maxMin"/>
        </c:scaling>
        <c:delete val="0"/>
        <c:axPos val="l"/>
        <c:numFmt formatCode="General" sourceLinked="1"/>
        <c:majorTickMark val="none"/>
        <c:minorTickMark val="none"/>
        <c:tickLblPos val="none"/>
        <c:crossAx val="287973376"/>
        <c:crosses val="autoZero"/>
        <c:auto val="1"/>
        <c:lblAlgn val="ctr"/>
        <c:lblOffset val="100"/>
        <c:noMultiLvlLbl val="0"/>
      </c:catAx>
      <c:valAx>
        <c:axId val="287973376"/>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7971584"/>
        <c:crosses val="max"/>
        <c:crossBetween val="between"/>
        <c:majorUnit val="0.1"/>
      </c:valAx>
    </c:plotArea>
    <c:legend>
      <c:legendPos val="b"/>
      <c:layout>
        <c:manualLayout>
          <c:xMode val="edge"/>
          <c:yMode val="edge"/>
          <c:x val="6.9808027923211171E-3"/>
          <c:y val="0.69218722659667542"/>
          <c:w val="0.63699220843467863"/>
          <c:h val="0.2284476352028839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4.2166403388874361E-3"/>
          <c:y val="1.9059821174489368E-2"/>
        </c:manualLayout>
      </c:layout>
      <c:overlay val="0"/>
    </c:title>
    <c:autoTitleDeleted val="0"/>
    <c:plotArea>
      <c:layout>
        <c:manualLayout>
          <c:layoutTarget val="inner"/>
          <c:xMode val="edge"/>
          <c:yMode val="edge"/>
          <c:x val="0.10364810906280163"/>
          <c:y val="0.22691036764352365"/>
          <c:w val="0.85638821011341448"/>
          <c:h val="0.58167408849276936"/>
        </c:manualLayout>
      </c:layout>
      <c:barChart>
        <c:barDir val="col"/>
        <c:grouping val="stacked"/>
        <c:varyColors val="0"/>
        <c:ser>
          <c:idx val="0"/>
          <c:order val="0"/>
          <c:tx>
            <c:strRef>
              <c:f>'8.7'!$A$10</c:f>
              <c:strCache>
                <c:ptCount val="1"/>
                <c:pt idx="0">
                  <c:v>Biomasa</c:v>
                </c:pt>
              </c:strCache>
            </c:strRef>
          </c:tx>
          <c:spPr>
            <a:solidFill>
              <a:srgbClr val="23315F"/>
            </a:solidFill>
          </c:spPr>
          <c:invertIfNegative val="0"/>
          <c:cat>
            <c:strRef>
              <c:f>'8.7'!$C$38:$E$38</c:f>
              <c:strCache>
                <c:ptCount val="3"/>
                <c:pt idx="0">
                  <c:v>Leden</c:v>
                </c:pt>
                <c:pt idx="1">
                  <c:v>Únor</c:v>
                </c:pt>
                <c:pt idx="2">
                  <c:v>Březen</c:v>
                </c:pt>
              </c:strCache>
            </c:strRef>
          </c:cat>
          <c:val>
            <c:numRef>
              <c:f>('8.7'!$B$10,'8.7'!$D$10,'8.7'!$F$10)</c:f>
              <c:numCache>
                <c:formatCode>#,##0.0</c:formatCode>
                <c:ptCount val="3"/>
                <c:pt idx="0">
                  <c:v>0</c:v>
                </c:pt>
                <c:pt idx="1">
                  <c:v>0</c:v>
                </c:pt>
                <c:pt idx="2">
                  <c:v>699.22900000000004</c:v>
                </c:pt>
              </c:numCache>
            </c:numRef>
          </c:val>
          <c:extLst>
            <c:ext xmlns:c16="http://schemas.microsoft.com/office/drawing/2014/chart" uri="{C3380CC4-5D6E-409C-BE32-E72D297353CC}">
              <c16:uniqueId val="{00000000-5BFD-4DCF-A958-59F74F1F0970}"/>
            </c:ext>
          </c:extLst>
        </c:ser>
        <c:ser>
          <c:idx val="1"/>
          <c:order val="1"/>
          <c:tx>
            <c:strRef>
              <c:f>'8.7'!$A$11</c:f>
              <c:strCache>
                <c:ptCount val="1"/>
                <c:pt idx="0">
                  <c:v>Bioplyn</c:v>
                </c:pt>
              </c:strCache>
            </c:strRef>
          </c:tx>
          <c:spPr>
            <a:solidFill>
              <a:srgbClr val="5A6588"/>
            </a:solidFill>
          </c:spPr>
          <c:invertIfNegative val="0"/>
          <c:cat>
            <c:strRef>
              <c:f>'8.7'!$C$38:$E$38</c:f>
              <c:strCache>
                <c:ptCount val="3"/>
                <c:pt idx="0">
                  <c:v>Leden</c:v>
                </c:pt>
                <c:pt idx="1">
                  <c:v>Únor</c:v>
                </c:pt>
                <c:pt idx="2">
                  <c:v>Březen</c:v>
                </c:pt>
              </c:strCache>
            </c:strRef>
          </c:cat>
          <c:val>
            <c:numRef>
              <c:f>('8.7'!$B$11,'8.7'!$D$11,'8.7'!$F$11)</c:f>
              <c:numCache>
                <c:formatCode>#,##0.0</c:formatCode>
                <c:ptCount val="3"/>
                <c:pt idx="0">
                  <c:v>974.54</c:v>
                </c:pt>
                <c:pt idx="1">
                  <c:v>917.75</c:v>
                </c:pt>
                <c:pt idx="2">
                  <c:v>1106.2</c:v>
                </c:pt>
              </c:numCache>
            </c:numRef>
          </c:val>
          <c:extLst>
            <c:ext xmlns:c16="http://schemas.microsoft.com/office/drawing/2014/chart" uri="{C3380CC4-5D6E-409C-BE32-E72D297353CC}">
              <c16:uniqueId val="{00000001-5BFD-4DCF-A958-59F74F1F0970}"/>
            </c:ext>
          </c:extLst>
        </c:ser>
        <c:ser>
          <c:idx val="2"/>
          <c:order val="2"/>
          <c:tx>
            <c:strRef>
              <c:f>'8.7'!$A$12</c:f>
              <c:strCache>
                <c:ptCount val="1"/>
                <c:pt idx="0">
                  <c:v>Černé uhlí</c:v>
                </c:pt>
              </c:strCache>
            </c:strRef>
          </c:tx>
          <c:spPr>
            <a:solidFill>
              <a:srgbClr val="9198B0"/>
            </a:solidFill>
          </c:spPr>
          <c:invertIfNegative val="0"/>
          <c:cat>
            <c:strRef>
              <c:f>'8.7'!$C$38:$E$38</c:f>
              <c:strCache>
                <c:ptCount val="3"/>
                <c:pt idx="0">
                  <c:v>Leden</c:v>
                </c:pt>
                <c:pt idx="1">
                  <c:v>Únor</c:v>
                </c:pt>
                <c:pt idx="2">
                  <c:v>Březen</c:v>
                </c:pt>
              </c:strCache>
            </c:strRef>
          </c:cat>
          <c:val>
            <c:numRef>
              <c:f>('8.7'!$B$12,'8.7'!$D$12,'8.7'!$F$12)</c:f>
              <c:numCache>
                <c:formatCode>#,##0.0</c:formatCode>
                <c:ptCount val="3"/>
                <c:pt idx="0">
                  <c:v>0</c:v>
                </c:pt>
                <c:pt idx="1">
                  <c:v>0</c:v>
                </c:pt>
                <c:pt idx="2">
                  <c:v>0</c:v>
                </c:pt>
              </c:numCache>
            </c:numRef>
          </c:val>
          <c:extLst>
            <c:ext xmlns:c16="http://schemas.microsoft.com/office/drawing/2014/chart" uri="{C3380CC4-5D6E-409C-BE32-E72D297353CC}">
              <c16:uniqueId val="{00000002-5BFD-4DCF-A958-59F74F1F0970}"/>
            </c:ext>
          </c:extLst>
        </c:ser>
        <c:ser>
          <c:idx val="3"/>
          <c:order val="3"/>
          <c:tx>
            <c:strRef>
              <c:f>'8.7'!$A$13</c:f>
              <c:strCache>
                <c:ptCount val="1"/>
                <c:pt idx="0">
                  <c:v>Elektrická energie</c:v>
                </c:pt>
              </c:strCache>
            </c:strRef>
          </c:tx>
          <c:spPr>
            <a:solidFill>
              <a:srgbClr val="C8CBD7"/>
            </a:solidFill>
          </c:spPr>
          <c:invertIfNegative val="0"/>
          <c:cat>
            <c:strRef>
              <c:f>'8.7'!$C$38:$E$38</c:f>
              <c:strCache>
                <c:ptCount val="3"/>
                <c:pt idx="0">
                  <c:v>Leden</c:v>
                </c:pt>
                <c:pt idx="1">
                  <c:v>Únor</c:v>
                </c:pt>
                <c:pt idx="2">
                  <c:v>Březen</c:v>
                </c:pt>
              </c:strCache>
            </c:strRef>
          </c:cat>
          <c:val>
            <c:numRef>
              <c:f>('8.7'!$B$13,'8.7'!$D$13,'8.7'!$F$13)</c:f>
              <c:numCache>
                <c:formatCode>#,##0.0</c:formatCode>
                <c:ptCount val="3"/>
                <c:pt idx="0">
                  <c:v>0</c:v>
                </c:pt>
                <c:pt idx="1">
                  <c:v>0</c:v>
                </c:pt>
                <c:pt idx="2">
                  <c:v>0</c:v>
                </c:pt>
              </c:numCache>
            </c:numRef>
          </c:val>
          <c:extLst>
            <c:ext xmlns:c16="http://schemas.microsoft.com/office/drawing/2014/chart" uri="{C3380CC4-5D6E-409C-BE32-E72D297353CC}">
              <c16:uniqueId val="{00000003-5BFD-4DCF-A958-59F74F1F0970}"/>
            </c:ext>
          </c:extLst>
        </c:ser>
        <c:ser>
          <c:idx val="4"/>
          <c:order val="4"/>
          <c:tx>
            <c:strRef>
              <c:f>'8.7'!$A$14</c:f>
              <c:strCache>
                <c:ptCount val="1"/>
                <c:pt idx="0">
                  <c:v>Energie prostředí (tepelné čerpadlo)</c:v>
                </c:pt>
              </c:strCache>
            </c:strRef>
          </c:tx>
          <c:spPr>
            <a:solidFill>
              <a:srgbClr val="E02C1F"/>
            </a:solidFill>
          </c:spPr>
          <c:invertIfNegative val="0"/>
          <c:cat>
            <c:strRef>
              <c:f>'8.7'!$C$38:$E$38</c:f>
              <c:strCache>
                <c:ptCount val="3"/>
                <c:pt idx="0">
                  <c:v>Leden</c:v>
                </c:pt>
                <c:pt idx="1">
                  <c:v>Únor</c:v>
                </c:pt>
                <c:pt idx="2">
                  <c:v>Březen</c:v>
                </c:pt>
              </c:strCache>
            </c:strRef>
          </c:cat>
          <c:val>
            <c:numRef>
              <c:f>('8.7'!$B$14,'8.7'!$D$14,'8.7'!$F$14)</c:f>
              <c:numCache>
                <c:formatCode>#,##0.0</c:formatCode>
                <c:ptCount val="3"/>
                <c:pt idx="0">
                  <c:v>0</c:v>
                </c:pt>
                <c:pt idx="1">
                  <c:v>0</c:v>
                </c:pt>
                <c:pt idx="2">
                  <c:v>0</c:v>
                </c:pt>
              </c:numCache>
            </c:numRef>
          </c:val>
          <c:extLst>
            <c:ext xmlns:c16="http://schemas.microsoft.com/office/drawing/2014/chart" uri="{C3380CC4-5D6E-409C-BE32-E72D297353CC}">
              <c16:uniqueId val="{00000004-5BFD-4DCF-A958-59F74F1F0970}"/>
            </c:ext>
          </c:extLst>
        </c:ser>
        <c:ser>
          <c:idx val="5"/>
          <c:order val="5"/>
          <c:tx>
            <c:strRef>
              <c:f>'8.7'!$A$15</c:f>
              <c:strCache>
                <c:ptCount val="1"/>
                <c:pt idx="0">
                  <c:v>Energie Slunce (solární kolektor)</c:v>
                </c:pt>
              </c:strCache>
            </c:strRef>
          </c:tx>
          <c:spPr>
            <a:solidFill>
              <a:srgbClr val="E86158"/>
            </a:solidFill>
          </c:spPr>
          <c:invertIfNegative val="0"/>
          <c:cat>
            <c:strRef>
              <c:f>'8.7'!$C$38:$E$38</c:f>
              <c:strCache>
                <c:ptCount val="3"/>
                <c:pt idx="0">
                  <c:v>Leden</c:v>
                </c:pt>
                <c:pt idx="1">
                  <c:v>Únor</c:v>
                </c:pt>
                <c:pt idx="2">
                  <c:v>Březen</c:v>
                </c:pt>
              </c:strCache>
            </c:strRef>
          </c:cat>
          <c:val>
            <c:numRef>
              <c:f>('8.7'!$B$15,'8.7'!$D$15,'8.7'!$F$15)</c:f>
              <c:numCache>
                <c:formatCode>#,##0.0</c:formatCode>
                <c:ptCount val="3"/>
                <c:pt idx="0">
                  <c:v>0</c:v>
                </c:pt>
                <c:pt idx="1">
                  <c:v>0</c:v>
                </c:pt>
                <c:pt idx="2">
                  <c:v>0</c:v>
                </c:pt>
              </c:numCache>
            </c:numRef>
          </c:val>
          <c:extLst>
            <c:ext xmlns:c16="http://schemas.microsoft.com/office/drawing/2014/chart" uri="{C3380CC4-5D6E-409C-BE32-E72D297353CC}">
              <c16:uniqueId val="{00000005-5BFD-4DCF-A958-59F74F1F0970}"/>
            </c:ext>
          </c:extLst>
        </c:ser>
        <c:ser>
          <c:idx val="6"/>
          <c:order val="6"/>
          <c:tx>
            <c:strRef>
              <c:f>'8.7'!$A$16</c:f>
              <c:strCache>
                <c:ptCount val="1"/>
                <c:pt idx="0">
                  <c:v>Hnědé uhlí</c:v>
                </c:pt>
              </c:strCache>
            </c:strRef>
          </c:tx>
          <c:spPr>
            <a:solidFill>
              <a:srgbClr val="F0948F"/>
            </a:solidFill>
          </c:spPr>
          <c:invertIfNegative val="0"/>
          <c:cat>
            <c:strRef>
              <c:f>'8.7'!$C$38:$E$38</c:f>
              <c:strCache>
                <c:ptCount val="3"/>
                <c:pt idx="0">
                  <c:v>Leden</c:v>
                </c:pt>
                <c:pt idx="1">
                  <c:v>Únor</c:v>
                </c:pt>
                <c:pt idx="2">
                  <c:v>Březen</c:v>
                </c:pt>
              </c:strCache>
            </c:strRef>
          </c:cat>
          <c:val>
            <c:numRef>
              <c:f>('8.7'!$B$16,'8.7'!$D$16,'8.7'!$F$16)</c:f>
              <c:numCache>
                <c:formatCode>#,##0.0</c:formatCode>
                <c:ptCount val="3"/>
                <c:pt idx="0">
                  <c:v>10845.272999999999</c:v>
                </c:pt>
                <c:pt idx="1">
                  <c:v>10543.071</c:v>
                </c:pt>
                <c:pt idx="2">
                  <c:v>8646.9549999999999</c:v>
                </c:pt>
              </c:numCache>
            </c:numRef>
          </c:val>
          <c:extLst>
            <c:ext xmlns:c16="http://schemas.microsoft.com/office/drawing/2014/chart" uri="{C3380CC4-5D6E-409C-BE32-E72D297353CC}">
              <c16:uniqueId val="{00000006-5BFD-4DCF-A958-59F74F1F0970}"/>
            </c:ext>
          </c:extLst>
        </c:ser>
        <c:ser>
          <c:idx val="7"/>
          <c:order val="7"/>
          <c:tx>
            <c:strRef>
              <c:f>'8.7'!$A$17</c:f>
              <c:strCache>
                <c:ptCount val="1"/>
                <c:pt idx="0">
                  <c:v>Jaderné palivo</c:v>
                </c:pt>
              </c:strCache>
            </c:strRef>
          </c:tx>
          <c:spPr>
            <a:solidFill>
              <a:srgbClr val="F7C9C7"/>
            </a:solidFill>
          </c:spPr>
          <c:invertIfNegative val="0"/>
          <c:cat>
            <c:strRef>
              <c:f>'8.7'!$C$38:$E$38</c:f>
              <c:strCache>
                <c:ptCount val="3"/>
                <c:pt idx="0">
                  <c:v>Leden</c:v>
                </c:pt>
                <c:pt idx="1">
                  <c:v>Únor</c:v>
                </c:pt>
                <c:pt idx="2">
                  <c:v>Březen</c:v>
                </c:pt>
              </c:strCache>
            </c:strRef>
          </c:cat>
          <c:val>
            <c:numRef>
              <c:f>('8.7'!$B$17,'8.7'!$D$17,'8.7'!$F$17)</c:f>
              <c:numCache>
                <c:formatCode>#,##0.0</c:formatCode>
                <c:ptCount val="3"/>
                <c:pt idx="0">
                  <c:v>0</c:v>
                </c:pt>
                <c:pt idx="1">
                  <c:v>0</c:v>
                </c:pt>
                <c:pt idx="2">
                  <c:v>0</c:v>
                </c:pt>
              </c:numCache>
            </c:numRef>
          </c:val>
          <c:extLst>
            <c:ext xmlns:c16="http://schemas.microsoft.com/office/drawing/2014/chart" uri="{C3380CC4-5D6E-409C-BE32-E72D297353CC}">
              <c16:uniqueId val="{00000007-5BFD-4DCF-A958-59F74F1F0970}"/>
            </c:ext>
          </c:extLst>
        </c:ser>
        <c:ser>
          <c:idx val="8"/>
          <c:order val="8"/>
          <c:tx>
            <c:strRef>
              <c:f>'8.7'!$A$18</c:f>
              <c:strCache>
                <c:ptCount val="1"/>
                <c:pt idx="0">
                  <c:v>Koks</c:v>
                </c:pt>
              </c:strCache>
            </c:strRef>
          </c:tx>
          <c:spPr>
            <a:solidFill>
              <a:srgbClr val="262626"/>
            </a:solidFill>
          </c:spPr>
          <c:invertIfNegative val="0"/>
          <c:cat>
            <c:strRef>
              <c:f>'8.7'!$C$38:$E$38</c:f>
              <c:strCache>
                <c:ptCount val="3"/>
                <c:pt idx="0">
                  <c:v>Leden</c:v>
                </c:pt>
                <c:pt idx="1">
                  <c:v>Únor</c:v>
                </c:pt>
                <c:pt idx="2">
                  <c:v>Březen</c:v>
                </c:pt>
              </c:strCache>
            </c:strRef>
          </c:cat>
          <c:val>
            <c:numRef>
              <c:f>('8.7'!$B$18,'8.7'!$D$18,'8.7'!$F$18)</c:f>
              <c:numCache>
                <c:formatCode>#,##0.0</c:formatCode>
                <c:ptCount val="3"/>
                <c:pt idx="0">
                  <c:v>0</c:v>
                </c:pt>
                <c:pt idx="1">
                  <c:v>0</c:v>
                </c:pt>
                <c:pt idx="2">
                  <c:v>0</c:v>
                </c:pt>
              </c:numCache>
            </c:numRef>
          </c:val>
          <c:extLst>
            <c:ext xmlns:c16="http://schemas.microsoft.com/office/drawing/2014/chart" uri="{C3380CC4-5D6E-409C-BE32-E72D297353CC}">
              <c16:uniqueId val="{00000008-5BFD-4DCF-A958-59F74F1F0970}"/>
            </c:ext>
          </c:extLst>
        </c:ser>
        <c:ser>
          <c:idx val="9"/>
          <c:order val="9"/>
          <c:tx>
            <c:strRef>
              <c:f>'8.7'!$A$19</c:f>
              <c:strCache>
                <c:ptCount val="1"/>
                <c:pt idx="0">
                  <c:v>Odpadní teplo</c:v>
                </c:pt>
              </c:strCache>
            </c:strRef>
          </c:tx>
          <c:spPr>
            <a:solidFill>
              <a:srgbClr val="646363"/>
            </a:solidFill>
          </c:spPr>
          <c:invertIfNegative val="0"/>
          <c:cat>
            <c:strRef>
              <c:f>'8.7'!$C$38:$E$38</c:f>
              <c:strCache>
                <c:ptCount val="3"/>
                <c:pt idx="0">
                  <c:v>Leden</c:v>
                </c:pt>
                <c:pt idx="1">
                  <c:v>Únor</c:v>
                </c:pt>
                <c:pt idx="2">
                  <c:v>Březen</c:v>
                </c:pt>
              </c:strCache>
            </c:strRef>
          </c:cat>
          <c:val>
            <c:numRef>
              <c:f>('8.7'!$B$19,'8.7'!$D$19,'8.7'!$F$19)</c:f>
              <c:numCache>
                <c:formatCode>#,##0.0</c:formatCode>
                <c:ptCount val="3"/>
                <c:pt idx="0">
                  <c:v>373.1</c:v>
                </c:pt>
                <c:pt idx="1">
                  <c:v>320</c:v>
                </c:pt>
                <c:pt idx="2">
                  <c:v>374</c:v>
                </c:pt>
              </c:numCache>
            </c:numRef>
          </c:val>
          <c:extLst>
            <c:ext xmlns:c16="http://schemas.microsoft.com/office/drawing/2014/chart" uri="{C3380CC4-5D6E-409C-BE32-E72D297353CC}">
              <c16:uniqueId val="{00000009-5BFD-4DCF-A958-59F74F1F0970}"/>
            </c:ext>
          </c:extLst>
        </c:ser>
        <c:ser>
          <c:idx val="10"/>
          <c:order val="10"/>
          <c:tx>
            <c:strRef>
              <c:f>'8.7'!$A$20</c:f>
              <c:strCache>
                <c:ptCount val="1"/>
                <c:pt idx="0">
                  <c:v>Ostatní kapalná paliva</c:v>
                </c:pt>
              </c:strCache>
            </c:strRef>
          </c:tx>
          <c:spPr>
            <a:solidFill>
              <a:srgbClr val="9D9D9C"/>
            </a:solidFill>
          </c:spPr>
          <c:invertIfNegative val="0"/>
          <c:cat>
            <c:strRef>
              <c:f>'8.7'!$C$38:$E$38</c:f>
              <c:strCache>
                <c:ptCount val="3"/>
                <c:pt idx="0">
                  <c:v>Leden</c:v>
                </c:pt>
                <c:pt idx="1">
                  <c:v>Únor</c:v>
                </c:pt>
                <c:pt idx="2">
                  <c:v>Březen</c:v>
                </c:pt>
              </c:strCache>
            </c:strRef>
          </c:cat>
          <c:val>
            <c:numRef>
              <c:f>('8.7'!$B$20,'8.7'!$D$20,'8.7'!$F$20)</c:f>
              <c:numCache>
                <c:formatCode>#,##0.0</c:formatCode>
                <c:ptCount val="3"/>
                <c:pt idx="0">
                  <c:v>0</c:v>
                </c:pt>
                <c:pt idx="1">
                  <c:v>0</c:v>
                </c:pt>
                <c:pt idx="2">
                  <c:v>0</c:v>
                </c:pt>
              </c:numCache>
            </c:numRef>
          </c:val>
          <c:extLst>
            <c:ext xmlns:c16="http://schemas.microsoft.com/office/drawing/2014/chart" uri="{C3380CC4-5D6E-409C-BE32-E72D297353CC}">
              <c16:uniqueId val="{0000000A-5BFD-4DCF-A958-59F74F1F0970}"/>
            </c:ext>
          </c:extLst>
        </c:ser>
        <c:ser>
          <c:idx val="11"/>
          <c:order val="11"/>
          <c:tx>
            <c:strRef>
              <c:f>'8.7'!$A$21</c:f>
              <c:strCache>
                <c:ptCount val="1"/>
                <c:pt idx="0">
                  <c:v>Ostatní pevná paliva</c:v>
                </c:pt>
              </c:strCache>
            </c:strRef>
          </c:tx>
          <c:spPr>
            <a:solidFill>
              <a:srgbClr val="D0D0D0"/>
            </a:solidFill>
          </c:spPr>
          <c:invertIfNegative val="0"/>
          <c:cat>
            <c:strRef>
              <c:f>'8.7'!$C$38:$E$38</c:f>
              <c:strCache>
                <c:ptCount val="3"/>
                <c:pt idx="0">
                  <c:v>Leden</c:v>
                </c:pt>
                <c:pt idx="1">
                  <c:v>Únor</c:v>
                </c:pt>
                <c:pt idx="2">
                  <c:v>Březen</c:v>
                </c:pt>
              </c:strCache>
            </c:strRef>
          </c:cat>
          <c:val>
            <c:numRef>
              <c:f>('8.7'!$B$21,'8.7'!$D$21,'8.7'!$F$21)</c:f>
              <c:numCache>
                <c:formatCode>#,##0.0</c:formatCode>
                <c:ptCount val="3"/>
                <c:pt idx="0">
                  <c:v>62928</c:v>
                </c:pt>
                <c:pt idx="1">
                  <c:v>57657</c:v>
                </c:pt>
                <c:pt idx="2">
                  <c:v>62566</c:v>
                </c:pt>
              </c:numCache>
            </c:numRef>
          </c:val>
          <c:extLst>
            <c:ext xmlns:c16="http://schemas.microsoft.com/office/drawing/2014/chart" uri="{C3380CC4-5D6E-409C-BE32-E72D297353CC}">
              <c16:uniqueId val="{0000000B-5BFD-4DCF-A958-59F74F1F0970}"/>
            </c:ext>
          </c:extLst>
        </c:ser>
        <c:ser>
          <c:idx val="12"/>
          <c:order val="12"/>
          <c:tx>
            <c:strRef>
              <c:f>'8.7'!$A$22</c:f>
              <c:strCache>
                <c:ptCount val="1"/>
                <c:pt idx="0">
                  <c:v>Ostatní plyny</c:v>
                </c:pt>
              </c:strCache>
            </c:strRef>
          </c:tx>
          <c:spPr>
            <a:pattFill prst="ltUpDiag">
              <a:fgClr>
                <a:srgbClr val="23315F"/>
              </a:fgClr>
              <a:bgClr>
                <a:sysClr val="window" lastClr="FFFFFF"/>
              </a:bgClr>
            </a:pattFill>
          </c:spPr>
          <c:invertIfNegative val="0"/>
          <c:cat>
            <c:strRef>
              <c:f>'8.7'!$C$38:$E$38</c:f>
              <c:strCache>
                <c:ptCount val="3"/>
                <c:pt idx="0">
                  <c:v>Leden</c:v>
                </c:pt>
                <c:pt idx="1">
                  <c:v>Únor</c:v>
                </c:pt>
                <c:pt idx="2">
                  <c:v>Březen</c:v>
                </c:pt>
              </c:strCache>
            </c:strRef>
          </c:cat>
          <c:val>
            <c:numRef>
              <c:f>('8.7'!$B$22,'8.7'!$D$22,'8.7'!$F$22)</c:f>
              <c:numCache>
                <c:formatCode>#,##0.0</c:formatCode>
                <c:ptCount val="3"/>
                <c:pt idx="0">
                  <c:v>0</c:v>
                </c:pt>
                <c:pt idx="1">
                  <c:v>0</c:v>
                </c:pt>
                <c:pt idx="2">
                  <c:v>0</c:v>
                </c:pt>
              </c:numCache>
            </c:numRef>
          </c:val>
          <c:extLst>
            <c:ext xmlns:c16="http://schemas.microsoft.com/office/drawing/2014/chart" uri="{C3380CC4-5D6E-409C-BE32-E72D297353CC}">
              <c16:uniqueId val="{0000000C-5BFD-4DCF-A958-59F74F1F0970}"/>
            </c:ext>
          </c:extLst>
        </c:ser>
        <c:ser>
          <c:idx val="13"/>
          <c:order val="13"/>
          <c:tx>
            <c:strRef>
              <c:f>'8.7'!$A$23</c:f>
              <c:strCache>
                <c:ptCount val="1"/>
                <c:pt idx="0">
                  <c:v>Ostatní</c:v>
                </c:pt>
              </c:strCache>
            </c:strRef>
          </c:tx>
          <c:spPr>
            <a:pattFill prst="ltUpDiag">
              <a:fgClr>
                <a:srgbClr val="E02C1F"/>
              </a:fgClr>
              <a:bgClr>
                <a:sysClr val="window" lastClr="FFFFFF"/>
              </a:bgClr>
            </a:pattFill>
          </c:spPr>
          <c:invertIfNegative val="0"/>
          <c:cat>
            <c:strRef>
              <c:f>'8.7'!$C$38:$E$38</c:f>
              <c:strCache>
                <c:ptCount val="3"/>
                <c:pt idx="0">
                  <c:v>Leden</c:v>
                </c:pt>
                <c:pt idx="1">
                  <c:v>Únor</c:v>
                </c:pt>
                <c:pt idx="2">
                  <c:v>Březen</c:v>
                </c:pt>
              </c:strCache>
            </c:strRef>
          </c:cat>
          <c:val>
            <c:numRef>
              <c:f>('8.7'!$B$23,'8.7'!$D$23,'8.7'!$F$23)</c:f>
              <c:numCache>
                <c:formatCode>#,##0.0</c:formatCode>
                <c:ptCount val="3"/>
                <c:pt idx="0">
                  <c:v>0</c:v>
                </c:pt>
                <c:pt idx="1">
                  <c:v>0</c:v>
                </c:pt>
                <c:pt idx="2">
                  <c:v>0</c:v>
                </c:pt>
              </c:numCache>
            </c:numRef>
          </c:val>
          <c:extLst>
            <c:ext xmlns:c16="http://schemas.microsoft.com/office/drawing/2014/chart" uri="{C3380CC4-5D6E-409C-BE32-E72D297353CC}">
              <c16:uniqueId val="{0000000D-5BFD-4DCF-A958-59F74F1F0970}"/>
            </c:ext>
          </c:extLst>
        </c:ser>
        <c:ser>
          <c:idx val="14"/>
          <c:order val="14"/>
          <c:tx>
            <c:strRef>
              <c:f>'8.7'!$A$24</c:f>
              <c:strCache>
                <c:ptCount val="1"/>
                <c:pt idx="0">
                  <c:v>Topné oleje</c:v>
                </c:pt>
              </c:strCache>
            </c:strRef>
          </c:tx>
          <c:spPr>
            <a:pattFill prst="ltUpDiag">
              <a:fgClr>
                <a:srgbClr val="5A6588"/>
              </a:fgClr>
              <a:bgClr>
                <a:sysClr val="window" lastClr="FFFFFF"/>
              </a:bgClr>
            </a:pattFill>
          </c:spPr>
          <c:invertIfNegative val="0"/>
          <c:cat>
            <c:strRef>
              <c:f>'8.7'!$C$38:$E$38</c:f>
              <c:strCache>
                <c:ptCount val="3"/>
                <c:pt idx="0">
                  <c:v>Leden</c:v>
                </c:pt>
                <c:pt idx="1">
                  <c:v>Únor</c:v>
                </c:pt>
                <c:pt idx="2">
                  <c:v>Březen</c:v>
                </c:pt>
              </c:strCache>
            </c:strRef>
          </c:cat>
          <c:val>
            <c:numRef>
              <c:f>('8.7'!$B$24,'8.7'!$D$24,'8.7'!$F$24)</c:f>
              <c:numCache>
                <c:formatCode>#,##0.0</c:formatCode>
                <c:ptCount val="3"/>
                <c:pt idx="0">
                  <c:v>38425.875</c:v>
                </c:pt>
                <c:pt idx="1">
                  <c:v>34485.226999999999</c:v>
                </c:pt>
                <c:pt idx="2">
                  <c:v>19446.338000000003</c:v>
                </c:pt>
              </c:numCache>
            </c:numRef>
          </c:val>
          <c:extLst>
            <c:ext xmlns:c16="http://schemas.microsoft.com/office/drawing/2014/chart" uri="{C3380CC4-5D6E-409C-BE32-E72D297353CC}">
              <c16:uniqueId val="{0000000E-5BFD-4DCF-A958-59F74F1F0970}"/>
            </c:ext>
          </c:extLst>
        </c:ser>
        <c:ser>
          <c:idx val="15"/>
          <c:order val="15"/>
          <c:tx>
            <c:strRef>
              <c:f>'8.7'!$A$25</c:f>
              <c:strCache>
                <c:ptCount val="1"/>
                <c:pt idx="0">
                  <c:v>Zemní plyn</c:v>
                </c:pt>
              </c:strCache>
            </c:strRef>
          </c:tx>
          <c:spPr>
            <a:pattFill prst="ltUpDiag">
              <a:fgClr>
                <a:srgbClr val="E86158"/>
              </a:fgClr>
              <a:bgClr>
                <a:sysClr val="window" lastClr="FFFFFF"/>
              </a:bgClr>
            </a:pattFill>
          </c:spPr>
          <c:invertIfNegative val="0"/>
          <c:cat>
            <c:strRef>
              <c:f>'8.7'!$C$38:$E$38</c:f>
              <c:strCache>
                <c:ptCount val="3"/>
                <c:pt idx="0">
                  <c:v>Leden</c:v>
                </c:pt>
                <c:pt idx="1">
                  <c:v>Únor</c:v>
                </c:pt>
                <c:pt idx="2">
                  <c:v>Březen</c:v>
                </c:pt>
              </c:strCache>
            </c:strRef>
          </c:cat>
          <c:val>
            <c:numRef>
              <c:f>('8.7'!$B$25,'8.7'!$D$25,'8.7'!$F$25)</c:f>
              <c:numCache>
                <c:formatCode>#,##0.0</c:formatCode>
                <c:ptCount val="3"/>
                <c:pt idx="0">
                  <c:v>142393.276369684</c:v>
                </c:pt>
                <c:pt idx="1">
                  <c:v>140545.54861546721</c:v>
                </c:pt>
                <c:pt idx="2">
                  <c:v>132534.52540020028</c:v>
                </c:pt>
              </c:numCache>
            </c:numRef>
          </c:val>
          <c:extLst>
            <c:ext xmlns:c16="http://schemas.microsoft.com/office/drawing/2014/chart" uri="{C3380CC4-5D6E-409C-BE32-E72D297353CC}">
              <c16:uniqueId val="{0000000F-5BFD-4DCF-A958-59F74F1F0970}"/>
            </c:ext>
          </c:extLst>
        </c:ser>
        <c:dLbls>
          <c:showLegendKey val="0"/>
          <c:showVal val="0"/>
          <c:showCatName val="0"/>
          <c:showSerName val="0"/>
          <c:showPercent val="0"/>
          <c:showBubbleSize val="0"/>
        </c:dLbls>
        <c:gapWidth val="50"/>
        <c:overlap val="100"/>
        <c:axId val="288078080"/>
        <c:axId val="288083968"/>
      </c:barChart>
      <c:catAx>
        <c:axId val="28807808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083968"/>
        <c:crosses val="autoZero"/>
        <c:auto val="1"/>
        <c:lblAlgn val="ctr"/>
        <c:lblOffset val="100"/>
        <c:noMultiLvlLbl val="0"/>
      </c:catAx>
      <c:valAx>
        <c:axId val="28808396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807808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1AB0-4C0C-BAAE-B9CF053FAA8E}"/>
              </c:ext>
            </c:extLst>
          </c:dPt>
          <c:dPt>
            <c:idx val="1"/>
            <c:bubble3D val="0"/>
            <c:spPr>
              <a:solidFill>
                <a:schemeClr val="accent2"/>
              </a:solidFill>
            </c:spPr>
            <c:extLst>
              <c:ext xmlns:c16="http://schemas.microsoft.com/office/drawing/2014/chart" uri="{C3380CC4-5D6E-409C-BE32-E72D297353CC}">
                <c16:uniqueId val="{00000003-1AB0-4C0C-BAAE-B9CF053FAA8E}"/>
              </c:ext>
            </c:extLst>
          </c:dPt>
          <c:dPt>
            <c:idx val="2"/>
            <c:bubble3D val="0"/>
            <c:spPr>
              <a:solidFill>
                <a:schemeClr val="accent3"/>
              </a:solidFill>
            </c:spPr>
            <c:extLst>
              <c:ext xmlns:c16="http://schemas.microsoft.com/office/drawing/2014/chart" uri="{C3380CC4-5D6E-409C-BE32-E72D297353CC}">
                <c16:uniqueId val="{00000005-1AB0-4C0C-BAAE-B9CF053FAA8E}"/>
              </c:ext>
            </c:extLst>
          </c:dPt>
          <c:dPt>
            <c:idx val="3"/>
            <c:bubble3D val="0"/>
            <c:spPr>
              <a:solidFill>
                <a:schemeClr val="accent4"/>
              </a:solidFill>
            </c:spPr>
            <c:extLst>
              <c:ext xmlns:c16="http://schemas.microsoft.com/office/drawing/2014/chart" uri="{C3380CC4-5D6E-409C-BE32-E72D297353CC}">
                <c16:uniqueId val="{00000007-1AB0-4C0C-BAAE-B9CF053FAA8E}"/>
              </c:ext>
            </c:extLst>
          </c:dPt>
          <c:dPt>
            <c:idx val="4"/>
            <c:bubble3D val="0"/>
            <c:spPr>
              <a:solidFill>
                <a:schemeClr val="accent5"/>
              </a:solidFill>
            </c:spPr>
            <c:extLst>
              <c:ext xmlns:c16="http://schemas.microsoft.com/office/drawing/2014/chart" uri="{C3380CC4-5D6E-409C-BE32-E72D297353CC}">
                <c16:uniqueId val="{00000009-1AB0-4C0C-BAAE-B9CF053FAA8E}"/>
              </c:ext>
            </c:extLst>
          </c:dPt>
          <c:dPt>
            <c:idx val="5"/>
            <c:bubble3D val="0"/>
            <c:spPr>
              <a:solidFill>
                <a:schemeClr val="accent6"/>
              </a:solidFill>
            </c:spPr>
            <c:extLst>
              <c:ext xmlns:c16="http://schemas.microsoft.com/office/drawing/2014/chart" uri="{C3380CC4-5D6E-409C-BE32-E72D297353CC}">
                <c16:uniqueId val="{0000000B-1AB0-4C0C-BAAE-B9CF053FAA8E}"/>
              </c:ext>
            </c:extLst>
          </c:dPt>
          <c:dPt>
            <c:idx val="6"/>
            <c:bubble3D val="0"/>
            <c:spPr>
              <a:solidFill>
                <a:srgbClr val="F0948F"/>
              </a:solidFill>
            </c:spPr>
            <c:extLst>
              <c:ext xmlns:c16="http://schemas.microsoft.com/office/drawing/2014/chart" uri="{C3380CC4-5D6E-409C-BE32-E72D297353CC}">
                <c16:uniqueId val="{0000000D-1AB0-4C0C-BAAE-B9CF053FAA8E}"/>
              </c:ext>
            </c:extLst>
          </c:dPt>
          <c:dPt>
            <c:idx val="7"/>
            <c:bubble3D val="0"/>
            <c:spPr>
              <a:solidFill>
                <a:srgbClr val="F7C9C7"/>
              </a:solidFill>
            </c:spPr>
            <c:extLst>
              <c:ext xmlns:c16="http://schemas.microsoft.com/office/drawing/2014/chart" uri="{C3380CC4-5D6E-409C-BE32-E72D297353CC}">
                <c16:uniqueId val="{0000000F-1AB0-4C0C-BAAE-B9CF053FAA8E}"/>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1AB0-4C0C-BAAE-B9CF053FAA8E}"/>
            </c:ext>
          </c:extLst>
        </c:ser>
        <c:ser>
          <c:idx val="2"/>
          <c:order val="1"/>
          <c:dPt>
            <c:idx val="0"/>
            <c:bubble3D val="0"/>
            <c:spPr>
              <a:solidFill>
                <a:schemeClr val="accent1"/>
              </a:solidFill>
            </c:spPr>
            <c:extLst>
              <c:ext xmlns:c16="http://schemas.microsoft.com/office/drawing/2014/chart" uri="{C3380CC4-5D6E-409C-BE32-E72D297353CC}">
                <c16:uniqueId val="{00000012-1AB0-4C0C-BAAE-B9CF053FAA8E}"/>
              </c:ext>
            </c:extLst>
          </c:dPt>
          <c:dPt>
            <c:idx val="1"/>
            <c:bubble3D val="0"/>
            <c:spPr>
              <a:solidFill>
                <a:schemeClr val="accent2"/>
              </a:solidFill>
            </c:spPr>
            <c:extLst>
              <c:ext xmlns:c16="http://schemas.microsoft.com/office/drawing/2014/chart" uri="{C3380CC4-5D6E-409C-BE32-E72D297353CC}">
                <c16:uniqueId val="{00000014-1AB0-4C0C-BAAE-B9CF053FAA8E}"/>
              </c:ext>
            </c:extLst>
          </c:dPt>
          <c:dPt>
            <c:idx val="2"/>
            <c:bubble3D val="0"/>
            <c:spPr>
              <a:solidFill>
                <a:schemeClr val="accent3"/>
              </a:solidFill>
            </c:spPr>
            <c:extLst>
              <c:ext xmlns:c16="http://schemas.microsoft.com/office/drawing/2014/chart" uri="{C3380CC4-5D6E-409C-BE32-E72D297353CC}">
                <c16:uniqueId val="{00000016-1AB0-4C0C-BAAE-B9CF053FAA8E}"/>
              </c:ext>
            </c:extLst>
          </c:dPt>
          <c:dPt>
            <c:idx val="3"/>
            <c:bubble3D val="0"/>
            <c:spPr>
              <a:solidFill>
                <a:schemeClr val="accent4"/>
              </a:solidFill>
            </c:spPr>
            <c:extLst>
              <c:ext xmlns:c16="http://schemas.microsoft.com/office/drawing/2014/chart" uri="{C3380CC4-5D6E-409C-BE32-E72D297353CC}">
                <c16:uniqueId val="{00000018-1AB0-4C0C-BAAE-B9CF053FAA8E}"/>
              </c:ext>
            </c:extLst>
          </c:dPt>
          <c:dPt>
            <c:idx val="4"/>
            <c:bubble3D val="0"/>
            <c:spPr>
              <a:solidFill>
                <a:schemeClr val="accent5"/>
              </a:solidFill>
            </c:spPr>
            <c:extLst>
              <c:ext xmlns:c16="http://schemas.microsoft.com/office/drawing/2014/chart" uri="{C3380CC4-5D6E-409C-BE32-E72D297353CC}">
                <c16:uniqueId val="{0000001A-1AB0-4C0C-BAAE-B9CF053FAA8E}"/>
              </c:ext>
            </c:extLst>
          </c:dPt>
          <c:dPt>
            <c:idx val="5"/>
            <c:bubble3D val="0"/>
            <c:spPr>
              <a:solidFill>
                <a:schemeClr val="accent6"/>
              </a:solidFill>
            </c:spPr>
            <c:extLst>
              <c:ext xmlns:c16="http://schemas.microsoft.com/office/drawing/2014/chart" uri="{C3380CC4-5D6E-409C-BE32-E72D297353CC}">
                <c16:uniqueId val="{0000001C-1AB0-4C0C-BAAE-B9CF053FAA8E}"/>
              </c:ext>
            </c:extLst>
          </c:dPt>
          <c:dPt>
            <c:idx val="6"/>
            <c:bubble3D val="0"/>
            <c:spPr>
              <a:solidFill>
                <a:srgbClr val="F0948F"/>
              </a:solidFill>
            </c:spPr>
            <c:extLst>
              <c:ext xmlns:c16="http://schemas.microsoft.com/office/drawing/2014/chart" uri="{C3380CC4-5D6E-409C-BE32-E72D297353CC}">
                <c16:uniqueId val="{0000001E-1AB0-4C0C-BAAE-B9CF053FAA8E}"/>
              </c:ext>
            </c:extLst>
          </c:dPt>
          <c:dPt>
            <c:idx val="7"/>
            <c:bubble3D val="0"/>
            <c:spPr>
              <a:solidFill>
                <a:srgbClr val="F7C9C7"/>
              </a:solidFill>
            </c:spPr>
            <c:extLst>
              <c:ext xmlns:c16="http://schemas.microsoft.com/office/drawing/2014/chart" uri="{C3380CC4-5D6E-409C-BE32-E72D297353CC}">
                <c16:uniqueId val="{00000020-1AB0-4C0C-BAAE-B9CF053FAA8E}"/>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1AB0-4C0C-BAAE-B9CF053FAA8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444-4465-873E-4A4FA00BDF5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444-4465-873E-4A4FA00BDF5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444-4465-873E-4A4FA00BDF5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444-4465-873E-4A4FA00BDF5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444-4465-873E-4A4FA00BDF5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444-4465-873E-4A4FA00BDF5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444-4465-873E-4A4FA00BDF5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444-4465-873E-4A4FA00BDF5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444-4465-873E-4A4FA00BDF5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444-4465-873E-4A4FA00BDF5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444-4465-873E-4A4FA00BDF5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444-4465-873E-4A4FA00BDF5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444-4465-873E-4A4FA00BDF5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444-4465-873E-4A4FA00BDF5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444-4465-873E-4A4FA00BDF5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444-4465-873E-4A4FA00BDF5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latin typeface="Arial" panose="020B0604020202020204" pitchFamily="34" charset="0"/>
                <a:cs typeface="Arial" panose="020B0604020202020204" pitchFamily="34" charset="0"/>
              </a:defRPr>
            </a:pPr>
            <a:r>
              <a:rPr lang="cs-CZ" sz="1000" b="1" i="0" u="none" strike="noStrike" baseline="0">
                <a:solidFill>
                  <a:schemeClr val="tx2"/>
                </a:solidFill>
                <a:effectLst/>
                <a:latin typeface="Arial" panose="020B0604020202020204" pitchFamily="34" charset="0"/>
                <a:cs typeface="Arial" panose="020B0604020202020204" pitchFamily="34" charset="0"/>
              </a:rPr>
              <a:t>Spotřeba tepla podle </a:t>
            </a:r>
            <a:r>
              <a:rPr lang="cs-CZ" sz="1000">
                <a:solidFill>
                  <a:schemeClr val="tx2"/>
                </a:solidFill>
                <a:latin typeface="Arial" panose="020B0604020202020204" pitchFamily="34" charset="0"/>
                <a:cs typeface="Arial" panose="020B0604020202020204" pitchFamily="34" charset="0"/>
              </a:rPr>
              <a:t>sektorů</a:t>
            </a:r>
            <a:r>
              <a:rPr lang="cs-CZ" sz="1000" baseline="0">
                <a:solidFill>
                  <a:schemeClr val="tx2"/>
                </a:solidFill>
                <a:latin typeface="Arial" panose="020B0604020202020204" pitchFamily="34" charset="0"/>
                <a:cs typeface="Arial" panose="020B0604020202020204" pitchFamily="34" charset="0"/>
              </a:rPr>
              <a:t> národního hospodářství</a:t>
            </a:r>
            <a:r>
              <a:rPr lang="cs-CZ" sz="1000">
                <a:solidFill>
                  <a:schemeClr val="tx2"/>
                </a:solidFill>
                <a:latin typeface="Arial" panose="020B0604020202020204" pitchFamily="34" charset="0"/>
                <a:cs typeface="Arial" panose="020B0604020202020204" pitchFamily="34" charset="0"/>
              </a:rPr>
              <a:t> (GJ)</a:t>
            </a:r>
          </a:p>
        </c:rich>
      </c:tx>
      <c:layout>
        <c:manualLayout>
          <c:xMode val="edge"/>
          <c:yMode val="edge"/>
          <c:x val="7.4263696808184957E-4"/>
          <c:y val="0"/>
        </c:manualLayout>
      </c:layout>
      <c:overlay val="0"/>
    </c:title>
    <c:autoTitleDeleted val="0"/>
    <c:plotArea>
      <c:layout>
        <c:manualLayout>
          <c:layoutTarget val="inner"/>
          <c:xMode val="edge"/>
          <c:yMode val="edge"/>
          <c:x val="0.13740150053825764"/>
          <c:y val="0.2331370396882208"/>
          <c:w val="0.6585583535335946"/>
          <c:h val="0.57340728836580701"/>
        </c:manualLayout>
      </c:layout>
      <c:barChart>
        <c:barDir val="col"/>
        <c:grouping val="stacked"/>
        <c:varyColors val="0"/>
        <c:ser>
          <c:idx val="0"/>
          <c:order val="0"/>
          <c:tx>
            <c:strRef>
              <c:f>'8.8'!$A$27</c:f>
              <c:strCache>
                <c:ptCount val="1"/>
                <c:pt idx="0">
                  <c:v>Průmysl</c:v>
                </c:pt>
              </c:strCache>
            </c:strRef>
          </c:tx>
          <c:invertIfNegative val="0"/>
          <c:cat>
            <c:strRef>
              <c:f>'8.8'!$C$38:$E$38</c:f>
              <c:strCache>
                <c:ptCount val="3"/>
                <c:pt idx="0">
                  <c:v>Leden</c:v>
                </c:pt>
                <c:pt idx="1">
                  <c:v>Únor</c:v>
                </c:pt>
                <c:pt idx="2">
                  <c:v>Březen</c:v>
                </c:pt>
              </c:strCache>
            </c:strRef>
          </c:cat>
          <c:val>
            <c:numRef>
              <c:f>('8.8'!$B$27,'8.8'!$D$27,'8.8'!$F$27)</c:f>
              <c:numCache>
                <c:formatCode>#,##0.0</c:formatCode>
                <c:ptCount val="3"/>
                <c:pt idx="0">
                  <c:v>520606.09699999995</c:v>
                </c:pt>
                <c:pt idx="1">
                  <c:v>502700.64399999997</c:v>
                </c:pt>
                <c:pt idx="2">
                  <c:v>440814.20400000003</c:v>
                </c:pt>
              </c:numCache>
            </c:numRef>
          </c:val>
          <c:extLst>
            <c:ext xmlns:c16="http://schemas.microsoft.com/office/drawing/2014/chart" uri="{C3380CC4-5D6E-409C-BE32-E72D297353CC}">
              <c16:uniqueId val="{00000000-4C35-4A99-9853-A866AAAB61CA}"/>
            </c:ext>
          </c:extLst>
        </c:ser>
        <c:ser>
          <c:idx val="1"/>
          <c:order val="1"/>
          <c:tx>
            <c:strRef>
              <c:f>'8.8'!$A$28</c:f>
              <c:strCache>
                <c:ptCount val="1"/>
                <c:pt idx="0">
                  <c:v>Energetika</c:v>
                </c:pt>
              </c:strCache>
            </c:strRef>
          </c:tx>
          <c:invertIfNegative val="0"/>
          <c:cat>
            <c:strRef>
              <c:f>'8.8'!$C$38:$E$38</c:f>
              <c:strCache>
                <c:ptCount val="3"/>
                <c:pt idx="0">
                  <c:v>Leden</c:v>
                </c:pt>
                <c:pt idx="1">
                  <c:v>Únor</c:v>
                </c:pt>
                <c:pt idx="2">
                  <c:v>Březen</c:v>
                </c:pt>
              </c:strCache>
            </c:strRef>
          </c:cat>
          <c:val>
            <c:numRef>
              <c:f>('8.8'!$B$28,'8.8'!$D$28,'8.8'!$F$28)</c:f>
              <c:numCache>
                <c:formatCode>#,##0.0</c:formatCode>
                <c:ptCount val="3"/>
                <c:pt idx="0">
                  <c:v>82823.423999999999</c:v>
                </c:pt>
                <c:pt idx="1">
                  <c:v>87134.23000000001</c:v>
                </c:pt>
                <c:pt idx="2">
                  <c:v>78534.948000000004</c:v>
                </c:pt>
              </c:numCache>
            </c:numRef>
          </c:val>
          <c:extLst>
            <c:ext xmlns:c16="http://schemas.microsoft.com/office/drawing/2014/chart" uri="{C3380CC4-5D6E-409C-BE32-E72D297353CC}">
              <c16:uniqueId val="{00000001-4C35-4A99-9853-A866AAAB61CA}"/>
            </c:ext>
          </c:extLst>
        </c:ser>
        <c:ser>
          <c:idx val="2"/>
          <c:order val="2"/>
          <c:tx>
            <c:strRef>
              <c:f>'8.8'!$A$29</c:f>
              <c:strCache>
                <c:ptCount val="1"/>
                <c:pt idx="0">
                  <c:v>Doprava</c:v>
                </c:pt>
              </c:strCache>
            </c:strRef>
          </c:tx>
          <c:invertIfNegative val="0"/>
          <c:cat>
            <c:strRef>
              <c:f>'8.8'!$C$38:$E$38</c:f>
              <c:strCache>
                <c:ptCount val="3"/>
                <c:pt idx="0">
                  <c:v>Leden</c:v>
                </c:pt>
                <c:pt idx="1">
                  <c:v>Únor</c:v>
                </c:pt>
                <c:pt idx="2">
                  <c:v>Březen</c:v>
                </c:pt>
              </c:strCache>
            </c:strRef>
          </c:cat>
          <c:val>
            <c:numRef>
              <c:f>('8.8'!$B$29,'8.8'!$D$29,'8.8'!$F$29)</c:f>
              <c:numCache>
                <c:formatCode>#,##0.0</c:formatCode>
                <c:ptCount val="3"/>
                <c:pt idx="0">
                  <c:v>7288.6449999999986</c:v>
                </c:pt>
                <c:pt idx="1">
                  <c:v>7126.27</c:v>
                </c:pt>
                <c:pt idx="2">
                  <c:v>6806.7309999999998</c:v>
                </c:pt>
              </c:numCache>
            </c:numRef>
          </c:val>
          <c:extLst>
            <c:ext xmlns:c16="http://schemas.microsoft.com/office/drawing/2014/chart" uri="{C3380CC4-5D6E-409C-BE32-E72D297353CC}">
              <c16:uniqueId val="{00000002-4C35-4A99-9853-A866AAAB61CA}"/>
            </c:ext>
          </c:extLst>
        </c:ser>
        <c:ser>
          <c:idx val="3"/>
          <c:order val="3"/>
          <c:tx>
            <c:strRef>
              <c:f>'8.8'!$A$30</c:f>
              <c:strCache>
                <c:ptCount val="1"/>
                <c:pt idx="0">
                  <c:v>Stavebnictví</c:v>
                </c:pt>
              </c:strCache>
            </c:strRef>
          </c:tx>
          <c:invertIfNegative val="0"/>
          <c:cat>
            <c:strRef>
              <c:f>'8.8'!$C$38:$E$38</c:f>
              <c:strCache>
                <c:ptCount val="3"/>
                <c:pt idx="0">
                  <c:v>Leden</c:v>
                </c:pt>
                <c:pt idx="1">
                  <c:v>Únor</c:v>
                </c:pt>
                <c:pt idx="2">
                  <c:v>Březen</c:v>
                </c:pt>
              </c:strCache>
            </c:strRef>
          </c:cat>
          <c:val>
            <c:numRef>
              <c:f>('8.8'!$B$30,'8.8'!$D$30,'8.8'!$F$30)</c:f>
              <c:numCache>
                <c:formatCode>#,##0.0</c:formatCode>
                <c:ptCount val="3"/>
                <c:pt idx="0">
                  <c:v>9084.853000000001</c:v>
                </c:pt>
                <c:pt idx="1">
                  <c:v>9893.094000000001</c:v>
                </c:pt>
                <c:pt idx="2">
                  <c:v>14482.472</c:v>
                </c:pt>
              </c:numCache>
            </c:numRef>
          </c:val>
          <c:extLst>
            <c:ext xmlns:c16="http://schemas.microsoft.com/office/drawing/2014/chart" uri="{C3380CC4-5D6E-409C-BE32-E72D297353CC}">
              <c16:uniqueId val="{00000003-4C35-4A99-9853-A866AAAB61CA}"/>
            </c:ext>
          </c:extLst>
        </c:ser>
        <c:ser>
          <c:idx val="4"/>
          <c:order val="4"/>
          <c:tx>
            <c:strRef>
              <c:f>'8.8'!$A$31</c:f>
              <c:strCache>
                <c:ptCount val="1"/>
                <c:pt idx="0">
                  <c:v>Zemědělství a lesnictví</c:v>
                </c:pt>
              </c:strCache>
            </c:strRef>
          </c:tx>
          <c:spPr>
            <a:solidFill>
              <a:schemeClr val="accent5"/>
            </a:solidFill>
          </c:spPr>
          <c:invertIfNegative val="0"/>
          <c:cat>
            <c:strRef>
              <c:f>'8.8'!$C$38:$E$38</c:f>
              <c:strCache>
                <c:ptCount val="3"/>
                <c:pt idx="0">
                  <c:v>Leden</c:v>
                </c:pt>
                <c:pt idx="1">
                  <c:v>Únor</c:v>
                </c:pt>
                <c:pt idx="2">
                  <c:v>Březen</c:v>
                </c:pt>
              </c:strCache>
            </c:strRef>
          </c:cat>
          <c:val>
            <c:numRef>
              <c:f>('8.8'!$B$31,'8.8'!$D$31,'8.8'!$F$31)</c:f>
              <c:numCache>
                <c:formatCode>#,##0.0</c:formatCode>
                <c:ptCount val="3"/>
                <c:pt idx="0">
                  <c:v>3803.2539999999999</c:v>
                </c:pt>
                <c:pt idx="1">
                  <c:v>3591.1849999999999</c:v>
                </c:pt>
                <c:pt idx="2">
                  <c:v>3913.41</c:v>
                </c:pt>
              </c:numCache>
            </c:numRef>
          </c:val>
          <c:extLst>
            <c:ext xmlns:c16="http://schemas.microsoft.com/office/drawing/2014/chart" uri="{C3380CC4-5D6E-409C-BE32-E72D297353CC}">
              <c16:uniqueId val="{00000004-4C35-4A99-9853-A866AAAB61CA}"/>
            </c:ext>
          </c:extLst>
        </c:ser>
        <c:ser>
          <c:idx val="5"/>
          <c:order val="5"/>
          <c:tx>
            <c:strRef>
              <c:f>'8.8'!$A$32</c:f>
              <c:strCache>
                <c:ptCount val="1"/>
                <c:pt idx="0">
                  <c:v>Domácnosti</c:v>
                </c:pt>
              </c:strCache>
            </c:strRef>
          </c:tx>
          <c:spPr>
            <a:solidFill>
              <a:schemeClr val="accent6"/>
            </a:solidFill>
          </c:spPr>
          <c:invertIfNegative val="0"/>
          <c:cat>
            <c:strRef>
              <c:f>'8.8'!$C$38:$E$38</c:f>
              <c:strCache>
                <c:ptCount val="3"/>
                <c:pt idx="0">
                  <c:v>Leden</c:v>
                </c:pt>
                <c:pt idx="1">
                  <c:v>Únor</c:v>
                </c:pt>
                <c:pt idx="2">
                  <c:v>Březen</c:v>
                </c:pt>
              </c:strCache>
            </c:strRef>
          </c:cat>
          <c:val>
            <c:numRef>
              <c:f>('8.8'!$B$32,'8.8'!$D$32,'8.8'!$F$32)</c:f>
              <c:numCache>
                <c:formatCode>#,##0.0</c:formatCode>
                <c:ptCount val="3"/>
                <c:pt idx="0">
                  <c:v>705485.96499999997</c:v>
                </c:pt>
                <c:pt idx="1">
                  <c:v>690895.7429999999</c:v>
                </c:pt>
                <c:pt idx="2">
                  <c:v>589932.62700000009</c:v>
                </c:pt>
              </c:numCache>
            </c:numRef>
          </c:val>
          <c:extLst>
            <c:ext xmlns:c16="http://schemas.microsoft.com/office/drawing/2014/chart" uri="{C3380CC4-5D6E-409C-BE32-E72D297353CC}">
              <c16:uniqueId val="{00000005-4C35-4A99-9853-A866AAAB61CA}"/>
            </c:ext>
          </c:extLst>
        </c:ser>
        <c:ser>
          <c:idx val="6"/>
          <c:order val="6"/>
          <c:tx>
            <c:strRef>
              <c:f>'8.8'!$A$33</c:f>
              <c:strCache>
                <c:ptCount val="1"/>
                <c:pt idx="0">
                  <c:v>Obchod, služby, školství, zdravotnictví</c:v>
                </c:pt>
              </c:strCache>
            </c:strRef>
          </c:tx>
          <c:spPr>
            <a:solidFill>
              <a:srgbClr val="F0948F"/>
            </a:solidFill>
          </c:spPr>
          <c:invertIfNegative val="0"/>
          <c:cat>
            <c:strRef>
              <c:f>'8.8'!$C$38:$E$38</c:f>
              <c:strCache>
                <c:ptCount val="3"/>
                <c:pt idx="0">
                  <c:v>Leden</c:v>
                </c:pt>
                <c:pt idx="1">
                  <c:v>Únor</c:v>
                </c:pt>
                <c:pt idx="2">
                  <c:v>Březen</c:v>
                </c:pt>
              </c:strCache>
            </c:strRef>
          </c:cat>
          <c:val>
            <c:numRef>
              <c:f>('8.8'!$B$33,'8.8'!$D$33,'8.8'!$F$33)</c:f>
              <c:numCache>
                <c:formatCode>#,##0.0</c:formatCode>
                <c:ptCount val="3"/>
                <c:pt idx="0">
                  <c:v>365421.55100000009</c:v>
                </c:pt>
                <c:pt idx="1">
                  <c:v>356507.83199999994</c:v>
                </c:pt>
                <c:pt idx="2">
                  <c:v>296305.17799999996</c:v>
                </c:pt>
              </c:numCache>
            </c:numRef>
          </c:val>
          <c:extLst>
            <c:ext xmlns:c16="http://schemas.microsoft.com/office/drawing/2014/chart" uri="{C3380CC4-5D6E-409C-BE32-E72D297353CC}">
              <c16:uniqueId val="{00000006-4C35-4A99-9853-A866AAAB61CA}"/>
            </c:ext>
          </c:extLst>
        </c:ser>
        <c:ser>
          <c:idx val="7"/>
          <c:order val="7"/>
          <c:tx>
            <c:strRef>
              <c:f>'8.8'!$A$34</c:f>
              <c:strCache>
                <c:ptCount val="1"/>
                <c:pt idx="0">
                  <c:v>Ostatní</c:v>
                </c:pt>
              </c:strCache>
            </c:strRef>
          </c:tx>
          <c:spPr>
            <a:solidFill>
              <a:srgbClr val="F7C9C7"/>
            </a:solidFill>
          </c:spPr>
          <c:invertIfNegative val="0"/>
          <c:cat>
            <c:strRef>
              <c:f>'8.8'!$C$38:$E$38</c:f>
              <c:strCache>
                <c:ptCount val="3"/>
                <c:pt idx="0">
                  <c:v>Leden</c:v>
                </c:pt>
                <c:pt idx="1">
                  <c:v>Únor</c:v>
                </c:pt>
                <c:pt idx="2">
                  <c:v>Březen</c:v>
                </c:pt>
              </c:strCache>
            </c:strRef>
          </c:cat>
          <c:val>
            <c:numRef>
              <c:f>('8.8'!$B$34,'8.8'!$D$34,'8.8'!$F$34)</c:f>
              <c:numCache>
                <c:formatCode>#,##0.0</c:formatCode>
                <c:ptCount val="3"/>
                <c:pt idx="0">
                  <c:v>8574.514000000001</c:v>
                </c:pt>
                <c:pt idx="1">
                  <c:v>7781.28</c:v>
                </c:pt>
                <c:pt idx="2">
                  <c:v>16246.285</c:v>
                </c:pt>
              </c:numCache>
            </c:numRef>
          </c:val>
          <c:extLst>
            <c:ext xmlns:c16="http://schemas.microsoft.com/office/drawing/2014/chart" uri="{C3380CC4-5D6E-409C-BE32-E72D297353CC}">
              <c16:uniqueId val="{00000007-4C35-4A99-9853-A866AAAB61CA}"/>
            </c:ext>
          </c:extLst>
        </c:ser>
        <c:dLbls>
          <c:showLegendKey val="0"/>
          <c:showVal val="0"/>
          <c:showCatName val="0"/>
          <c:showSerName val="0"/>
          <c:showPercent val="0"/>
          <c:showBubbleSize val="0"/>
        </c:dLbls>
        <c:gapWidth val="50"/>
        <c:overlap val="100"/>
        <c:axId val="287894528"/>
        <c:axId val="287896320"/>
      </c:barChart>
      <c:catAx>
        <c:axId val="287894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896320"/>
        <c:crosses val="autoZero"/>
        <c:auto val="1"/>
        <c:lblAlgn val="ctr"/>
        <c:lblOffset val="100"/>
        <c:noMultiLvlLbl val="0"/>
      </c:catAx>
      <c:valAx>
        <c:axId val="287896320"/>
        <c:scaling>
          <c:orientation val="minMax"/>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8945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5355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'8.8'!$A$38</c:f>
              <c:strCache>
                <c:ptCount val="1"/>
                <c:pt idx="0">
                  <c:v>Instalovaný výkon</c:v>
                </c:pt>
              </c:strCache>
            </c:strRef>
          </c:tx>
          <c:invertIfNegative val="0"/>
          <c:val>
            <c:numRef>
              <c:f>'8.8'!$B$38</c:f>
              <c:numCache>
                <c:formatCode>0.0%</c:formatCode>
                <c:ptCount val="1"/>
                <c:pt idx="0">
                  <c:v>0.16241013561624748</c:v>
                </c:pt>
              </c:numCache>
            </c:numRef>
          </c:val>
          <c:extLst>
            <c:ext xmlns:c16="http://schemas.microsoft.com/office/drawing/2014/chart" uri="{C3380CC4-5D6E-409C-BE32-E72D297353CC}">
              <c16:uniqueId val="{00000000-115A-4B6C-9703-FB8588C05095}"/>
            </c:ext>
          </c:extLst>
        </c:ser>
        <c:ser>
          <c:idx val="1"/>
          <c:order val="1"/>
          <c:tx>
            <c:strRef>
              <c:f>'8.8'!$A$39</c:f>
              <c:strCache>
                <c:ptCount val="1"/>
                <c:pt idx="0">
                  <c:v>Výroba tepla brutto</c:v>
                </c:pt>
              </c:strCache>
            </c:strRef>
          </c:tx>
          <c:invertIfNegative val="0"/>
          <c:val>
            <c:numRef>
              <c:f>'8.8'!$B$39</c:f>
              <c:numCache>
                <c:formatCode>0.0%</c:formatCode>
                <c:ptCount val="1"/>
                <c:pt idx="0">
                  <c:v>0.18684461989254461</c:v>
                </c:pt>
              </c:numCache>
            </c:numRef>
          </c:val>
          <c:extLst>
            <c:ext xmlns:c16="http://schemas.microsoft.com/office/drawing/2014/chart" uri="{C3380CC4-5D6E-409C-BE32-E72D297353CC}">
              <c16:uniqueId val="{00000001-115A-4B6C-9703-FB8588C05095}"/>
            </c:ext>
          </c:extLst>
        </c:ser>
        <c:ser>
          <c:idx val="2"/>
          <c:order val="2"/>
          <c:tx>
            <c:strRef>
              <c:f>'8.8'!$A$40</c:f>
              <c:strCache>
                <c:ptCount val="1"/>
                <c:pt idx="0">
                  <c:v>Dodávky tepla</c:v>
                </c:pt>
              </c:strCache>
            </c:strRef>
          </c:tx>
          <c:invertIfNegative val="0"/>
          <c:val>
            <c:numRef>
              <c:f>'8.8'!$B$40</c:f>
              <c:numCache>
                <c:formatCode>0.0%</c:formatCode>
                <c:ptCount val="1"/>
                <c:pt idx="0">
                  <c:v>0.1727898373847101</c:v>
                </c:pt>
              </c:numCache>
            </c:numRef>
          </c:val>
          <c:extLst>
            <c:ext xmlns:c16="http://schemas.microsoft.com/office/drawing/2014/chart" uri="{C3380CC4-5D6E-409C-BE32-E72D297353CC}">
              <c16:uniqueId val="{00000002-115A-4B6C-9703-FB8588C05095}"/>
            </c:ext>
          </c:extLst>
        </c:ser>
        <c:dLbls>
          <c:showLegendKey val="0"/>
          <c:showVal val="0"/>
          <c:showCatName val="0"/>
          <c:showSerName val="0"/>
          <c:showPercent val="0"/>
          <c:showBubbleSize val="0"/>
        </c:dLbls>
        <c:gapWidth val="150"/>
        <c:axId val="288455680"/>
        <c:axId val="288461568"/>
      </c:barChart>
      <c:catAx>
        <c:axId val="288455680"/>
        <c:scaling>
          <c:orientation val="maxMin"/>
        </c:scaling>
        <c:delete val="0"/>
        <c:axPos val="l"/>
        <c:numFmt formatCode="General" sourceLinked="1"/>
        <c:majorTickMark val="none"/>
        <c:minorTickMark val="none"/>
        <c:tickLblPos val="none"/>
        <c:crossAx val="288461568"/>
        <c:crosses val="autoZero"/>
        <c:auto val="1"/>
        <c:lblAlgn val="ctr"/>
        <c:lblOffset val="100"/>
        <c:noMultiLvlLbl val="0"/>
      </c:catAx>
      <c:valAx>
        <c:axId val="288461568"/>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8455680"/>
        <c:crosses val="max"/>
        <c:crossBetween val="between"/>
        <c:majorUnit val="0.1"/>
      </c:valAx>
    </c:plotArea>
    <c:legend>
      <c:legendPos val="b"/>
      <c:layout>
        <c:manualLayout>
          <c:xMode val="edge"/>
          <c:yMode val="edge"/>
          <c:x val="2.8660647875041679E-2"/>
          <c:y val="0.73001149180090974"/>
          <c:w val="0.63215986890527576"/>
          <c:h val="0.2699885081990903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latin typeface="Arial" panose="020B0604020202020204" pitchFamily="34" charset="0"/>
                <a:cs typeface="Arial" panose="020B0604020202020204" pitchFamily="34" charset="0"/>
              </a:defRPr>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3.1527539467353077E-3"/>
          <c:y val="2.0293264279007205E-2"/>
        </c:manualLayout>
      </c:layout>
      <c:overlay val="0"/>
    </c:title>
    <c:autoTitleDeleted val="0"/>
    <c:plotArea>
      <c:layout/>
      <c:barChart>
        <c:barDir val="col"/>
        <c:grouping val="stacked"/>
        <c:varyColors val="0"/>
        <c:ser>
          <c:idx val="0"/>
          <c:order val="0"/>
          <c:tx>
            <c:strRef>
              <c:f>'8.8'!$A$10</c:f>
              <c:strCache>
                <c:ptCount val="1"/>
                <c:pt idx="0">
                  <c:v>Biomasa</c:v>
                </c:pt>
              </c:strCache>
            </c:strRef>
          </c:tx>
          <c:spPr>
            <a:solidFill>
              <a:srgbClr val="23315F"/>
            </a:solidFill>
          </c:spPr>
          <c:invertIfNegative val="0"/>
          <c:cat>
            <c:strRef>
              <c:f>'8.8'!$C$38:$E$38</c:f>
              <c:strCache>
                <c:ptCount val="3"/>
                <c:pt idx="0">
                  <c:v>Leden</c:v>
                </c:pt>
                <c:pt idx="1">
                  <c:v>Únor</c:v>
                </c:pt>
                <c:pt idx="2">
                  <c:v>Březen</c:v>
                </c:pt>
              </c:strCache>
            </c:strRef>
          </c:cat>
          <c:val>
            <c:numRef>
              <c:f>('8.8'!$B$10,'8.8'!$D$10,'8.8'!$F$10)</c:f>
              <c:numCache>
                <c:formatCode>#,##0.0</c:formatCode>
                <c:ptCount val="3"/>
                <c:pt idx="0">
                  <c:v>50504.957999999999</c:v>
                </c:pt>
                <c:pt idx="1">
                  <c:v>58104.750999999997</c:v>
                </c:pt>
                <c:pt idx="2">
                  <c:v>67631.911999999997</c:v>
                </c:pt>
              </c:numCache>
            </c:numRef>
          </c:val>
          <c:extLst>
            <c:ext xmlns:c16="http://schemas.microsoft.com/office/drawing/2014/chart" uri="{C3380CC4-5D6E-409C-BE32-E72D297353CC}">
              <c16:uniqueId val="{00000000-69D9-4AAC-A061-D4A990A73091}"/>
            </c:ext>
          </c:extLst>
        </c:ser>
        <c:ser>
          <c:idx val="1"/>
          <c:order val="1"/>
          <c:tx>
            <c:strRef>
              <c:f>'8.8'!$A$11</c:f>
              <c:strCache>
                <c:ptCount val="1"/>
                <c:pt idx="0">
                  <c:v>Bioplyn</c:v>
                </c:pt>
              </c:strCache>
            </c:strRef>
          </c:tx>
          <c:spPr>
            <a:solidFill>
              <a:srgbClr val="5A6588"/>
            </a:solidFill>
          </c:spPr>
          <c:invertIfNegative val="0"/>
          <c:cat>
            <c:strRef>
              <c:f>'8.8'!$C$38:$E$38</c:f>
              <c:strCache>
                <c:ptCount val="3"/>
                <c:pt idx="0">
                  <c:v>Leden</c:v>
                </c:pt>
                <c:pt idx="1">
                  <c:v>Únor</c:v>
                </c:pt>
                <c:pt idx="2">
                  <c:v>Březen</c:v>
                </c:pt>
              </c:strCache>
            </c:strRef>
          </c:cat>
          <c:val>
            <c:numRef>
              <c:f>('8.8'!$B$11,'8.8'!$D$11,'8.8'!$F$11)</c:f>
              <c:numCache>
                <c:formatCode>#,##0.0</c:formatCode>
                <c:ptCount val="3"/>
                <c:pt idx="0">
                  <c:v>100.57</c:v>
                </c:pt>
                <c:pt idx="1">
                  <c:v>112.01600000000001</c:v>
                </c:pt>
                <c:pt idx="2">
                  <c:v>104.57899999999999</c:v>
                </c:pt>
              </c:numCache>
            </c:numRef>
          </c:val>
          <c:extLst>
            <c:ext xmlns:c16="http://schemas.microsoft.com/office/drawing/2014/chart" uri="{C3380CC4-5D6E-409C-BE32-E72D297353CC}">
              <c16:uniqueId val="{00000001-69D9-4AAC-A061-D4A990A73091}"/>
            </c:ext>
          </c:extLst>
        </c:ser>
        <c:ser>
          <c:idx val="2"/>
          <c:order val="2"/>
          <c:tx>
            <c:strRef>
              <c:f>'8.8'!$A$12</c:f>
              <c:strCache>
                <c:ptCount val="1"/>
                <c:pt idx="0">
                  <c:v>Černé uhlí</c:v>
                </c:pt>
              </c:strCache>
            </c:strRef>
          </c:tx>
          <c:spPr>
            <a:solidFill>
              <a:srgbClr val="9198B0"/>
            </a:solidFill>
          </c:spPr>
          <c:invertIfNegative val="0"/>
          <c:cat>
            <c:strRef>
              <c:f>'8.8'!$C$38:$E$38</c:f>
              <c:strCache>
                <c:ptCount val="3"/>
                <c:pt idx="0">
                  <c:v>Leden</c:v>
                </c:pt>
                <c:pt idx="1">
                  <c:v>Únor</c:v>
                </c:pt>
                <c:pt idx="2">
                  <c:v>Březen</c:v>
                </c:pt>
              </c:strCache>
            </c:strRef>
          </c:cat>
          <c:val>
            <c:numRef>
              <c:f>('8.8'!$B$12,'8.8'!$D$12,'8.8'!$F$12)</c:f>
              <c:numCache>
                <c:formatCode>#,##0.0</c:formatCode>
                <c:ptCount val="3"/>
                <c:pt idx="0">
                  <c:v>1093302.2140000002</c:v>
                </c:pt>
                <c:pt idx="1">
                  <c:v>1049103.5929999999</c:v>
                </c:pt>
                <c:pt idx="2">
                  <c:v>903432.74</c:v>
                </c:pt>
              </c:numCache>
            </c:numRef>
          </c:val>
          <c:extLst>
            <c:ext xmlns:c16="http://schemas.microsoft.com/office/drawing/2014/chart" uri="{C3380CC4-5D6E-409C-BE32-E72D297353CC}">
              <c16:uniqueId val="{00000002-69D9-4AAC-A061-D4A990A73091}"/>
            </c:ext>
          </c:extLst>
        </c:ser>
        <c:ser>
          <c:idx val="3"/>
          <c:order val="3"/>
          <c:tx>
            <c:strRef>
              <c:f>'8.8'!$A$13</c:f>
              <c:strCache>
                <c:ptCount val="1"/>
                <c:pt idx="0">
                  <c:v>Elektrická energie</c:v>
                </c:pt>
              </c:strCache>
            </c:strRef>
          </c:tx>
          <c:spPr>
            <a:solidFill>
              <a:srgbClr val="C8CBD7"/>
            </a:solidFill>
          </c:spPr>
          <c:invertIfNegative val="0"/>
          <c:cat>
            <c:strRef>
              <c:f>'8.8'!$C$38:$E$38</c:f>
              <c:strCache>
                <c:ptCount val="3"/>
                <c:pt idx="0">
                  <c:v>Leden</c:v>
                </c:pt>
                <c:pt idx="1">
                  <c:v>Únor</c:v>
                </c:pt>
                <c:pt idx="2">
                  <c:v>Březen</c:v>
                </c:pt>
              </c:strCache>
            </c:strRef>
          </c:cat>
          <c:val>
            <c:numRef>
              <c:f>('8.8'!$B$13,'8.8'!$D$13,'8.8'!$F$13)</c:f>
              <c:numCache>
                <c:formatCode>#,##0.0</c:formatCode>
                <c:ptCount val="3"/>
                <c:pt idx="0">
                  <c:v>0</c:v>
                </c:pt>
                <c:pt idx="1">
                  <c:v>0</c:v>
                </c:pt>
                <c:pt idx="2">
                  <c:v>0</c:v>
                </c:pt>
              </c:numCache>
            </c:numRef>
          </c:val>
          <c:extLst>
            <c:ext xmlns:c16="http://schemas.microsoft.com/office/drawing/2014/chart" uri="{C3380CC4-5D6E-409C-BE32-E72D297353CC}">
              <c16:uniqueId val="{00000003-69D9-4AAC-A061-D4A990A73091}"/>
            </c:ext>
          </c:extLst>
        </c:ser>
        <c:ser>
          <c:idx val="4"/>
          <c:order val="4"/>
          <c:tx>
            <c:strRef>
              <c:f>'8.8'!$A$14</c:f>
              <c:strCache>
                <c:ptCount val="1"/>
                <c:pt idx="0">
                  <c:v>Energie prostředí (tepelné čerpadlo)</c:v>
                </c:pt>
              </c:strCache>
            </c:strRef>
          </c:tx>
          <c:spPr>
            <a:solidFill>
              <a:srgbClr val="E02C1F"/>
            </a:solidFill>
          </c:spPr>
          <c:invertIfNegative val="0"/>
          <c:cat>
            <c:strRef>
              <c:f>'8.8'!$C$38:$E$38</c:f>
              <c:strCache>
                <c:ptCount val="3"/>
                <c:pt idx="0">
                  <c:v>Leden</c:v>
                </c:pt>
                <c:pt idx="1">
                  <c:v>Únor</c:v>
                </c:pt>
                <c:pt idx="2">
                  <c:v>Březen</c:v>
                </c:pt>
              </c:strCache>
            </c:strRef>
          </c:cat>
          <c:val>
            <c:numRef>
              <c:f>('8.8'!$B$14,'8.8'!$D$14,'8.8'!$F$14)</c:f>
              <c:numCache>
                <c:formatCode>#,##0.0</c:formatCode>
                <c:ptCount val="3"/>
                <c:pt idx="0">
                  <c:v>0</c:v>
                </c:pt>
                <c:pt idx="1">
                  <c:v>0</c:v>
                </c:pt>
                <c:pt idx="2">
                  <c:v>0</c:v>
                </c:pt>
              </c:numCache>
            </c:numRef>
          </c:val>
          <c:extLst>
            <c:ext xmlns:c16="http://schemas.microsoft.com/office/drawing/2014/chart" uri="{C3380CC4-5D6E-409C-BE32-E72D297353CC}">
              <c16:uniqueId val="{00000004-69D9-4AAC-A061-D4A990A73091}"/>
            </c:ext>
          </c:extLst>
        </c:ser>
        <c:ser>
          <c:idx val="5"/>
          <c:order val="5"/>
          <c:tx>
            <c:strRef>
              <c:f>'8.8'!$A$15</c:f>
              <c:strCache>
                <c:ptCount val="1"/>
                <c:pt idx="0">
                  <c:v>Energie Slunce (solární kolektor)</c:v>
                </c:pt>
              </c:strCache>
            </c:strRef>
          </c:tx>
          <c:spPr>
            <a:solidFill>
              <a:srgbClr val="E86158"/>
            </a:solidFill>
          </c:spPr>
          <c:invertIfNegative val="0"/>
          <c:cat>
            <c:strRef>
              <c:f>'8.8'!$C$38:$E$38</c:f>
              <c:strCache>
                <c:ptCount val="3"/>
                <c:pt idx="0">
                  <c:v>Leden</c:v>
                </c:pt>
                <c:pt idx="1">
                  <c:v>Únor</c:v>
                </c:pt>
                <c:pt idx="2">
                  <c:v>Březen</c:v>
                </c:pt>
              </c:strCache>
            </c:strRef>
          </c:cat>
          <c:val>
            <c:numRef>
              <c:f>('8.8'!$B$15,'8.8'!$D$15,'8.8'!$F$15)</c:f>
              <c:numCache>
                <c:formatCode>#,##0.0</c:formatCode>
                <c:ptCount val="3"/>
                <c:pt idx="0">
                  <c:v>0</c:v>
                </c:pt>
                <c:pt idx="1">
                  <c:v>0</c:v>
                </c:pt>
                <c:pt idx="2">
                  <c:v>0</c:v>
                </c:pt>
              </c:numCache>
            </c:numRef>
          </c:val>
          <c:extLst>
            <c:ext xmlns:c16="http://schemas.microsoft.com/office/drawing/2014/chart" uri="{C3380CC4-5D6E-409C-BE32-E72D297353CC}">
              <c16:uniqueId val="{00000005-69D9-4AAC-A061-D4A990A73091}"/>
            </c:ext>
          </c:extLst>
        </c:ser>
        <c:ser>
          <c:idx val="6"/>
          <c:order val="6"/>
          <c:tx>
            <c:strRef>
              <c:f>'8.8'!$A$16</c:f>
              <c:strCache>
                <c:ptCount val="1"/>
                <c:pt idx="0">
                  <c:v>Hnědé uhlí</c:v>
                </c:pt>
              </c:strCache>
            </c:strRef>
          </c:tx>
          <c:spPr>
            <a:solidFill>
              <a:srgbClr val="F0948F"/>
            </a:solidFill>
          </c:spPr>
          <c:invertIfNegative val="0"/>
          <c:cat>
            <c:strRef>
              <c:f>'8.8'!$C$38:$E$38</c:f>
              <c:strCache>
                <c:ptCount val="3"/>
                <c:pt idx="0">
                  <c:v>Leden</c:v>
                </c:pt>
                <c:pt idx="1">
                  <c:v>Únor</c:v>
                </c:pt>
                <c:pt idx="2">
                  <c:v>Březen</c:v>
                </c:pt>
              </c:strCache>
            </c:strRef>
          </c:cat>
          <c:val>
            <c:numRef>
              <c:f>('8.8'!$B$16,'8.8'!$D$16,'8.8'!$F$16)</c:f>
              <c:numCache>
                <c:formatCode>#,##0.0</c:formatCode>
                <c:ptCount val="3"/>
                <c:pt idx="0">
                  <c:v>68683.888999999996</c:v>
                </c:pt>
                <c:pt idx="1">
                  <c:v>75758.150999999998</c:v>
                </c:pt>
                <c:pt idx="2">
                  <c:v>59789.925000000003</c:v>
                </c:pt>
              </c:numCache>
            </c:numRef>
          </c:val>
          <c:extLst>
            <c:ext xmlns:c16="http://schemas.microsoft.com/office/drawing/2014/chart" uri="{C3380CC4-5D6E-409C-BE32-E72D297353CC}">
              <c16:uniqueId val="{00000006-69D9-4AAC-A061-D4A990A73091}"/>
            </c:ext>
          </c:extLst>
        </c:ser>
        <c:ser>
          <c:idx val="7"/>
          <c:order val="7"/>
          <c:tx>
            <c:strRef>
              <c:f>'8.8'!$A$17</c:f>
              <c:strCache>
                <c:ptCount val="1"/>
                <c:pt idx="0">
                  <c:v>Jaderné palivo</c:v>
                </c:pt>
              </c:strCache>
            </c:strRef>
          </c:tx>
          <c:spPr>
            <a:solidFill>
              <a:srgbClr val="F7C9C7"/>
            </a:solidFill>
          </c:spPr>
          <c:invertIfNegative val="0"/>
          <c:cat>
            <c:strRef>
              <c:f>'8.8'!$C$38:$E$38</c:f>
              <c:strCache>
                <c:ptCount val="3"/>
                <c:pt idx="0">
                  <c:v>Leden</c:v>
                </c:pt>
                <c:pt idx="1">
                  <c:v>Únor</c:v>
                </c:pt>
                <c:pt idx="2">
                  <c:v>Březen</c:v>
                </c:pt>
              </c:strCache>
            </c:strRef>
          </c:cat>
          <c:val>
            <c:numRef>
              <c:f>('8.8'!$B$17,'8.8'!$D$17,'8.8'!$F$17)</c:f>
              <c:numCache>
                <c:formatCode>#,##0.0</c:formatCode>
                <c:ptCount val="3"/>
                <c:pt idx="0">
                  <c:v>0</c:v>
                </c:pt>
                <c:pt idx="1">
                  <c:v>0</c:v>
                </c:pt>
                <c:pt idx="2">
                  <c:v>0</c:v>
                </c:pt>
              </c:numCache>
            </c:numRef>
          </c:val>
          <c:extLst>
            <c:ext xmlns:c16="http://schemas.microsoft.com/office/drawing/2014/chart" uri="{C3380CC4-5D6E-409C-BE32-E72D297353CC}">
              <c16:uniqueId val="{00000007-69D9-4AAC-A061-D4A990A73091}"/>
            </c:ext>
          </c:extLst>
        </c:ser>
        <c:ser>
          <c:idx val="8"/>
          <c:order val="8"/>
          <c:tx>
            <c:strRef>
              <c:f>'8.8'!$A$18</c:f>
              <c:strCache>
                <c:ptCount val="1"/>
                <c:pt idx="0">
                  <c:v>Koks</c:v>
                </c:pt>
              </c:strCache>
            </c:strRef>
          </c:tx>
          <c:spPr>
            <a:solidFill>
              <a:srgbClr val="262626"/>
            </a:solidFill>
          </c:spPr>
          <c:invertIfNegative val="0"/>
          <c:cat>
            <c:strRef>
              <c:f>'8.8'!$C$38:$E$38</c:f>
              <c:strCache>
                <c:ptCount val="3"/>
                <c:pt idx="0">
                  <c:v>Leden</c:v>
                </c:pt>
                <c:pt idx="1">
                  <c:v>Únor</c:v>
                </c:pt>
                <c:pt idx="2">
                  <c:v>Březen</c:v>
                </c:pt>
              </c:strCache>
            </c:strRef>
          </c:cat>
          <c:val>
            <c:numRef>
              <c:f>('8.8'!$B$18,'8.8'!$D$18,'8.8'!$F$18)</c:f>
              <c:numCache>
                <c:formatCode>#,##0.0</c:formatCode>
                <c:ptCount val="3"/>
                <c:pt idx="0">
                  <c:v>0</c:v>
                </c:pt>
                <c:pt idx="1">
                  <c:v>0</c:v>
                </c:pt>
                <c:pt idx="2">
                  <c:v>0</c:v>
                </c:pt>
              </c:numCache>
            </c:numRef>
          </c:val>
          <c:extLst>
            <c:ext xmlns:c16="http://schemas.microsoft.com/office/drawing/2014/chart" uri="{C3380CC4-5D6E-409C-BE32-E72D297353CC}">
              <c16:uniqueId val="{00000008-69D9-4AAC-A061-D4A990A73091}"/>
            </c:ext>
          </c:extLst>
        </c:ser>
        <c:ser>
          <c:idx val="9"/>
          <c:order val="9"/>
          <c:tx>
            <c:strRef>
              <c:f>'8.8'!$A$19</c:f>
              <c:strCache>
                <c:ptCount val="1"/>
                <c:pt idx="0">
                  <c:v>Odpadní teplo</c:v>
                </c:pt>
              </c:strCache>
            </c:strRef>
          </c:tx>
          <c:spPr>
            <a:solidFill>
              <a:srgbClr val="646363"/>
            </a:solidFill>
          </c:spPr>
          <c:invertIfNegative val="0"/>
          <c:cat>
            <c:strRef>
              <c:f>'8.8'!$C$38:$E$38</c:f>
              <c:strCache>
                <c:ptCount val="3"/>
                <c:pt idx="0">
                  <c:v>Leden</c:v>
                </c:pt>
                <c:pt idx="1">
                  <c:v>Únor</c:v>
                </c:pt>
                <c:pt idx="2">
                  <c:v>Březen</c:v>
                </c:pt>
              </c:strCache>
            </c:strRef>
          </c:cat>
          <c:val>
            <c:numRef>
              <c:f>('8.8'!$B$19,'8.8'!$D$19,'8.8'!$F$19)</c:f>
              <c:numCache>
                <c:formatCode>#,##0.0</c:formatCode>
                <c:ptCount val="3"/>
                <c:pt idx="0">
                  <c:v>62568.85</c:v>
                </c:pt>
                <c:pt idx="1">
                  <c:v>53317.55</c:v>
                </c:pt>
                <c:pt idx="2">
                  <c:v>54203.58</c:v>
                </c:pt>
              </c:numCache>
            </c:numRef>
          </c:val>
          <c:extLst>
            <c:ext xmlns:c16="http://schemas.microsoft.com/office/drawing/2014/chart" uri="{C3380CC4-5D6E-409C-BE32-E72D297353CC}">
              <c16:uniqueId val="{00000009-69D9-4AAC-A061-D4A990A73091}"/>
            </c:ext>
          </c:extLst>
        </c:ser>
        <c:ser>
          <c:idx val="10"/>
          <c:order val="10"/>
          <c:tx>
            <c:strRef>
              <c:f>'8.8'!$A$20</c:f>
              <c:strCache>
                <c:ptCount val="1"/>
                <c:pt idx="0">
                  <c:v>Ostatní kapalná paliva</c:v>
                </c:pt>
              </c:strCache>
            </c:strRef>
          </c:tx>
          <c:spPr>
            <a:solidFill>
              <a:srgbClr val="9D9D9C"/>
            </a:solidFill>
          </c:spPr>
          <c:invertIfNegative val="0"/>
          <c:cat>
            <c:strRef>
              <c:f>'8.8'!$C$38:$E$38</c:f>
              <c:strCache>
                <c:ptCount val="3"/>
                <c:pt idx="0">
                  <c:v>Leden</c:v>
                </c:pt>
                <c:pt idx="1">
                  <c:v>Únor</c:v>
                </c:pt>
                <c:pt idx="2">
                  <c:v>Březen</c:v>
                </c:pt>
              </c:strCache>
            </c:strRef>
          </c:cat>
          <c:val>
            <c:numRef>
              <c:f>('8.8'!$B$20,'8.8'!$D$20,'8.8'!$F$20)</c:f>
              <c:numCache>
                <c:formatCode>#,##0.0</c:formatCode>
                <c:ptCount val="3"/>
                <c:pt idx="0">
                  <c:v>0</c:v>
                </c:pt>
                <c:pt idx="1">
                  <c:v>0</c:v>
                </c:pt>
                <c:pt idx="2">
                  <c:v>0</c:v>
                </c:pt>
              </c:numCache>
            </c:numRef>
          </c:val>
          <c:extLst>
            <c:ext xmlns:c16="http://schemas.microsoft.com/office/drawing/2014/chart" uri="{C3380CC4-5D6E-409C-BE32-E72D297353CC}">
              <c16:uniqueId val="{0000000A-69D9-4AAC-A061-D4A990A73091}"/>
            </c:ext>
          </c:extLst>
        </c:ser>
        <c:ser>
          <c:idx val="11"/>
          <c:order val="11"/>
          <c:tx>
            <c:strRef>
              <c:f>'8.8'!$A$21</c:f>
              <c:strCache>
                <c:ptCount val="1"/>
                <c:pt idx="0">
                  <c:v>Ostatní pevná paliva</c:v>
                </c:pt>
              </c:strCache>
            </c:strRef>
          </c:tx>
          <c:spPr>
            <a:solidFill>
              <a:srgbClr val="D0D0D0"/>
            </a:solidFill>
          </c:spPr>
          <c:invertIfNegative val="0"/>
          <c:cat>
            <c:strRef>
              <c:f>'8.8'!$C$38:$E$38</c:f>
              <c:strCache>
                <c:ptCount val="3"/>
                <c:pt idx="0">
                  <c:v>Leden</c:v>
                </c:pt>
                <c:pt idx="1">
                  <c:v>Únor</c:v>
                </c:pt>
                <c:pt idx="2">
                  <c:v>Březen</c:v>
                </c:pt>
              </c:strCache>
            </c:strRef>
          </c:cat>
          <c:val>
            <c:numRef>
              <c:f>('8.8'!$B$21,'8.8'!$D$21,'8.8'!$F$21)</c:f>
              <c:numCache>
                <c:formatCode>#,##0.0</c:formatCode>
                <c:ptCount val="3"/>
                <c:pt idx="0">
                  <c:v>6274</c:v>
                </c:pt>
                <c:pt idx="1">
                  <c:v>7289</c:v>
                </c:pt>
                <c:pt idx="2">
                  <c:v>7084</c:v>
                </c:pt>
              </c:numCache>
            </c:numRef>
          </c:val>
          <c:extLst>
            <c:ext xmlns:c16="http://schemas.microsoft.com/office/drawing/2014/chart" uri="{C3380CC4-5D6E-409C-BE32-E72D297353CC}">
              <c16:uniqueId val="{0000000B-69D9-4AAC-A061-D4A990A73091}"/>
            </c:ext>
          </c:extLst>
        </c:ser>
        <c:ser>
          <c:idx val="12"/>
          <c:order val="12"/>
          <c:tx>
            <c:strRef>
              <c:f>'8.8'!$A$22</c:f>
              <c:strCache>
                <c:ptCount val="1"/>
                <c:pt idx="0">
                  <c:v>Ostatní plyny</c:v>
                </c:pt>
              </c:strCache>
            </c:strRef>
          </c:tx>
          <c:spPr>
            <a:pattFill prst="ltUpDiag">
              <a:fgClr>
                <a:srgbClr val="23315F"/>
              </a:fgClr>
              <a:bgClr>
                <a:sysClr val="window" lastClr="FFFFFF"/>
              </a:bgClr>
            </a:pattFill>
          </c:spPr>
          <c:invertIfNegative val="0"/>
          <c:cat>
            <c:strRef>
              <c:f>'8.8'!$C$38:$E$38</c:f>
              <c:strCache>
                <c:ptCount val="3"/>
                <c:pt idx="0">
                  <c:v>Leden</c:v>
                </c:pt>
                <c:pt idx="1">
                  <c:v>Únor</c:v>
                </c:pt>
                <c:pt idx="2">
                  <c:v>Březen</c:v>
                </c:pt>
              </c:strCache>
            </c:strRef>
          </c:cat>
          <c:val>
            <c:numRef>
              <c:f>('8.8'!$B$22,'8.8'!$D$22,'8.8'!$F$22)</c:f>
              <c:numCache>
                <c:formatCode>#,##0.0</c:formatCode>
                <c:ptCount val="3"/>
                <c:pt idx="0">
                  <c:v>221146.39800000002</c:v>
                </c:pt>
                <c:pt idx="1">
                  <c:v>211153.82700000002</c:v>
                </c:pt>
                <c:pt idx="2">
                  <c:v>233425.541</c:v>
                </c:pt>
              </c:numCache>
            </c:numRef>
          </c:val>
          <c:extLst>
            <c:ext xmlns:c16="http://schemas.microsoft.com/office/drawing/2014/chart" uri="{C3380CC4-5D6E-409C-BE32-E72D297353CC}">
              <c16:uniqueId val="{0000000C-69D9-4AAC-A061-D4A990A73091}"/>
            </c:ext>
          </c:extLst>
        </c:ser>
        <c:ser>
          <c:idx val="13"/>
          <c:order val="13"/>
          <c:tx>
            <c:strRef>
              <c:f>'8.8'!$A$23</c:f>
              <c:strCache>
                <c:ptCount val="1"/>
                <c:pt idx="0">
                  <c:v>Ostatní</c:v>
                </c:pt>
              </c:strCache>
            </c:strRef>
          </c:tx>
          <c:spPr>
            <a:pattFill prst="ltUpDiag">
              <a:fgClr>
                <a:srgbClr val="E02C1F"/>
              </a:fgClr>
              <a:bgClr>
                <a:sysClr val="window" lastClr="FFFFFF"/>
              </a:bgClr>
            </a:pattFill>
          </c:spPr>
          <c:invertIfNegative val="0"/>
          <c:cat>
            <c:strRef>
              <c:f>'8.8'!$C$38:$E$38</c:f>
              <c:strCache>
                <c:ptCount val="3"/>
                <c:pt idx="0">
                  <c:v>Leden</c:v>
                </c:pt>
                <c:pt idx="1">
                  <c:v>Únor</c:v>
                </c:pt>
                <c:pt idx="2">
                  <c:v>Březen</c:v>
                </c:pt>
              </c:strCache>
            </c:strRef>
          </c:cat>
          <c:val>
            <c:numRef>
              <c:f>('8.8'!$B$23,'8.8'!$D$23,'8.8'!$F$23)</c:f>
              <c:numCache>
                <c:formatCode>#,##0.0</c:formatCode>
                <c:ptCount val="3"/>
                <c:pt idx="0">
                  <c:v>0</c:v>
                </c:pt>
                <c:pt idx="1">
                  <c:v>0</c:v>
                </c:pt>
                <c:pt idx="2">
                  <c:v>0</c:v>
                </c:pt>
              </c:numCache>
            </c:numRef>
          </c:val>
          <c:extLst>
            <c:ext xmlns:c16="http://schemas.microsoft.com/office/drawing/2014/chart" uri="{C3380CC4-5D6E-409C-BE32-E72D297353CC}">
              <c16:uniqueId val="{0000000D-69D9-4AAC-A061-D4A990A73091}"/>
            </c:ext>
          </c:extLst>
        </c:ser>
        <c:ser>
          <c:idx val="14"/>
          <c:order val="14"/>
          <c:tx>
            <c:strRef>
              <c:f>'8.8'!$A$24</c:f>
              <c:strCache>
                <c:ptCount val="1"/>
                <c:pt idx="0">
                  <c:v>Topné oleje</c:v>
                </c:pt>
              </c:strCache>
            </c:strRef>
          </c:tx>
          <c:spPr>
            <a:pattFill prst="ltUpDiag">
              <a:fgClr>
                <a:srgbClr val="5A6588"/>
              </a:fgClr>
              <a:bgClr>
                <a:sysClr val="window" lastClr="FFFFFF"/>
              </a:bgClr>
            </a:pattFill>
          </c:spPr>
          <c:invertIfNegative val="0"/>
          <c:cat>
            <c:strRef>
              <c:f>'8.8'!$C$38:$E$38</c:f>
              <c:strCache>
                <c:ptCount val="3"/>
                <c:pt idx="0">
                  <c:v>Leden</c:v>
                </c:pt>
                <c:pt idx="1">
                  <c:v>Únor</c:v>
                </c:pt>
                <c:pt idx="2">
                  <c:v>Březen</c:v>
                </c:pt>
              </c:strCache>
            </c:strRef>
          </c:cat>
          <c:val>
            <c:numRef>
              <c:f>('8.8'!$B$24,'8.8'!$D$24,'8.8'!$F$24)</c:f>
              <c:numCache>
                <c:formatCode>#,##0.0</c:formatCode>
                <c:ptCount val="3"/>
                <c:pt idx="0">
                  <c:v>173.959</c:v>
                </c:pt>
                <c:pt idx="1">
                  <c:v>4964.692</c:v>
                </c:pt>
                <c:pt idx="2">
                  <c:v>2149.0010000000002</c:v>
                </c:pt>
              </c:numCache>
            </c:numRef>
          </c:val>
          <c:extLst>
            <c:ext xmlns:c16="http://schemas.microsoft.com/office/drawing/2014/chart" uri="{C3380CC4-5D6E-409C-BE32-E72D297353CC}">
              <c16:uniqueId val="{0000000E-69D9-4AAC-A061-D4A990A73091}"/>
            </c:ext>
          </c:extLst>
        </c:ser>
        <c:ser>
          <c:idx val="15"/>
          <c:order val="15"/>
          <c:tx>
            <c:strRef>
              <c:f>'8.8'!$A$25</c:f>
              <c:strCache>
                <c:ptCount val="1"/>
                <c:pt idx="0">
                  <c:v>Zemní plyn</c:v>
                </c:pt>
              </c:strCache>
            </c:strRef>
          </c:tx>
          <c:spPr>
            <a:pattFill prst="ltUpDiag">
              <a:fgClr>
                <a:srgbClr val="E86158"/>
              </a:fgClr>
              <a:bgClr>
                <a:sysClr val="window" lastClr="FFFFFF"/>
              </a:bgClr>
            </a:pattFill>
          </c:spPr>
          <c:invertIfNegative val="0"/>
          <c:cat>
            <c:strRef>
              <c:f>'8.8'!$C$38:$E$38</c:f>
              <c:strCache>
                <c:ptCount val="3"/>
                <c:pt idx="0">
                  <c:v>Leden</c:v>
                </c:pt>
                <c:pt idx="1">
                  <c:v>Únor</c:v>
                </c:pt>
                <c:pt idx="2">
                  <c:v>Březen</c:v>
                </c:pt>
              </c:strCache>
            </c:strRef>
          </c:cat>
          <c:val>
            <c:numRef>
              <c:f>('8.8'!$B$25,'8.8'!$D$25,'8.8'!$F$25)</c:f>
              <c:numCache>
                <c:formatCode>#,##0.0</c:formatCode>
                <c:ptCount val="3"/>
                <c:pt idx="0">
                  <c:v>291377.37500000006</c:v>
                </c:pt>
                <c:pt idx="1">
                  <c:v>299875.2730000001</c:v>
                </c:pt>
                <c:pt idx="2">
                  <c:v>203139.80499999999</c:v>
                </c:pt>
              </c:numCache>
            </c:numRef>
          </c:val>
          <c:extLst>
            <c:ext xmlns:c16="http://schemas.microsoft.com/office/drawing/2014/chart" uri="{C3380CC4-5D6E-409C-BE32-E72D297353CC}">
              <c16:uniqueId val="{0000000F-69D9-4AAC-A061-D4A990A73091}"/>
            </c:ext>
          </c:extLst>
        </c:ser>
        <c:dLbls>
          <c:showLegendKey val="0"/>
          <c:showVal val="0"/>
          <c:showCatName val="0"/>
          <c:showSerName val="0"/>
          <c:showPercent val="0"/>
          <c:showBubbleSize val="0"/>
        </c:dLbls>
        <c:gapWidth val="50"/>
        <c:overlap val="100"/>
        <c:axId val="233565184"/>
        <c:axId val="288228096"/>
      </c:barChart>
      <c:catAx>
        <c:axId val="23356518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228096"/>
        <c:crosses val="autoZero"/>
        <c:auto val="1"/>
        <c:lblAlgn val="ctr"/>
        <c:lblOffset val="100"/>
        <c:noMultiLvlLbl val="0"/>
      </c:catAx>
      <c:valAx>
        <c:axId val="28822809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35651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C86F-4DF0-AB68-7782C13EFE9A}"/>
              </c:ext>
            </c:extLst>
          </c:dPt>
          <c:dPt>
            <c:idx val="1"/>
            <c:bubble3D val="0"/>
            <c:spPr>
              <a:solidFill>
                <a:schemeClr val="accent2"/>
              </a:solidFill>
            </c:spPr>
            <c:extLst>
              <c:ext xmlns:c16="http://schemas.microsoft.com/office/drawing/2014/chart" uri="{C3380CC4-5D6E-409C-BE32-E72D297353CC}">
                <c16:uniqueId val="{00000003-C86F-4DF0-AB68-7782C13EFE9A}"/>
              </c:ext>
            </c:extLst>
          </c:dPt>
          <c:dPt>
            <c:idx val="2"/>
            <c:bubble3D val="0"/>
            <c:spPr>
              <a:solidFill>
                <a:schemeClr val="accent3"/>
              </a:solidFill>
            </c:spPr>
            <c:extLst>
              <c:ext xmlns:c16="http://schemas.microsoft.com/office/drawing/2014/chart" uri="{C3380CC4-5D6E-409C-BE32-E72D297353CC}">
                <c16:uniqueId val="{00000005-C86F-4DF0-AB68-7782C13EFE9A}"/>
              </c:ext>
            </c:extLst>
          </c:dPt>
          <c:dPt>
            <c:idx val="3"/>
            <c:bubble3D val="0"/>
            <c:spPr>
              <a:solidFill>
                <a:schemeClr val="accent4"/>
              </a:solidFill>
            </c:spPr>
            <c:extLst>
              <c:ext xmlns:c16="http://schemas.microsoft.com/office/drawing/2014/chart" uri="{C3380CC4-5D6E-409C-BE32-E72D297353CC}">
                <c16:uniqueId val="{00000007-C86F-4DF0-AB68-7782C13EFE9A}"/>
              </c:ext>
            </c:extLst>
          </c:dPt>
          <c:dPt>
            <c:idx val="4"/>
            <c:bubble3D val="0"/>
            <c:spPr>
              <a:solidFill>
                <a:schemeClr val="accent5"/>
              </a:solidFill>
            </c:spPr>
            <c:extLst>
              <c:ext xmlns:c16="http://schemas.microsoft.com/office/drawing/2014/chart" uri="{C3380CC4-5D6E-409C-BE32-E72D297353CC}">
                <c16:uniqueId val="{00000009-C86F-4DF0-AB68-7782C13EFE9A}"/>
              </c:ext>
            </c:extLst>
          </c:dPt>
          <c:dPt>
            <c:idx val="5"/>
            <c:bubble3D val="0"/>
            <c:spPr>
              <a:solidFill>
                <a:schemeClr val="accent6"/>
              </a:solidFill>
            </c:spPr>
            <c:extLst>
              <c:ext xmlns:c16="http://schemas.microsoft.com/office/drawing/2014/chart" uri="{C3380CC4-5D6E-409C-BE32-E72D297353CC}">
                <c16:uniqueId val="{0000000B-C86F-4DF0-AB68-7782C13EFE9A}"/>
              </c:ext>
            </c:extLst>
          </c:dPt>
          <c:dPt>
            <c:idx val="6"/>
            <c:bubble3D val="0"/>
            <c:spPr>
              <a:solidFill>
                <a:srgbClr val="F0948F"/>
              </a:solidFill>
            </c:spPr>
            <c:extLst>
              <c:ext xmlns:c16="http://schemas.microsoft.com/office/drawing/2014/chart" uri="{C3380CC4-5D6E-409C-BE32-E72D297353CC}">
                <c16:uniqueId val="{0000000D-C86F-4DF0-AB68-7782C13EFE9A}"/>
              </c:ext>
            </c:extLst>
          </c:dPt>
          <c:dPt>
            <c:idx val="7"/>
            <c:bubble3D val="0"/>
            <c:spPr>
              <a:solidFill>
                <a:srgbClr val="F7C9C7"/>
              </a:solidFill>
            </c:spPr>
            <c:extLst>
              <c:ext xmlns:c16="http://schemas.microsoft.com/office/drawing/2014/chart" uri="{C3380CC4-5D6E-409C-BE32-E72D297353CC}">
                <c16:uniqueId val="{0000000F-C86F-4DF0-AB68-7782C13EFE9A}"/>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C86F-4DF0-AB68-7782C13EFE9A}"/>
            </c:ext>
          </c:extLst>
        </c:ser>
        <c:ser>
          <c:idx val="2"/>
          <c:order val="1"/>
          <c:dPt>
            <c:idx val="0"/>
            <c:bubble3D val="0"/>
            <c:spPr>
              <a:solidFill>
                <a:schemeClr val="accent1"/>
              </a:solidFill>
            </c:spPr>
            <c:extLst>
              <c:ext xmlns:c16="http://schemas.microsoft.com/office/drawing/2014/chart" uri="{C3380CC4-5D6E-409C-BE32-E72D297353CC}">
                <c16:uniqueId val="{00000012-C86F-4DF0-AB68-7782C13EFE9A}"/>
              </c:ext>
            </c:extLst>
          </c:dPt>
          <c:dPt>
            <c:idx val="1"/>
            <c:bubble3D val="0"/>
            <c:spPr>
              <a:solidFill>
                <a:schemeClr val="accent2"/>
              </a:solidFill>
            </c:spPr>
            <c:extLst>
              <c:ext xmlns:c16="http://schemas.microsoft.com/office/drawing/2014/chart" uri="{C3380CC4-5D6E-409C-BE32-E72D297353CC}">
                <c16:uniqueId val="{00000014-C86F-4DF0-AB68-7782C13EFE9A}"/>
              </c:ext>
            </c:extLst>
          </c:dPt>
          <c:dPt>
            <c:idx val="2"/>
            <c:bubble3D val="0"/>
            <c:spPr>
              <a:solidFill>
                <a:schemeClr val="accent3"/>
              </a:solidFill>
            </c:spPr>
            <c:extLst>
              <c:ext xmlns:c16="http://schemas.microsoft.com/office/drawing/2014/chart" uri="{C3380CC4-5D6E-409C-BE32-E72D297353CC}">
                <c16:uniqueId val="{00000016-C86F-4DF0-AB68-7782C13EFE9A}"/>
              </c:ext>
            </c:extLst>
          </c:dPt>
          <c:dPt>
            <c:idx val="3"/>
            <c:bubble3D val="0"/>
            <c:spPr>
              <a:solidFill>
                <a:schemeClr val="accent4"/>
              </a:solidFill>
            </c:spPr>
            <c:extLst>
              <c:ext xmlns:c16="http://schemas.microsoft.com/office/drawing/2014/chart" uri="{C3380CC4-5D6E-409C-BE32-E72D297353CC}">
                <c16:uniqueId val="{00000018-C86F-4DF0-AB68-7782C13EFE9A}"/>
              </c:ext>
            </c:extLst>
          </c:dPt>
          <c:dPt>
            <c:idx val="4"/>
            <c:bubble3D val="0"/>
            <c:spPr>
              <a:solidFill>
                <a:schemeClr val="accent5"/>
              </a:solidFill>
            </c:spPr>
            <c:extLst>
              <c:ext xmlns:c16="http://schemas.microsoft.com/office/drawing/2014/chart" uri="{C3380CC4-5D6E-409C-BE32-E72D297353CC}">
                <c16:uniqueId val="{0000001A-C86F-4DF0-AB68-7782C13EFE9A}"/>
              </c:ext>
            </c:extLst>
          </c:dPt>
          <c:dPt>
            <c:idx val="5"/>
            <c:bubble3D val="0"/>
            <c:spPr>
              <a:solidFill>
                <a:schemeClr val="accent6"/>
              </a:solidFill>
            </c:spPr>
            <c:extLst>
              <c:ext xmlns:c16="http://schemas.microsoft.com/office/drawing/2014/chart" uri="{C3380CC4-5D6E-409C-BE32-E72D297353CC}">
                <c16:uniqueId val="{0000001C-C86F-4DF0-AB68-7782C13EFE9A}"/>
              </c:ext>
            </c:extLst>
          </c:dPt>
          <c:dPt>
            <c:idx val="6"/>
            <c:bubble3D val="0"/>
            <c:spPr>
              <a:solidFill>
                <a:srgbClr val="F0948F"/>
              </a:solidFill>
            </c:spPr>
            <c:extLst>
              <c:ext xmlns:c16="http://schemas.microsoft.com/office/drawing/2014/chart" uri="{C3380CC4-5D6E-409C-BE32-E72D297353CC}">
                <c16:uniqueId val="{0000001E-C86F-4DF0-AB68-7782C13EFE9A}"/>
              </c:ext>
            </c:extLst>
          </c:dPt>
          <c:dPt>
            <c:idx val="7"/>
            <c:bubble3D val="0"/>
            <c:spPr>
              <a:solidFill>
                <a:srgbClr val="F7C9C7"/>
              </a:solidFill>
            </c:spPr>
            <c:extLst>
              <c:ext xmlns:c16="http://schemas.microsoft.com/office/drawing/2014/chart" uri="{C3380CC4-5D6E-409C-BE32-E72D297353CC}">
                <c16:uniqueId val="{00000020-C86F-4DF0-AB68-7782C13EFE9A}"/>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C86F-4DF0-AB68-7782C13EFE9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accent1"/>
                </a:solidFill>
              </a:rPr>
              <a:t>Podíl </a:t>
            </a:r>
            <a:r>
              <a:rPr lang="cs-CZ" sz="1000">
                <a:solidFill>
                  <a:schemeClr val="accent1"/>
                </a:solidFill>
              </a:rPr>
              <a:t>krajů ČR</a:t>
            </a:r>
            <a:r>
              <a:rPr lang="cs-CZ" sz="1000" baseline="0">
                <a:solidFill>
                  <a:schemeClr val="accent1"/>
                </a:solidFill>
              </a:rPr>
              <a:t> na </a:t>
            </a:r>
            <a:r>
              <a:rPr lang="cs-CZ" sz="1000">
                <a:solidFill>
                  <a:schemeClr val="accent1"/>
                </a:solidFill>
              </a:rPr>
              <a:t>dodávkách tepla</a:t>
            </a:r>
            <a:endParaRPr lang="en-US" sz="1000">
              <a:solidFill>
                <a:schemeClr val="accent1"/>
              </a:solidFill>
            </a:endParaRPr>
          </a:p>
        </c:rich>
      </c:tx>
      <c:layout>
        <c:manualLayout>
          <c:xMode val="edge"/>
          <c:yMode val="edge"/>
          <c:x val="2.1699430658502519E-2"/>
          <c:y val="1.7054375505371498E-2"/>
        </c:manualLayout>
      </c:layout>
      <c:overlay val="0"/>
      <c:spPr>
        <a:solidFill>
          <a:sysClr val="window" lastClr="FFFFFF"/>
        </a:solidFill>
      </c:spPr>
    </c:title>
    <c:autoTitleDeleted val="0"/>
    <c:plotArea>
      <c:layout>
        <c:manualLayout>
          <c:layoutTarget val="inner"/>
          <c:xMode val="edge"/>
          <c:yMode val="edge"/>
          <c:x val="0.11888706547475116"/>
          <c:y val="0.11085016350600201"/>
          <c:w val="0.84366886529688589"/>
          <c:h val="0.77304275453448856"/>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C-DE1A-44E4-AEB6-A3524CFE6F2B}"/>
              </c:ext>
            </c:extLst>
          </c:dPt>
          <c:dPt>
            <c:idx val="1"/>
            <c:bubble3D val="0"/>
            <c:spPr>
              <a:solidFill>
                <a:schemeClr val="accent2"/>
              </a:solidFill>
            </c:spPr>
            <c:extLst>
              <c:ext xmlns:c16="http://schemas.microsoft.com/office/drawing/2014/chart" uri="{C3380CC4-5D6E-409C-BE32-E72D297353CC}">
                <c16:uniqueId val="{0000000B-DE1A-44E4-AEB6-A3524CFE6F2B}"/>
              </c:ext>
            </c:extLst>
          </c:dPt>
          <c:dPt>
            <c:idx val="2"/>
            <c:bubble3D val="0"/>
            <c:spPr>
              <a:solidFill>
                <a:schemeClr val="accent3"/>
              </a:solidFill>
            </c:spPr>
            <c:extLst>
              <c:ext xmlns:c16="http://schemas.microsoft.com/office/drawing/2014/chart" uri="{C3380CC4-5D6E-409C-BE32-E72D297353CC}">
                <c16:uniqueId val="{0000000A-DE1A-44E4-AEB6-A3524CFE6F2B}"/>
              </c:ext>
            </c:extLst>
          </c:dPt>
          <c:dPt>
            <c:idx val="3"/>
            <c:bubble3D val="0"/>
            <c:spPr>
              <a:solidFill>
                <a:schemeClr val="accent4"/>
              </a:solidFill>
            </c:spPr>
            <c:extLst>
              <c:ext xmlns:c16="http://schemas.microsoft.com/office/drawing/2014/chart" uri="{C3380CC4-5D6E-409C-BE32-E72D297353CC}">
                <c16:uniqueId val="{00000009-DE1A-44E4-AEB6-A3524CFE6F2B}"/>
              </c:ext>
            </c:extLst>
          </c:dPt>
          <c:dPt>
            <c:idx val="4"/>
            <c:bubble3D val="0"/>
            <c:spPr>
              <a:solidFill>
                <a:schemeClr val="accent5"/>
              </a:solidFill>
            </c:spPr>
            <c:extLst>
              <c:ext xmlns:c16="http://schemas.microsoft.com/office/drawing/2014/chart" uri="{C3380CC4-5D6E-409C-BE32-E72D297353CC}">
                <c16:uniqueId val="{00000008-DE1A-44E4-AEB6-A3524CFE6F2B}"/>
              </c:ext>
            </c:extLst>
          </c:dPt>
          <c:dPt>
            <c:idx val="5"/>
            <c:bubble3D val="0"/>
            <c:spPr>
              <a:solidFill>
                <a:schemeClr val="accent6"/>
              </a:solidFill>
            </c:spPr>
            <c:extLst>
              <c:ext xmlns:c16="http://schemas.microsoft.com/office/drawing/2014/chart" uri="{C3380CC4-5D6E-409C-BE32-E72D297353CC}">
                <c16:uniqueId val="{00000000-58CD-40D8-A955-463567CFDADD}"/>
              </c:ext>
            </c:extLst>
          </c:dPt>
          <c:dPt>
            <c:idx val="6"/>
            <c:bubble3D val="0"/>
            <c:spPr>
              <a:solidFill>
                <a:srgbClr val="F0948F"/>
              </a:solidFill>
            </c:spPr>
            <c:extLst>
              <c:ext xmlns:c16="http://schemas.microsoft.com/office/drawing/2014/chart" uri="{C3380CC4-5D6E-409C-BE32-E72D297353CC}">
                <c16:uniqueId val="{00000007-DE1A-44E4-AEB6-A3524CFE6F2B}"/>
              </c:ext>
            </c:extLst>
          </c:dPt>
          <c:dPt>
            <c:idx val="7"/>
            <c:bubble3D val="0"/>
            <c:spPr>
              <a:solidFill>
                <a:srgbClr val="F7C9C7"/>
              </a:solidFill>
            </c:spPr>
            <c:extLst>
              <c:ext xmlns:c16="http://schemas.microsoft.com/office/drawing/2014/chart" uri="{C3380CC4-5D6E-409C-BE32-E72D297353CC}">
                <c16:uniqueId val="{00000001-58CD-40D8-A955-463567CFDADD}"/>
              </c:ext>
            </c:extLst>
          </c:dPt>
          <c:dPt>
            <c:idx val="8"/>
            <c:bubble3D val="0"/>
            <c:spPr>
              <a:solidFill>
                <a:schemeClr val="tx1"/>
              </a:solidFill>
            </c:spPr>
            <c:extLst>
              <c:ext xmlns:c16="http://schemas.microsoft.com/office/drawing/2014/chart" uri="{C3380CC4-5D6E-409C-BE32-E72D297353CC}">
                <c16:uniqueId val="{00000002-BBDD-4778-8908-D00B076481BE}"/>
              </c:ext>
            </c:extLst>
          </c:dPt>
          <c:dPt>
            <c:idx val="9"/>
            <c:bubble3D val="0"/>
            <c:spPr>
              <a:solidFill>
                <a:srgbClr val="646363"/>
              </a:solidFill>
            </c:spPr>
            <c:extLst>
              <c:ext xmlns:c16="http://schemas.microsoft.com/office/drawing/2014/chart" uri="{C3380CC4-5D6E-409C-BE32-E72D297353CC}">
                <c16:uniqueId val="{00000006-DE1A-44E4-AEB6-A3524CFE6F2B}"/>
              </c:ext>
            </c:extLst>
          </c:dPt>
          <c:dPt>
            <c:idx val="10"/>
            <c:bubble3D val="0"/>
            <c:spPr>
              <a:solidFill>
                <a:srgbClr val="9D9D9C"/>
              </a:solidFill>
            </c:spPr>
            <c:extLst>
              <c:ext xmlns:c16="http://schemas.microsoft.com/office/drawing/2014/chart" uri="{C3380CC4-5D6E-409C-BE32-E72D297353CC}">
                <c16:uniqueId val="{00000005-DE1A-44E4-AEB6-A3524CFE6F2B}"/>
              </c:ext>
            </c:extLst>
          </c:dPt>
          <c:dPt>
            <c:idx val="11"/>
            <c:bubble3D val="0"/>
            <c:spPr>
              <a:solidFill>
                <a:srgbClr val="D0D0D0"/>
              </a:solidFill>
            </c:spPr>
            <c:extLst>
              <c:ext xmlns:c16="http://schemas.microsoft.com/office/drawing/2014/chart" uri="{C3380CC4-5D6E-409C-BE32-E72D297353CC}">
                <c16:uniqueId val="{00000004-DE1A-44E4-AEB6-A3524CFE6F2B}"/>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03-DE1A-44E4-AEB6-A3524CFE6F2B}"/>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02-DE1A-44E4-AEB6-A3524CFE6F2B}"/>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BBDD-4778-8908-D00B076481BE}"/>
                </c:ext>
              </c:extLst>
            </c:dLbl>
            <c:dLbl>
              <c:idx val="12"/>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DE1A-44E4-AEB6-A3524CFE6F2B}"/>
                </c:ext>
              </c:extLst>
            </c:dLbl>
            <c:dLbl>
              <c:idx val="13"/>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DE1A-44E4-AEB6-A3524CFE6F2B}"/>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#,##0.0</c:formatCode>
                <c:ptCount val="14"/>
                <c:pt idx="0">
                  <c:v>1251.004956</c:v>
                </c:pt>
                <c:pt idx="1">
                  <c:v>1650.9709199999998</c:v>
                </c:pt>
                <c:pt idx="2">
                  <c:v>1869.864092</c:v>
                </c:pt>
                <c:pt idx="3">
                  <c:v>1268.651672</c:v>
                </c:pt>
                <c:pt idx="4">
                  <c:v>557.65025600000013</c:v>
                </c:pt>
                <c:pt idx="5">
                  <c:v>996.89223200000015</c:v>
                </c:pt>
                <c:pt idx="6">
                  <c:v>725.78190838535158</c:v>
                </c:pt>
                <c:pt idx="7">
                  <c:v>5084.7721490000022</c:v>
                </c:pt>
                <c:pt idx="8">
                  <c:v>1159.622693</c:v>
                </c:pt>
                <c:pt idx="9">
                  <c:v>1564.4715030000002</c:v>
                </c:pt>
                <c:pt idx="10">
                  <c:v>1479.0956450000001</c:v>
                </c:pt>
                <c:pt idx="11">
                  <c:v>6565.7253329999994</c:v>
                </c:pt>
                <c:pt idx="12">
                  <c:v>3963.815192</c:v>
                </c:pt>
                <c:pt idx="13">
                  <c:v>1289.1768728909321</c:v>
                </c:pt>
              </c:numCache>
            </c:numRef>
          </c:val>
          <c:extLst>
            <c:ext xmlns:c16="http://schemas.microsoft.com/office/drawing/2014/chart" uri="{C3380CC4-5D6E-409C-BE32-E72D297353CC}">
              <c16:uniqueId val="{00000003-58CD-40D8-A955-463567CFDADD}"/>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B64-4BEB-9793-3957C5444001}"/>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B64-4BEB-9793-3957C5444001}"/>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B64-4BEB-9793-3957C5444001}"/>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B64-4BEB-9793-3957C5444001}"/>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B64-4BEB-9793-3957C5444001}"/>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B64-4BEB-9793-3957C5444001}"/>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B64-4BEB-9793-3957C5444001}"/>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B64-4BEB-9793-3957C5444001}"/>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B64-4BEB-9793-3957C5444001}"/>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B64-4BEB-9793-3957C5444001}"/>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B64-4BEB-9793-3957C5444001}"/>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B64-4BEB-9793-3957C5444001}"/>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B64-4BEB-9793-3957C5444001}"/>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B64-4BEB-9793-3957C5444001}"/>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B64-4BEB-9793-3957C5444001}"/>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B64-4BEB-9793-3957C5444001}"/>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3.9457994814478463E-4"/>
          <c:y val="1.3259962702358308E-3"/>
        </c:manualLayout>
      </c:layout>
      <c:overlay val="0"/>
    </c:title>
    <c:autoTitleDeleted val="0"/>
    <c:plotArea>
      <c:layout>
        <c:manualLayout>
          <c:layoutTarget val="inner"/>
          <c:xMode val="edge"/>
          <c:yMode val="edge"/>
          <c:x val="7.4097119597625161E-2"/>
          <c:y val="0.25384901537268989"/>
          <c:w val="0.63463183778965071"/>
          <c:h val="0.54600802815502403"/>
        </c:manualLayout>
      </c:layout>
      <c:barChart>
        <c:barDir val="col"/>
        <c:grouping val="stacked"/>
        <c:varyColors val="0"/>
        <c:ser>
          <c:idx val="0"/>
          <c:order val="0"/>
          <c:tx>
            <c:strRef>
              <c:f>'8.9'!$A$27</c:f>
              <c:strCache>
                <c:ptCount val="1"/>
                <c:pt idx="0">
                  <c:v>Průmysl</c:v>
                </c:pt>
              </c:strCache>
            </c:strRef>
          </c:tx>
          <c:invertIfNegative val="0"/>
          <c:cat>
            <c:strRef>
              <c:f>'8.9'!$C$38:$E$38</c:f>
              <c:strCache>
                <c:ptCount val="3"/>
                <c:pt idx="0">
                  <c:v>Leden</c:v>
                </c:pt>
                <c:pt idx="1">
                  <c:v>Únor</c:v>
                </c:pt>
                <c:pt idx="2">
                  <c:v>Březen</c:v>
                </c:pt>
              </c:strCache>
            </c:strRef>
          </c:cat>
          <c:val>
            <c:numRef>
              <c:f>('8.9'!$B$27,'8.9'!$D$27,'8.9'!$F$27)</c:f>
              <c:numCache>
                <c:formatCode>#,##0.0</c:formatCode>
                <c:ptCount val="3"/>
                <c:pt idx="0">
                  <c:v>71309.117999999988</c:v>
                </c:pt>
                <c:pt idx="1">
                  <c:v>66200.47099999999</c:v>
                </c:pt>
                <c:pt idx="2">
                  <c:v>49410.797000000006</c:v>
                </c:pt>
              </c:numCache>
            </c:numRef>
          </c:val>
          <c:extLst>
            <c:ext xmlns:c16="http://schemas.microsoft.com/office/drawing/2014/chart" uri="{C3380CC4-5D6E-409C-BE32-E72D297353CC}">
              <c16:uniqueId val="{00000000-0F87-474C-83B6-66F9D6E7D10B}"/>
            </c:ext>
          </c:extLst>
        </c:ser>
        <c:ser>
          <c:idx val="1"/>
          <c:order val="1"/>
          <c:tx>
            <c:strRef>
              <c:f>'8.9'!$A$28</c:f>
              <c:strCache>
                <c:ptCount val="1"/>
                <c:pt idx="0">
                  <c:v>Energetika</c:v>
                </c:pt>
              </c:strCache>
            </c:strRef>
          </c:tx>
          <c:invertIfNegative val="0"/>
          <c:cat>
            <c:strRef>
              <c:f>'8.9'!$C$38:$E$38</c:f>
              <c:strCache>
                <c:ptCount val="3"/>
                <c:pt idx="0">
                  <c:v>Leden</c:v>
                </c:pt>
                <c:pt idx="1">
                  <c:v>Únor</c:v>
                </c:pt>
                <c:pt idx="2">
                  <c:v>Březen</c:v>
                </c:pt>
              </c:strCache>
            </c:strRef>
          </c:cat>
          <c:val>
            <c:numRef>
              <c:f>('8.9'!$B$28,'8.9'!$D$28,'8.9'!$F$28)</c:f>
              <c:numCache>
                <c:formatCode>#,##0.0</c:formatCode>
                <c:ptCount val="3"/>
                <c:pt idx="0">
                  <c:v>7600.4210000000003</c:v>
                </c:pt>
                <c:pt idx="1">
                  <c:v>7536.9889999999996</c:v>
                </c:pt>
                <c:pt idx="2">
                  <c:v>4771.84</c:v>
                </c:pt>
              </c:numCache>
            </c:numRef>
          </c:val>
          <c:extLst>
            <c:ext xmlns:c16="http://schemas.microsoft.com/office/drawing/2014/chart" uri="{C3380CC4-5D6E-409C-BE32-E72D297353CC}">
              <c16:uniqueId val="{00000001-0F87-474C-83B6-66F9D6E7D10B}"/>
            </c:ext>
          </c:extLst>
        </c:ser>
        <c:ser>
          <c:idx val="2"/>
          <c:order val="2"/>
          <c:tx>
            <c:strRef>
              <c:f>'8.9'!$A$29</c:f>
              <c:strCache>
                <c:ptCount val="1"/>
                <c:pt idx="0">
                  <c:v>Doprava</c:v>
                </c:pt>
              </c:strCache>
            </c:strRef>
          </c:tx>
          <c:invertIfNegative val="0"/>
          <c:cat>
            <c:strRef>
              <c:f>'8.9'!$C$38:$E$38</c:f>
              <c:strCache>
                <c:ptCount val="3"/>
                <c:pt idx="0">
                  <c:v>Leden</c:v>
                </c:pt>
                <c:pt idx="1">
                  <c:v>Únor</c:v>
                </c:pt>
                <c:pt idx="2">
                  <c:v>Březen</c:v>
                </c:pt>
              </c:strCache>
            </c:strRef>
          </c:cat>
          <c:val>
            <c:numRef>
              <c:f>('8.9'!$B$29,'8.9'!$D$29,'8.9'!$F$29)</c:f>
              <c:numCache>
                <c:formatCode>#,##0.0</c:formatCode>
                <c:ptCount val="3"/>
                <c:pt idx="0">
                  <c:v>177.93</c:v>
                </c:pt>
                <c:pt idx="1">
                  <c:v>162.28</c:v>
                </c:pt>
                <c:pt idx="2">
                  <c:v>135.65</c:v>
                </c:pt>
              </c:numCache>
            </c:numRef>
          </c:val>
          <c:extLst>
            <c:ext xmlns:c16="http://schemas.microsoft.com/office/drawing/2014/chart" uri="{C3380CC4-5D6E-409C-BE32-E72D297353CC}">
              <c16:uniqueId val="{00000002-0F87-474C-83B6-66F9D6E7D10B}"/>
            </c:ext>
          </c:extLst>
        </c:ser>
        <c:ser>
          <c:idx val="3"/>
          <c:order val="3"/>
          <c:tx>
            <c:strRef>
              <c:f>'8.9'!$A$30</c:f>
              <c:strCache>
                <c:ptCount val="1"/>
                <c:pt idx="0">
                  <c:v>Stavebnictví</c:v>
                </c:pt>
              </c:strCache>
            </c:strRef>
          </c:tx>
          <c:invertIfNegative val="0"/>
          <c:cat>
            <c:strRef>
              <c:f>'8.9'!$C$38:$E$38</c:f>
              <c:strCache>
                <c:ptCount val="3"/>
                <c:pt idx="0">
                  <c:v>Leden</c:v>
                </c:pt>
                <c:pt idx="1">
                  <c:v>Únor</c:v>
                </c:pt>
                <c:pt idx="2">
                  <c:v>Březen</c:v>
                </c:pt>
              </c:strCache>
            </c:strRef>
          </c:cat>
          <c:val>
            <c:numRef>
              <c:f>('8.9'!$B$30,'8.9'!$D$30,'8.9'!$F$30)</c:f>
              <c:numCache>
                <c:formatCode>#,##0.0</c:formatCode>
                <c:ptCount val="3"/>
                <c:pt idx="0">
                  <c:v>4118.3420000000006</c:v>
                </c:pt>
                <c:pt idx="1">
                  <c:v>3854.402</c:v>
                </c:pt>
                <c:pt idx="2">
                  <c:v>2816.5790000000002</c:v>
                </c:pt>
              </c:numCache>
            </c:numRef>
          </c:val>
          <c:extLst>
            <c:ext xmlns:c16="http://schemas.microsoft.com/office/drawing/2014/chart" uri="{C3380CC4-5D6E-409C-BE32-E72D297353CC}">
              <c16:uniqueId val="{00000003-0F87-474C-83B6-66F9D6E7D10B}"/>
            </c:ext>
          </c:extLst>
        </c:ser>
        <c:ser>
          <c:idx val="4"/>
          <c:order val="4"/>
          <c:tx>
            <c:strRef>
              <c:f>'8.9'!$A$31</c:f>
              <c:strCache>
                <c:ptCount val="1"/>
                <c:pt idx="0">
                  <c:v>Zemědělství a lesnictví</c:v>
                </c:pt>
              </c:strCache>
            </c:strRef>
          </c:tx>
          <c:invertIfNegative val="0"/>
          <c:cat>
            <c:strRef>
              <c:f>'8.9'!$C$38:$E$38</c:f>
              <c:strCache>
                <c:ptCount val="3"/>
                <c:pt idx="0">
                  <c:v>Leden</c:v>
                </c:pt>
                <c:pt idx="1">
                  <c:v>Únor</c:v>
                </c:pt>
                <c:pt idx="2">
                  <c:v>Březen</c:v>
                </c:pt>
              </c:strCache>
            </c:strRef>
          </c:cat>
          <c:val>
            <c:numRef>
              <c:f>('8.9'!$B$31,'8.9'!$D$31,'8.9'!$F$31)</c:f>
              <c:numCache>
                <c:formatCode>#,##0.0</c:formatCode>
                <c:ptCount val="3"/>
                <c:pt idx="0">
                  <c:v>1133.1979999999999</c:v>
                </c:pt>
                <c:pt idx="1">
                  <c:v>1027.518</c:v>
                </c:pt>
                <c:pt idx="2">
                  <c:v>1059.47</c:v>
                </c:pt>
              </c:numCache>
            </c:numRef>
          </c:val>
          <c:extLst>
            <c:ext xmlns:c16="http://schemas.microsoft.com/office/drawing/2014/chart" uri="{C3380CC4-5D6E-409C-BE32-E72D297353CC}">
              <c16:uniqueId val="{00000004-0F87-474C-83B6-66F9D6E7D10B}"/>
            </c:ext>
          </c:extLst>
        </c:ser>
        <c:ser>
          <c:idx val="5"/>
          <c:order val="5"/>
          <c:tx>
            <c:strRef>
              <c:f>'8.9'!$A$32</c:f>
              <c:strCache>
                <c:ptCount val="1"/>
                <c:pt idx="0">
                  <c:v>Domácnosti</c:v>
                </c:pt>
              </c:strCache>
            </c:strRef>
          </c:tx>
          <c:spPr>
            <a:solidFill>
              <a:schemeClr val="accent6"/>
            </a:solidFill>
          </c:spPr>
          <c:invertIfNegative val="0"/>
          <c:cat>
            <c:strRef>
              <c:f>'8.9'!$C$38:$E$38</c:f>
              <c:strCache>
                <c:ptCount val="3"/>
                <c:pt idx="0">
                  <c:v>Leden</c:v>
                </c:pt>
                <c:pt idx="1">
                  <c:v>Únor</c:v>
                </c:pt>
                <c:pt idx="2">
                  <c:v>Březen</c:v>
                </c:pt>
              </c:strCache>
            </c:strRef>
          </c:cat>
          <c:val>
            <c:numRef>
              <c:f>('8.9'!$B$32,'8.9'!$D$32,'8.9'!$F$32)</c:f>
              <c:numCache>
                <c:formatCode>#,##0.0</c:formatCode>
                <c:ptCount val="3"/>
                <c:pt idx="0">
                  <c:v>209521.97899999999</c:v>
                </c:pt>
                <c:pt idx="1">
                  <c:v>197385.00299999997</c:v>
                </c:pt>
                <c:pt idx="2">
                  <c:v>164223.15799999997</c:v>
                </c:pt>
              </c:numCache>
            </c:numRef>
          </c:val>
          <c:extLst>
            <c:ext xmlns:c16="http://schemas.microsoft.com/office/drawing/2014/chart" uri="{C3380CC4-5D6E-409C-BE32-E72D297353CC}">
              <c16:uniqueId val="{00000005-0F87-474C-83B6-66F9D6E7D10B}"/>
            </c:ext>
          </c:extLst>
        </c:ser>
        <c:ser>
          <c:idx val="6"/>
          <c:order val="6"/>
          <c:tx>
            <c:strRef>
              <c:f>'8.9'!$A$33</c:f>
              <c:strCache>
                <c:ptCount val="1"/>
                <c:pt idx="0">
                  <c:v>Obchod, služby, školství, zdravotnictví</c:v>
                </c:pt>
              </c:strCache>
            </c:strRef>
          </c:tx>
          <c:spPr>
            <a:solidFill>
              <a:srgbClr val="F0948F"/>
            </a:solidFill>
          </c:spPr>
          <c:invertIfNegative val="0"/>
          <c:cat>
            <c:strRef>
              <c:f>'8.9'!$C$38:$E$38</c:f>
              <c:strCache>
                <c:ptCount val="3"/>
                <c:pt idx="0">
                  <c:v>Leden</c:v>
                </c:pt>
                <c:pt idx="1">
                  <c:v>Únor</c:v>
                </c:pt>
                <c:pt idx="2">
                  <c:v>Březen</c:v>
                </c:pt>
              </c:strCache>
            </c:strRef>
          </c:cat>
          <c:val>
            <c:numRef>
              <c:f>('8.9'!$B$33,'8.9'!$D$33,'8.9'!$F$33)</c:f>
              <c:numCache>
                <c:formatCode>#,##0.0</c:formatCode>
                <c:ptCount val="3"/>
                <c:pt idx="0">
                  <c:v>112660.141</c:v>
                </c:pt>
                <c:pt idx="1">
                  <c:v>107267.821</c:v>
                </c:pt>
                <c:pt idx="2">
                  <c:v>94103.935000000012</c:v>
                </c:pt>
              </c:numCache>
            </c:numRef>
          </c:val>
          <c:extLst>
            <c:ext xmlns:c16="http://schemas.microsoft.com/office/drawing/2014/chart" uri="{C3380CC4-5D6E-409C-BE32-E72D297353CC}">
              <c16:uniqueId val="{00000006-0F87-474C-83B6-66F9D6E7D10B}"/>
            </c:ext>
          </c:extLst>
        </c:ser>
        <c:ser>
          <c:idx val="7"/>
          <c:order val="7"/>
          <c:tx>
            <c:strRef>
              <c:f>'8.9'!$A$34</c:f>
              <c:strCache>
                <c:ptCount val="1"/>
                <c:pt idx="0">
                  <c:v>Ostatní</c:v>
                </c:pt>
              </c:strCache>
            </c:strRef>
          </c:tx>
          <c:spPr>
            <a:solidFill>
              <a:srgbClr val="F7C9C7"/>
            </a:solidFill>
          </c:spPr>
          <c:invertIfNegative val="0"/>
          <c:cat>
            <c:strRef>
              <c:f>'8.9'!$C$38:$E$38</c:f>
              <c:strCache>
                <c:ptCount val="3"/>
                <c:pt idx="0">
                  <c:v>Leden</c:v>
                </c:pt>
                <c:pt idx="1">
                  <c:v>Únor</c:v>
                </c:pt>
                <c:pt idx="2">
                  <c:v>Březen</c:v>
                </c:pt>
              </c:strCache>
            </c:strRef>
          </c:cat>
          <c:val>
            <c:numRef>
              <c:f>('8.9'!$B$34,'8.9'!$D$34,'8.9'!$F$34)</c:f>
              <c:numCache>
                <c:formatCode>#,##0.0</c:formatCode>
                <c:ptCount val="3"/>
                <c:pt idx="0">
                  <c:v>2122.1</c:v>
                </c:pt>
                <c:pt idx="1">
                  <c:v>2107.0899999999997</c:v>
                </c:pt>
                <c:pt idx="2">
                  <c:v>1926.25</c:v>
                </c:pt>
              </c:numCache>
            </c:numRef>
          </c:val>
          <c:extLst>
            <c:ext xmlns:c16="http://schemas.microsoft.com/office/drawing/2014/chart" uri="{C3380CC4-5D6E-409C-BE32-E72D297353CC}">
              <c16:uniqueId val="{00000007-0F87-474C-83B6-66F9D6E7D10B}"/>
            </c:ext>
          </c:extLst>
        </c:ser>
        <c:dLbls>
          <c:showLegendKey val="0"/>
          <c:showVal val="0"/>
          <c:showCatName val="0"/>
          <c:showSerName val="0"/>
          <c:showPercent val="0"/>
          <c:showBubbleSize val="0"/>
        </c:dLbls>
        <c:gapWidth val="50"/>
        <c:overlap val="100"/>
        <c:axId val="199536640"/>
        <c:axId val="199538176"/>
      </c:barChart>
      <c:catAx>
        <c:axId val="1995366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199538176"/>
        <c:crosses val="autoZero"/>
        <c:auto val="1"/>
        <c:lblAlgn val="ctr"/>
        <c:lblOffset val="100"/>
        <c:noMultiLvlLbl val="0"/>
      </c:catAx>
      <c:valAx>
        <c:axId val="1995381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1995366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'8.9'!$A$38</c:f>
              <c:strCache>
                <c:ptCount val="1"/>
                <c:pt idx="0">
                  <c:v>Instalovaný výkon</c:v>
                </c:pt>
              </c:strCache>
            </c:strRef>
          </c:tx>
          <c:invertIfNegative val="0"/>
          <c:val>
            <c:numRef>
              <c:f>'8.9'!$B$38</c:f>
              <c:numCache>
                <c:formatCode>0.0%</c:formatCode>
                <c:ptCount val="1"/>
                <c:pt idx="0">
                  <c:v>3.5655519040780334E-2</c:v>
                </c:pt>
              </c:numCache>
            </c:numRef>
          </c:val>
          <c:extLst>
            <c:ext xmlns:c16="http://schemas.microsoft.com/office/drawing/2014/chart" uri="{C3380CC4-5D6E-409C-BE32-E72D297353CC}">
              <c16:uniqueId val="{00000000-5561-40B9-86E9-FCC4A9713A4F}"/>
            </c:ext>
          </c:extLst>
        </c:ser>
        <c:ser>
          <c:idx val="1"/>
          <c:order val="1"/>
          <c:tx>
            <c:strRef>
              <c:f>'8.9'!$A$39</c:f>
              <c:strCache>
                <c:ptCount val="1"/>
                <c:pt idx="0">
                  <c:v>Výroba tepla brutto</c:v>
                </c:pt>
              </c:strCache>
            </c:strRef>
          </c:tx>
          <c:invertIfNegative val="0"/>
          <c:val>
            <c:numRef>
              <c:f>'8.9'!$B$39</c:f>
              <c:numCache>
                <c:formatCode>0.0%</c:formatCode>
                <c:ptCount val="1"/>
                <c:pt idx="0">
                  <c:v>4.1703624231026699E-2</c:v>
                </c:pt>
              </c:numCache>
            </c:numRef>
          </c:val>
          <c:extLst>
            <c:ext xmlns:c16="http://schemas.microsoft.com/office/drawing/2014/chart" uri="{C3380CC4-5D6E-409C-BE32-E72D297353CC}">
              <c16:uniqueId val="{00000001-5561-40B9-86E9-FCC4A9713A4F}"/>
            </c:ext>
          </c:extLst>
        </c:ser>
        <c:ser>
          <c:idx val="2"/>
          <c:order val="2"/>
          <c:tx>
            <c:strRef>
              <c:f>'8.9'!$A$40</c:f>
              <c:strCache>
                <c:ptCount val="1"/>
                <c:pt idx="0">
                  <c:v>Dodávky tepla</c:v>
                </c:pt>
              </c:strCache>
            </c:strRef>
          </c:tx>
          <c:invertIfNegative val="0"/>
          <c:val>
            <c:numRef>
              <c:f>'8.9'!$B$40</c:f>
              <c:numCache>
                <c:formatCode>0.0%</c:formatCode>
                <c:ptCount val="1"/>
                <c:pt idx="0">
                  <c:v>3.940609543153191E-2</c:v>
                </c:pt>
              </c:numCache>
            </c:numRef>
          </c:val>
          <c:extLst>
            <c:ext xmlns:c16="http://schemas.microsoft.com/office/drawing/2014/chart" uri="{C3380CC4-5D6E-409C-BE32-E72D297353CC}">
              <c16:uniqueId val="{00000002-5561-40B9-86E9-FCC4A9713A4F}"/>
            </c:ext>
          </c:extLst>
        </c:ser>
        <c:dLbls>
          <c:showLegendKey val="0"/>
          <c:showVal val="0"/>
          <c:showCatName val="0"/>
          <c:showSerName val="0"/>
          <c:showPercent val="0"/>
          <c:showBubbleSize val="0"/>
        </c:dLbls>
        <c:gapWidth val="150"/>
        <c:axId val="288329728"/>
        <c:axId val="288331264"/>
      </c:barChart>
      <c:catAx>
        <c:axId val="288329728"/>
        <c:scaling>
          <c:orientation val="maxMin"/>
        </c:scaling>
        <c:delete val="0"/>
        <c:axPos val="l"/>
        <c:numFmt formatCode="General" sourceLinked="1"/>
        <c:majorTickMark val="none"/>
        <c:minorTickMark val="none"/>
        <c:tickLblPos val="none"/>
        <c:crossAx val="288331264"/>
        <c:crosses val="autoZero"/>
        <c:auto val="1"/>
        <c:lblAlgn val="ctr"/>
        <c:lblOffset val="100"/>
        <c:noMultiLvlLbl val="0"/>
      </c:catAx>
      <c:valAx>
        <c:axId val="288331264"/>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8329728"/>
        <c:crosses val="max"/>
        <c:crossBetween val="between"/>
        <c:majorUnit val="0.1"/>
      </c:valAx>
    </c:plotArea>
    <c:legend>
      <c:legendPos val="b"/>
      <c:layout>
        <c:manualLayout>
          <c:xMode val="edge"/>
          <c:yMode val="edge"/>
          <c:x val="6.9444444444444441E-3"/>
          <c:y val="0.71354583342734568"/>
          <c:w val="0.69889982502187231"/>
          <c:h val="0.2782670358396482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baseline="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5.1063114008915024E-4"/>
          <c:y val="1.9249449835677793E-2"/>
        </c:manualLayout>
      </c:layout>
      <c:overlay val="0"/>
    </c:title>
    <c:autoTitleDeleted val="0"/>
    <c:plotArea>
      <c:layout/>
      <c:barChart>
        <c:barDir val="col"/>
        <c:grouping val="stacked"/>
        <c:varyColors val="0"/>
        <c:ser>
          <c:idx val="0"/>
          <c:order val="0"/>
          <c:tx>
            <c:strRef>
              <c:f>'8.9'!$A$10</c:f>
              <c:strCache>
                <c:ptCount val="1"/>
                <c:pt idx="0">
                  <c:v>Biomasa</c:v>
                </c:pt>
              </c:strCache>
            </c:strRef>
          </c:tx>
          <c:spPr>
            <a:solidFill>
              <a:srgbClr val="23315F"/>
            </a:solidFill>
          </c:spPr>
          <c:invertIfNegative val="0"/>
          <c:cat>
            <c:strRef>
              <c:f>'8.9'!$C$38:$E$38</c:f>
              <c:strCache>
                <c:ptCount val="3"/>
                <c:pt idx="0">
                  <c:v>Leden</c:v>
                </c:pt>
                <c:pt idx="1">
                  <c:v>Únor</c:v>
                </c:pt>
                <c:pt idx="2">
                  <c:v>Březen</c:v>
                </c:pt>
              </c:strCache>
            </c:strRef>
          </c:cat>
          <c:val>
            <c:numRef>
              <c:f>('8.9'!$B$10,'8.9'!$D$10,'8.9'!$F$10)</c:f>
              <c:numCache>
                <c:formatCode>#,##0.0</c:formatCode>
                <c:ptCount val="3"/>
                <c:pt idx="0">
                  <c:v>15325.85</c:v>
                </c:pt>
                <c:pt idx="1">
                  <c:v>11811.833999999999</c:v>
                </c:pt>
                <c:pt idx="2">
                  <c:v>8420.3629999999994</c:v>
                </c:pt>
              </c:numCache>
            </c:numRef>
          </c:val>
          <c:extLst>
            <c:ext xmlns:c16="http://schemas.microsoft.com/office/drawing/2014/chart" uri="{C3380CC4-5D6E-409C-BE32-E72D297353CC}">
              <c16:uniqueId val="{00000000-16F9-49E0-B9F8-A65835EE11A6}"/>
            </c:ext>
          </c:extLst>
        </c:ser>
        <c:ser>
          <c:idx val="1"/>
          <c:order val="1"/>
          <c:tx>
            <c:strRef>
              <c:f>'8.9'!$A$11</c:f>
              <c:strCache>
                <c:ptCount val="1"/>
                <c:pt idx="0">
                  <c:v>Bioplyn</c:v>
                </c:pt>
              </c:strCache>
            </c:strRef>
          </c:tx>
          <c:spPr>
            <a:solidFill>
              <a:srgbClr val="5A6588"/>
            </a:solidFill>
          </c:spPr>
          <c:invertIfNegative val="0"/>
          <c:cat>
            <c:strRef>
              <c:f>'8.9'!$C$38:$E$38</c:f>
              <c:strCache>
                <c:ptCount val="3"/>
                <c:pt idx="0">
                  <c:v>Leden</c:v>
                </c:pt>
                <c:pt idx="1">
                  <c:v>Únor</c:v>
                </c:pt>
                <c:pt idx="2">
                  <c:v>Březen</c:v>
                </c:pt>
              </c:strCache>
            </c:strRef>
          </c:cat>
          <c:val>
            <c:numRef>
              <c:f>('8.9'!$B$11,'8.9'!$D$11,'8.9'!$F$11)</c:f>
              <c:numCache>
                <c:formatCode>#,##0.0</c:formatCode>
                <c:ptCount val="3"/>
                <c:pt idx="0">
                  <c:v>3181.0129999999999</c:v>
                </c:pt>
                <c:pt idx="1">
                  <c:v>2657.1040000000003</c:v>
                </c:pt>
                <c:pt idx="2">
                  <c:v>2672.1790000000001</c:v>
                </c:pt>
              </c:numCache>
            </c:numRef>
          </c:val>
          <c:extLst>
            <c:ext xmlns:c16="http://schemas.microsoft.com/office/drawing/2014/chart" uri="{C3380CC4-5D6E-409C-BE32-E72D297353CC}">
              <c16:uniqueId val="{00000001-16F9-49E0-B9F8-A65835EE11A6}"/>
            </c:ext>
          </c:extLst>
        </c:ser>
        <c:ser>
          <c:idx val="2"/>
          <c:order val="2"/>
          <c:tx>
            <c:strRef>
              <c:f>'8.9'!$A$12</c:f>
              <c:strCache>
                <c:ptCount val="1"/>
                <c:pt idx="0">
                  <c:v>Černé uhlí</c:v>
                </c:pt>
              </c:strCache>
            </c:strRef>
          </c:tx>
          <c:spPr>
            <a:solidFill>
              <a:srgbClr val="9198B0"/>
            </a:solidFill>
          </c:spPr>
          <c:invertIfNegative val="0"/>
          <c:cat>
            <c:strRef>
              <c:f>'8.9'!$C$38:$E$38</c:f>
              <c:strCache>
                <c:ptCount val="3"/>
                <c:pt idx="0">
                  <c:v>Leden</c:v>
                </c:pt>
                <c:pt idx="1">
                  <c:v>Únor</c:v>
                </c:pt>
                <c:pt idx="2">
                  <c:v>Březen</c:v>
                </c:pt>
              </c:strCache>
            </c:strRef>
          </c:cat>
          <c:val>
            <c:numRef>
              <c:f>('8.9'!$B$12,'8.9'!$D$12,'8.9'!$F$12)</c:f>
              <c:numCache>
                <c:formatCode>#,##0.0</c:formatCode>
                <c:ptCount val="3"/>
                <c:pt idx="0">
                  <c:v>0</c:v>
                </c:pt>
                <c:pt idx="1">
                  <c:v>0</c:v>
                </c:pt>
                <c:pt idx="2">
                  <c:v>0</c:v>
                </c:pt>
              </c:numCache>
            </c:numRef>
          </c:val>
          <c:extLst>
            <c:ext xmlns:c16="http://schemas.microsoft.com/office/drawing/2014/chart" uri="{C3380CC4-5D6E-409C-BE32-E72D297353CC}">
              <c16:uniqueId val="{00000002-16F9-49E0-B9F8-A65835EE11A6}"/>
            </c:ext>
          </c:extLst>
        </c:ser>
        <c:ser>
          <c:idx val="3"/>
          <c:order val="3"/>
          <c:tx>
            <c:strRef>
              <c:f>'8.9'!$A$13</c:f>
              <c:strCache>
                <c:ptCount val="1"/>
                <c:pt idx="0">
                  <c:v>Elektrická energie</c:v>
                </c:pt>
              </c:strCache>
            </c:strRef>
          </c:tx>
          <c:spPr>
            <a:solidFill>
              <a:srgbClr val="C8CBD7"/>
            </a:solidFill>
          </c:spPr>
          <c:invertIfNegative val="0"/>
          <c:cat>
            <c:strRef>
              <c:f>'8.9'!$C$38:$E$38</c:f>
              <c:strCache>
                <c:ptCount val="3"/>
                <c:pt idx="0">
                  <c:v>Leden</c:v>
                </c:pt>
                <c:pt idx="1">
                  <c:v>Únor</c:v>
                </c:pt>
                <c:pt idx="2">
                  <c:v>Březen</c:v>
                </c:pt>
              </c:strCache>
            </c:strRef>
          </c:cat>
          <c:val>
            <c:numRef>
              <c:f>('8.9'!$B$13,'8.9'!$D$13,'8.9'!$F$13)</c:f>
              <c:numCache>
                <c:formatCode>#,##0.0</c:formatCode>
                <c:ptCount val="3"/>
                <c:pt idx="0">
                  <c:v>0</c:v>
                </c:pt>
                <c:pt idx="1">
                  <c:v>0</c:v>
                </c:pt>
                <c:pt idx="2">
                  <c:v>0</c:v>
                </c:pt>
              </c:numCache>
            </c:numRef>
          </c:val>
          <c:extLst>
            <c:ext xmlns:c16="http://schemas.microsoft.com/office/drawing/2014/chart" uri="{C3380CC4-5D6E-409C-BE32-E72D297353CC}">
              <c16:uniqueId val="{00000003-16F9-49E0-B9F8-A65835EE11A6}"/>
            </c:ext>
          </c:extLst>
        </c:ser>
        <c:ser>
          <c:idx val="4"/>
          <c:order val="4"/>
          <c:tx>
            <c:strRef>
              <c:f>'8.9'!$A$14</c:f>
              <c:strCache>
                <c:ptCount val="1"/>
                <c:pt idx="0">
                  <c:v>Energie prostředí (tepelné čerpadlo)</c:v>
                </c:pt>
              </c:strCache>
            </c:strRef>
          </c:tx>
          <c:spPr>
            <a:solidFill>
              <a:srgbClr val="E02C1F"/>
            </a:solidFill>
          </c:spPr>
          <c:invertIfNegative val="0"/>
          <c:cat>
            <c:strRef>
              <c:f>'8.9'!$C$38:$E$38</c:f>
              <c:strCache>
                <c:ptCount val="3"/>
                <c:pt idx="0">
                  <c:v>Leden</c:v>
                </c:pt>
                <c:pt idx="1">
                  <c:v>Únor</c:v>
                </c:pt>
                <c:pt idx="2">
                  <c:v>Březen</c:v>
                </c:pt>
              </c:strCache>
            </c:strRef>
          </c:cat>
          <c:val>
            <c:numRef>
              <c:f>('8.9'!$B$14,'8.9'!$D$14,'8.9'!$F$14)</c:f>
              <c:numCache>
                <c:formatCode>#,##0.0</c:formatCode>
                <c:ptCount val="3"/>
                <c:pt idx="0">
                  <c:v>0</c:v>
                </c:pt>
                <c:pt idx="1">
                  <c:v>0</c:v>
                </c:pt>
                <c:pt idx="2">
                  <c:v>0</c:v>
                </c:pt>
              </c:numCache>
            </c:numRef>
          </c:val>
          <c:extLst>
            <c:ext xmlns:c16="http://schemas.microsoft.com/office/drawing/2014/chart" uri="{C3380CC4-5D6E-409C-BE32-E72D297353CC}">
              <c16:uniqueId val="{00000004-16F9-49E0-B9F8-A65835EE11A6}"/>
            </c:ext>
          </c:extLst>
        </c:ser>
        <c:ser>
          <c:idx val="5"/>
          <c:order val="5"/>
          <c:tx>
            <c:strRef>
              <c:f>'8.9'!$A$15</c:f>
              <c:strCache>
                <c:ptCount val="1"/>
                <c:pt idx="0">
                  <c:v>Energie Slunce (solární kolektor)</c:v>
                </c:pt>
              </c:strCache>
            </c:strRef>
          </c:tx>
          <c:spPr>
            <a:solidFill>
              <a:srgbClr val="E86158"/>
            </a:solidFill>
          </c:spPr>
          <c:invertIfNegative val="0"/>
          <c:cat>
            <c:strRef>
              <c:f>'8.9'!$C$38:$E$38</c:f>
              <c:strCache>
                <c:ptCount val="3"/>
                <c:pt idx="0">
                  <c:v>Leden</c:v>
                </c:pt>
                <c:pt idx="1">
                  <c:v>Únor</c:v>
                </c:pt>
                <c:pt idx="2">
                  <c:v>Březen</c:v>
                </c:pt>
              </c:strCache>
            </c:strRef>
          </c:cat>
          <c:val>
            <c:numRef>
              <c:f>('8.9'!$B$15,'8.9'!$D$15,'8.9'!$F$15)</c:f>
              <c:numCache>
                <c:formatCode>#,##0.0</c:formatCode>
                <c:ptCount val="3"/>
                <c:pt idx="0">
                  <c:v>0</c:v>
                </c:pt>
                <c:pt idx="1">
                  <c:v>0</c:v>
                </c:pt>
                <c:pt idx="2">
                  <c:v>0</c:v>
                </c:pt>
              </c:numCache>
            </c:numRef>
          </c:val>
          <c:extLst>
            <c:ext xmlns:c16="http://schemas.microsoft.com/office/drawing/2014/chart" uri="{C3380CC4-5D6E-409C-BE32-E72D297353CC}">
              <c16:uniqueId val="{00000005-16F9-49E0-B9F8-A65835EE11A6}"/>
            </c:ext>
          </c:extLst>
        </c:ser>
        <c:ser>
          <c:idx val="6"/>
          <c:order val="6"/>
          <c:tx>
            <c:strRef>
              <c:f>'8.9'!$A$16</c:f>
              <c:strCache>
                <c:ptCount val="1"/>
                <c:pt idx="0">
                  <c:v>Hnědé uhlí</c:v>
                </c:pt>
              </c:strCache>
            </c:strRef>
          </c:tx>
          <c:spPr>
            <a:solidFill>
              <a:srgbClr val="F0948F"/>
            </a:solidFill>
          </c:spPr>
          <c:invertIfNegative val="0"/>
          <c:cat>
            <c:strRef>
              <c:f>'8.9'!$C$38:$E$38</c:f>
              <c:strCache>
                <c:ptCount val="3"/>
                <c:pt idx="0">
                  <c:v>Leden</c:v>
                </c:pt>
                <c:pt idx="1">
                  <c:v>Únor</c:v>
                </c:pt>
                <c:pt idx="2">
                  <c:v>Březen</c:v>
                </c:pt>
              </c:strCache>
            </c:strRef>
          </c:cat>
          <c:val>
            <c:numRef>
              <c:f>('8.9'!$B$16,'8.9'!$D$16,'8.9'!$F$16)</c:f>
              <c:numCache>
                <c:formatCode>#,##0.0</c:formatCode>
                <c:ptCount val="3"/>
                <c:pt idx="0">
                  <c:v>177114.21599999999</c:v>
                </c:pt>
                <c:pt idx="1">
                  <c:v>155078.36199999999</c:v>
                </c:pt>
                <c:pt idx="2">
                  <c:v>152316.533</c:v>
                </c:pt>
              </c:numCache>
            </c:numRef>
          </c:val>
          <c:extLst>
            <c:ext xmlns:c16="http://schemas.microsoft.com/office/drawing/2014/chart" uri="{C3380CC4-5D6E-409C-BE32-E72D297353CC}">
              <c16:uniqueId val="{00000006-16F9-49E0-B9F8-A65835EE11A6}"/>
            </c:ext>
          </c:extLst>
        </c:ser>
        <c:ser>
          <c:idx val="7"/>
          <c:order val="7"/>
          <c:tx>
            <c:strRef>
              <c:f>'8.9'!$A$17</c:f>
              <c:strCache>
                <c:ptCount val="1"/>
                <c:pt idx="0">
                  <c:v>Jaderné palivo</c:v>
                </c:pt>
              </c:strCache>
            </c:strRef>
          </c:tx>
          <c:spPr>
            <a:solidFill>
              <a:srgbClr val="F7C9C7"/>
            </a:solidFill>
          </c:spPr>
          <c:invertIfNegative val="0"/>
          <c:cat>
            <c:strRef>
              <c:f>'8.9'!$C$38:$E$38</c:f>
              <c:strCache>
                <c:ptCount val="3"/>
                <c:pt idx="0">
                  <c:v>Leden</c:v>
                </c:pt>
                <c:pt idx="1">
                  <c:v>Únor</c:v>
                </c:pt>
                <c:pt idx="2">
                  <c:v>Březen</c:v>
                </c:pt>
              </c:strCache>
            </c:strRef>
          </c:cat>
          <c:val>
            <c:numRef>
              <c:f>('8.9'!$B$17,'8.9'!$D$17,'8.9'!$F$17)</c:f>
              <c:numCache>
                <c:formatCode>#,##0.0</c:formatCode>
                <c:ptCount val="3"/>
                <c:pt idx="0">
                  <c:v>0</c:v>
                </c:pt>
                <c:pt idx="1">
                  <c:v>0</c:v>
                </c:pt>
                <c:pt idx="2">
                  <c:v>0</c:v>
                </c:pt>
              </c:numCache>
            </c:numRef>
          </c:val>
          <c:extLst>
            <c:ext xmlns:c16="http://schemas.microsoft.com/office/drawing/2014/chart" uri="{C3380CC4-5D6E-409C-BE32-E72D297353CC}">
              <c16:uniqueId val="{00000007-16F9-49E0-B9F8-A65835EE11A6}"/>
            </c:ext>
          </c:extLst>
        </c:ser>
        <c:ser>
          <c:idx val="8"/>
          <c:order val="8"/>
          <c:tx>
            <c:strRef>
              <c:f>'8.9'!$A$18</c:f>
              <c:strCache>
                <c:ptCount val="1"/>
                <c:pt idx="0">
                  <c:v>Koks</c:v>
                </c:pt>
              </c:strCache>
            </c:strRef>
          </c:tx>
          <c:spPr>
            <a:solidFill>
              <a:srgbClr val="262626"/>
            </a:solidFill>
          </c:spPr>
          <c:invertIfNegative val="0"/>
          <c:cat>
            <c:strRef>
              <c:f>'8.9'!$C$38:$E$38</c:f>
              <c:strCache>
                <c:ptCount val="3"/>
                <c:pt idx="0">
                  <c:v>Leden</c:v>
                </c:pt>
                <c:pt idx="1">
                  <c:v>Únor</c:v>
                </c:pt>
                <c:pt idx="2">
                  <c:v>Březen</c:v>
                </c:pt>
              </c:strCache>
            </c:strRef>
          </c:cat>
          <c:val>
            <c:numRef>
              <c:f>('8.9'!$B$18,'8.9'!$D$18,'8.9'!$F$18)</c:f>
              <c:numCache>
                <c:formatCode>#,##0.0</c:formatCode>
                <c:ptCount val="3"/>
                <c:pt idx="0">
                  <c:v>0</c:v>
                </c:pt>
                <c:pt idx="1">
                  <c:v>0</c:v>
                </c:pt>
                <c:pt idx="2">
                  <c:v>0</c:v>
                </c:pt>
              </c:numCache>
            </c:numRef>
          </c:val>
          <c:extLst>
            <c:ext xmlns:c16="http://schemas.microsoft.com/office/drawing/2014/chart" uri="{C3380CC4-5D6E-409C-BE32-E72D297353CC}">
              <c16:uniqueId val="{00000008-16F9-49E0-B9F8-A65835EE11A6}"/>
            </c:ext>
          </c:extLst>
        </c:ser>
        <c:ser>
          <c:idx val="9"/>
          <c:order val="9"/>
          <c:tx>
            <c:strRef>
              <c:f>'8.9'!$A$19</c:f>
              <c:strCache>
                <c:ptCount val="1"/>
                <c:pt idx="0">
                  <c:v>Odpadní teplo</c:v>
                </c:pt>
              </c:strCache>
            </c:strRef>
          </c:tx>
          <c:spPr>
            <a:solidFill>
              <a:srgbClr val="646363"/>
            </a:solidFill>
          </c:spPr>
          <c:invertIfNegative val="0"/>
          <c:cat>
            <c:strRef>
              <c:f>'8.9'!$C$38:$E$38</c:f>
              <c:strCache>
                <c:ptCount val="3"/>
                <c:pt idx="0">
                  <c:v>Leden</c:v>
                </c:pt>
                <c:pt idx="1">
                  <c:v>Únor</c:v>
                </c:pt>
                <c:pt idx="2">
                  <c:v>Březen</c:v>
                </c:pt>
              </c:strCache>
            </c:strRef>
          </c:cat>
          <c:val>
            <c:numRef>
              <c:f>('8.9'!$B$19,'8.9'!$D$19,'8.9'!$F$19)</c:f>
              <c:numCache>
                <c:formatCode>#,##0.0</c:formatCode>
                <c:ptCount val="3"/>
                <c:pt idx="0">
                  <c:v>0</c:v>
                </c:pt>
                <c:pt idx="1">
                  <c:v>0</c:v>
                </c:pt>
                <c:pt idx="2">
                  <c:v>0</c:v>
                </c:pt>
              </c:numCache>
            </c:numRef>
          </c:val>
          <c:extLst>
            <c:ext xmlns:c16="http://schemas.microsoft.com/office/drawing/2014/chart" uri="{C3380CC4-5D6E-409C-BE32-E72D297353CC}">
              <c16:uniqueId val="{00000009-16F9-49E0-B9F8-A65835EE11A6}"/>
            </c:ext>
          </c:extLst>
        </c:ser>
        <c:ser>
          <c:idx val="10"/>
          <c:order val="10"/>
          <c:tx>
            <c:strRef>
              <c:f>'8.9'!$A$20</c:f>
              <c:strCache>
                <c:ptCount val="1"/>
                <c:pt idx="0">
                  <c:v>Ostatní kapalná paliva</c:v>
                </c:pt>
              </c:strCache>
            </c:strRef>
          </c:tx>
          <c:spPr>
            <a:solidFill>
              <a:srgbClr val="9D9D9C"/>
            </a:solidFill>
          </c:spPr>
          <c:invertIfNegative val="0"/>
          <c:cat>
            <c:strRef>
              <c:f>'8.9'!$C$38:$E$38</c:f>
              <c:strCache>
                <c:ptCount val="3"/>
                <c:pt idx="0">
                  <c:v>Leden</c:v>
                </c:pt>
                <c:pt idx="1">
                  <c:v>Únor</c:v>
                </c:pt>
                <c:pt idx="2">
                  <c:v>Březen</c:v>
                </c:pt>
              </c:strCache>
            </c:strRef>
          </c:cat>
          <c:val>
            <c:numRef>
              <c:f>('8.9'!$B$20,'8.9'!$D$20,'8.9'!$F$20)</c:f>
              <c:numCache>
                <c:formatCode>#,##0.0</c:formatCode>
                <c:ptCount val="3"/>
                <c:pt idx="0">
                  <c:v>0</c:v>
                </c:pt>
                <c:pt idx="1">
                  <c:v>0</c:v>
                </c:pt>
                <c:pt idx="2">
                  <c:v>0</c:v>
                </c:pt>
              </c:numCache>
            </c:numRef>
          </c:val>
          <c:extLst>
            <c:ext xmlns:c16="http://schemas.microsoft.com/office/drawing/2014/chart" uri="{C3380CC4-5D6E-409C-BE32-E72D297353CC}">
              <c16:uniqueId val="{0000000A-16F9-49E0-B9F8-A65835EE11A6}"/>
            </c:ext>
          </c:extLst>
        </c:ser>
        <c:ser>
          <c:idx val="11"/>
          <c:order val="11"/>
          <c:tx>
            <c:strRef>
              <c:f>'8.9'!$A$21</c:f>
              <c:strCache>
                <c:ptCount val="1"/>
                <c:pt idx="0">
                  <c:v>Ostatní pevná paliva</c:v>
                </c:pt>
              </c:strCache>
            </c:strRef>
          </c:tx>
          <c:spPr>
            <a:solidFill>
              <a:srgbClr val="D0D0D0"/>
            </a:solidFill>
          </c:spPr>
          <c:invertIfNegative val="0"/>
          <c:cat>
            <c:strRef>
              <c:f>'8.9'!$C$38:$E$38</c:f>
              <c:strCache>
                <c:ptCount val="3"/>
                <c:pt idx="0">
                  <c:v>Leden</c:v>
                </c:pt>
                <c:pt idx="1">
                  <c:v>Únor</c:v>
                </c:pt>
                <c:pt idx="2">
                  <c:v>Březen</c:v>
                </c:pt>
              </c:strCache>
            </c:strRef>
          </c:cat>
          <c:val>
            <c:numRef>
              <c:f>('8.9'!$B$21,'8.9'!$D$21,'8.9'!$F$21)</c:f>
              <c:numCache>
                <c:formatCode>#,##0.0</c:formatCode>
                <c:ptCount val="3"/>
                <c:pt idx="0">
                  <c:v>0</c:v>
                </c:pt>
                <c:pt idx="1">
                  <c:v>25553.442999999999</c:v>
                </c:pt>
                <c:pt idx="2">
                  <c:v>17794.339</c:v>
                </c:pt>
              </c:numCache>
            </c:numRef>
          </c:val>
          <c:extLst>
            <c:ext xmlns:c16="http://schemas.microsoft.com/office/drawing/2014/chart" uri="{C3380CC4-5D6E-409C-BE32-E72D297353CC}">
              <c16:uniqueId val="{0000000B-16F9-49E0-B9F8-A65835EE11A6}"/>
            </c:ext>
          </c:extLst>
        </c:ser>
        <c:ser>
          <c:idx val="12"/>
          <c:order val="12"/>
          <c:tx>
            <c:strRef>
              <c:f>'8.9'!$A$22</c:f>
              <c:strCache>
                <c:ptCount val="1"/>
                <c:pt idx="0">
                  <c:v>Ostatní plyny</c:v>
                </c:pt>
              </c:strCache>
            </c:strRef>
          </c:tx>
          <c:spPr>
            <a:pattFill prst="ltUpDiag">
              <a:fgClr>
                <a:srgbClr val="23315F"/>
              </a:fgClr>
              <a:bgClr>
                <a:sysClr val="window" lastClr="FFFFFF"/>
              </a:bgClr>
            </a:pattFill>
          </c:spPr>
          <c:invertIfNegative val="0"/>
          <c:cat>
            <c:strRef>
              <c:f>'8.9'!$C$38:$E$38</c:f>
              <c:strCache>
                <c:ptCount val="3"/>
                <c:pt idx="0">
                  <c:v>Leden</c:v>
                </c:pt>
                <c:pt idx="1">
                  <c:v>Únor</c:v>
                </c:pt>
                <c:pt idx="2">
                  <c:v>Březen</c:v>
                </c:pt>
              </c:strCache>
            </c:strRef>
          </c:cat>
          <c:val>
            <c:numRef>
              <c:f>('8.9'!$B$22,'8.9'!$D$22,'8.9'!$F$22)</c:f>
              <c:numCache>
                <c:formatCode>#,##0.0</c:formatCode>
                <c:ptCount val="3"/>
                <c:pt idx="0">
                  <c:v>0</c:v>
                </c:pt>
                <c:pt idx="1">
                  <c:v>0</c:v>
                </c:pt>
                <c:pt idx="2">
                  <c:v>0</c:v>
                </c:pt>
              </c:numCache>
            </c:numRef>
          </c:val>
          <c:extLst>
            <c:ext xmlns:c16="http://schemas.microsoft.com/office/drawing/2014/chart" uri="{C3380CC4-5D6E-409C-BE32-E72D297353CC}">
              <c16:uniqueId val="{0000000C-16F9-49E0-B9F8-A65835EE11A6}"/>
            </c:ext>
          </c:extLst>
        </c:ser>
        <c:ser>
          <c:idx val="13"/>
          <c:order val="13"/>
          <c:tx>
            <c:strRef>
              <c:f>'8.9'!$A$23</c:f>
              <c:strCache>
                <c:ptCount val="1"/>
                <c:pt idx="0">
                  <c:v>Ostatní</c:v>
                </c:pt>
              </c:strCache>
            </c:strRef>
          </c:tx>
          <c:spPr>
            <a:pattFill prst="ltUpDiag">
              <a:fgClr>
                <a:srgbClr val="E02C1F"/>
              </a:fgClr>
              <a:bgClr>
                <a:sysClr val="window" lastClr="FFFFFF"/>
              </a:bgClr>
            </a:pattFill>
          </c:spPr>
          <c:invertIfNegative val="0"/>
          <c:cat>
            <c:strRef>
              <c:f>'8.9'!$C$38:$E$38</c:f>
              <c:strCache>
                <c:ptCount val="3"/>
                <c:pt idx="0">
                  <c:v>Leden</c:v>
                </c:pt>
                <c:pt idx="1">
                  <c:v>Únor</c:v>
                </c:pt>
                <c:pt idx="2">
                  <c:v>Březen</c:v>
                </c:pt>
              </c:strCache>
            </c:strRef>
          </c:cat>
          <c:val>
            <c:numRef>
              <c:f>('8.9'!$B$23,'8.9'!$D$23,'8.9'!$F$23)</c:f>
              <c:numCache>
                <c:formatCode>#,##0.0</c:formatCode>
                <c:ptCount val="3"/>
                <c:pt idx="0">
                  <c:v>0</c:v>
                </c:pt>
                <c:pt idx="1">
                  <c:v>0</c:v>
                </c:pt>
                <c:pt idx="2">
                  <c:v>0</c:v>
                </c:pt>
              </c:numCache>
            </c:numRef>
          </c:val>
          <c:extLst>
            <c:ext xmlns:c16="http://schemas.microsoft.com/office/drawing/2014/chart" uri="{C3380CC4-5D6E-409C-BE32-E72D297353CC}">
              <c16:uniqueId val="{0000000D-16F9-49E0-B9F8-A65835EE11A6}"/>
            </c:ext>
          </c:extLst>
        </c:ser>
        <c:ser>
          <c:idx val="14"/>
          <c:order val="14"/>
          <c:tx>
            <c:strRef>
              <c:f>'8.9'!$A$24</c:f>
              <c:strCache>
                <c:ptCount val="1"/>
                <c:pt idx="0">
                  <c:v>Topné oleje</c:v>
                </c:pt>
              </c:strCache>
            </c:strRef>
          </c:tx>
          <c:spPr>
            <a:pattFill prst="ltUpDiag">
              <a:fgClr>
                <a:srgbClr val="23315F"/>
              </a:fgClr>
              <a:bgClr>
                <a:sysClr val="window" lastClr="FFFFFF"/>
              </a:bgClr>
            </a:pattFill>
          </c:spPr>
          <c:invertIfNegative val="0"/>
          <c:cat>
            <c:strRef>
              <c:f>'8.9'!$C$38:$E$38</c:f>
              <c:strCache>
                <c:ptCount val="3"/>
                <c:pt idx="0">
                  <c:v>Leden</c:v>
                </c:pt>
                <c:pt idx="1">
                  <c:v>Únor</c:v>
                </c:pt>
                <c:pt idx="2">
                  <c:v>Březen</c:v>
                </c:pt>
              </c:strCache>
            </c:strRef>
          </c:cat>
          <c:val>
            <c:numRef>
              <c:f>('8.9'!$B$24,'8.9'!$D$24,'8.9'!$F$24)</c:f>
              <c:numCache>
                <c:formatCode>#,##0.0</c:formatCode>
                <c:ptCount val="3"/>
                <c:pt idx="0">
                  <c:v>15682.924999999999</c:v>
                </c:pt>
                <c:pt idx="1">
                  <c:v>9568.773000000001</c:v>
                </c:pt>
                <c:pt idx="2">
                  <c:v>7278.6890000000003</c:v>
                </c:pt>
              </c:numCache>
            </c:numRef>
          </c:val>
          <c:extLst>
            <c:ext xmlns:c16="http://schemas.microsoft.com/office/drawing/2014/chart" uri="{C3380CC4-5D6E-409C-BE32-E72D297353CC}">
              <c16:uniqueId val="{0000000E-16F9-49E0-B9F8-A65835EE11A6}"/>
            </c:ext>
          </c:extLst>
        </c:ser>
        <c:ser>
          <c:idx val="15"/>
          <c:order val="15"/>
          <c:tx>
            <c:strRef>
              <c:f>'8.9'!$A$25</c:f>
              <c:strCache>
                <c:ptCount val="1"/>
                <c:pt idx="0">
                  <c:v>Zemní plyn</c:v>
                </c:pt>
              </c:strCache>
            </c:strRef>
          </c:tx>
          <c:spPr>
            <a:pattFill prst="ltUpDiag">
              <a:fgClr>
                <a:srgbClr val="E86158"/>
              </a:fgClr>
              <a:bgClr>
                <a:sysClr val="window" lastClr="FFFFFF"/>
              </a:bgClr>
            </a:pattFill>
          </c:spPr>
          <c:invertIfNegative val="0"/>
          <c:cat>
            <c:strRef>
              <c:f>'8.9'!$C$38:$E$38</c:f>
              <c:strCache>
                <c:ptCount val="3"/>
                <c:pt idx="0">
                  <c:v>Leden</c:v>
                </c:pt>
                <c:pt idx="1">
                  <c:v>Únor</c:v>
                </c:pt>
                <c:pt idx="2">
                  <c:v>Březen</c:v>
                </c:pt>
              </c:strCache>
            </c:strRef>
          </c:cat>
          <c:val>
            <c:numRef>
              <c:f>('8.9'!$B$25,'8.9'!$D$25,'8.9'!$F$25)</c:f>
              <c:numCache>
                <c:formatCode>#,##0.0</c:formatCode>
                <c:ptCount val="3"/>
                <c:pt idx="0">
                  <c:v>211165.10699999996</c:v>
                </c:pt>
                <c:pt idx="1">
                  <c:v>195209.429</c:v>
                </c:pt>
                <c:pt idx="2">
                  <c:v>148792.53400000001</c:v>
                </c:pt>
              </c:numCache>
            </c:numRef>
          </c:val>
          <c:extLst>
            <c:ext xmlns:c16="http://schemas.microsoft.com/office/drawing/2014/chart" uri="{C3380CC4-5D6E-409C-BE32-E72D297353CC}">
              <c16:uniqueId val="{0000000F-16F9-49E0-B9F8-A65835EE11A6}"/>
            </c:ext>
          </c:extLst>
        </c:ser>
        <c:dLbls>
          <c:showLegendKey val="0"/>
          <c:showVal val="0"/>
          <c:showCatName val="0"/>
          <c:showSerName val="0"/>
          <c:showPercent val="0"/>
          <c:showBubbleSize val="0"/>
        </c:dLbls>
        <c:gapWidth val="50"/>
        <c:overlap val="100"/>
        <c:axId val="289046528"/>
        <c:axId val="289048064"/>
      </c:barChart>
      <c:catAx>
        <c:axId val="289046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048064"/>
        <c:crosses val="autoZero"/>
        <c:auto val="1"/>
        <c:lblAlgn val="ctr"/>
        <c:lblOffset val="100"/>
        <c:noMultiLvlLbl val="0"/>
      </c:catAx>
      <c:valAx>
        <c:axId val="28904806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046528"/>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4086-4D7F-B1F4-DA43308C29EB}"/>
              </c:ext>
            </c:extLst>
          </c:dPt>
          <c:dPt>
            <c:idx val="1"/>
            <c:bubble3D val="0"/>
            <c:spPr>
              <a:solidFill>
                <a:schemeClr val="accent2"/>
              </a:solidFill>
            </c:spPr>
            <c:extLst>
              <c:ext xmlns:c16="http://schemas.microsoft.com/office/drawing/2014/chart" uri="{C3380CC4-5D6E-409C-BE32-E72D297353CC}">
                <c16:uniqueId val="{00000003-4086-4D7F-B1F4-DA43308C29EB}"/>
              </c:ext>
            </c:extLst>
          </c:dPt>
          <c:dPt>
            <c:idx val="2"/>
            <c:bubble3D val="0"/>
            <c:spPr>
              <a:solidFill>
                <a:schemeClr val="accent3"/>
              </a:solidFill>
            </c:spPr>
            <c:extLst>
              <c:ext xmlns:c16="http://schemas.microsoft.com/office/drawing/2014/chart" uri="{C3380CC4-5D6E-409C-BE32-E72D297353CC}">
                <c16:uniqueId val="{00000005-4086-4D7F-B1F4-DA43308C29EB}"/>
              </c:ext>
            </c:extLst>
          </c:dPt>
          <c:dPt>
            <c:idx val="3"/>
            <c:bubble3D val="0"/>
            <c:spPr>
              <a:solidFill>
                <a:schemeClr val="accent4"/>
              </a:solidFill>
            </c:spPr>
            <c:extLst>
              <c:ext xmlns:c16="http://schemas.microsoft.com/office/drawing/2014/chart" uri="{C3380CC4-5D6E-409C-BE32-E72D297353CC}">
                <c16:uniqueId val="{00000007-4086-4D7F-B1F4-DA43308C29EB}"/>
              </c:ext>
            </c:extLst>
          </c:dPt>
          <c:dPt>
            <c:idx val="4"/>
            <c:bubble3D val="0"/>
            <c:spPr>
              <a:solidFill>
                <a:schemeClr val="accent5"/>
              </a:solidFill>
            </c:spPr>
            <c:extLst>
              <c:ext xmlns:c16="http://schemas.microsoft.com/office/drawing/2014/chart" uri="{C3380CC4-5D6E-409C-BE32-E72D297353CC}">
                <c16:uniqueId val="{00000009-4086-4D7F-B1F4-DA43308C29EB}"/>
              </c:ext>
            </c:extLst>
          </c:dPt>
          <c:dPt>
            <c:idx val="5"/>
            <c:bubble3D val="0"/>
            <c:spPr>
              <a:solidFill>
                <a:schemeClr val="accent6"/>
              </a:solidFill>
            </c:spPr>
            <c:extLst>
              <c:ext xmlns:c16="http://schemas.microsoft.com/office/drawing/2014/chart" uri="{C3380CC4-5D6E-409C-BE32-E72D297353CC}">
                <c16:uniqueId val="{0000000B-4086-4D7F-B1F4-DA43308C29EB}"/>
              </c:ext>
            </c:extLst>
          </c:dPt>
          <c:dPt>
            <c:idx val="6"/>
            <c:bubble3D val="0"/>
            <c:spPr>
              <a:solidFill>
                <a:srgbClr val="F0948F"/>
              </a:solidFill>
            </c:spPr>
            <c:extLst>
              <c:ext xmlns:c16="http://schemas.microsoft.com/office/drawing/2014/chart" uri="{C3380CC4-5D6E-409C-BE32-E72D297353CC}">
                <c16:uniqueId val="{0000000D-4086-4D7F-B1F4-DA43308C29EB}"/>
              </c:ext>
            </c:extLst>
          </c:dPt>
          <c:dPt>
            <c:idx val="7"/>
            <c:bubble3D val="0"/>
            <c:spPr>
              <a:solidFill>
                <a:srgbClr val="F7C9C7"/>
              </a:solidFill>
            </c:spPr>
            <c:extLst>
              <c:ext xmlns:c16="http://schemas.microsoft.com/office/drawing/2014/chart" uri="{C3380CC4-5D6E-409C-BE32-E72D297353CC}">
                <c16:uniqueId val="{0000000F-4086-4D7F-B1F4-DA43308C29EB}"/>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4086-4D7F-B1F4-DA43308C29EB}"/>
            </c:ext>
          </c:extLst>
        </c:ser>
        <c:ser>
          <c:idx val="2"/>
          <c:order val="1"/>
          <c:dPt>
            <c:idx val="0"/>
            <c:bubble3D val="0"/>
            <c:spPr>
              <a:solidFill>
                <a:schemeClr val="accent1"/>
              </a:solidFill>
            </c:spPr>
            <c:extLst>
              <c:ext xmlns:c16="http://schemas.microsoft.com/office/drawing/2014/chart" uri="{C3380CC4-5D6E-409C-BE32-E72D297353CC}">
                <c16:uniqueId val="{00000012-4086-4D7F-B1F4-DA43308C29EB}"/>
              </c:ext>
            </c:extLst>
          </c:dPt>
          <c:dPt>
            <c:idx val="1"/>
            <c:bubble3D val="0"/>
            <c:spPr>
              <a:solidFill>
                <a:schemeClr val="accent2"/>
              </a:solidFill>
            </c:spPr>
            <c:extLst>
              <c:ext xmlns:c16="http://schemas.microsoft.com/office/drawing/2014/chart" uri="{C3380CC4-5D6E-409C-BE32-E72D297353CC}">
                <c16:uniqueId val="{00000014-4086-4D7F-B1F4-DA43308C29EB}"/>
              </c:ext>
            </c:extLst>
          </c:dPt>
          <c:dPt>
            <c:idx val="2"/>
            <c:bubble3D val="0"/>
            <c:spPr>
              <a:solidFill>
                <a:schemeClr val="accent3"/>
              </a:solidFill>
            </c:spPr>
            <c:extLst>
              <c:ext xmlns:c16="http://schemas.microsoft.com/office/drawing/2014/chart" uri="{C3380CC4-5D6E-409C-BE32-E72D297353CC}">
                <c16:uniqueId val="{00000016-4086-4D7F-B1F4-DA43308C29EB}"/>
              </c:ext>
            </c:extLst>
          </c:dPt>
          <c:dPt>
            <c:idx val="3"/>
            <c:bubble3D val="0"/>
            <c:spPr>
              <a:solidFill>
                <a:schemeClr val="accent4"/>
              </a:solidFill>
            </c:spPr>
            <c:extLst>
              <c:ext xmlns:c16="http://schemas.microsoft.com/office/drawing/2014/chart" uri="{C3380CC4-5D6E-409C-BE32-E72D297353CC}">
                <c16:uniqueId val="{00000018-4086-4D7F-B1F4-DA43308C29EB}"/>
              </c:ext>
            </c:extLst>
          </c:dPt>
          <c:dPt>
            <c:idx val="4"/>
            <c:bubble3D val="0"/>
            <c:spPr>
              <a:solidFill>
                <a:schemeClr val="accent5"/>
              </a:solidFill>
            </c:spPr>
            <c:extLst>
              <c:ext xmlns:c16="http://schemas.microsoft.com/office/drawing/2014/chart" uri="{C3380CC4-5D6E-409C-BE32-E72D297353CC}">
                <c16:uniqueId val="{0000001A-4086-4D7F-B1F4-DA43308C29EB}"/>
              </c:ext>
            </c:extLst>
          </c:dPt>
          <c:dPt>
            <c:idx val="5"/>
            <c:bubble3D val="0"/>
            <c:spPr>
              <a:solidFill>
                <a:schemeClr val="accent6"/>
              </a:solidFill>
            </c:spPr>
            <c:extLst>
              <c:ext xmlns:c16="http://schemas.microsoft.com/office/drawing/2014/chart" uri="{C3380CC4-5D6E-409C-BE32-E72D297353CC}">
                <c16:uniqueId val="{0000001C-4086-4D7F-B1F4-DA43308C29EB}"/>
              </c:ext>
            </c:extLst>
          </c:dPt>
          <c:dPt>
            <c:idx val="6"/>
            <c:bubble3D val="0"/>
            <c:spPr>
              <a:solidFill>
                <a:srgbClr val="F0948F"/>
              </a:solidFill>
            </c:spPr>
            <c:extLst>
              <c:ext xmlns:c16="http://schemas.microsoft.com/office/drawing/2014/chart" uri="{C3380CC4-5D6E-409C-BE32-E72D297353CC}">
                <c16:uniqueId val="{0000001E-4086-4D7F-B1F4-DA43308C29EB}"/>
              </c:ext>
            </c:extLst>
          </c:dPt>
          <c:dPt>
            <c:idx val="7"/>
            <c:bubble3D val="0"/>
            <c:spPr>
              <a:solidFill>
                <a:srgbClr val="F7C9C7"/>
              </a:solidFill>
            </c:spPr>
            <c:extLst>
              <c:ext xmlns:c16="http://schemas.microsoft.com/office/drawing/2014/chart" uri="{C3380CC4-5D6E-409C-BE32-E72D297353CC}">
                <c16:uniqueId val="{00000020-4086-4D7F-B1F4-DA43308C29EB}"/>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4086-4D7F-B1F4-DA43308C29EB}"/>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EB79-47F7-90AB-429F41054E43}"/>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EB79-47F7-90AB-429F41054E43}"/>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EB79-47F7-90AB-429F41054E43}"/>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EB79-47F7-90AB-429F41054E43}"/>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EB79-47F7-90AB-429F41054E43}"/>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EB79-47F7-90AB-429F41054E43}"/>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EB79-47F7-90AB-429F41054E43}"/>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EB79-47F7-90AB-429F41054E43}"/>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EB79-47F7-90AB-429F41054E43}"/>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EB79-47F7-90AB-429F41054E43}"/>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EB79-47F7-90AB-429F41054E43}"/>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EB79-47F7-90AB-429F41054E43}"/>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EB79-47F7-90AB-429F41054E43}"/>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EB79-47F7-90AB-429F41054E43}"/>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EB79-47F7-90AB-429F41054E43}"/>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EB79-47F7-90AB-429F41054E43}"/>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1.0726692511942471E-3"/>
          <c:y val="0"/>
        </c:manualLayout>
      </c:layout>
      <c:overlay val="0"/>
    </c:title>
    <c:autoTitleDeleted val="0"/>
    <c:plotArea>
      <c:layout>
        <c:manualLayout>
          <c:layoutTarget val="inner"/>
          <c:xMode val="edge"/>
          <c:yMode val="edge"/>
          <c:x val="7.5531919219025079E-2"/>
          <c:y val="0.25777366064536045"/>
          <c:w val="0.6353664721138359"/>
          <c:h val="0.54330228329301977"/>
        </c:manualLayout>
      </c:layout>
      <c:barChart>
        <c:barDir val="col"/>
        <c:grouping val="stacked"/>
        <c:varyColors val="0"/>
        <c:ser>
          <c:idx val="0"/>
          <c:order val="0"/>
          <c:tx>
            <c:strRef>
              <c:f>'8.10'!$A$28</c:f>
              <c:strCache>
                <c:ptCount val="1"/>
                <c:pt idx="0">
                  <c:v>Průmysl</c:v>
                </c:pt>
              </c:strCache>
            </c:strRef>
          </c:tx>
          <c:invertIfNegative val="0"/>
          <c:cat>
            <c:strRef>
              <c:f>'8.10'!$C$38:$E$38</c:f>
              <c:strCache>
                <c:ptCount val="3"/>
                <c:pt idx="0">
                  <c:v>Leden</c:v>
                </c:pt>
                <c:pt idx="1">
                  <c:v>Únor</c:v>
                </c:pt>
                <c:pt idx="2">
                  <c:v>Březen</c:v>
                </c:pt>
              </c:strCache>
            </c:strRef>
          </c:cat>
          <c:val>
            <c:numRef>
              <c:f>('8.10'!$B$28,'8.10'!$D$28,'8.10'!$F$28)</c:f>
              <c:numCache>
                <c:formatCode>#,##0.0</c:formatCode>
                <c:ptCount val="3"/>
                <c:pt idx="0">
                  <c:v>60765.483</c:v>
                </c:pt>
                <c:pt idx="1">
                  <c:v>59530.83400000001</c:v>
                </c:pt>
                <c:pt idx="2">
                  <c:v>52178.881000000001</c:v>
                </c:pt>
              </c:numCache>
            </c:numRef>
          </c:val>
          <c:extLst>
            <c:ext xmlns:c16="http://schemas.microsoft.com/office/drawing/2014/chart" uri="{C3380CC4-5D6E-409C-BE32-E72D297353CC}">
              <c16:uniqueId val="{00000000-7D39-477E-9522-6A9F2FCCFBB0}"/>
            </c:ext>
          </c:extLst>
        </c:ser>
        <c:ser>
          <c:idx val="1"/>
          <c:order val="1"/>
          <c:tx>
            <c:strRef>
              <c:f>'8.10'!$A$29</c:f>
              <c:strCache>
                <c:ptCount val="1"/>
                <c:pt idx="0">
                  <c:v>Energetika</c:v>
                </c:pt>
              </c:strCache>
            </c:strRef>
          </c:tx>
          <c:invertIfNegative val="0"/>
          <c:cat>
            <c:strRef>
              <c:f>'8.10'!$C$38:$E$38</c:f>
              <c:strCache>
                <c:ptCount val="3"/>
                <c:pt idx="0">
                  <c:v>Leden</c:v>
                </c:pt>
                <c:pt idx="1">
                  <c:v>Únor</c:v>
                </c:pt>
                <c:pt idx="2">
                  <c:v>Březen</c:v>
                </c:pt>
              </c:strCache>
            </c:strRef>
          </c:cat>
          <c:val>
            <c:numRef>
              <c:f>('8.10'!$B$29,'8.10'!$D$29,'8.10'!$F$29)</c:f>
              <c:numCache>
                <c:formatCode>#,##0.0</c:formatCode>
                <c:ptCount val="3"/>
                <c:pt idx="0">
                  <c:v>2451</c:v>
                </c:pt>
                <c:pt idx="1">
                  <c:v>2817</c:v>
                </c:pt>
                <c:pt idx="2">
                  <c:v>2090.3000000000002</c:v>
                </c:pt>
              </c:numCache>
            </c:numRef>
          </c:val>
          <c:extLst>
            <c:ext xmlns:c16="http://schemas.microsoft.com/office/drawing/2014/chart" uri="{C3380CC4-5D6E-409C-BE32-E72D297353CC}">
              <c16:uniqueId val="{00000001-7D39-477E-9522-6A9F2FCCFBB0}"/>
            </c:ext>
          </c:extLst>
        </c:ser>
        <c:ser>
          <c:idx val="2"/>
          <c:order val="2"/>
          <c:tx>
            <c:strRef>
              <c:f>'8.10'!$A$30</c:f>
              <c:strCache>
                <c:ptCount val="1"/>
                <c:pt idx="0">
                  <c:v>Doprava</c:v>
                </c:pt>
              </c:strCache>
            </c:strRef>
          </c:tx>
          <c:invertIfNegative val="0"/>
          <c:cat>
            <c:strRef>
              <c:f>'8.10'!$C$38:$E$38</c:f>
              <c:strCache>
                <c:ptCount val="3"/>
                <c:pt idx="0">
                  <c:v>Leden</c:v>
                </c:pt>
                <c:pt idx="1">
                  <c:v>Únor</c:v>
                </c:pt>
                <c:pt idx="2">
                  <c:v>Březen</c:v>
                </c:pt>
              </c:strCache>
            </c:strRef>
          </c:cat>
          <c:val>
            <c:numRef>
              <c:f>('8.10'!$B$30,'8.10'!$D$30,'8.10'!$F$30)</c:f>
              <c:numCache>
                <c:formatCode>#,##0.0</c:formatCode>
                <c:ptCount val="3"/>
                <c:pt idx="0">
                  <c:v>9088.4590000000007</c:v>
                </c:pt>
                <c:pt idx="1">
                  <c:v>8804</c:v>
                </c:pt>
                <c:pt idx="2">
                  <c:v>7383.5</c:v>
                </c:pt>
              </c:numCache>
            </c:numRef>
          </c:val>
          <c:extLst>
            <c:ext xmlns:c16="http://schemas.microsoft.com/office/drawing/2014/chart" uri="{C3380CC4-5D6E-409C-BE32-E72D297353CC}">
              <c16:uniqueId val="{00000002-7D39-477E-9522-6A9F2FCCFBB0}"/>
            </c:ext>
          </c:extLst>
        </c:ser>
        <c:ser>
          <c:idx val="3"/>
          <c:order val="3"/>
          <c:tx>
            <c:strRef>
              <c:f>'8.10'!$A$31</c:f>
              <c:strCache>
                <c:ptCount val="1"/>
                <c:pt idx="0">
                  <c:v>Stavebnictví</c:v>
                </c:pt>
              </c:strCache>
            </c:strRef>
          </c:tx>
          <c:invertIfNegative val="0"/>
          <c:cat>
            <c:strRef>
              <c:f>'8.10'!$C$38:$E$38</c:f>
              <c:strCache>
                <c:ptCount val="3"/>
                <c:pt idx="0">
                  <c:v>Leden</c:v>
                </c:pt>
                <c:pt idx="1">
                  <c:v>Únor</c:v>
                </c:pt>
                <c:pt idx="2">
                  <c:v>Březen</c:v>
                </c:pt>
              </c:strCache>
            </c:strRef>
          </c:cat>
          <c:val>
            <c:numRef>
              <c:f>('8.10'!$B$31,'8.10'!$D$31,'8.10'!$F$31)</c:f>
              <c:numCache>
                <c:formatCode>#,##0.0</c:formatCode>
                <c:ptCount val="3"/>
                <c:pt idx="0">
                  <c:v>3281.1489999999999</c:v>
                </c:pt>
                <c:pt idx="1">
                  <c:v>3232.922</c:v>
                </c:pt>
                <c:pt idx="2">
                  <c:v>2701.7220000000002</c:v>
                </c:pt>
              </c:numCache>
            </c:numRef>
          </c:val>
          <c:extLst>
            <c:ext xmlns:c16="http://schemas.microsoft.com/office/drawing/2014/chart" uri="{C3380CC4-5D6E-409C-BE32-E72D297353CC}">
              <c16:uniqueId val="{00000003-7D39-477E-9522-6A9F2FCCFBB0}"/>
            </c:ext>
          </c:extLst>
        </c:ser>
        <c:ser>
          <c:idx val="4"/>
          <c:order val="4"/>
          <c:tx>
            <c:strRef>
              <c:f>'8.10'!$A$32</c:f>
              <c:strCache>
                <c:ptCount val="1"/>
                <c:pt idx="0">
                  <c:v>Zemědělství a lesnictví</c:v>
                </c:pt>
              </c:strCache>
            </c:strRef>
          </c:tx>
          <c:invertIfNegative val="0"/>
          <c:cat>
            <c:strRef>
              <c:f>'8.10'!$C$38:$E$38</c:f>
              <c:strCache>
                <c:ptCount val="3"/>
                <c:pt idx="0">
                  <c:v>Leden</c:v>
                </c:pt>
                <c:pt idx="1">
                  <c:v>Únor</c:v>
                </c:pt>
                <c:pt idx="2">
                  <c:v>Březen</c:v>
                </c:pt>
              </c:strCache>
            </c:strRef>
          </c:cat>
          <c:val>
            <c:numRef>
              <c:f>('8.10'!$B$32,'8.10'!$D$32,'8.10'!$F$32)</c:f>
              <c:numCache>
                <c:formatCode>#,##0.0</c:formatCode>
                <c:ptCount val="3"/>
                <c:pt idx="0">
                  <c:v>4637.93</c:v>
                </c:pt>
                <c:pt idx="1">
                  <c:v>4835.26</c:v>
                </c:pt>
                <c:pt idx="2">
                  <c:v>5005.4800000000005</c:v>
                </c:pt>
              </c:numCache>
            </c:numRef>
          </c:val>
          <c:extLst>
            <c:ext xmlns:c16="http://schemas.microsoft.com/office/drawing/2014/chart" uri="{C3380CC4-5D6E-409C-BE32-E72D297353CC}">
              <c16:uniqueId val="{00000004-7D39-477E-9522-6A9F2FCCFBB0}"/>
            </c:ext>
          </c:extLst>
        </c:ser>
        <c:ser>
          <c:idx val="5"/>
          <c:order val="5"/>
          <c:tx>
            <c:strRef>
              <c:f>'8.10'!$A$33</c:f>
              <c:strCache>
                <c:ptCount val="1"/>
                <c:pt idx="0">
                  <c:v>Domácnosti</c:v>
                </c:pt>
              </c:strCache>
            </c:strRef>
          </c:tx>
          <c:spPr>
            <a:solidFill>
              <a:schemeClr val="accent6"/>
            </a:solidFill>
          </c:spPr>
          <c:invertIfNegative val="0"/>
          <c:cat>
            <c:strRef>
              <c:f>'8.10'!$C$38:$E$38</c:f>
              <c:strCache>
                <c:ptCount val="3"/>
                <c:pt idx="0">
                  <c:v>Leden</c:v>
                </c:pt>
                <c:pt idx="1">
                  <c:v>Únor</c:v>
                </c:pt>
                <c:pt idx="2">
                  <c:v>Březen</c:v>
                </c:pt>
              </c:strCache>
            </c:strRef>
          </c:cat>
          <c:val>
            <c:numRef>
              <c:f>('8.10'!$B$33,'8.10'!$D$33,'8.10'!$F$33)</c:f>
              <c:numCache>
                <c:formatCode>#,##0.0</c:formatCode>
                <c:ptCount val="3"/>
                <c:pt idx="0">
                  <c:v>171488.25700000001</c:v>
                </c:pt>
                <c:pt idx="1">
                  <c:v>162322.253</c:v>
                </c:pt>
                <c:pt idx="2">
                  <c:v>142046.16600000003</c:v>
                </c:pt>
              </c:numCache>
            </c:numRef>
          </c:val>
          <c:extLst>
            <c:ext xmlns:c16="http://schemas.microsoft.com/office/drawing/2014/chart" uri="{C3380CC4-5D6E-409C-BE32-E72D297353CC}">
              <c16:uniqueId val="{00000005-7D39-477E-9522-6A9F2FCCFBB0}"/>
            </c:ext>
          </c:extLst>
        </c:ser>
        <c:ser>
          <c:idx val="6"/>
          <c:order val="6"/>
          <c:tx>
            <c:strRef>
              <c:f>'8.10'!$A$34</c:f>
              <c:strCache>
                <c:ptCount val="1"/>
                <c:pt idx="0">
                  <c:v>Obchod, služby, školství, zdravotnictví</c:v>
                </c:pt>
              </c:strCache>
            </c:strRef>
          </c:tx>
          <c:spPr>
            <a:solidFill>
              <a:srgbClr val="F0948F"/>
            </a:solidFill>
          </c:spPr>
          <c:invertIfNegative val="0"/>
          <c:cat>
            <c:strRef>
              <c:f>'8.10'!$C$38:$E$38</c:f>
              <c:strCache>
                <c:ptCount val="3"/>
                <c:pt idx="0">
                  <c:v>Leden</c:v>
                </c:pt>
                <c:pt idx="1">
                  <c:v>Únor</c:v>
                </c:pt>
                <c:pt idx="2">
                  <c:v>Březen</c:v>
                </c:pt>
              </c:strCache>
            </c:strRef>
          </c:cat>
          <c:val>
            <c:numRef>
              <c:f>('8.10'!$B$34,'8.10'!$D$34,'8.10'!$F$34)</c:f>
              <c:numCache>
                <c:formatCode>#,##0.0</c:formatCode>
                <c:ptCount val="3"/>
                <c:pt idx="0">
                  <c:v>115362.14</c:v>
                </c:pt>
                <c:pt idx="1">
                  <c:v>110823.11899999999</c:v>
                </c:pt>
                <c:pt idx="2">
                  <c:v>93114.702999999994</c:v>
                </c:pt>
              </c:numCache>
            </c:numRef>
          </c:val>
          <c:extLst>
            <c:ext xmlns:c16="http://schemas.microsoft.com/office/drawing/2014/chart" uri="{C3380CC4-5D6E-409C-BE32-E72D297353CC}">
              <c16:uniqueId val="{00000006-7D39-477E-9522-6A9F2FCCFBB0}"/>
            </c:ext>
          </c:extLst>
        </c:ser>
        <c:ser>
          <c:idx val="7"/>
          <c:order val="7"/>
          <c:tx>
            <c:strRef>
              <c:f>'8.10'!$A$35</c:f>
              <c:strCache>
                <c:ptCount val="1"/>
                <c:pt idx="0">
                  <c:v>Ostatní</c:v>
                </c:pt>
              </c:strCache>
            </c:strRef>
          </c:tx>
          <c:spPr>
            <a:solidFill>
              <a:srgbClr val="F7C9C7"/>
            </a:solidFill>
          </c:spPr>
          <c:invertIfNegative val="0"/>
          <c:cat>
            <c:strRef>
              <c:f>'8.10'!$C$38:$E$38</c:f>
              <c:strCache>
                <c:ptCount val="3"/>
                <c:pt idx="0">
                  <c:v>Leden</c:v>
                </c:pt>
                <c:pt idx="1">
                  <c:v>Únor</c:v>
                </c:pt>
                <c:pt idx="2">
                  <c:v>Březen</c:v>
                </c:pt>
              </c:strCache>
            </c:strRef>
          </c:cat>
          <c:val>
            <c:numRef>
              <c:f>('8.10'!$B$35,'8.10'!$D$35,'8.10'!$F$35)</c:f>
              <c:numCache>
                <c:formatCode>#,##0.0</c:formatCode>
                <c:ptCount val="3"/>
                <c:pt idx="0">
                  <c:v>30588.894</c:v>
                </c:pt>
                <c:pt idx="1">
                  <c:v>29914.75</c:v>
                </c:pt>
                <c:pt idx="2">
                  <c:v>25178.579000000002</c:v>
                </c:pt>
              </c:numCache>
            </c:numRef>
          </c:val>
          <c:extLst>
            <c:ext xmlns:c16="http://schemas.microsoft.com/office/drawing/2014/chart" uri="{C3380CC4-5D6E-409C-BE32-E72D297353CC}">
              <c16:uniqueId val="{00000007-7D39-477E-9522-6A9F2FCCFBB0}"/>
            </c:ext>
          </c:extLst>
        </c:ser>
        <c:dLbls>
          <c:showLegendKey val="0"/>
          <c:showVal val="0"/>
          <c:showCatName val="0"/>
          <c:showSerName val="0"/>
          <c:showPercent val="0"/>
          <c:showBubbleSize val="0"/>
        </c:dLbls>
        <c:gapWidth val="50"/>
        <c:overlap val="100"/>
        <c:axId val="286475008"/>
        <c:axId val="286476544"/>
      </c:barChart>
      <c:catAx>
        <c:axId val="28647500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476544"/>
        <c:crosses val="autoZero"/>
        <c:auto val="1"/>
        <c:lblAlgn val="ctr"/>
        <c:lblOffset val="100"/>
        <c:noMultiLvlLbl val="0"/>
      </c:catAx>
      <c:valAx>
        <c:axId val="286476544"/>
        <c:scaling>
          <c:orientation val="minMax"/>
          <c:max val="6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475008"/>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Arial" panose="020B0604020202020204" pitchFamily="34" charset="0"/>
                <a:cs typeface="Arial" panose="020B0604020202020204" pitchFamily="34" charset="0"/>
              </a:defRPr>
            </a:pPr>
            <a:r>
              <a:rPr lang="cs-CZ" sz="1000">
                <a:solidFill>
                  <a:schemeClr val="tx2"/>
                </a:solidFill>
                <a:latin typeface="Arial" panose="020B0604020202020204" pitchFamily="34" charset="0"/>
                <a:cs typeface="Arial" panose="020B0604020202020204" pitchFamily="34" charset="0"/>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'8.10'!$A$38</c:f>
              <c:strCache>
                <c:ptCount val="1"/>
                <c:pt idx="0">
                  <c:v>Instalovaný výkon</c:v>
                </c:pt>
              </c:strCache>
            </c:strRef>
          </c:tx>
          <c:invertIfNegative val="0"/>
          <c:val>
            <c:numRef>
              <c:f>'8.10'!$B$38</c:f>
              <c:numCache>
                <c:formatCode>0.0%</c:formatCode>
                <c:ptCount val="1"/>
                <c:pt idx="0">
                  <c:v>9.3153254316409986E-2</c:v>
                </c:pt>
              </c:numCache>
            </c:numRef>
          </c:val>
          <c:extLst>
            <c:ext xmlns:c16="http://schemas.microsoft.com/office/drawing/2014/chart" uri="{C3380CC4-5D6E-409C-BE32-E72D297353CC}">
              <c16:uniqueId val="{00000000-95AD-442C-B4FC-8CD6B342584C}"/>
            </c:ext>
          </c:extLst>
        </c:ser>
        <c:ser>
          <c:idx val="1"/>
          <c:order val="1"/>
          <c:tx>
            <c:strRef>
              <c:f>'8.10'!$A$39</c:f>
              <c:strCache>
                <c:ptCount val="1"/>
                <c:pt idx="0">
                  <c:v>Výroba tepla brutto</c:v>
                </c:pt>
              </c:strCache>
            </c:strRef>
          </c:tx>
          <c:invertIfNegative val="0"/>
          <c:val>
            <c:numRef>
              <c:f>'8.10'!$B$39</c:f>
              <c:numCache>
                <c:formatCode>0.0%</c:formatCode>
                <c:ptCount val="1"/>
                <c:pt idx="0">
                  <c:v>4.8073497270594519E-2</c:v>
                </c:pt>
              </c:numCache>
            </c:numRef>
          </c:val>
          <c:extLst>
            <c:ext xmlns:c16="http://schemas.microsoft.com/office/drawing/2014/chart" uri="{C3380CC4-5D6E-409C-BE32-E72D297353CC}">
              <c16:uniqueId val="{00000001-95AD-442C-B4FC-8CD6B342584C}"/>
            </c:ext>
          </c:extLst>
        </c:ser>
        <c:ser>
          <c:idx val="2"/>
          <c:order val="2"/>
          <c:tx>
            <c:strRef>
              <c:f>'8.10'!$A$40</c:f>
              <c:strCache>
                <c:ptCount val="1"/>
                <c:pt idx="0">
                  <c:v>Dodávky tepla</c:v>
                </c:pt>
              </c:strCache>
            </c:strRef>
          </c:tx>
          <c:invertIfNegative val="0"/>
          <c:val>
            <c:numRef>
              <c:f>'8.10'!$B$40</c:f>
              <c:numCache>
                <c:formatCode>0.0%</c:formatCode>
                <c:ptCount val="1"/>
                <c:pt idx="0">
                  <c:v>5.3163596848591649E-2</c:v>
                </c:pt>
              </c:numCache>
            </c:numRef>
          </c:val>
          <c:extLst>
            <c:ext xmlns:c16="http://schemas.microsoft.com/office/drawing/2014/chart" uri="{C3380CC4-5D6E-409C-BE32-E72D297353CC}">
              <c16:uniqueId val="{00000002-95AD-442C-B4FC-8CD6B342584C}"/>
            </c:ext>
          </c:extLst>
        </c:ser>
        <c:dLbls>
          <c:showLegendKey val="0"/>
          <c:showVal val="0"/>
          <c:showCatName val="0"/>
          <c:showSerName val="0"/>
          <c:showPercent val="0"/>
          <c:showBubbleSize val="0"/>
        </c:dLbls>
        <c:gapWidth val="150"/>
        <c:axId val="286511872"/>
        <c:axId val="286513408"/>
      </c:barChart>
      <c:catAx>
        <c:axId val="286511872"/>
        <c:scaling>
          <c:orientation val="maxMin"/>
        </c:scaling>
        <c:delete val="0"/>
        <c:axPos val="l"/>
        <c:numFmt formatCode="General" sourceLinked="1"/>
        <c:majorTickMark val="none"/>
        <c:minorTickMark val="none"/>
        <c:tickLblPos val="none"/>
        <c:crossAx val="286513408"/>
        <c:crosses val="autoZero"/>
        <c:auto val="1"/>
        <c:lblAlgn val="ctr"/>
        <c:lblOffset val="100"/>
        <c:noMultiLvlLbl val="0"/>
      </c:catAx>
      <c:valAx>
        <c:axId val="286513408"/>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511872"/>
        <c:crosses val="max"/>
        <c:crossBetween val="between"/>
        <c:majorUnit val="0.1"/>
      </c:valAx>
    </c:plotArea>
    <c:legend>
      <c:legendPos val="b"/>
      <c:layout>
        <c:manualLayout>
          <c:xMode val="edge"/>
          <c:yMode val="edge"/>
          <c:x val="1.5162396231415507E-3"/>
          <c:y val="0.73213894374448296"/>
          <c:w val="0.63981933730364926"/>
          <c:h val="0.26786109725220048"/>
        </c:manualLayout>
      </c:layout>
      <c:overlay val="0"/>
      <c:txPr>
        <a:bodyPr/>
        <a:lstStyle/>
        <a:p>
          <a:pPr>
            <a:defRPr sz="900">
              <a:latin typeface="Arial" panose="020B0604020202020204" pitchFamily="34" charset="0"/>
              <a:cs typeface="Arial" panose="020B0604020202020204" pitchFamily="34" charset="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a:solidFill>
                  <a:schemeClr val="tx2"/>
                </a:solidFill>
                <a:latin typeface="+mn-lt"/>
              </a:defRPr>
            </a:pPr>
            <a:r>
              <a:rPr lang="cs-CZ" sz="1000" baseline="0">
                <a:solidFill>
                  <a:srgbClr val="233060"/>
                </a:solidFill>
                <a:latin typeface="Arial" panose="020B0604020202020204" pitchFamily="34" charset="0"/>
              </a:rPr>
              <a:t>Dodávky tepla podle paliv (GJ)</a:t>
            </a:r>
          </a:p>
        </c:rich>
      </c:tx>
      <c:layout>
        <c:manualLayout>
          <c:xMode val="edge"/>
          <c:yMode val="edge"/>
          <c:x val="1.1007654639433836E-3"/>
          <c:y val="0"/>
        </c:manualLayout>
      </c:layout>
      <c:overlay val="0"/>
    </c:title>
    <c:autoTitleDeleted val="0"/>
    <c:plotArea>
      <c:layout/>
      <c:barChart>
        <c:barDir val="col"/>
        <c:grouping val="stacked"/>
        <c:varyColors val="0"/>
        <c:ser>
          <c:idx val="0"/>
          <c:order val="0"/>
          <c:tx>
            <c:strRef>
              <c:f>'8.10'!$A$10</c:f>
              <c:strCache>
                <c:ptCount val="1"/>
                <c:pt idx="0">
                  <c:v>Biomasa</c:v>
                </c:pt>
              </c:strCache>
            </c:strRef>
          </c:tx>
          <c:spPr>
            <a:solidFill>
              <a:srgbClr val="23315F"/>
            </a:solidFill>
          </c:spPr>
          <c:invertIfNegative val="0"/>
          <c:cat>
            <c:strRef>
              <c:f>'8.10'!$C$38:$E$38</c:f>
              <c:strCache>
                <c:ptCount val="3"/>
                <c:pt idx="0">
                  <c:v>Leden</c:v>
                </c:pt>
                <c:pt idx="1">
                  <c:v>Únor</c:v>
                </c:pt>
                <c:pt idx="2">
                  <c:v>Březen</c:v>
                </c:pt>
              </c:strCache>
            </c:strRef>
          </c:cat>
          <c:val>
            <c:numRef>
              <c:f>('8.10'!$B$10,'8.10'!$D$10,'8.10'!$F$10)</c:f>
              <c:numCache>
                <c:formatCode>#,##0.0</c:formatCode>
                <c:ptCount val="3"/>
                <c:pt idx="0">
                  <c:v>6644.2489999999998</c:v>
                </c:pt>
                <c:pt idx="1">
                  <c:v>6446.0230000000001</c:v>
                </c:pt>
                <c:pt idx="2">
                  <c:v>5955.4050000000007</c:v>
                </c:pt>
              </c:numCache>
            </c:numRef>
          </c:val>
          <c:extLst>
            <c:ext xmlns:c16="http://schemas.microsoft.com/office/drawing/2014/chart" uri="{C3380CC4-5D6E-409C-BE32-E72D297353CC}">
              <c16:uniqueId val="{00000000-DCC5-4F4A-A54D-47D52AA346C4}"/>
            </c:ext>
          </c:extLst>
        </c:ser>
        <c:ser>
          <c:idx val="1"/>
          <c:order val="1"/>
          <c:tx>
            <c:strRef>
              <c:f>'8.10'!$A$11</c:f>
              <c:strCache>
                <c:ptCount val="1"/>
                <c:pt idx="0">
                  <c:v>Bioplyn</c:v>
                </c:pt>
              </c:strCache>
            </c:strRef>
          </c:tx>
          <c:spPr>
            <a:solidFill>
              <a:srgbClr val="5A6588"/>
            </a:solidFill>
          </c:spPr>
          <c:invertIfNegative val="0"/>
          <c:cat>
            <c:strRef>
              <c:f>'8.10'!$C$38:$E$38</c:f>
              <c:strCache>
                <c:ptCount val="3"/>
                <c:pt idx="0">
                  <c:v>Leden</c:v>
                </c:pt>
                <c:pt idx="1">
                  <c:v>Únor</c:v>
                </c:pt>
                <c:pt idx="2">
                  <c:v>Březen</c:v>
                </c:pt>
              </c:strCache>
            </c:strRef>
          </c:cat>
          <c:val>
            <c:numRef>
              <c:f>('8.10'!$B$11,'8.10'!$D$11,'8.10'!$F$11)</c:f>
              <c:numCache>
                <c:formatCode>#,##0.0</c:formatCode>
                <c:ptCount val="3"/>
                <c:pt idx="0">
                  <c:v>5426.4380000000019</c:v>
                </c:pt>
                <c:pt idx="1">
                  <c:v>5651.706000000001</c:v>
                </c:pt>
                <c:pt idx="2">
                  <c:v>5672.3310000000001</c:v>
                </c:pt>
              </c:numCache>
            </c:numRef>
          </c:val>
          <c:extLst>
            <c:ext xmlns:c16="http://schemas.microsoft.com/office/drawing/2014/chart" uri="{C3380CC4-5D6E-409C-BE32-E72D297353CC}">
              <c16:uniqueId val="{00000001-DCC5-4F4A-A54D-47D52AA346C4}"/>
            </c:ext>
          </c:extLst>
        </c:ser>
        <c:ser>
          <c:idx val="2"/>
          <c:order val="2"/>
          <c:tx>
            <c:strRef>
              <c:f>'8.10'!$A$12</c:f>
              <c:strCache>
                <c:ptCount val="1"/>
                <c:pt idx="0">
                  <c:v>Černé uhlí</c:v>
                </c:pt>
              </c:strCache>
            </c:strRef>
          </c:tx>
          <c:spPr>
            <a:solidFill>
              <a:srgbClr val="9198B0"/>
            </a:solidFill>
          </c:spPr>
          <c:invertIfNegative val="0"/>
          <c:cat>
            <c:strRef>
              <c:f>'8.10'!$C$38:$E$38</c:f>
              <c:strCache>
                <c:ptCount val="3"/>
                <c:pt idx="0">
                  <c:v>Leden</c:v>
                </c:pt>
                <c:pt idx="1">
                  <c:v>Únor</c:v>
                </c:pt>
                <c:pt idx="2">
                  <c:v>Březen</c:v>
                </c:pt>
              </c:strCache>
            </c:strRef>
          </c:cat>
          <c:val>
            <c:numRef>
              <c:f>('8.10'!$B$12,'8.10'!$D$12,'8.10'!$F$12)</c:f>
              <c:numCache>
                <c:formatCode>#,##0.0</c:formatCode>
                <c:ptCount val="3"/>
                <c:pt idx="0">
                  <c:v>0</c:v>
                </c:pt>
                <c:pt idx="1">
                  <c:v>0</c:v>
                </c:pt>
                <c:pt idx="2">
                  <c:v>0</c:v>
                </c:pt>
              </c:numCache>
            </c:numRef>
          </c:val>
          <c:extLst>
            <c:ext xmlns:c16="http://schemas.microsoft.com/office/drawing/2014/chart" uri="{C3380CC4-5D6E-409C-BE32-E72D297353CC}">
              <c16:uniqueId val="{00000002-DCC5-4F4A-A54D-47D52AA346C4}"/>
            </c:ext>
          </c:extLst>
        </c:ser>
        <c:ser>
          <c:idx val="3"/>
          <c:order val="3"/>
          <c:tx>
            <c:strRef>
              <c:f>'8.10'!$A$13</c:f>
              <c:strCache>
                <c:ptCount val="1"/>
                <c:pt idx="0">
                  <c:v>Elektrická energie</c:v>
                </c:pt>
              </c:strCache>
            </c:strRef>
          </c:tx>
          <c:spPr>
            <a:solidFill>
              <a:srgbClr val="C8CBD7"/>
            </a:solidFill>
          </c:spPr>
          <c:invertIfNegative val="0"/>
          <c:cat>
            <c:strRef>
              <c:f>'8.10'!$C$38:$E$38</c:f>
              <c:strCache>
                <c:ptCount val="3"/>
                <c:pt idx="0">
                  <c:v>Leden</c:v>
                </c:pt>
                <c:pt idx="1">
                  <c:v>Únor</c:v>
                </c:pt>
                <c:pt idx="2">
                  <c:v>Březen</c:v>
                </c:pt>
              </c:strCache>
            </c:strRef>
          </c:cat>
          <c:val>
            <c:numRef>
              <c:f>('8.10'!$B$13,'8.10'!$D$13,'8.10'!$F$13)</c:f>
              <c:numCache>
                <c:formatCode>#,##0.0</c:formatCode>
                <c:ptCount val="3"/>
                <c:pt idx="0">
                  <c:v>2765</c:v>
                </c:pt>
                <c:pt idx="1">
                  <c:v>3529</c:v>
                </c:pt>
                <c:pt idx="2">
                  <c:v>3739</c:v>
                </c:pt>
              </c:numCache>
            </c:numRef>
          </c:val>
          <c:extLst>
            <c:ext xmlns:c16="http://schemas.microsoft.com/office/drawing/2014/chart" uri="{C3380CC4-5D6E-409C-BE32-E72D297353CC}">
              <c16:uniqueId val="{00000003-DCC5-4F4A-A54D-47D52AA346C4}"/>
            </c:ext>
          </c:extLst>
        </c:ser>
        <c:ser>
          <c:idx val="4"/>
          <c:order val="4"/>
          <c:tx>
            <c:strRef>
              <c:f>'8.10'!$A$14</c:f>
              <c:strCache>
                <c:ptCount val="1"/>
                <c:pt idx="0">
                  <c:v>Energie prostředí (tepelné čerpadlo)</c:v>
                </c:pt>
              </c:strCache>
            </c:strRef>
          </c:tx>
          <c:spPr>
            <a:solidFill>
              <a:srgbClr val="E02C1F"/>
            </a:solidFill>
          </c:spPr>
          <c:invertIfNegative val="0"/>
          <c:cat>
            <c:strRef>
              <c:f>'8.10'!$C$38:$E$38</c:f>
              <c:strCache>
                <c:ptCount val="3"/>
                <c:pt idx="0">
                  <c:v>Leden</c:v>
                </c:pt>
                <c:pt idx="1">
                  <c:v>Únor</c:v>
                </c:pt>
                <c:pt idx="2">
                  <c:v>Březen</c:v>
                </c:pt>
              </c:strCache>
            </c:strRef>
          </c:cat>
          <c:val>
            <c:numRef>
              <c:f>('8.10'!$B$14,'8.10'!$D$14,'8.10'!$F$14)</c:f>
              <c:numCache>
                <c:formatCode>#,##0.0</c:formatCode>
                <c:ptCount val="3"/>
                <c:pt idx="0">
                  <c:v>0</c:v>
                </c:pt>
                <c:pt idx="1">
                  <c:v>0</c:v>
                </c:pt>
                <c:pt idx="2">
                  <c:v>0</c:v>
                </c:pt>
              </c:numCache>
            </c:numRef>
          </c:val>
          <c:extLst>
            <c:ext xmlns:c16="http://schemas.microsoft.com/office/drawing/2014/chart" uri="{C3380CC4-5D6E-409C-BE32-E72D297353CC}">
              <c16:uniqueId val="{00000004-DCC5-4F4A-A54D-47D52AA346C4}"/>
            </c:ext>
          </c:extLst>
        </c:ser>
        <c:ser>
          <c:idx val="5"/>
          <c:order val="5"/>
          <c:tx>
            <c:strRef>
              <c:f>'8.10'!$A$15</c:f>
              <c:strCache>
                <c:ptCount val="1"/>
                <c:pt idx="0">
                  <c:v>Energie Slunce (solární kolektor)</c:v>
                </c:pt>
              </c:strCache>
            </c:strRef>
          </c:tx>
          <c:spPr>
            <a:solidFill>
              <a:srgbClr val="E86158"/>
            </a:solidFill>
          </c:spPr>
          <c:invertIfNegative val="0"/>
          <c:cat>
            <c:strRef>
              <c:f>'8.10'!$C$38:$E$38</c:f>
              <c:strCache>
                <c:ptCount val="3"/>
                <c:pt idx="0">
                  <c:v>Leden</c:v>
                </c:pt>
                <c:pt idx="1">
                  <c:v>Únor</c:v>
                </c:pt>
                <c:pt idx="2">
                  <c:v>Březen</c:v>
                </c:pt>
              </c:strCache>
            </c:strRef>
          </c:cat>
          <c:val>
            <c:numRef>
              <c:f>('8.10'!$B$15,'8.10'!$D$15,'8.10'!$F$15)</c:f>
              <c:numCache>
                <c:formatCode>#,##0.0</c:formatCode>
                <c:ptCount val="3"/>
                <c:pt idx="0">
                  <c:v>0</c:v>
                </c:pt>
                <c:pt idx="1">
                  <c:v>0</c:v>
                </c:pt>
                <c:pt idx="2">
                  <c:v>0</c:v>
                </c:pt>
              </c:numCache>
            </c:numRef>
          </c:val>
          <c:extLst>
            <c:ext xmlns:c16="http://schemas.microsoft.com/office/drawing/2014/chart" uri="{C3380CC4-5D6E-409C-BE32-E72D297353CC}">
              <c16:uniqueId val="{00000005-DCC5-4F4A-A54D-47D52AA346C4}"/>
            </c:ext>
          </c:extLst>
        </c:ser>
        <c:ser>
          <c:idx val="6"/>
          <c:order val="6"/>
          <c:tx>
            <c:strRef>
              <c:f>'8.10'!$A$16</c:f>
              <c:strCache>
                <c:ptCount val="1"/>
                <c:pt idx="0">
                  <c:v>Hnědé uhlí</c:v>
                </c:pt>
              </c:strCache>
            </c:strRef>
          </c:tx>
          <c:spPr>
            <a:solidFill>
              <a:srgbClr val="F0948F"/>
            </a:solidFill>
          </c:spPr>
          <c:invertIfNegative val="0"/>
          <c:cat>
            <c:strRef>
              <c:f>'8.10'!$C$38:$E$38</c:f>
              <c:strCache>
                <c:ptCount val="3"/>
                <c:pt idx="0">
                  <c:v>Leden</c:v>
                </c:pt>
                <c:pt idx="1">
                  <c:v>Únor</c:v>
                </c:pt>
                <c:pt idx="2">
                  <c:v>Březen</c:v>
                </c:pt>
              </c:strCache>
            </c:strRef>
          </c:cat>
          <c:val>
            <c:numRef>
              <c:f>('8.10'!$B$16,'8.10'!$D$16,'8.10'!$F$16)</c:f>
              <c:numCache>
                <c:formatCode>#,##0.0</c:formatCode>
                <c:ptCount val="3"/>
                <c:pt idx="0">
                  <c:v>483798.723</c:v>
                </c:pt>
                <c:pt idx="1">
                  <c:v>468455.86600000004</c:v>
                </c:pt>
                <c:pt idx="2">
                  <c:v>399050.08399999997</c:v>
                </c:pt>
              </c:numCache>
            </c:numRef>
          </c:val>
          <c:extLst>
            <c:ext xmlns:c16="http://schemas.microsoft.com/office/drawing/2014/chart" uri="{C3380CC4-5D6E-409C-BE32-E72D297353CC}">
              <c16:uniqueId val="{00000006-DCC5-4F4A-A54D-47D52AA346C4}"/>
            </c:ext>
          </c:extLst>
        </c:ser>
        <c:ser>
          <c:idx val="7"/>
          <c:order val="7"/>
          <c:tx>
            <c:strRef>
              <c:f>'8.10'!$A$17</c:f>
              <c:strCache>
                <c:ptCount val="1"/>
                <c:pt idx="0">
                  <c:v>Jaderné palivo</c:v>
                </c:pt>
              </c:strCache>
            </c:strRef>
          </c:tx>
          <c:spPr>
            <a:solidFill>
              <a:srgbClr val="F7C9C7"/>
            </a:solidFill>
          </c:spPr>
          <c:invertIfNegative val="0"/>
          <c:cat>
            <c:strRef>
              <c:f>'8.10'!$C$38:$E$38</c:f>
              <c:strCache>
                <c:ptCount val="3"/>
                <c:pt idx="0">
                  <c:v>Leden</c:v>
                </c:pt>
                <c:pt idx="1">
                  <c:v>Únor</c:v>
                </c:pt>
                <c:pt idx="2">
                  <c:v>Březen</c:v>
                </c:pt>
              </c:strCache>
            </c:strRef>
          </c:cat>
          <c:val>
            <c:numRef>
              <c:f>('8.10'!$B$17,'8.10'!$D$17,'8.10'!$F$17)</c:f>
              <c:numCache>
                <c:formatCode>#,##0.0</c:formatCode>
                <c:ptCount val="3"/>
                <c:pt idx="0">
                  <c:v>0</c:v>
                </c:pt>
                <c:pt idx="1">
                  <c:v>0</c:v>
                </c:pt>
                <c:pt idx="2">
                  <c:v>0</c:v>
                </c:pt>
              </c:numCache>
            </c:numRef>
          </c:val>
          <c:extLst>
            <c:ext xmlns:c16="http://schemas.microsoft.com/office/drawing/2014/chart" uri="{C3380CC4-5D6E-409C-BE32-E72D297353CC}">
              <c16:uniqueId val="{00000007-DCC5-4F4A-A54D-47D52AA346C4}"/>
            </c:ext>
          </c:extLst>
        </c:ser>
        <c:ser>
          <c:idx val="8"/>
          <c:order val="8"/>
          <c:tx>
            <c:strRef>
              <c:f>'8.10'!$A$18</c:f>
              <c:strCache>
                <c:ptCount val="1"/>
                <c:pt idx="0">
                  <c:v>Koks</c:v>
                </c:pt>
              </c:strCache>
            </c:strRef>
          </c:tx>
          <c:spPr>
            <a:solidFill>
              <a:srgbClr val="262626"/>
            </a:solidFill>
          </c:spPr>
          <c:invertIfNegative val="0"/>
          <c:cat>
            <c:strRef>
              <c:f>'8.10'!$C$38:$E$38</c:f>
              <c:strCache>
                <c:ptCount val="3"/>
                <c:pt idx="0">
                  <c:v>Leden</c:v>
                </c:pt>
                <c:pt idx="1">
                  <c:v>Únor</c:v>
                </c:pt>
                <c:pt idx="2">
                  <c:v>Březen</c:v>
                </c:pt>
              </c:strCache>
            </c:strRef>
          </c:cat>
          <c:val>
            <c:numRef>
              <c:f>('8.10'!$B$18,'8.10'!$D$18,'8.10'!$F$18)</c:f>
              <c:numCache>
                <c:formatCode>#,##0.0</c:formatCode>
                <c:ptCount val="3"/>
                <c:pt idx="0">
                  <c:v>0</c:v>
                </c:pt>
                <c:pt idx="1">
                  <c:v>0</c:v>
                </c:pt>
                <c:pt idx="2">
                  <c:v>0</c:v>
                </c:pt>
              </c:numCache>
            </c:numRef>
          </c:val>
          <c:extLst>
            <c:ext xmlns:c16="http://schemas.microsoft.com/office/drawing/2014/chart" uri="{C3380CC4-5D6E-409C-BE32-E72D297353CC}">
              <c16:uniqueId val="{00000008-DCC5-4F4A-A54D-47D52AA346C4}"/>
            </c:ext>
          </c:extLst>
        </c:ser>
        <c:ser>
          <c:idx val="9"/>
          <c:order val="9"/>
          <c:tx>
            <c:strRef>
              <c:f>'8.10'!$A$19</c:f>
              <c:strCache>
                <c:ptCount val="1"/>
                <c:pt idx="0">
                  <c:v>Odpadní teplo</c:v>
                </c:pt>
              </c:strCache>
            </c:strRef>
          </c:tx>
          <c:spPr>
            <a:solidFill>
              <a:srgbClr val="646363"/>
            </a:solidFill>
          </c:spPr>
          <c:invertIfNegative val="0"/>
          <c:cat>
            <c:strRef>
              <c:f>'8.10'!$C$38:$E$38</c:f>
              <c:strCache>
                <c:ptCount val="3"/>
                <c:pt idx="0">
                  <c:v>Leden</c:v>
                </c:pt>
                <c:pt idx="1">
                  <c:v>Únor</c:v>
                </c:pt>
                <c:pt idx="2">
                  <c:v>Březen</c:v>
                </c:pt>
              </c:strCache>
            </c:strRef>
          </c:cat>
          <c:val>
            <c:numRef>
              <c:f>('8.10'!$B$19,'8.10'!$D$19,'8.10'!$F$19)</c:f>
              <c:numCache>
                <c:formatCode>#,##0.0</c:formatCode>
                <c:ptCount val="3"/>
                <c:pt idx="0">
                  <c:v>2631</c:v>
                </c:pt>
                <c:pt idx="1">
                  <c:v>2985</c:v>
                </c:pt>
                <c:pt idx="2">
                  <c:v>2968</c:v>
                </c:pt>
              </c:numCache>
            </c:numRef>
          </c:val>
          <c:extLst>
            <c:ext xmlns:c16="http://schemas.microsoft.com/office/drawing/2014/chart" uri="{C3380CC4-5D6E-409C-BE32-E72D297353CC}">
              <c16:uniqueId val="{00000009-DCC5-4F4A-A54D-47D52AA346C4}"/>
            </c:ext>
          </c:extLst>
        </c:ser>
        <c:ser>
          <c:idx val="10"/>
          <c:order val="10"/>
          <c:tx>
            <c:strRef>
              <c:f>'8.10'!$A$20</c:f>
              <c:strCache>
                <c:ptCount val="1"/>
                <c:pt idx="0">
                  <c:v>Ostatní kapalná paliva</c:v>
                </c:pt>
              </c:strCache>
            </c:strRef>
          </c:tx>
          <c:spPr>
            <a:solidFill>
              <a:srgbClr val="9D9D9C"/>
            </a:solidFill>
          </c:spPr>
          <c:invertIfNegative val="0"/>
          <c:cat>
            <c:strRef>
              <c:f>'8.10'!$C$38:$E$38</c:f>
              <c:strCache>
                <c:ptCount val="3"/>
                <c:pt idx="0">
                  <c:v>Leden</c:v>
                </c:pt>
                <c:pt idx="1">
                  <c:v>Únor</c:v>
                </c:pt>
                <c:pt idx="2">
                  <c:v>Březen</c:v>
                </c:pt>
              </c:strCache>
            </c:strRef>
          </c:cat>
          <c:val>
            <c:numRef>
              <c:f>('8.10'!$B$20,'8.10'!$D$20,'8.10'!$F$20)</c:f>
              <c:numCache>
                <c:formatCode>#,##0.0</c:formatCode>
                <c:ptCount val="3"/>
                <c:pt idx="0">
                  <c:v>0</c:v>
                </c:pt>
                <c:pt idx="1">
                  <c:v>0</c:v>
                </c:pt>
                <c:pt idx="2">
                  <c:v>0</c:v>
                </c:pt>
              </c:numCache>
            </c:numRef>
          </c:val>
          <c:extLst>
            <c:ext xmlns:c16="http://schemas.microsoft.com/office/drawing/2014/chart" uri="{C3380CC4-5D6E-409C-BE32-E72D297353CC}">
              <c16:uniqueId val="{0000000A-DCC5-4F4A-A54D-47D52AA346C4}"/>
            </c:ext>
          </c:extLst>
        </c:ser>
        <c:ser>
          <c:idx val="11"/>
          <c:order val="11"/>
          <c:tx>
            <c:strRef>
              <c:f>'8.10'!$A$21</c:f>
              <c:strCache>
                <c:ptCount val="1"/>
                <c:pt idx="0">
                  <c:v>Ostatní pevná paliva</c:v>
                </c:pt>
              </c:strCache>
            </c:strRef>
          </c:tx>
          <c:spPr>
            <a:solidFill>
              <a:srgbClr val="D0D0D0"/>
            </a:solidFill>
          </c:spPr>
          <c:invertIfNegative val="0"/>
          <c:cat>
            <c:strRef>
              <c:f>'8.10'!$C$38:$E$38</c:f>
              <c:strCache>
                <c:ptCount val="3"/>
                <c:pt idx="0">
                  <c:v>Leden</c:v>
                </c:pt>
                <c:pt idx="1">
                  <c:v>Únor</c:v>
                </c:pt>
                <c:pt idx="2">
                  <c:v>Březen</c:v>
                </c:pt>
              </c:strCache>
            </c:strRef>
          </c:cat>
          <c:val>
            <c:numRef>
              <c:f>('8.10'!$B$21,'8.10'!$D$21,'8.10'!$F$21)</c:f>
              <c:numCache>
                <c:formatCode>#,##0.0</c:formatCode>
                <c:ptCount val="3"/>
                <c:pt idx="0">
                  <c:v>0</c:v>
                </c:pt>
                <c:pt idx="1">
                  <c:v>0</c:v>
                </c:pt>
                <c:pt idx="2">
                  <c:v>0</c:v>
                </c:pt>
              </c:numCache>
            </c:numRef>
          </c:val>
          <c:extLst>
            <c:ext xmlns:c16="http://schemas.microsoft.com/office/drawing/2014/chart" uri="{C3380CC4-5D6E-409C-BE32-E72D297353CC}">
              <c16:uniqueId val="{0000000B-DCC5-4F4A-A54D-47D52AA346C4}"/>
            </c:ext>
          </c:extLst>
        </c:ser>
        <c:ser>
          <c:idx val="12"/>
          <c:order val="12"/>
          <c:tx>
            <c:strRef>
              <c:f>'8.10'!$A$22</c:f>
              <c:strCache>
                <c:ptCount val="1"/>
                <c:pt idx="0">
                  <c:v>Ostatní plyny</c:v>
                </c:pt>
              </c:strCache>
            </c:strRef>
          </c:tx>
          <c:spPr>
            <a:pattFill prst="ltUpDiag">
              <a:fgClr>
                <a:srgbClr val="23315F"/>
              </a:fgClr>
              <a:bgClr>
                <a:sysClr val="window" lastClr="FFFFFF"/>
              </a:bgClr>
            </a:pattFill>
          </c:spPr>
          <c:invertIfNegative val="0"/>
          <c:cat>
            <c:strRef>
              <c:f>'8.10'!$C$38:$E$38</c:f>
              <c:strCache>
                <c:ptCount val="3"/>
                <c:pt idx="0">
                  <c:v>Leden</c:v>
                </c:pt>
                <c:pt idx="1">
                  <c:v>Únor</c:v>
                </c:pt>
                <c:pt idx="2">
                  <c:v>Březen</c:v>
                </c:pt>
              </c:strCache>
            </c:strRef>
          </c:cat>
          <c:val>
            <c:numRef>
              <c:f>('8.10'!$B$22,'8.10'!$D$22,'8.10'!$F$22)</c:f>
              <c:numCache>
                <c:formatCode>#,##0.0</c:formatCode>
                <c:ptCount val="3"/>
                <c:pt idx="0">
                  <c:v>0</c:v>
                </c:pt>
                <c:pt idx="1">
                  <c:v>0</c:v>
                </c:pt>
                <c:pt idx="2">
                  <c:v>0</c:v>
                </c:pt>
              </c:numCache>
            </c:numRef>
          </c:val>
          <c:extLst>
            <c:ext xmlns:c16="http://schemas.microsoft.com/office/drawing/2014/chart" uri="{C3380CC4-5D6E-409C-BE32-E72D297353CC}">
              <c16:uniqueId val="{0000000C-DCC5-4F4A-A54D-47D52AA346C4}"/>
            </c:ext>
          </c:extLst>
        </c:ser>
        <c:ser>
          <c:idx val="13"/>
          <c:order val="13"/>
          <c:tx>
            <c:strRef>
              <c:f>'8.10'!$A$23</c:f>
              <c:strCache>
                <c:ptCount val="1"/>
                <c:pt idx="0">
                  <c:v>Ostatní</c:v>
                </c:pt>
              </c:strCache>
            </c:strRef>
          </c:tx>
          <c:spPr>
            <a:pattFill prst="ltUpDiag">
              <a:fgClr>
                <a:srgbClr val="E02C1F"/>
              </a:fgClr>
              <a:bgClr>
                <a:sysClr val="window" lastClr="FFFFFF"/>
              </a:bgClr>
            </a:pattFill>
          </c:spPr>
          <c:invertIfNegative val="0"/>
          <c:cat>
            <c:strRef>
              <c:f>'8.10'!$C$38:$E$38</c:f>
              <c:strCache>
                <c:ptCount val="3"/>
                <c:pt idx="0">
                  <c:v>Leden</c:v>
                </c:pt>
                <c:pt idx="1">
                  <c:v>Únor</c:v>
                </c:pt>
                <c:pt idx="2">
                  <c:v>Březen</c:v>
                </c:pt>
              </c:strCache>
            </c:strRef>
          </c:cat>
          <c:val>
            <c:numRef>
              <c:f>('8.10'!$B$23,'8.10'!$D$23,'8.10'!$F$23)</c:f>
              <c:numCache>
                <c:formatCode>#,##0.0</c:formatCode>
                <c:ptCount val="3"/>
                <c:pt idx="0">
                  <c:v>0</c:v>
                </c:pt>
                <c:pt idx="1">
                  <c:v>0</c:v>
                </c:pt>
                <c:pt idx="2">
                  <c:v>0</c:v>
                </c:pt>
              </c:numCache>
            </c:numRef>
          </c:val>
          <c:extLst>
            <c:ext xmlns:c16="http://schemas.microsoft.com/office/drawing/2014/chart" uri="{C3380CC4-5D6E-409C-BE32-E72D297353CC}">
              <c16:uniqueId val="{0000000D-DCC5-4F4A-A54D-47D52AA346C4}"/>
            </c:ext>
          </c:extLst>
        </c:ser>
        <c:ser>
          <c:idx val="14"/>
          <c:order val="14"/>
          <c:tx>
            <c:strRef>
              <c:f>'8.10'!$A$24</c:f>
              <c:strCache>
                <c:ptCount val="1"/>
                <c:pt idx="0">
                  <c:v>Topné oleje</c:v>
                </c:pt>
              </c:strCache>
            </c:strRef>
          </c:tx>
          <c:spPr>
            <a:pattFill prst="ltUpDiag">
              <a:fgClr>
                <a:srgbClr val="5A6588"/>
              </a:fgClr>
              <a:bgClr>
                <a:sysClr val="window" lastClr="FFFFFF"/>
              </a:bgClr>
            </a:pattFill>
          </c:spPr>
          <c:invertIfNegative val="0"/>
          <c:cat>
            <c:strRef>
              <c:f>'8.10'!$C$38:$E$38</c:f>
              <c:strCache>
                <c:ptCount val="3"/>
                <c:pt idx="0">
                  <c:v>Leden</c:v>
                </c:pt>
                <c:pt idx="1">
                  <c:v>Únor</c:v>
                </c:pt>
                <c:pt idx="2">
                  <c:v>Březen</c:v>
                </c:pt>
              </c:strCache>
            </c:strRef>
          </c:cat>
          <c:val>
            <c:numRef>
              <c:f>('8.10'!$B$24,'8.10'!$D$24,'8.10'!$F$24)</c:f>
              <c:numCache>
                <c:formatCode>#,##0.0</c:formatCode>
                <c:ptCount val="3"/>
                <c:pt idx="0">
                  <c:v>25.032</c:v>
                </c:pt>
                <c:pt idx="1">
                  <c:v>10.792999999999999</c:v>
                </c:pt>
                <c:pt idx="2">
                  <c:v>9.0470000000000006</c:v>
                </c:pt>
              </c:numCache>
            </c:numRef>
          </c:val>
          <c:extLst>
            <c:ext xmlns:c16="http://schemas.microsoft.com/office/drawing/2014/chart" uri="{C3380CC4-5D6E-409C-BE32-E72D297353CC}">
              <c16:uniqueId val="{0000000E-DCC5-4F4A-A54D-47D52AA346C4}"/>
            </c:ext>
          </c:extLst>
        </c:ser>
        <c:ser>
          <c:idx val="15"/>
          <c:order val="15"/>
          <c:tx>
            <c:strRef>
              <c:f>'8.10'!$A$25</c:f>
              <c:strCache>
                <c:ptCount val="1"/>
                <c:pt idx="0">
                  <c:v>Zemní plyn</c:v>
                </c:pt>
              </c:strCache>
            </c:strRef>
          </c:tx>
          <c:spPr>
            <a:pattFill prst="ltUpDiag">
              <a:fgClr>
                <a:srgbClr val="E86158"/>
              </a:fgClr>
              <a:bgClr>
                <a:sysClr val="window" lastClr="FFFFFF"/>
              </a:bgClr>
            </a:pattFill>
          </c:spPr>
          <c:invertIfNegative val="0"/>
          <c:cat>
            <c:strRef>
              <c:f>'8.10'!$C$38:$E$38</c:f>
              <c:strCache>
                <c:ptCount val="3"/>
                <c:pt idx="0">
                  <c:v>Leden</c:v>
                </c:pt>
                <c:pt idx="1">
                  <c:v>Únor</c:v>
                </c:pt>
                <c:pt idx="2">
                  <c:v>Březen</c:v>
                </c:pt>
              </c:strCache>
            </c:strRef>
          </c:cat>
          <c:val>
            <c:numRef>
              <c:f>('8.10'!$B$25,'8.10'!$D$25,'8.10'!$F$25)</c:f>
              <c:numCache>
                <c:formatCode>#,##0.0</c:formatCode>
                <c:ptCount val="3"/>
                <c:pt idx="0">
                  <c:v>59290.13</c:v>
                </c:pt>
                <c:pt idx="1">
                  <c:v>52183.591</c:v>
                </c:pt>
                <c:pt idx="2">
                  <c:v>47235.084999999999</c:v>
                </c:pt>
              </c:numCache>
            </c:numRef>
          </c:val>
          <c:extLst>
            <c:ext xmlns:c16="http://schemas.microsoft.com/office/drawing/2014/chart" uri="{C3380CC4-5D6E-409C-BE32-E72D297353CC}">
              <c16:uniqueId val="{0000000F-DCC5-4F4A-A54D-47D52AA346C4}"/>
            </c:ext>
          </c:extLst>
        </c:ser>
        <c:dLbls>
          <c:showLegendKey val="0"/>
          <c:showVal val="0"/>
          <c:showCatName val="0"/>
          <c:showSerName val="0"/>
          <c:showPercent val="0"/>
          <c:showBubbleSize val="0"/>
        </c:dLbls>
        <c:gapWidth val="50"/>
        <c:overlap val="100"/>
        <c:axId val="288781056"/>
        <c:axId val="288782592"/>
      </c:barChart>
      <c:catAx>
        <c:axId val="28878105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782592"/>
        <c:crosses val="autoZero"/>
        <c:auto val="1"/>
        <c:lblAlgn val="ctr"/>
        <c:lblOffset val="100"/>
        <c:noMultiLvlLbl val="0"/>
      </c:catAx>
      <c:valAx>
        <c:axId val="288782592"/>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8781056"/>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10CE-4878-9BBB-E2DE627D7DA4}"/>
              </c:ext>
            </c:extLst>
          </c:dPt>
          <c:dPt>
            <c:idx val="1"/>
            <c:bubble3D val="0"/>
            <c:spPr>
              <a:solidFill>
                <a:schemeClr val="accent2"/>
              </a:solidFill>
            </c:spPr>
            <c:extLst>
              <c:ext xmlns:c16="http://schemas.microsoft.com/office/drawing/2014/chart" uri="{C3380CC4-5D6E-409C-BE32-E72D297353CC}">
                <c16:uniqueId val="{00000003-10CE-4878-9BBB-E2DE627D7DA4}"/>
              </c:ext>
            </c:extLst>
          </c:dPt>
          <c:dPt>
            <c:idx val="2"/>
            <c:bubble3D val="0"/>
            <c:spPr>
              <a:solidFill>
                <a:schemeClr val="accent3"/>
              </a:solidFill>
            </c:spPr>
            <c:extLst>
              <c:ext xmlns:c16="http://schemas.microsoft.com/office/drawing/2014/chart" uri="{C3380CC4-5D6E-409C-BE32-E72D297353CC}">
                <c16:uniqueId val="{00000005-10CE-4878-9BBB-E2DE627D7DA4}"/>
              </c:ext>
            </c:extLst>
          </c:dPt>
          <c:dPt>
            <c:idx val="3"/>
            <c:bubble3D val="0"/>
            <c:spPr>
              <a:solidFill>
                <a:schemeClr val="accent4"/>
              </a:solidFill>
            </c:spPr>
            <c:extLst>
              <c:ext xmlns:c16="http://schemas.microsoft.com/office/drawing/2014/chart" uri="{C3380CC4-5D6E-409C-BE32-E72D297353CC}">
                <c16:uniqueId val="{00000007-10CE-4878-9BBB-E2DE627D7DA4}"/>
              </c:ext>
            </c:extLst>
          </c:dPt>
          <c:dPt>
            <c:idx val="4"/>
            <c:bubble3D val="0"/>
            <c:spPr>
              <a:solidFill>
                <a:schemeClr val="accent5"/>
              </a:solidFill>
            </c:spPr>
            <c:extLst>
              <c:ext xmlns:c16="http://schemas.microsoft.com/office/drawing/2014/chart" uri="{C3380CC4-5D6E-409C-BE32-E72D297353CC}">
                <c16:uniqueId val="{00000009-10CE-4878-9BBB-E2DE627D7DA4}"/>
              </c:ext>
            </c:extLst>
          </c:dPt>
          <c:dPt>
            <c:idx val="5"/>
            <c:bubble3D val="0"/>
            <c:spPr>
              <a:solidFill>
                <a:schemeClr val="accent6"/>
              </a:solidFill>
            </c:spPr>
            <c:extLst>
              <c:ext xmlns:c16="http://schemas.microsoft.com/office/drawing/2014/chart" uri="{C3380CC4-5D6E-409C-BE32-E72D297353CC}">
                <c16:uniqueId val="{0000000B-10CE-4878-9BBB-E2DE627D7DA4}"/>
              </c:ext>
            </c:extLst>
          </c:dPt>
          <c:dPt>
            <c:idx val="6"/>
            <c:bubble3D val="0"/>
            <c:spPr>
              <a:solidFill>
                <a:srgbClr val="F0948F"/>
              </a:solidFill>
            </c:spPr>
            <c:extLst>
              <c:ext xmlns:c16="http://schemas.microsoft.com/office/drawing/2014/chart" uri="{C3380CC4-5D6E-409C-BE32-E72D297353CC}">
                <c16:uniqueId val="{0000000D-10CE-4878-9BBB-E2DE627D7DA4}"/>
              </c:ext>
            </c:extLst>
          </c:dPt>
          <c:dPt>
            <c:idx val="7"/>
            <c:bubble3D val="0"/>
            <c:spPr>
              <a:solidFill>
                <a:srgbClr val="F7C9C7"/>
              </a:solidFill>
            </c:spPr>
            <c:extLst>
              <c:ext xmlns:c16="http://schemas.microsoft.com/office/drawing/2014/chart" uri="{C3380CC4-5D6E-409C-BE32-E72D297353CC}">
                <c16:uniqueId val="{0000000F-10CE-4878-9BBB-E2DE627D7DA4}"/>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10CE-4878-9BBB-E2DE627D7DA4}"/>
            </c:ext>
          </c:extLst>
        </c:ser>
        <c:ser>
          <c:idx val="2"/>
          <c:order val="1"/>
          <c:dPt>
            <c:idx val="0"/>
            <c:bubble3D val="0"/>
            <c:spPr>
              <a:solidFill>
                <a:schemeClr val="accent1"/>
              </a:solidFill>
            </c:spPr>
            <c:extLst>
              <c:ext xmlns:c16="http://schemas.microsoft.com/office/drawing/2014/chart" uri="{C3380CC4-5D6E-409C-BE32-E72D297353CC}">
                <c16:uniqueId val="{00000012-10CE-4878-9BBB-E2DE627D7DA4}"/>
              </c:ext>
            </c:extLst>
          </c:dPt>
          <c:dPt>
            <c:idx val="1"/>
            <c:bubble3D val="0"/>
            <c:spPr>
              <a:solidFill>
                <a:schemeClr val="accent2"/>
              </a:solidFill>
            </c:spPr>
            <c:extLst>
              <c:ext xmlns:c16="http://schemas.microsoft.com/office/drawing/2014/chart" uri="{C3380CC4-5D6E-409C-BE32-E72D297353CC}">
                <c16:uniqueId val="{00000014-10CE-4878-9BBB-E2DE627D7DA4}"/>
              </c:ext>
            </c:extLst>
          </c:dPt>
          <c:dPt>
            <c:idx val="2"/>
            <c:bubble3D val="0"/>
            <c:spPr>
              <a:solidFill>
                <a:schemeClr val="accent3"/>
              </a:solidFill>
            </c:spPr>
            <c:extLst>
              <c:ext xmlns:c16="http://schemas.microsoft.com/office/drawing/2014/chart" uri="{C3380CC4-5D6E-409C-BE32-E72D297353CC}">
                <c16:uniqueId val="{00000016-10CE-4878-9BBB-E2DE627D7DA4}"/>
              </c:ext>
            </c:extLst>
          </c:dPt>
          <c:dPt>
            <c:idx val="3"/>
            <c:bubble3D val="0"/>
            <c:spPr>
              <a:solidFill>
                <a:schemeClr val="accent4"/>
              </a:solidFill>
            </c:spPr>
            <c:extLst>
              <c:ext xmlns:c16="http://schemas.microsoft.com/office/drawing/2014/chart" uri="{C3380CC4-5D6E-409C-BE32-E72D297353CC}">
                <c16:uniqueId val="{00000018-10CE-4878-9BBB-E2DE627D7DA4}"/>
              </c:ext>
            </c:extLst>
          </c:dPt>
          <c:dPt>
            <c:idx val="4"/>
            <c:bubble3D val="0"/>
            <c:spPr>
              <a:solidFill>
                <a:schemeClr val="accent5"/>
              </a:solidFill>
            </c:spPr>
            <c:extLst>
              <c:ext xmlns:c16="http://schemas.microsoft.com/office/drawing/2014/chart" uri="{C3380CC4-5D6E-409C-BE32-E72D297353CC}">
                <c16:uniqueId val="{0000001A-10CE-4878-9BBB-E2DE627D7DA4}"/>
              </c:ext>
            </c:extLst>
          </c:dPt>
          <c:dPt>
            <c:idx val="5"/>
            <c:bubble3D val="0"/>
            <c:spPr>
              <a:solidFill>
                <a:schemeClr val="accent6"/>
              </a:solidFill>
            </c:spPr>
            <c:extLst>
              <c:ext xmlns:c16="http://schemas.microsoft.com/office/drawing/2014/chart" uri="{C3380CC4-5D6E-409C-BE32-E72D297353CC}">
                <c16:uniqueId val="{0000001C-10CE-4878-9BBB-E2DE627D7DA4}"/>
              </c:ext>
            </c:extLst>
          </c:dPt>
          <c:dPt>
            <c:idx val="6"/>
            <c:bubble3D val="0"/>
            <c:spPr>
              <a:solidFill>
                <a:srgbClr val="F0948F"/>
              </a:solidFill>
            </c:spPr>
            <c:extLst>
              <c:ext xmlns:c16="http://schemas.microsoft.com/office/drawing/2014/chart" uri="{C3380CC4-5D6E-409C-BE32-E72D297353CC}">
                <c16:uniqueId val="{0000001E-10CE-4878-9BBB-E2DE627D7DA4}"/>
              </c:ext>
            </c:extLst>
          </c:dPt>
          <c:dPt>
            <c:idx val="7"/>
            <c:bubble3D val="0"/>
            <c:spPr>
              <a:solidFill>
                <a:srgbClr val="F7C9C7"/>
              </a:solidFill>
            </c:spPr>
            <c:extLst>
              <c:ext xmlns:c16="http://schemas.microsoft.com/office/drawing/2014/chart" uri="{C3380CC4-5D6E-409C-BE32-E72D297353CC}">
                <c16:uniqueId val="{00000020-10CE-4878-9BBB-E2DE627D7DA4}"/>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10CE-4878-9BBB-E2DE627D7DA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Dodávky tepla v</a:t>
            </a:r>
            <a:r>
              <a:rPr lang="en-US" sz="1000">
                <a:solidFill>
                  <a:schemeClr val="accent1"/>
                </a:solidFill>
              </a:rPr>
              <a:t> krajích ČR</a:t>
            </a:r>
            <a:r>
              <a:rPr lang="cs-CZ" sz="1000">
                <a:solidFill>
                  <a:schemeClr val="accent1"/>
                </a:solidFill>
              </a:rPr>
              <a:t>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1.6942894925858127E-3"/>
          <c:y val="2.4028834601521828E-2"/>
        </c:manualLayout>
      </c:layout>
      <c:overlay val="0"/>
      <c:spPr>
        <a:solidFill>
          <a:sysClr val="window" lastClr="FFFFFF"/>
        </a:solidFill>
      </c:spPr>
    </c:title>
    <c:autoTitleDeleted val="0"/>
    <c:plotArea>
      <c:layout>
        <c:manualLayout>
          <c:layoutTarget val="inner"/>
          <c:xMode val="edge"/>
          <c:yMode val="edge"/>
          <c:x val="7.8357197038349743E-2"/>
          <c:y val="0.11692046203475667"/>
          <c:w val="0.88754220620120694"/>
          <c:h val="0.79505390720833502"/>
        </c:manualLayout>
      </c:layout>
      <c:barChart>
        <c:barDir val="col"/>
        <c:grouping val="stacked"/>
        <c:varyColors val="0"/>
        <c:ser>
          <c:idx val="0"/>
          <c:order val="0"/>
          <c:tx>
            <c:strRef>
              <c:f>'5.2'!$A$7</c:f>
              <c:strCache>
                <c:ptCount val="1"/>
                <c:pt idx="0">
                  <c:v>Hlavní město Praha</c:v>
                </c:pt>
              </c:strCache>
            </c:strRef>
          </c:tx>
          <c:spPr>
            <a:solidFill>
              <a:schemeClr val="accent1"/>
            </a:solidFill>
          </c:spPr>
          <c:invertIfNegative val="0"/>
          <c:val>
            <c:numRef>
              <c:f>'5.2'!$B$7:$M$7</c:f>
              <c:numCache>
                <c:formatCode>#,##0.0</c:formatCode>
                <c:ptCount val="12"/>
                <c:pt idx="0">
                  <c:v>442.75525300000004</c:v>
                </c:pt>
                <c:pt idx="1">
                  <c:v>424.80118800000002</c:v>
                </c:pt>
                <c:pt idx="2">
                  <c:v>383.44851499999993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D66-47C3-BB64-4A2AA1CEB551}"/>
            </c:ext>
          </c:extLst>
        </c:ser>
        <c:ser>
          <c:idx val="1"/>
          <c:order val="1"/>
          <c:tx>
            <c:strRef>
              <c:f>'5.2'!$A$8</c:f>
              <c:strCache>
                <c:ptCount val="1"/>
                <c:pt idx="0">
                  <c:v>Jihočeský kraj</c:v>
                </c:pt>
              </c:strCache>
            </c:strRef>
          </c:tx>
          <c:spPr>
            <a:solidFill>
              <a:schemeClr val="accent2"/>
            </a:solidFill>
          </c:spPr>
          <c:invertIfNegative val="0"/>
          <c:val>
            <c:numRef>
              <c:f>'5.2'!$B$8:$M$8</c:f>
              <c:numCache>
                <c:formatCode>#,##0.0</c:formatCode>
                <c:ptCount val="12"/>
                <c:pt idx="0">
                  <c:v>591.39240100000006</c:v>
                </c:pt>
                <c:pt idx="1">
                  <c:v>559.88550399999986</c:v>
                </c:pt>
                <c:pt idx="2">
                  <c:v>499.69301499999989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FD66-47C3-BB64-4A2AA1CEB551}"/>
            </c:ext>
          </c:extLst>
        </c:ser>
        <c:ser>
          <c:idx val="2"/>
          <c:order val="2"/>
          <c:tx>
            <c:strRef>
              <c:f>'5.2'!$A$9</c:f>
              <c:strCache>
                <c:ptCount val="1"/>
                <c:pt idx="0">
                  <c:v>Jihomoravský kraj</c:v>
                </c:pt>
              </c:strCache>
            </c:strRef>
          </c:tx>
          <c:spPr>
            <a:solidFill>
              <a:schemeClr val="accent3"/>
            </a:solidFill>
          </c:spPr>
          <c:invertIfNegative val="0"/>
          <c:val>
            <c:numRef>
              <c:f>'5.2'!$B$9:$M$9</c:f>
              <c:numCache>
                <c:formatCode>#,##0.0</c:formatCode>
                <c:ptCount val="12"/>
                <c:pt idx="0">
                  <c:v>696.29052300000001</c:v>
                </c:pt>
                <c:pt idx="1">
                  <c:v>642.11424399999999</c:v>
                </c:pt>
                <c:pt idx="2">
                  <c:v>531.45932500000004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FD66-47C3-BB64-4A2AA1CEB551}"/>
            </c:ext>
          </c:extLst>
        </c:ser>
        <c:ser>
          <c:idx val="3"/>
          <c:order val="3"/>
          <c:tx>
            <c:strRef>
              <c:f>'5.2'!$A$10</c:f>
              <c:strCache>
                <c:ptCount val="1"/>
                <c:pt idx="0">
                  <c:v>Karlovarský kraj</c:v>
                </c:pt>
              </c:strCache>
            </c:strRef>
          </c:tx>
          <c:spPr>
            <a:solidFill>
              <a:schemeClr val="accent4"/>
            </a:solidFill>
          </c:spPr>
          <c:invertIfNegative val="0"/>
          <c:val>
            <c:numRef>
              <c:f>'5.2'!$B$10:$M$10</c:f>
              <c:numCache>
                <c:formatCode>#,##0.0</c:formatCode>
                <c:ptCount val="12"/>
                <c:pt idx="0">
                  <c:v>443.02870200000001</c:v>
                </c:pt>
                <c:pt idx="1">
                  <c:v>425.827744</c:v>
                </c:pt>
                <c:pt idx="2">
                  <c:v>399.79522600000001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FD66-47C3-BB64-4A2AA1CEB551}"/>
            </c:ext>
          </c:extLst>
        </c:ser>
        <c:ser>
          <c:idx val="4"/>
          <c:order val="4"/>
          <c:tx>
            <c:strRef>
              <c:f>'5.2'!$A$11</c:f>
              <c:strCache>
                <c:ptCount val="1"/>
                <c:pt idx="0">
                  <c:v>Kraj Vysočina</c:v>
                </c:pt>
              </c:strCache>
            </c:strRef>
          </c:tx>
          <c:spPr>
            <a:solidFill>
              <a:schemeClr val="accent5"/>
            </a:solidFill>
          </c:spPr>
          <c:invertIfNegative val="0"/>
          <c:val>
            <c:numRef>
              <c:f>'5.2'!$B$11:$M$11</c:f>
              <c:numCache>
                <c:formatCode>#,##0.0</c:formatCode>
                <c:ptCount val="12"/>
                <c:pt idx="0">
                  <c:v>198.60320600000003</c:v>
                </c:pt>
                <c:pt idx="1">
                  <c:v>187.19450899999998</c:v>
                </c:pt>
                <c:pt idx="2">
                  <c:v>171.85254100000003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FD66-47C3-BB64-4A2AA1CEB551}"/>
            </c:ext>
          </c:extLst>
        </c:ser>
        <c:ser>
          <c:idx val="5"/>
          <c:order val="5"/>
          <c:tx>
            <c:strRef>
              <c:f>'5.2'!$A$12</c:f>
              <c:strCache>
                <c:ptCount val="1"/>
                <c:pt idx="0">
                  <c:v>Královéhradecký kraj</c:v>
                </c:pt>
              </c:strCache>
            </c:strRef>
          </c:tx>
          <c:spPr>
            <a:solidFill>
              <a:schemeClr val="accent6"/>
            </a:solidFill>
          </c:spPr>
          <c:invertIfNegative val="0"/>
          <c:val>
            <c:numRef>
              <c:f>'5.2'!$B$12:$M$12</c:f>
              <c:numCache>
                <c:formatCode>#,##0.0</c:formatCode>
                <c:ptCount val="12"/>
                <c:pt idx="0">
                  <c:v>349.05091399999998</c:v>
                </c:pt>
                <c:pt idx="1">
                  <c:v>346.60483600000009</c:v>
                </c:pt>
                <c:pt idx="2">
                  <c:v>301.23648199999997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FD66-47C3-BB64-4A2AA1CEB551}"/>
            </c:ext>
          </c:extLst>
        </c:ser>
        <c:ser>
          <c:idx val="6"/>
          <c:order val="6"/>
          <c:tx>
            <c:strRef>
              <c:f>'5.2'!$A$13</c:f>
              <c:strCache>
                <c:ptCount val="1"/>
                <c:pt idx="0">
                  <c:v>Liberecký kraj</c:v>
                </c:pt>
              </c:strCache>
            </c:strRef>
          </c:tx>
          <c:spPr>
            <a:solidFill>
              <a:srgbClr val="F0948F"/>
            </a:solidFill>
          </c:spPr>
          <c:invertIfNegative val="0"/>
          <c:val>
            <c:numRef>
              <c:f>'5.2'!$B$13:$M$13</c:f>
              <c:numCache>
                <c:formatCode>#,##0.0</c:formatCode>
                <c:ptCount val="12"/>
                <c:pt idx="0">
                  <c:v>255.94006436968402</c:v>
                </c:pt>
                <c:pt idx="1">
                  <c:v>244.46859661546725</c:v>
                </c:pt>
                <c:pt idx="2">
                  <c:v>225.37324740020028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FD66-47C3-BB64-4A2AA1CEB551}"/>
            </c:ext>
          </c:extLst>
        </c:ser>
        <c:ser>
          <c:idx val="7"/>
          <c:order val="7"/>
          <c:tx>
            <c:strRef>
              <c:f>'5.2'!$A$14</c:f>
              <c:strCache>
                <c:ptCount val="1"/>
                <c:pt idx="0">
                  <c:v>Moravskoslezský kraj</c:v>
                </c:pt>
              </c:strCache>
            </c:strRef>
          </c:tx>
          <c:spPr>
            <a:solidFill>
              <a:srgbClr val="F7C9C7"/>
            </a:solidFill>
          </c:spPr>
          <c:invertIfNegative val="0"/>
          <c:val>
            <c:numRef>
              <c:f>'5.2'!$B$14:$M$14</c:f>
              <c:numCache>
                <c:formatCode>#,##0.0</c:formatCode>
                <c:ptCount val="12"/>
                <c:pt idx="0">
                  <c:v>1794.1322130000015</c:v>
                </c:pt>
                <c:pt idx="1">
                  <c:v>1759.678853000001</c:v>
                </c:pt>
                <c:pt idx="2">
                  <c:v>1530.9610829999999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FD66-47C3-BB64-4A2AA1CEB551}"/>
            </c:ext>
          </c:extLst>
        </c:ser>
        <c:ser>
          <c:idx val="8"/>
          <c:order val="8"/>
          <c:tx>
            <c:strRef>
              <c:f>'5.2'!$A$15</c:f>
              <c:strCache>
                <c:ptCount val="1"/>
                <c:pt idx="0">
                  <c:v>Olomoucký kraj</c:v>
                </c:pt>
              </c:strCache>
            </c:strRef>
          </c:tx>
          <c:spPr>
            <a:solidFill>
              <a:schemeClr val="tx1"/>
            </a:solidFill>
          </c:spPr>
          <c:invertIfNegative val="0"/>
          <c:val>
            <c:numRef>
              <c:f>'5.2'!$B$15:$M$15</c:f>
              <c:numCache>
                <c:formatCode>#,##0.0</c:formatCode>
                <c:ptCount val="12"/>
                <c:pt idx="0">
                  <c:v>422.46911100000005</c:v>
                </c:pt>
                <c:pt idx="1">
                  <c:v>399.87894499999999</c:v>
                </c:pt>
                <c:pt idx="2">
                  <c:v>337.27463700000004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FD66-47C3-BB64-4A2AA1CEB551}"/>
            </c:ext>
          </c:extLst>
        </c:ser>
        <c:ser>
          <c:idx val="9"/>
          <c:order val="9"/>
          <c:tx>
            <c:strRef>
              <c:f>'5.2'!$A$16</c:f>
              <c:strCache>
                <c:ptCount val="1"/>
                <c:pt idx="0">
                  <c:v>Pardubický kraj</c:v>
                </c:pt>
              </c:strCache>
            </c:strRef>
          </c:tx>
          <c:spPr>
            <a:solidFill>
              <a:srgbClr val="646363"/>
            </a:solidFill>
          </c:spPr>
          <c:invertIfNegative val="0"/>
          <c:val>
            <c:numRef>
              <c:f>'5.2'!$B$16:$M$16</c:f>
              <c:numCache>
                <c:formatCode>#,##0.0</c:formatCode>
                <c:ptCount val="12"/>
                <c:pt idx="0">
                  <c:v>560.58057200000007</c:v>
                </c:pt>
                <c:pt idx="1">
                  <c:v>539.261979</c:v>
                </c:pt>
                <c:pt idx="2">
                  <c:v>464.62895199999991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FD66-47C3-BB64-4A2AA1CEB551}"/>
            </c:ext>
          </c:extLst>
        </c:ser>
        <c:ser>
          <c:idx val="10"/>
          <c:order val="10"/>
          <c:tx>
            <c:strRef>
              <c:f>'5.2'!$A$17</c:f>
              <c:strCache>
                <c:ptCount val="1"/>
                <c:pt idx="0">
                  <c:v>Plzeňský kraj</c:v>
                </c:pt>
              </c:strCache>
            </c:strRef>
          </c:tx>
          <c:spPr>
            <a:solidFill>
              <a:srgbClr val="9D9D9C"/>
            </a:solidFill>
          </c:spPr>
          <c:invertIfNegative val="0"/>
          <c:val>
            <c:numRef>
              <c:f>'5.2'!$B$17:$M$17</c:f>
              <c:numCache>
                <c:formatCode>#,##0.0</c:formatCode>
                <c:ptCount val="12"/>
                <c:pt idx="0">
                  <c:v>514.72462100000007</c:v>
                </c:pt>
                <c:pt idx="1">
                  <c:v>508.34881899999993</c:v>
                </c:pt>
                <c:pt idx="2">
                  <c:v>456.0222050000001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FD66-47C3-BB64-4A2AA1CEB551}"/>
            </c:ext>
          </c:extLst>
        </c:ser>
        <c:ser>
          <c:idx val="11"/>
          <c:order val="11"/>
          <c:tx>
            <c:strRef>
              <c:f>'5.2'!$A$18</c:f>
              <c:strCache>
                <c:ptCount val="1"/>
                <c:pt idx="0">
                  <c:v>Středočeský kraj</c:v>
                </c:pt>
              </c:strCache>
            </c:strRef>
          </c:tx>
          <c:spPr>
            <a:solidFill>
              <a:srgbClr val="D0D0D0"/>
            </a:solidFill>
          </c:spPr>
          <c:invertIfNegative val="0"/>
          <c:val>
            <c:numRef>
              <c:f>'5.2'!$B$18:$M$18</c:f>
              <c:numCache>
                <c:formatCode>#,##0.0</c:formatCode>
                <c:ptCount val="12"/>
                <c:pt idx="0">
                  <c:v>2328.5263320000004</c:v>
                </c:pt>
                <c:pt idx="1">
                  <c:v>2181.6754759999999</c:v>
                </c:pt>
                <c:pt idx="2">
                  <c:v>2055.5235249999996</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FD66-47C3-BB64-4A2AA1CEB551}"/>
            </c:ext>
          </c:extLst>
        </c:ser>
        <c:ser>
          <c:idx val="12"/>
          <c:order val="12"/>
          <c:tx>
            <c:strRef>
              <c:f>'5.2'!$A$19</c:f>
              <c:strCache>
                <c:ptCount val="1"/>
                <c:pt idx="0">
                  <c:v>Ústecký kraj</c:v>
                </c:pt>
              </c:strCache>
            </c:strRef>
          </c:tx>
          <c:spPr>
            <a:pattFill prst="ltUpDiag">
              <a:fgClr>
                <a:schemeClr val="accent1"/>
              </a:fgClr>
              <a:bgClr>
                <a:schemeClr val="bg1"/>
              </a:bgClr>
            </a:pattFill>
          </c:spPr>
          <c:invertIfNegative val="0"/>
          <c:val>
            <c:numRef>
              <c:f>'5.2'!$B$19:$M$19</c:f>
              <c:numCache>
                <c:formatCode>#,##0.0</c:formatCode>
                <c:ptCount val="12"/>
                <c:pt idx="0">
                  <c:v>1403.1849779999993</c:v>
                </c:pt>
                <c:pt idx="1">
                  <c:v>1304.0659890000004</c:v>
                </c:pt>
                <c:pt idx="2">
                  <c:v>1256.5642250000001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FD66-47C3-BB64-4A2AA1CEB551}"/>
            </c:ext>
          </c:extLst>
        </c:ser>
        <c:ser>
          <c:idx val="13"/>
          <c:order val="13"/>
          <c:tx>
            <c:strRef>
              <c:f>'5.2'!$A$20</c:f>
              <c:strCache>
                <c:ptCount val="1"/>
                <c:pt idx="0">
                  <c:v>Zlínský kraj</c:v>
                </c:pt>
              </c:strCache>
            </c:strRef>
          </c:tx>
          <c:spPr>
            <a:pattFill prst="ltUpDiag">
              <a:fgClr>
                <a:schemeClr val="accent5"/>
              </a:fgClr>
              <a:bgClr>
                <a:schemeClr val="bg1"/>
              </a:bgClr>
            </a:pattFill>
          </c:spPr>
          <c:invertIfNegative val="0"/>
          <c:val>
            <c:numRef>
              <c:f>'5.2'!$B$20:$M$20</c:f>
              <c:numCache>
                <c:formatCode>#,##0.0</c:formatCode>
                <c:ptCount val="12"/>
                <c:pt idx="0">
                  <c:v>458.17168786579322</c:v>
                </c:pt>
                <c:pt idx="1">
                  <c:v>446.23167778557541</c:v>
                </c:pt>
                <c:pt idx="2">
                  <c:v>384.77350723956346</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FD66-47C3-BB64-4A2AA1CEB551}"/>
            </c:ext>
          </c:extLst>
        </c:ser>
        <c:dLbls>
          <c:showLegendKey val="0"/>
          <c:showVal val="0"/>
          <c:showCatName val="0"/>
          <c:showSerName val="0"/>
          <c:showPercent val="0"/>
          <c:showBubbleSize val="0"/>
        </c:dLbls>
        <c:gapWidth val="50"/>
        <c:overlap val="100"/>
        <c:axId val="226155136"/>
        <c:axId val="222036352"/>
      </c:barChart>
      <c:catAx>
        <c:axId val="226155136"/>
        <c:scaling>
          <c:orientation val="minMax"/>
        </c:scaling>
        <c:delete val="0"/>
        <c:axPos val="b"/>
        <c:majorTickMark val="none"/>
        <c:minorTickMark val="none"/>
        <c:tickLblPos val="nextTo"/>
        <c:txPr>
          <a:bodyPr/>
          <a:lstStyle/>
          <a:p>
            <a:pPr>
              <a:defRPr sz="900"/>
            </a:pPr>
            <a:endParaRPr lang="cs-CZ"/>
          </a:p>
        </c:txPr>
        <c:crossAx val="222036352"/>
        <c:crosses val="autoZero"/>
        <c:auto val="1"/>
        <c:lblAlgn val="ctr"/>
        <c:lblOffset val="100"/>
        <c:noMultiLvlLbl val="0"/>
      </c:catAx>
      <c:valAx>
        <c:axId val="222036352"/>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261551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B79-4CA2-89B6-E3E51F03F132}"/>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B79-4CA2-89B6-E3E51F03F132}"/>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B79-4CA2-89B6-E3E51F03F132}"/>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B79-4CA2-89B6-E3E51F03F132}"/>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B79-4CA2-89B6-E3E51F03F132}"/>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B79-4CA2-89B6-E3E51F03F132}"/>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B79-4CA2-89B6-E3E51F03F132}"/>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B79-4CA2-89B6-E3E51F03F132}"/>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B79-4CA2-89B6-E3E51F03F132}"/>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B79-4CA2-89B6-E3E51F03F132}"/>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B79-4CA2-89B6-E3E51F03F132}"/>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B79-4CA2-89B6-E3E51F03F132}"/>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B79-4CA2-89B6-E3E51F03F132}"/>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B79-4CA2-89B6-E3E51F03F132}"/>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B79-4CA2-89B6-E3E51F03F132}"/>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3B79-4CA2-89B6-E3E51F03F132}"/>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1.4220466622386831E-3"/>
          <c:y val="0"/>
        </c:manualLayout>
      </c:layout>
      <c:overlay val="0"/>
    </c:title>
    <c:autoTitleDeleted val="0"/>
    <c:plotArea>
      <c:layout>
        <c:manualLayout>
          <c:layoutTarget val="inner"/>
          <c:xMode val="edge"/>
          <c:yMode val="edge"/>
          <c:x val="7.2330476776411051E-2"/>
          <c:y val="0.25074902829200774"/>
          <c:w val="0.62603580707049966"/>
          <c:h val="0.58425115673339911"/>
        </c:manualLayout>
      </c:layout>
      <c:barChart>
        <c:barDir val="col"/>
        <c:grouping val="stacked"/>
        <c:varyColors val="0"/>
        <c:ser>
          <c:idx val="0"/>
          <c:order val="0"/>
          <c:tx>
            <c:strRef>
              <c:f>'8.11'!$A$27</c:f>
              <c:strCache>
                <c:ptCount val="1"/>
                <c:pt idx="0">
                  <c:v>Průmysl</c:v>
                </c:pt>
              </c:strCache>
            </c:strRef>
          </c:tx>
          <c:invertIfNegative val="0"/>
          <c:cat>
            <c:strRef>
              <c:f>'8.11'!$C$38:$E$38</c:f>
              <c:strCache>
                <c:ptCount val="3"/>
                <c:pt idx="0">
                  <c:v>Leden</c:v>
                </c:pt>
                <c:pt idx="1">
                  <c:v>Únor</c:v>
                </c:pt>
                <c:pt idx="2">
                  <c:v>Březen</c:v>
                </c:pt>
              </c:strCache>
            </c:strRef>
          </c:cat>
          <c:val>
            <c:numRef>
              <c:f>('8.11'!$B$27,'8.11'!$D$27,'8.11'!$F$27)</c:f>
              <c:numCache>
                <c:formatCode>#,##0.0</c:formatCode>
                <c:ptCount val="3"/>
                <c:pt idx="0">
                  <c:v>112534.048</c:v>
                </c:pt>
                <c:pt idx="1">
                  <c:v>106855.25900000001</c:v>
                </c:pt>
                <c:pt idx="2">
                  <c:v>99717.141000000003</c:v>
                </c:pt>
              </c:numCache>
            </c:numRef>
          </c:val>
          <c:extLst>
            <c:ext xmlns:c16="http://schemas.microsoft.com/office/drawing/2014/chart" uri="{C3380CC4-5D6E-409C-BE32-E72D297353CC}">
              <c16:uniqueId val="{00000000-7DC6-4D23-96EC-F6F7E8DB4875}"/>
            </c:ext>
          </c:extLst>
        </c:ser>
        <c:ser>
          <c:idx val="1"/>
          <c:order val="1"/>
          <c:tx>
            <c:strRef>
              <c:f>'8.11'!$A$28</c:f>
              <c:strCache>
                <c:ptCount val="1"/>
                <c:pt idx="0">
                  <c:v>Energetika</c:v>
                </c:pt>
              </c:strCache>
            </c:strRef>
          </c:tx>
          <c:invertIfNegative val="0"/>
          <c:cat>
            <c:strRef>
              <c:f>'8.11'!$C$38:$E$38</c:f>
              <c:strCache>
                <c:ptCount val="3"/>
                <c:pt idx="0">
                  <c:v>Leden</c:v>
                </c:pt>
                <c:pt idx="1">
                  <c:v>Únor</c:v>
                </c:pt>
                <c:pt idx="2">
                  <c:v>Březen</c:v>
                </c:pt>
              </c:strCache>
            </c:strRef>
          </c:cat>
          <c:val>
            <c:numRef>
              <c:f>('8.11'!$B$28,'8.11'!$D$28,'8.11'!$F$28)</c:f>
              <c:numCache>
                <c:formatCode>#,##0.0</c:formatCode>
                <c:ptCount val="3"/>
                <c:pt idx="0">
                  <c:v>236.42</c:v>
                </c:pt>
                <c:pt idx="1">
                  <c:v>221.22</c:v>
                </c:pt>
                <c:pt idx="2">
                  <c:v>262.56</c:v>
                </c:pt>
              </c:numCache>
            </c:numRef>
          </c:val>
          <c:extLst>
            <c:ext xmlns:c16="http://schemas.microsoft.com/office/drawing/2014/chart" uri="{C3380CC4-5D6E-409C-BE32-E72D297353CC}">
              <c16:uniqueId val="{00000001-7DC6-4D23-96EC-F6F7E8DB4875}"/>
            </c:ext>
          </c:extLst>
        </c:ser>
        <c:ser>
          <c:idx val="2"/>
          <c:order val="2"/>
          <c:tx>
            <c:strRef>
              <c:f>'8.11'!$A$29</c:f>
              <c:strCache>
                <c:ptCount val="1"/>
                <c:pt idx="0">
                  <c:v>Doprava</c:v>
                </c:pt>
              </c:strCache>
            </c:strRef>
          </c:tx>
          <c:invertIfNegative val="0"/>
          <c:cat>
            <c:strRef>
              <c:f>'8.11'!$C$38:$E$38</c:f>
              <c:strCache>
                <c:ptCount val="3"/>
                <c:pt idx="0">
                  <c:v>Leden</c:v>
                </c:pt>
                <c:pt idx="1">
                  <c:v>Únor</c:v>
                </c:pt>
                <c:pt idx="2">
                  <c:v>Březen</c:v>
                </c:pt>
              </c:strCache>
            </c:strRef>
          </c:cat>
          <c:val>
            <c:numRef>
              <c:f>('8.11'!$B$29,'8.11'!$D$29,'8.11'!$F$29)</c:f>
              <c:numCache>
                <c:formatCode>#,##0.0</c:formatCode>
                <c:ptCount val="3"/>
                <c:pt idx="0">
                  <c:v>4890.09</c:v>
                </c:pt>
                <c:pt idx="1">
                  <c:v>4683.1099999999997</c:v>
                </c:pt>
                <c:pt idx="2">
                  <c:v>4333.2700000000004</c:v>
                </c:pt>
              </c:numCache>
            </c:numRef>
          </c:val>
          <c:extLst>
            <c:ext xmlns:c16="http://schemas.microsoft.com/office/drawing/2014/chart" uri="{C3380CC4-5D6E-409C-BE32-E72D297353CC}">
              <c16:uniqueId val="{00000002-7DC6-4D23-96EC-F6F7E8DB4875}"/>
            </c:ext>
          </c:extLst>
        </c:ser>
        <c:ser>
          <c:idx val="3"/>
          <c:order val="3"/>
          <c:tx>
            <c:strRef>
              <c:f>'8.11'!$A$30</c:f>
              <c:strCache>
                <c:ptCount val="1"/>
                <c:pt idx="0">
                  <c:v>Stavebnictví</c:v>
                </c:pt>
              </c:strCache>
            </c:strRef>
          </c:tx>
          <c:invertIfNegative val="0"/>
          <c:cat>
            <c:strRef>
              <c:f>'8.11'!$C$38:$E$38</c:f>
              <c:strCache>
                <c:ptCount val="3"/>
                <c:pt idx="0">
                  <c:v>Leden</c:v>
                </c:pt>
                <c:pt idx="1">
                  <c:v>Únor</c:v>
                </c:pt>
                <c:pt idx="2">
                  <c:v>Březen</c:v>
                </c:pt>
              </c:strCache>
            </c:strRef>
          </c:cat>
          <c:val>
            <c:numRef>
              <c:f>('8.11'!$B$30,'8.11'!$D$30,'8.11'!$F$30)</c:f>
              <c:numCache>
                <c:formatCode>#,##0.0</c:formatCode>
                <c:ptCount val="3"/>
                <c:pt idx="0">
                  <c:v>575.11</c:v>
                </c:pt>
                <c:pt idx="1">
                  <c:v>576.10299999999995</c:v>
                </c:pt>
                <c:pt idx="2">
                  <c:v>451.56900000000002</c:v>
                </c:pt>
              </c:numCache>
            </c:numRef>
          </c:val>
          <c:extLst>
            <c:ext xmlns:c16="http://schemas.microsoft.com/office/drawing/2014/chart" uri="{C3380CC4-5D6E-409C-BE32-E72D297353CC}">
              <c16:uniqueId val="{00000003-7DC6-4D23-96EC-F6F7E8DB4875}"/>
            </c:ext>
          </c:extLst>
        </c:ser>
        <c:ser>
          <c:idx val="4"/>
          <c:order val="4"/>
          <c:tx>
            <c:strRef>
              <c:f>'8.11'!$A$31</c:f>
              <c:strCache>
                <c:ptCount val="1"/>
                <c:pt idx="0">
                  <c:v>Zemědělství a lesnictví</c:v>
                </c:pt>
              </c:strCache>
            </c:strRef>
          </c:tx>
          <c:invertIfNegative val="0"/>
          <c:cat>
            <c:strRef>
              <c:f>'8.11'!$C$38:$E$38</c:f>
              <c:strCache>
                <c:ptCount val="3"/>
                <c:pt idx="0">
                  <c:v>Leden</c:v>
                </c:pt>
                <c:pt idx="1">
                  <c:v>Únor</c:v>
                </c:pt>
                <c:pt idx="2">
                  <c:v>Březen</c:v>
                </c:pt>
              </c:strCache>
            </c:strRef>
          </c:cat>
          <c:val>
            <c:numRef>
              <c:f>('8.11'!$B$31,'8.11'!$D$31,'8.11'!$F$31)</c:f>
              <c:numCache>
                <c:formatCode>#,##0.0</c:formatCode>
                <c:ptCount val="3"/>
                <c:pt idx="0">
                  <c:v>4961.268</c:v>
                </c:pt>
                <c:pt idx="1">
                  <c:v>5677.0719999999992</c:v>
                </c:pt>
                <c:pt idx="2">
                  <c:v>5580.91</c:v>
                </c:pt>
              </c:numCache>
            </c:numRef>
          </c:val>
          <c:extLst>
            <c:ext xmlns:c16="http://schemas.microsoft.com/office/drawing/2014/chart" uri="{C3380CC4-5D6E-409C-BE32-E72D297353CC}">
              <c16:uniqueId val="{00000004-7DC6-4D23-96EC-F6F7E8DB4875}"/>
            </c:ext>
          </c:extLst>
        </c:ser>
        <c:ser>
          <c:idx val="5"/>
          <c:order val="5"/>
          <c:tx>
            <c:strRef>
              <c:f>'8.11'!$A$32</c:f>
              <c:strCache>
                <c:ptCount val="1"/>
                <c:pt idx="0">
                  <c:v>Domácnosti</c:v>
                </c:pt>
              </c:strCache>
            </c:strRef>
          </c:tx>
          <c:spPr>
            <a:solidFill>
              <a:schemeClr val="accent6"/>
            </a:solidFill>
          </c:spPr>
          <c:invertIfNegative val="0"/>
          <c:cat>
            <c:strRef>
              <c:f>'8.11'!$C$38:$E$38</c:f>
              <c:strCache>
                <c:ptCount val="3"/>
                <c:pt idx="0">
                  <c:v>Leden</c:v>
                </c:pt>
                <c:pt idx="1">
                  <c:v>Únor</c:v>
                </c:pt>
                <c:pt idx="2">
                  <c:v>Březen</c:v>
                </c:pt>
              </c:strCache>
            </c:strRef>
          </c:cat>
          <c:val>
            <c:numRef>
              <c:f>('8.11'!$B$32,'8.11'!$D$32,'8.11'!$F$32)</c:f>
              <c:numCache>
                <c:formatCode>#,##0.0</c:formatCode>
                <c:ptCount val="3"/>
                <c:pt idx="0">
                  <c:v>218687.83800000002</c:v>
                </c:pt>
                <c:pt idx="1">
                  <c:v>221239.72399999999</c:v>
                </c:pt>
                <c:pt idx="2">
                  <c:v>197064.10400000002</c:v>
                </c:pt>
              </c:numCache>
            </c:numRef>
          </c:val>
          <c:extLst>
            <c:ext xmlns:c16="http://schemas.microsoft.com/office/drawing/2014/chart" uri="{C3380CC4-5D6E-409C-BE32-E72D297353CC}">
              <c16:uniqueId val="{00000005-7DC6-4D23-96EC-F6F7E8DB4875}"/>
            </c:ext>
          </c:extLst>
        </c:ser>
        <c:ser>
          <c:idx val="6"/>
          <c:order val="6"/>
          <c:tx>
            <c:strRef>
              <c:f>'8.11'!$A$33</c:f>
              <c:strCache>
                <c:ptCount val="1"/>
                <c:pt idx="0">
                  <c:v>Obchod, služby, školství, zdravotnictví</c:v>
                </c:pt>
              </c:strCache>
            </c:strRef>
          </c:tx>
          <c:spPr>
            <a:solidFill>
              <a:srgbClr val="F0948F"/>
            </a:solidFill>
          </c:spPr>
          <c:invertIfNegative val="0"/>
          <c:cat>
            <c:strRef>
              <c:f>'8.11'!$C$38:$E$38</c:f>
              <c:strCache>
                <c:ptCount val="3"/>
                <c:pt idx="0">
                  <c:v>Leden</c:v>
                </c:pt>
                <c:pt idx="1">
                  <c:v>Únor</c:v>
                </c:pt>
                <c:pt idx="2">
                  <c:v>Březen</c:v>
                </c:pt>
              </c:strCache>
            </c:strRef>
          </c:cat>
          <c:val>
            <c:numRef>
              <c:f>('8.11'!$B$33,'8.11'!$D$33,'8.11'!$F$33)</c:f>
              <c:numCache>
                <c:formatCode>#,##0.0</c:formatCode>
                <c:ptCount val="3"/>
                <c:pt idx="0">
                  <c:v>164592.42399999994</c:v>
                </c:pt>
                <c:pt idx="1">
                  <c:v>165282.23200000002</c:v>
                </c:pt>
                <c:pt idx="2">
                  <c:v>146162.11499999999</c:v>
                </c:pt>
              </c:numCache>
            </c:numRef>
          </c:val>
          <c:extLst>
            <c:ext xmlns:c16="http://schemas.microsoft.com/office/drawing/2014/chart" uri="{C3380CC4-5D6E-409C-BE32-E72D297353CC}">
              <c16:uniqueId val="{00000006-7DC6-4D23-96EC-F6F7E8DB4875}"/>
            </c:ext>
          </c:extLst>
        </c:ser>
        <c:ser>
          <c:idx val="7"/>
          <c:order val="7"/>
          <c:tx>
            <c:strRef>
              <c:f>'8.11'!$A$34</c:f>
              <c:strCache>
                <c:ptCount val="1"/>
                <c:pt idx="0">
                  <c:v>Ostatní</c:v>
                </c:pt>
              </c:strCache>
            </c:strRef>
          </c:tx>
          <c:spPr>
            <a:solidFill>
              <a:srgbClr val="F7C9C7"/>
            </a:solidFill>
          </c:spPr>
          <c:invertIfNegative val="0"/>
          <c:cat>
            <c:strRef>
              <c:f>'8.11'!$C$38:$E$38</c:f>
              <c:strCache>
                <c:ptCount val="3"/>
                <c:pt idx="0">
                  <c:v>Leden</c:v>
                </c:pt>
                <c:pt idx="1">
                  <c:v>Únor</c:v>
                </c:pt>
                <c:pt idx="2">
                  <c:v>Březen</c:v>
                </c:pt>
              </c:strCache>
            </c:strRef>
          </c:cat>
          <c:val>
            <c:numRef>
              <c:f>('8.11'!$B$34,'8.11'!$D$34,'8.11'!$F$34)</c:f>
              <c:numCache>
                <c:formatCode>#,##0.0</c:formatCode>
                <c:ptCount val="3"/>
                <c:pt idx="0">
                  <c:v>7113.2</c:v>
                </c:pt>
                <c:pt idx="1">
                  <c:v>6533.8</c:v>
                </c:pt>
                <c:pt idx="2">
                  <c:v>5821.5</c:v>
                </c:pt>
              </c:numCache>
            </c:numRef>
          </c:val>
          <c:extLst>
            <c:ext xmlns:c16="http://schemas.microsoft.com/office/drawing/2014/chart" uri="{C3380CC4-5D6E-409C-BE32-E72D297353CC}">
              <c16:uniqueId val="{00000007-7DC6-4D23-96EC-F6F7E8DB4875}"/>
            </c:ext>
          </c:extLst>
        </c:ser>
        <c:dLbls>
          <c:showLegendKey val="0"/>
          <c:showVal val="0"/>
          <c:showCatName val="0"/>
          <c:showSerName val="0"/>
          <c:showPercent val="0"/>
          <c:showBubbleSize val="0"/>
        </c:dLbls>
        <c:gapWidth val="50"/>
        <c:overlap val="100"/>
        <c:axId val="289756672"/>
        <c:axId val="289758208"/>
      </c:barChart>
      <c:catAx>
        <c:axId val="28975667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758208"/>
        <c:crosses val="autoZero"/>
        <c:auto val="1"/>
        <c:lblAlgn val="ctr"/>
        <c:lblOffset val="100"/>
        <c:noMultiLvlLbl val="0"/>
      </c:catAx>
      <c:valAx>
        <c:axId val="28975820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756672"/>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'8.11'!$A$38</c:f>
              <c:strCache>
                <c:ptCount val="1"/>
                <c:pt idx="0">
                  <c:v>Instalovaný výkon</c:v>
                </c:pt>
              </c:strCache>
            </c:strRef>
          </c:tx>
          <c:invertIfNegative val="0"/>
          <c:val>
            <c:numRef>
              <c:f>'8.11'!$B$38</c:f>
              <c:numCache>
                <c:formatCode>0.0%</c:formatCode>
                <c:ptCount val="1"/>
                <c:pt idx="0">
                  <c:v>2.7895810512335941E-2</c:v>
                </c:pt>
              </c:numCache>
            </c:numRef>
          </c:val>
          <c:extLst>
            <c:ext xmlns:c16="http://schemas.microsoft.com/office/drawing/2014/chart" uri="{C3380CC4-5D6E-409C-BE32-E72D297353CC}">
              <c16:uniqueId val="{00000000-0AAD-45A2-930A-B491FF02B4EE}"/>
            </c:ext>
          </c:extLst>
        </c:ser>
        <c:ser>
          <c:idx val="1"/>
          <c:order val="1"/>
          <c:tx>
            <c:strRef>
              <c:f>'8.11'!$A$39</c:f>
              <c:strCache>
                <c:ptCount val="1"/>
                <c:pt idx="0">
                  <c:v>Výroba tepla brutto</c:v>
                </c:pt>
              </c:strCache>
            </c:strRef>
          </c:tx>
          <c:invertIfNegative val="0"/>
          <c:val>
            <c:numRef>
              <c:f>'8.11'!$B$39</c:f>
              <c:numCache>
                <c:formatCode>0.0%</c:formatCode>
                <c:ptCount val="1"/>
                <c:pt idx="0">
                  <c:v>4.1146721237069667E-2</c:v>
                </c:pt>
              </c:numCache>
            </c:numRef>
          </c:val>
          <c:extLst>
            <c:ext xmlns:c16="http://schemas.microsoft.com/office/drawing/2014/chart" uri="{C3380CC4-5D6E-409C-BE32-E72D297353CC}">
              <c16:uniqueId val="{00000001-0AAD-45A2-930A-B491FF02B4EE}"/>
            </c:ext>
          </c:extLst>
        </c:ser>
        <c:ser>
          <c:idx val="2"/>
          <c:order val="2"/>
          <c:tx>
            <c:strRef>
              <c:f>'8.11'!$A$40</c:f>
              <c:strCache>
                <c:ptCount val="1"/>
                <c:pt idx="0">
                  <c:v>Dodávky tepla</c:v>
                </c:pt>
              </c:strCache>
            </c:strRef>
          </c:tx>
          <c:invertIfNegative val="0"/>
          <c:val>
            <c:numRef>
              <c:f>'8.11'!$B$40</c:f>
              <c:numCache>
                <c:formatCode>0.0%</c:formatCode>
                <c:ptCount val="1"/>
                <c:pt idx="0">
                  <c:v>5.026236938192899E-2</c:v>
                </c:pt>
              </c:numCache>
            </c:numRef>
          </c:val>
          <c:extLst>
            <c:ext xmlns:c16="http://schemas.microsoft.com/office/drawing/2014/chart" uri="{C3380CC4-5D6E-409C-BE32-E72D297353CC}">
              <c16:uniqueId val="{00000002-0AAD-45A2-930A-B491FF02B4EE}"/>
            </c:ext>
          </c:extLst>
        </c:ser>
        <c:dLbls>
          <c:showLegendKey val="0"/>
          <c:showVal val="0"/>
          <c:showCatName val="0"/>
          <c:showSerName val="0"/>
          <c:showPercent val="0"/>
          <c:showBubbleSize val="0"/>
        </c:dLbls>
        <c:gapWidth val="150"/>
        <c:axId val="289781248"/>
        <c:axId val="289782784"/>
      </c:barChart>
      <c:catAx>
        <c:axId val="289781248"/>
        <c:scaling>
          <c:orientation val="maxMin"/>
        </c:scaling>
        <c:delete val="0"/>
        <c:axPos val="l"/>
        <c:numFmt formatCode="General" sourceLinked="1"/>
        <c:majorTickMark val="none"/>
        <c:minorTickMark val="none"/>
        <c:tickLblPos val="none"/>
        <c:crossAx val="289782784"/>
        <c:crosses val="autoZero"/>
        <c:auto val="1"/>
        <c:lblAlgn val="ctr"/>
        <c:lblOffset val="100"/>
        <c:noMultiLvlLbl val="0"/>
      </c:catAx>
      <c:valAx>
        <c:axId val="28978278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9781248"/>
        <c:crosses val="max"/>
        <c:crossBetween val="between"/>
      </c:valAx>
    </c:plotArea>
    <c:legend>
      <c:legendPos val="b"/>
      <c:layout>
        <c:manualLayout>
          <c:xMode val="edge"/>
          <c:yMode val="edge"/>
          <c:x val="0"/>
          <c:y val="0.6972914081748588"/>
          <c:w val="0.6452966372460005"/>
          <c:h val="0.27545798981750141"/>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7.4349038268442654E-4"/>
          <c:y val="1.3342614559817608E-2"/>
        </c:manualLayout>
      </c:layout>
      <c:overlay val="0"/>
    </c:title>
    <c:autoTitleDeleted val="0"/>
    <c:plotArea>
      <c:layout/>
      <c:barChart>
        <c:barDir val="col"/>
        <c:grouping val="stacked"/>
        <c:varyColors val="0"/>
        <c:ser>
          <c:idx val="0"/>
          <c:order val="0"/>
          <c:tx>
            <c:strRef>
              <c:f>'8.11'!$A$10</c:f>
              <c:strCache>
                <c:ptCount val="1"/>
                <c:pt idx="0">
                  <c:v>Biomasa</c:v>
                </c:pt>
              </c:strCache>
            </c:strRef>
          </c:tx>
          <c:spPr>
            <a:solidFill>
              <a:srgbClr val="23315F"/>
            </a:solidFill>
          </c:spPr>
          <c:invertIfNegative val="0"/>
          <c:cat>
            <c:strRef>
              <c:f>'8.11'!$C$38:$E$38</c:f>
              <c:strCache>
                <c:ptCount val="3"/>
                <c:pt idx="0">
                  <c:v>Leden</c:v>
                </c:pt>
                <c:pt idx="1">
                  <c:v>Únor</c:v>
                </c:pt>
                <c:pt idx="2">
                  <c:v>Březen</c:v>
                </c:pt>
              </c:strCache>
            </c:strRef>
          </c:cat>
          <c:val>
            <c:numRef>
              <c:f>('8.11'!$B$10,'8.11'!$D$10,'8.11'!$F$10)</c:f>
              <c:numCache>
                <c:formatCode>#,##0.0</c:formatCode>
                <c:ptCount val="3"/>
                <c:pt idx="0">
                  <c:v>72565.975999999995</c:v>
                </c:pt>
                <c:pt idx="1">
                  <c:v>69914.073000000004</c:v>
                </c:pt>
                <c:pt idx="2">
                  <c:v>64339.071000000004</c:v>
                </c:pt>
              </c:numCache>
            </c:numRef>
          </c:val>
          <c:extLst>
            <c:ext xmlns:c16="http://schemas.microsoft.com/office/drawing/2014/chart" uri="{C3380CC4-5D6E-409C-BE32-E72D297353CC}">
              <c16:uniqueId val="{00000000-9530-4775-A6CD-6C2849BD7E8A}"/>
            </c:ext>
          </c:extLst>
        </c:ser>
        <c:ser>
          <c:idx val="1"/>
          <c:order val="1"/>
          <c:tx>
            <c:strRef>
              <c:f>'8.11'!$A$11</c:f>
              <c:strCache>
                <c:ptCount val="1"/>
                <c:pt idx="0">
                  <c:v>Bioplyn</c:v>
                </c:pt>
              </c:strCache>
            </c:strRef>
          </c:tx>
          <c:spPr>
            <a:solidFill>
              <a:srgbClr val="5A6588"/>
            </a:solidFill>
          </c:spPr>
          <c:invertIfNegative val="0"/>
          <c:cat>
            <c:strRef>
              <c:f>'8.11'!$C$38:$E$38</c:f>
              <c:strCache>
                <c:ptCount val="3"/>
                <c:pt idx="0">
                  <c:v>Leden</c:v>
                </c:pt>
                <c:pt idx="1">
                  <c:v>Únor</c:v>
                </c:pt>
                <c:pt idx="2">
                  <c:v>Březen</c:v>
                </c:pt>
              </c:strCache>
            </c:strRef>
          </c:cat>
          <c:val>
            <c:numRef>
              <c:f>('8.11'!$B$11,'8.11'!$D$11,'8.11'!$F$11)</c:f>
              <c:numCache>
                <c:formatCode>#,##0.0</c:formatCode>
                <c:ptCount val="3"/>
                <c:pt idx="0">
                  <c:v>8135.19</c:v>
                </c:pt>
                <c:pt idx="1">
                  <c:v>7532.5199999999995</c:v>
                </c:pt>
                <c:pt idx="2">
                  <c:v>7078.1900000000005</c:v>
                </c:pt>
              </c:numCache>
            </c:numRef>
          </c:val>
          <c:extLst>
            <c:ext xmlns:c16="http://schemas.microsoft.com/office/drawing/2014/chart" uri="{C3380CC4-5D6E-409C-BE32-E72D297353CC}">
              <c16:uniqueId val="{00000001-9530-4775-A6CD-6C2849BD7E8A}"/>
            </c:ext>
          </c:extLst>
        </c:ser>
        <c:ser>
          <c:idx val="2"/>
          <c:order val="2"/>
          <c:tx>
            <c:strRef>
              <c:f>'8.11'!$A$12</c:f>
              <c:strCache>
                <c:ptCount val="1"/>
                <c:pt idx="0">
                  <c:v>Černé uhlí</c:v>
                </c:pt>
              </c:strCache>
            </c:strRef>
          </c:tx>
          <c:spPr>
            <a:solidFill>
              <a:srgbClr val="9198B0"/>
            </a:solidFill>
          </c:spPr>
          <c:invertIfNegative val="0"/>
          <c:cat>
            <c:strRef>
              <c:f>'8.11'!$C$38:$E$38</c:f>
              <c:strCache>
                <c:ptCount val="3"/>
                <c:pt idx="0">
                  <c:v>Leden</c:v>
                </c:pt>
                <c:pt idx="1">
                  <c:v>Únor</c:v>
                </c:pt>
                <c:pt idx="2">
                  <c:v>Březen</c:v>
                </c:pt>
              </c:strCache>
            </c:strRef>
          </c:cat>
          <c:val>
            <c:numRef>
              <c:f>('8.11'!$B$12,'8.11'!$D$12,'8.11'!$F$12)</c:f>
              <c:numCache>
                <c:formatCode>#,##0.0</c:formatCode>
                <c:ptCount val="3"/>
                <c:pt idx="0">
                  <c:v>0</c:v>
                </c:pt>
                <c:pt idx="1">
                  <c:v>0</c:v>
                </c:pt>
                <c:pt idx="2">
                  <c:v>0</c:v>
                </c:pt>
              </c:numCache>
            </c:numRef>
          </c:val>
          <c:extLst>
            <c:ext xmlns:c16="http://schemas.microsoft.com/office/drawing/2014/chart" uri="{C3380CC4-5D6E-409C-BE32-E72D297353CC}">
              <c16:uniqueId val="{00000002-9530-4775-A6CD-6C2849BD7E8A}"/>
            </c:ext>
          </c:extLst>
        </c:ser>
        <c:ser>
          <c:idx val="3"/>
          <c:order val="3"/>
          <c:tx>
            <c:strRef>
              <c:f>'8.11'!$A$13</c:f>
              <c:strCache>
                <c:ptCount val="1"/>
                <c:pt idx="0">
                  <c:v>Elektrická energie</c:v>
                </c:pt>
              </c:strCache>
            </c:strRef>
          </c:tx>
          <c:spPr>
            <a:solidFill>
              <a:srgbClr val="C8CBD7"/>
            </a:solidFill>
          </c:spPr>
          <c:invertIfNegative val="0"/>
          <c:cat>
            <c:strRef>
              <c:f>'8.11'!$C$38:$E$38</c:f>
              <c:strCache>
                <c:ptCount val="3"/>
                <c:pt idx="0">
                  <c:v>Leden</c:v>
                </c:pt>
                <c:pt idx="1">
                  <c:v>Únor</c:v>
                </c:pt>
                <c:pt idx="2">
                  <c:v>Březen</c:v>
                </c:pt>
              </c:strCache>
            </c:strRef>
          </c:cat>
          <c:val>
            <c:numRef>
              <c:f>('8.11'!$B$13,'8.11'!$D$13,'8.11'!$F$13)</c:f>
              <c:numCache>
                <c:formatCode>#,##0.0</c:formatCode>
                <c:ptCount val="3"/>
                <c:pt idx="0">
                  <c:v>197.71899999999999</c:v>
                </c:pt>
                <c:pt idx="1">
                  <c:v>180.26300000000001</c:v>
                </c:pt>
                <c:pt idx="2">
                  <c:v>225.947</c:v>
                </c:pt>
              </c:numCache>
            </c:numRef>
          </c:val>
          <c:extLst>
            <c:ext xmlns:c16="http://schemas.microsoft.com/office/drawing/2014/chart" uri="{C3380CC4-5D6E-409C-BE32-E72D297353CC}">
              <c16:uniqueId val="{00000003-9530-4775-A6CD-6C2849BD7E8A}"/>
            </c:ext>
          </c:extLst>
        </c:ser>
        <c:ser>
          <c:idx val="4"/>
          <c:order val="4"/>
          <c:tx>
            <c:strRef>
              <c:f>'8.11'!$A$14</c:f>
              <c:strCache>
                <c:ptCount val="1"/>
                <c:pt idx="0">
                  <c:v>Energie prostředí (tepelné čerpadlo)</c:v>
                </c:pt>
              </c:strCache>
            </c:strRef>
          </c:tx>
          <c:spPr>
            <a:solidFill>
              <a:srgbClr val="E02C1F"/>
            </a:solidFill>
          </c:spPr>
          <c:invertIfNegative val="0"/>
          <c:cat>
            <c:strRef>
              <c:f>'8.11'!$C$38:$E$38</c:f>
              <c:strCache>
                <c:ptCount val="3"/>
                <c:pt idx="0">
                  <c:v>Leden</c:v>
                </c:pt>
                <c:pt idx="1">
                  <c:v>Únor</c:v>
                </c:pt>
                <c:pt idx="2">
                  <c:v>Březen</c:v>
                </c:pt>
              </c:strCache>
            </c:strRef>
          </c:cat>
          <c:val>
            <c:numRef>
              <c:f>('8.11'!$B$14,'8.11'!$D$14,'8.11'!$F$14)</c:f>
              <c:numCache>
                <c:formatCode>#,##0.0</c:formatCode>
                <c:ptCount val="3"/>
                <c:pt idx="0">
                  <c:v>0</c:v>
                </c:pt>
                <c:pt idx="1">
                  <c:v>0</c:v>
                </c:pt>
                <c:pt idx="2">
                  <c:v>0</c:v>
                </c:pt>
              </c:numCache>
            </c:numRef>
          </c:val>
          <c:extLst>
            <c:ext xmlns:c16="http://schemas.microsoft.com/office/drawing/2014/chart" uri="{C3380CC4-5D6E-409C-BE32-E72D297353CC}">
              <c16:uniqueId val="{00000004-9530-4775-A6CD-6C2849BD7E8A}"/>
            </c:ext>
          </c:extLst>
        </c:ser>
        <c:ser>
          <c:idx val="5"/>
          <c:order val="5"/>
          <c:tx>
            <c:strRef>
              <c:f>'8.11'!$A$15</c:f>
              <c:strCache>
                <c:ptCount val="1"/>
                <c:pt idx="0">
                  <c:v>Energie Slunce (solární kolektor)</c:v>
                </c:pt>
              </c:strCache>
            </c:strRef>
          </c:tx>
          <c:spPr>
            <a:solidFill>
              <a:srgbClr val="E86158"/>
            </a:solidFill>
          </c:spPr>
          <c:invertIfNegative val="0"/>
          <c:cat>
            <c:strRef>
              <c:f>'8.11'!$C$38:$E$38</c:f>
              <c:strCache>
                <c:ptCount val="3"/>
                <c:pt idx="0">
                  <c:v>Leden</c:v>
                </c:pt>
                <c:pt idx="1">
                  <c:v>Únor</c:v>
                </c:pt>
                <c:pt idx="2">
                  <c:v>Březen</c:v>
                </c:pt>
              </c:strCache>
            </c:strRef>
          </c:cat>
          <c:val>
            <c:numRef>
              <c:f>('8.11'!$B$15,'8.11'!$D$15,'8.11'!$F$15)</c:f>
              <c:numCache>
                <c:formatCode>#,##0.0</c:formatCode>
                <c:ptCount val="3"/>
                <c:pt idx="0">
                  <c:v>0</c:v>
                </c:pt>
                <c:pt idx="1">
                  <c:v>0</c:v>
                </c:pt>
                <c:pt idx="2">
                  <c:v>0</c:v>
                </c:pt>
              </c:numCache>
            </c:numRef>
          </c:val>
          <c:extLst>
            <c:ext xmlns:c16="http://schemas.microsoft.com/office/drawing/2014/chart" uri="{C3380CC4-5D6E-409C-BE32-E72D297353CC}">
              <c16:uniqueId val="{00000005-9530-4775-A6CD-6C2849BD7E8A}"/>
            </c:ext>
          </c:extLst>
        </c:ser>
        <c:ser>
          <c:idx val="6"/>
          <c:order val="6"/>
          <c:tx>
            <c:strRef>
              <c:f>'8.11'!$A$16</c:f>
              <c:strCache>
                <c:ptCount val="1"/>
                <c:pt idx="0">
                  <c:v>Hnědé uhlí</c:v>
                </c:pt>
              </c:strCache>
            </c:strRef>
          </c:tx>
          <c:spPr>
            <a:solidFill>
              <a:srgbClr val="F0948F"/>
            </a:solidFill>
          </c:spPr>
          <c:invertIfNegative val="0"/>
          <c:cat>
            <c:strRef>
              <c:f>'8.11'!$C$38:$E$38</c:f>
              <c:strCache>
                <c:ptCount val="3"/>
                <c:pt idx="0">
                  <c:v>Leden</c:v>
                </c:pt>
                <c:pt idx="1">
                  <c:v>Únor</c:v>
                </c:pt>
                <c:pt idx="2">
                  <c:v>Březen</c:v>
                </c:pt>
              </c:strCache>
            </c:strRef>
          </c:cat>
          <c:val>
            <c:numRef>
              <c:f>('8.11'!$B$16,'8.11'!$D$16,'8.11'!$F$16)</c:f>
              <c:numCache>
                <c:formatCode>#,##0.0</c:formatCode>
                <c:ptCount val="3"/>
                <c:pt idx="0">
                  <c:v>317250.04399999999</c:v>
                </c:pt>
                <c:pt idx="1">
                  <c:v>324756.09399999998</c:v>
                </c:pt>
                <c:pt idx="2">
                  <c:v>282612.93899999995</c:v>
                </c:pt>
              </c:numCache>
            </c:numRef>
          </c:val>
          <c:extLst>
            <c:ext xmlns:c16="http://schemas.microsoft.com/office/drawing/2014/chart" uri="{C3380CC4-5D6E-409C-BE32-E72D297353CC}">
              <c16:uniqueId val="{00000006-9530-4775-A6CD-6C2849BD7E8A}"/>
            </c:ext>
          </c:extLst>
        </c:ser>
        <c:ser>
          <c:idx val="7"/>
          <c:order val="7"/>
          <c:tx>
            <c:strRef>
              <c:f>'8.11'!$A$17</c:f>
              <c:strCache>
                <c:ptCount val="1"/>
                <c:pt idx="0">
                  <c:v>Jaderné palivo</c:v>
                </c:pt>
              </c:strCache>
            </c:strRef>
          </c:tx>
          <c:spPr>
            <a:solidFill>
              <a:srgbClr val="F7C9C7"/>
            </a:solidFill>
          </c:spPr>
          <c:invertIfNegative val="0"/>
          <c:cat>
            <c:strRef>
              <c:f>'8.11'!$C$38:$E$38</c:f>
              <c:strCache>
                <c:ptCount val="3"/>
                <c:pt idx="0">
                  <c:v>Leden</c:v>
                </c:pt>
                <c:pt idx="1">
                  <c:v>Únor</c:v>
                </c:pt>
                <c:pt idx="2">
                  <c:v>Březen</c:v>
                </c:pt>
              </c:strCache>
            </c:strRef>
          </c:cat>
          <c:val>
            <c:numRef>
              <c:f>('8.11'!$B$17,'8.11'!$D$17,'8.11'!$F$17)</c:f>
              <c:numCache>
                <c:formatCode>#,##0.0</c:formatCode>
                <c:ptCount val="3"/>
                <c:pt idx="0">
                  <c:v>0</c:v>
                </c:pt>
                <c:pt idx="1">
                  <c:v>0</c:v>
                </c:pt>
                <c:pt idx="2">
                  <c:v>0</c:v>
                </c:pt>
              </c:numCache>
            </c:numRef>
          </c:val>
          <c:extLst>
            <c:ext xmlns:c16="http://schemas.microsoft.com/office/drawing/2014/chart" uri="{C3380CC4-5D6E-409C-BE32-E72D297353CC}">
              <c16:uniqueId val="{00000007-9530-4775-A6CD-6C2849BD7E8A}"/>
            </c:ext>
          </c:extLst>
        </c:ser>
        <c:ser>
          <c:idx val="8"/>
          <c:order val="8"/>
          <c:tx>
            <c:strRef>
              <c:f>'8.11'!$A$18</c:f>
              <c:strCache>
                <c:ptCount val="1"/>
                <c:pt idx="0">
                  <c:v>Koks</c:v>
                </c:pt>
              </c:strCache>
            </c:strRef>
          </c:tx>
          <c:spPr>
            <a:solidFill>
              <a:srgbClr val="262626"/>
            </a:solidFill>
          </c:spPr>
          <c:invertIfNegative val="0"/>
          <c:cat>
            <c:strRef>
              <c:f>'8.11'!$C$38:$E$38</c:f>
              <c:strCache>
                <c:ptCount val="3"/>
                <c:pt idx="0">
                  <c:v>Leden</c:v>
                </c:pt>
                <c:pt idx="1">
                  <c:v>Únor</c:v>
                </c:pt>
                <c:pt idx="2">
                  <c:v>Březen</c:v>
                </c:pt>
              </c:strCache>
            </c:strRef>
          </c:cat>
          <c:val>
            <c:numRef>
              <c:f>('8.11'!$B$18,'8.11'!$D$18,'8.11'!$F$18)</c:f>
              <c:numCache>
                <c:formatCode>#,##0.0</c:formatCode>
                <c:ptCount val="3"/>
                <c:pt idx="0">
                  <c:v>0</c:v>
                </c:pt>
                <c:pt idx="1">
                  <c:v>0</c:v>
                </c:pt>
                <c:pt idx="2">
                  <c:v>0</c:v>
                </c:pt>
              </c:numCache>
            </c:numRef>
          </c:val>
          <c:extLst>
            <c:ext xmlns:c16="http://schemas.microsoft.com/office/drawing/2014/chart" uri="{C3380CC4-5D6E-409C-BE32-E72D297353CC}">
              <c16:uniqueId val="{00000008-9530-4775-A6CD-6C2849BD7E8A}"/>
            </c:ext>
          </c:extLst>
        </c:ser>
        <c:ser>
          <c:idx val="9"/>
          <c:order val="9"/>
          <c:tx>
            <c:strRef>
              <c:f>'8.11'!$A$19</c:f>
              <c:strCache>
                <c:ptCount val="1"/>
                <c:pt idx="0">
                  <c:v>Odpadní teplo</c:v>
                </c:pt>
              </c:strCache>
            </c:strRef>
          </c:tx>
          <c:spPr>
            <a:solidFill>
              <a:srgbClr val="646363"/>
            </a:solidFill>
          </c:spPr>
          <c:invertIfNegative val="0"/>
          <c:cat>
            <c:strRef>
              <c:f>'8.11'!$C$38:$E$38</c:f>
              <c:strCache>
                <c:ptCount val="3"/>
                <c:pt idx="0">
                  <c:v>Leden</c:v>
                </c:pt>
                <c:pt idx="1">
                  <c:v>Únor</c:v>
                </c:pt>
                <c:pt idx="2">
                  <c:v>Březen</c:v>
                </c:pt>
              </c:strCache>
            </c:strRef>
          </c:cat>
          <c:val>
            <c:numRef>
              <c:f>('8.11'!$B$19,'8.11'!$D$19,'8.11'!$F$19)</c:f>
              <c:numCache>
                <c:formatCode>#,##0.0</c:formatCode>
                <c:ptCount val="3"/>
                <c:pt idx="0">
                  <c:v>0</c:v>
                </c:pt>
                <c:pt idx="1">
                  <c:v>0</c:v>
                </c:pt>
                <c:pt idx="2">
                  <c:v>0</c:v>
                </c:pt>
              </c:numCache>
            </c:numRef>
          </c:val>
          <c:extLst>
            <c:ext xmlns:c16="http://schemas.microsoft.com/office/drawing/2014/chart" uri="{C3380CC4-5D6E-409C-BE32-E72D297353CC}">
              <c16:uniqueId val="{00000009-9530-4775-A6CD-6C2849BD7E8A}"/>
            </c:ext>
          </c:extLst>
        </c:ser>
        <c:ser>
          <c:idx val="10"/>
          <c:order val="10"/>
          <c:tx>
            <c:strRef>
              <c:f>'8.11'!$A$20</c:f>
              <c:strCache>
                <c:ptCount val="1"/>
                <c:pt idx="0">
                  <c:v>Ostatní kapalná paliva</c:v>
                </c:pt>
              </c:strCache>
            </c:strRef>
          </c:tx>
          <c:spPr>
            <a:solidFill>
              <a:srgbClr val="9D9D9C"/>
            </a:solidFill>
          </c:spPr>
          <c:invertIfNegative val="0"/>
          <c:cat>
            <c:strRef>
              <c:f>'8.11'!$C$38:$E$38</c:f>
              <c:strCache>
                <c:ptCount val="3"/>
                <c:pt idx="0">
                  <c:v>Leden</c:v>
                </c:pt>
                <c:pt idx="1">
                  <c:v>Únor</c:v>
                </c:pt>
                <c:pt idx="2">
                  <c:v>Březen</c:v>
                </c:pt>
              </c:strCache>
            </c:strRef>
          </c:cat>
          <c:val>
            <c:numRef>
              <c:f>('8.11'!$B$20,'8.11'!$D$20,'8.11'!$F$20)</c:f>
              <c:numCache>
                <c:formatCode>#,##0.0</c:formatCode>
                <c:ptCount val="3"/>
                <c:pt idx="0">
                  <c:v>0</c:v>
                </c:pt>
                <c:pt idx="1">
                  <c:v>0</c:v>
                </c:pt>
                <c:pt idx="2">
                  <c:v>0</c:v>
                </c:pt>
              </c:numCache>
            </c:numRef>
          </c:val>
          <c:extLst>
            <c:ext xmlns:c16="http://schemas.microsoft.com/office/drawing/2014/chart" uri="{C3380CC4-5D6E-409C-BE32-E72D297353CC}">
              <c16:uniqueId val="{0000000A-9530-4775-A6CD-6C2849BD7E8A}"/>
            </c:ext>
          </c:extLst>
        </c:ser>
        <c:ser>
          <c:idx val="11"/>
          <c:order val="11"/>
          <c:tx>
            <c:strRef>
              <c:f>'8.11'!$A$21</c:f>
              <c:strCache>
                <c:ptCount val="1"/>
                <c:pt idx="0">
                  <c:v>Ostatní pevná paliva</c:v>
                </c:pt>
              </c:strCache>
            </c:strRef>
          </c:tx>
          <c:spPr>
            <a:solidFill>
              <a:srgbClr val="D0D0D0"/>
            </a:solidFill>
          </c:spPr>
          <c:invertIfNegative val="0"/>
          <c:cat>
            <c:strRef>
              <c:f>'8.11'!$C$38:$E$38</c:f>
              <c:strCache>
                <c:ptCount val="3"/>
                <c:pt idx="0">
                  <c:v>Leden</c:v>
                </c:pt>
                <c:pt idx="1">
                  <c:v>Únor</c:v>
                </c:pt>
                <c:pt idx="2">
                  <c:v>Březen</c:v>
                </c:pt>
              </c:strCache>
            </c:strRef>
          </c:cat>
          <c:val>
            <c:numRef>
              <c:f>('8.11'!$B$21,'8.11'!$D$21,'8.11'!$F$21)</c:f>
              <c:numCache>
                <c:formatCode>#,##0.0</c:formatCode>
                <c:ptCount val="3"/>
                <c:pt idx="0">
                  <c:v>37205.862000000001</c:v>
                </c:pt>
                <c:pt idx="1">
                  <c:v>32676.317999999999</c:v>
                </c:pt>
                <c:pt idx="2">
                  <c:v>37966.741000000002</c:v>
                </c:pt>
              </c:numCache>
            </c:numRef>
          </c:val>
          <c:extLst>
            <c:ext xmlns:c16="http://schemas.microsoft.com/office/drawing/2014/chart" uri="{C3380CC4-5D6E-409C-BE32-E72D297353CC}">
              <c16:uniqueId val="{0000000B-9530-4775-A6CD-6C2849BD7E8A}"/>
            </c:ext>
          </c:extLst>
        </c:ser>
        <c:ser>
          <c:idx val="12"/>
          <c:order val="12"/>
          <c:tx>
            <c:strRef>
              <c:f>'8.11'!$A$22</c:f>
              <c:strCache>
                <c:ptCount val="1"/>
                <c:pt idx="0">
                  <c:v>Ostatní plyny</c:v>
                </c:pt>
              </c:strCache>
            </c:strRef>
          </c:tx>
          <c:spPr>
            <a:pattFill prst="ltUpDiag">
              <a:fgClr>
                <a:srgbClr val="23315F"/>
              </a:fgClr>
              <a:bgClr>
                <a:sysClr val="window" lastClr="FFFFFF"/>
              </a:bgClr>
            </a:pattFill>
          </c:spPr>
          <c:invertIfNegative val="0"/>
          <c:cat>
            <c:strRef>
              <c:f>'8.11'!$C$38:$E$38</c:f>
              <c:strCache>
                <c:ptCount val="3"/>
                <c:pt idx="0">
                  <c:v>Leden</c:v>
                </c:pt>
                <c:pt idx="1">
                  <c:v>Únor</c:v>
                </c:pt>
                <c:pt idx="2">
                  <c:v>Březen</c:v>
                </c:pt>
              </c:strCache>
            </c:strRef>
          </c:cat>
          <c:val>
            <c:numRef>
              <c:f>('8.11'!$B$22,'8.11'!$D$22,'8.11'!$F$22)</c:f>
              <c:numCache>
                <c:formatCode>#,##0.0</c:formatCode>
                <c:ptCount val="3"/>
                <c:pt idx="0">
                  <c:v>33</c:v>
                </c:pt>
                <c:pt idx="1">
                  <c:v>108</c:v>
                </c:pt>
                <c:pt idx="2">
                  <c:v>97</c:v>
                </c:pt>
              </c:numCache>
            </c:numRef>
          </c:val>
          <c:extLst>
            <c:ext xmlns:c16="http://schemas.microsoft.com/office/drawing/2014/chart" uri="{C3380CC4-5D6E-409C-BE32-E72D297353CC}">
              <c16:uniqueId val="{0000000C-9530-4775-A6CD-6C2849BD7E8A}"/>
            </c:ext>
          </c:extLst>
        </c:ser>
        <c:ser>
          <c:idx val="13"/>
          <c:order val="13"/>
          <c:tx>
            <c:strRef>
              <c:f>'8.11'!$A$23</c:f>
              <c:strCache>
                <c:ptCount val="1"/>
                <c:pt idx="0">
                  <c:v>Ostatní</c:v>
                </c:pt>
              </c:strCache>
            </c:strRef>
          </c:tx>
          <c:spPr>
            <a:pattFill prst="ltUpDiag">
              <a:fgClr>
                <a:srgbClr val="E02C1F"/>
              </a:fgClr>
              <a:bgClr>
                <a:sysClr val="window" lastClr="FFFFFF"/>
              </a:bgClr>
            </a:pattFill>
          </c:spPr>
          <c:invertIfNegative val="0"/>
          <c:cat>
            <c:strRef>
              <c:f>'8.11'!$C$38:$E$38</c:f>
              <c:strCache>
                <c:ptCount val="3"/>
                <c:pt idx="0">
                  <c:v>Leden</c:v>
                </c:pt>
                <c:pt idx="1">
                  <c:v>Únor</c:v>
                </c:pt>
                <c:pt idx="2">
                  <c:v>Březen</c:v>
                </c:pt>
              </c:strCache>
            </c:strRef>
          </c:cat>
          <c:val>
            <c:numRef>
              <c:f>('8.11'!$B$23,'8.11'!$D$23,'8.11'!$F$23)</c:f>
              <c:numCache>
                <c:formatCode>#,##0.0</c:formatCode>
                <c:ptCount val="3"/>
                <c:pt idx="0">
                  <c:v>0</c:v>
                </c:pt>
                <c:pt idx="1">
                  <c:v>0</c:v>
                </c:pt>
                <c:pt idx="2">
                  <c:v>0</c:v>
                </c:pt>
              </c:numCache>
            </c:numRef>
          </c:val>
          <c:extLst>
            <c:ext xmlns:c16="http://schemas.microsoft.com/office/drawing/2014/chart" uri="{C3380CC4-5D6E-409C-BE32-E72D297353CC}">
              <c16:uniqueId val="{0000000D-9530-4775-A6CD-6C2849BD7E8A}"/>
            </c:ext>
          </c:extLst>
        </c:ser>
        <c:ser>
          <c:idx val="14"/>
          <c:order val="14"/>
          <c:tx>
            <c:strRef>
              <c:f>'8.11'!$A$24</c:f>
              <c:strCache>
                <c:ptCount val="1"/>
                <c:pt idx="0">
                  <c:v>Topné oleje</c:v>
                </c:pt>
              </c:strCache>
            </c:strRef>
          </c:tx>
          <c:spPr>
            <a:pattFill prst="ltUpDiag">
              <a:fgClr>
                <a:srgbClr val="5A6588"/>
              </a:fgClr>
              <a:bgClr>
                <a:sysClr val="window" lastClr="FFFFFF"/>
              </a:bgClr>
            </a:pattFill>
          </c:spPr>
          <c:invertIfNegative val="0"/>
          <c:cat>
            <c:strRef>
              <c:f>'8.11'!$C$38:$E$38</c:f>
              <c:strCache>
                <c:ptCount val="3"/>
                <c:pt idx="0">
                  <c:v>Leden</c:v>
                </c:pt>
                <c:pt idx="1">
                  <c:v>Únor</c:v>
                </c:pt>
                <c:pt idx="2">
                  <c:v>Březen</c:v>
                </c:pt>
              </c:strCache>
            </c:strRef>
          </c:cat>
          <c:val>
            <c:numRef>
              <c:f>('8.11'!$B$24,'8.11'!$D$24,'8.11'!$F$24)</c:f>
              <c:numCache>
                <c:formatCode>#,##0.0</c:formatCode>
                <c:ptCount val="3"/>
                <c:pt idx="0">
                  <c:v>12.138</c:v>
                </c:pt>
                <c:pt idx="1">
                  <c:v>93.682000000000002</c:v>
                </c:pt>
                <c:pt idx="2">
                  <c:v>11.259</c:v>
                </c:pt>
              </c:numCache>
            </c:numRef>
          </c:val>
          <c:extLst>
            <c:ext xmlns:c16="http://schemas.microsoft.com/office/drawing/2014/chart" uri="{C3380CC4-5D6E-409C-BE32-E72D297353CC}">
              <c16:uniqueId val="{0000000E-9530-4775-A6CD-6C2849BD7E8A}"/>
            </c:ext>
          </c:extLst>
        </c:ser>
        <c:ser>
          <c:idx val="15"/>
          <c:order val="15"/>
          <c:tx>
            <c:strRef>
              <c:f>'8.11'!$A$25</c:f>
              <c:strCache>
                <c:ptCount val="1"/>
                <c:pt idx="0">
                  <c:v>Zemní plyn</c:v>
                </c:pt>
              </c:strCache>
            </c:strRef>
          </c:tx>
          <c:spPr>
            <a:pattFill prst="ltUpDiag">
              <a:fgClr>
                <a:srgbClr val="E86158"/>
              </a:fgClr>
              <a:bgClr>
                <a:sysClr val="window" lastClr="FFFFFF"/>
              </a:bgClr>
            </a:pattFill>
          </c:spPr>
          <c:invertIfNegative val="0"/>
          <c:cat>
            <c:strRef>
              <c:f>'8.11'!$C$38:$E$38</c:f>
              <c:strCache>
                <c:ptCount val="3"/>
                <c:pt idx="0">
                  <c:v>Leden</c:v>
                </c:pt>
                <c:pt idx="1">
                  <c:v>Únor</c:v>
                </c:pt>
                <c:pt idx="2">
                  <c:v>Březen</c:v>
                </c:pt>
              </c:strCache>
            </c:strRef>
          </c:cat>
          <c:val>
            <c:numRef>
              <c:f>('8.11'!$B$25,'8.11'!$D$25,'8.11'!$F$25)</c:f>
              <c:numCache>
                <c:formatCode>#,##0.0</c:formatCode>
                <c:ptCount val="3"/>
                <c:pt idx="0">
                  <c:v>79324.691999999981</c:v>
                </c:pt>
                <c:pt idx="1">
                  <c:v>73087.868999999992</c:v>
                </c:pt>
                <c:pt idx="2">
                  <c:v>63691.057999999997</c:v>
                </c:pt>
              </c:numCache>
            </c:numRef>
          </c:val>
          <c:extLst>
            <c:ext xmlns:c16="http://schemas.microsoft.com/office/drawing/2014/chart" uri="{C3380CC4-5D6E-409C-BE32-E72D297353CC}">
              <c16:uniqueId val="{0000000F-9530-4775-A6CD-6C2849BD7E8A}"/>
            </c:ext>
          </c:extLst>
        </c:ser>
        <c:dLbls>
          <c:showLegendKey val="0"/>
          <c:showVal val="0"/>
          <c:showCatName val="0"/>
          <c:showSerName val="0"/>
          <c:showPercent val="0"/>
          <c:showBubbleSize val="0"/>
        </c:dLbls>
        <c:gapWidth val="50"/>
        <c:overlap val="100"/>
        <c:axId val="289617408"/>
        <c:axId val="289618944"/>
      </c:barChart>
      <c:catAx>
        <c:axId val="28961740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618944"/>
        <c:crosses val="autoZero"/>
        <c:auto val="1"/>
        <c:lblAlgn val="ctr"/>
        <c:lblOffset val="100"/>
        <c:noMultiLvlLbl val="0"/>
      </c:catAx>
      <c:valAx>
        <c:axId val="28961894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617408"/>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FC31-42C6-8F95-7606B71E6BE5}"/>
              </c:ext>
            </c:extLst>
          </c:dPt>
          <c:dPt>
            <c:idx val="1"/>
            <c:bubble3D val="0"/>
            <c:spPr>
              <a:solidFill>
                <a:schemeClr val="accent2"/>
              </a:solidFill>
            </c:spPr>
            <c:extLst>
              <c:ext xmlns:c16="http://schemas.microsoft.com/office/drawing/2014/chart" uri="{C3380CC4-5D6E-409C-BE32-E72D297353CC}">
                <c16:uniqueId val="{00000003-FC31-42C6-8F95-7606B71E6BE5}"/>
              </c:ext>
            </c:extLst>
          </c:dPt>
          <c:dPt>
            <c:idx val="2"/>
            <c:bubble3D val="0"/>
            <c:spPr>
              <a:solidFill>
                <a:schemeClr val="accent3"/>
              </a:solidFill>
            </c:spPr>
            <c:extLst>
              <c:ext xmlns:c16="http://schemas.microsoft.com/office/drawing/2014/chart" uri="{C3380CC4-5D6E-409C-BE32-E72D297353CC}">
                <c16:uniqueId val="{00000005-FC31-42C6-8F95-7606B71E6BE5}"/>
              </c:ext>
            </c:extLst>
          </c:dPt>
          <c:dPt>
            <c:idx val="3"/>
            <c:bubble3D val="0"/>
            <c:spPr>
              <a:solidFill>
                <a:schemeClr val="accent4"/>
              </a:solidFill>
            </c:spPr>
            <c:extLst>
              <c:ext xmlns:c16="http://schemas.microsoft.com/office/drawing/2014/chart" uri="{C3380CC4-5D6E-409C-BE32-E72D297353CC}">
                <c16:uniqueId val="{00000007-FC31-42C6-8F95-7606B71E6BE5}"/>
              </c:ext>
            </c:extLst>
          </c:dPt>
          <c:dPt>
            <c:idx val="4"/>
            <c:bubble3D val="0"/>
            <c:spPr>
              <a:solidFill>
                <a:schemeClr val="accent5"/>
              </a:solidFill>
            </c:spPr>
            <c:extLst>
              <c:ext xmlns:c16="http://schemas.microsoft.com/office/drawing/2014/chart" uri="{C3380CC4-5D6E-409C-BE32-E72D297353CC}">
                <c16:uniqueId val="{00000009-FC31-42C6-8F95-7606B71E6BE5}"/>
              </c:ext>
            </c:extLst>
          </c:dPt>
          <c:dPt>
            <c:idx val="5"/>
            <c:bubble3D val="0"/>
            <c:spPr>
              <a:solidFill>
                <a:schemeClr val="accent6"/>
              </a:solidFill>
            </c:spPr>
            <c:extLst>
              <c:ext xmlns:c16="http://schemas.microsoft.com/office/drawing/2014/chart" uri="{C3380CC4-5D6E-409C-BE32-E72D297353CC}">
                <c16:uniqueId val="{0000000B-FC31-42C6-8F95-7606B71E6BE5}"/>
              </c:ext>
            </c:extLst>
          </c:dPt>
          <c:dPt>
            <c:idx val="6"/>
            <c:bubble3D val="0"/>
            <c:spPr>
              <a:solidFill>
                <a:srgbClr val="F0948F"/>
              </a:solidFill>
            </c:spPr>
            <c:extLst>
              <c:ext xmlns:c16="http://schemas.microsoft.com/office/drawing/2014/chart" uri="{C3380CC4-5D6E-409C-BE32-E72D297353CC}">
                <c16:uniqueId val="{0000000D-FC31-42C6-8F95-7606B71E6BE5}"/>
              </c:ext>
            </c:extLst>
          </c:dPt>
          <c:dPt>
            <c:idx val="7"/>
            <c:bubble3D val="0"/>
            <c:spPr>
              <a:solidFill>
                <a:srgbClr val="F7C9C7"/>
              </a:solidFill>
            </c:spPr>
            <c:extLst>
              <c:ext xmlns:c16="http://schemas.microsoft.com/office/drawing/2014/chart" uri="{C3380CC4-5D6E-409C-BE32-E72D297353CC}">
                <c16:uniqueId val="{0000000F-FC31-42C6-8F95-7606B71E6BE5}"/>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FC31-42C6-8F95-7606B71E6BE5}"/>
            </c:ext>
          </c:extLst>
        </c:ser>
        <c:ser>
          <c:idx val="2"/>
          <c:order val="1"/>
          <c:dPt>
            <c:idx val="0"/>
            <c:bubble3D val="0"/>
            <c:spPr>
              <a:solidFill>
                <a:schemeClr val="accent1"/>
              </a:solidFill>
            </c:spPr>
            <c:extLst>
              <c:ext xmlns:c16="http://schemas.microsoft.com/office/drawing/2014/chart" uri="{C3380CC4-5D6E-409C-BE32-E72D297353CC}">
                <c16:uniqueId val="{00000012-FC31-42C6-8F95-7606B71E6BE5}"/>
              </c:ext>
            </c:extLst>
          </c:dPt>
          <c:dPt>
            <c:idx val="1"/>
            <c:bubble3D val="0"/>
            <c:spPr>
              <a:solidFill>
                <a:schemeClr val="accent2"/>
              </a:solidFill>
            </c:spPr>
            <c:extLst>
              <c:ext xmlns:c16="http://schemas.microsoft.com/office/drawing/2014/chart" uri="{C3380CC4-5D6E-409C-BE32-E72D297353CC}">
                <c16:uniqueId val="{00000014-FC31-42C6-8F95-7606B71E6BE5}"/>
              </c:ext>
            </c:extLst>
          </c:dPt>
          <c:dPt>
            <c:idx val="2"/>
            <c:bubble3D val="0"/>
            <c:spPr>
              <a:solidFill>
                <a:schemeClr val="accent3"/>
              </a:solidFill>
            </c:spPr>
            <c:extLst>
              <c:ext xmlns:c16="http://schemas.microsoft.com/office/drawing/2014/chart" uri="{C3380CC4-5D6E-409C-BE32-E72D297353CC}">
                <c16:uniqueId val="{00000016-FC31-42C6-8F95-7606B71E6BE5}"/>
              </c:ext>
            </c:extLst>
          </c:dPt>
          <c:dPt>
            <c:idx val="3"/>
            <c:bubble3D val="0"/>
            <c:spPr>
              <a:solidFill>
                <a:schemeClr val="accent4"/>
              </a:solidFill>
            </c:spPr>
            <c:extLst>
              <c:ext xmlns:c16="http://schemas.microsoft.com/office/drawing/2014/chart" uri="{C3380CC4-5D6E-409C-BE32-E72D297353CC}">
                <c16:uniqueId val="{00000018-FC31-42C6-8F95-7606B71E6BE5}"/>
              </c:ext>
            </c:extLst>
          </c:dPt>
          <c:dPt>
            <c:idx val="4"/>
            <c:bubble3D val="0"/>
            <c:spPr>
              <a:solidFill>
                <a:schemeClr val="accent5"/>
              </a:solidFill>
            </c:spPr>
            <c:extLst>
              <c:ext xmlns:c16="http://schemas.microsoft.com/office/drawing/2014/chart" uri="{C3380CC4-5D6E-409C-BE32-E72D297353CC}">
                <c16:uniqueId val="{0000001A-FC31-42C6-8F95-7606B71E6BE5}"/>
              </c:ext>
            </c:extLst>
          </c:dPt>
          <c:dPt>
            <c:idx val="5"/>
            <c:bubble3D val="0"/>
            <c:spPr>
              <a:solidFill>
                <a:schemeClr val="accent6"/>
              </a:solidFill>
            </c:spPr>
            <c:extLst>
              <c:ext xmlns:c16="http://schemas.microsoft.com/office/drawing/2014/chart" uri="{C3380CC4-5D6E-409C-BE32-E72D297353CC}">
                <c16:uniqueId val="{0000001C-FC31-42C6-8F95-7606B71E6BE5}"/>
              </c:ext>
            </c:extLst>
          </c:dPt>
          <c:dPt>
            <c:idx val="6"/>
            <c:bubble3D val="0"/>
            <c:spPr>
              <a:solidFill>
                <a:srgbClr val="F0948F"/>
              </a:solidFill>
            </c:spPr>
            <c:extLst>
              <c:ext xmlns:c16="http://schemas.microsoft.com/office/drawing/2014/chart" uri="{C3380CC4-5D6E-409C-BE32-E72D297353CC}">
                <c16:uniqueId val="{0000001E-FC31-42C6-8F95-7606B71E6BE5}"/>
              </c:ext>
            </c:extLst>
          </c:dPt>
          <c:dPt>
            <c:idx val="7"/>
            <c:bubble3D val="0"/>
            <c:spPr>
              <a:solidFill>
                <a:srgbClr val="F7C9C7"/>
              </a:solidFill>
            </c:spPr>
            <c:extLst>
              <c:ext xmlns:c16="http://schemas.microsoft.com/office/drawing/2014/chart" uri="{C3380CC4-5D6E-409C-BE32-E72D297353CC}">
                <c16:uniqueId val="{00000020-FC31-42C6-8F95-7606B71E6BE5}"/>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FC31-42C6-8F95-7606B71E6BE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AE4-49DD-8DD0-BF2FD334776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AE4-49DD-8DD0-BF2FD334776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AE4-49DD-8DD0-BF2FD334776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AE4-49DD-8DD0-BF2FD334776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AE4-49DD-8DD0-BF2FD334776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AE4-49DD-8DD0-BF2FD334776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AE4-49DD-8DD0-BF2FD334776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AE4-49DD-8DD0-BF2FD334776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AE4-49DD-8DD0-BF2FD334776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AE4-49DD-8DD0-BF2FD334776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AE4-49DD-8DD0-BF2FD3347764}"/>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AE4-49DD-8DD0-BF2FD334776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AE4-49DD-8DD0-BF2FD334776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AE4-49DD-8DD0-BF2FD334776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AE4-49DD-8DD0-BF2FD334776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AE4-49DD-8DD0-BF2FD334776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1.0950515117817302E-3"/>
          <c:y val="0"/>
        </c:manualLayout>
      </c:layout>
      <c:overlay val="0"/>
    </c:title>
    <c:autoTitleDeleted val="0"/>
    <c:plotArea>
      <c:layout>
        <c:manualLayout>
          <c:layoutTarget val="inner"/>
          <c:xMode val="edge"/>
          <c:yMode val="edge"/>
          <c:x val="8.8999975598373637E-2"/>
          <c:y val="0.29248122646279789"/>
          <c:w val="0.58899387519178148"/>
          <c:h val="0.53942642318683287"/>
        </c:manualLayout>
      </c:layout>
      <c:barChart>
        <c:barDir val="col"/>
        <c:grouping val="stacked"/>
        <c:varyColors val="0"/>
        <c:ser>
          <c:idx val="0"/>
          <c:order val="0"/>
          <c:tx>
            <c:strRef>
              <c:f>'8.12'!$A$28</c:f>
              <c:strCache>
                <c:ptCount val="1"/>
                <c:pt idx="0">
                  <c:v>Průmysl</c:v>
                </c:pt>
              </c:strCache>
            </c:strRef>
          </c:tx>
          <c:invertIfNegative val="0"/>
          <c:cat>
            <c:strRef>
              <c:f>'8.12'!$C$38:$E$38</c:f>
              <c:strCache>
                <c:ptCount val="3"/>
                <c:pt idx="0">
                  <c:v>Leden</c:v>
                </c:pt>
                <c:pt idx="1">
                  <c:v>Únor</c:v>
                </c:pt>
                <c:pt idx="2">
                  <c:v>Březen</c:v>
                </c:pt>
              </c:strCache>
            </c:strRef>
          </c:cat>
          <c:val>
            <c:numRef>
              <c:f>('8.12'!$B$28,'8.12'!$D$28,'8.12'!$F$28)</c:f>
              <c:numCache>
                <c:formatCode>#,##0.0</c:formatCode>
                <c:ptCount val="3"/>
                <c:pt idx="0">
                  <c:v>539670.57400000002</c:v>
                </c:pt>
                <c:pt idx="1">
                  <c:v>497261.72399999999</c:v>
                </c:pt>
                <c:pt idx="2">
                  <c:v>532705.946</c:v>
                </c:pt>
              </c:numCache>
            </c:numRef>
          </c:val>
          <c:extLst>
            <c:ext xmlns:c16="http://schemas.microsoft.com/office/drawing/2014/chart" uri="{C3380CC4-5D6E-409C-BE32-E72D297353CC}">
              <c16:uniqueId val="{00000000-72DF-4AAF-B273-0CD73148B88E}"/>
            </c:ext>
          </c:extLst>
        </c:ser>
        <c:ser>
          <c:idx val="1"/>
          <c:order val="1"/>
          <c:tx>
            <c:strRef>
              <c:f>'8.12'!$A$29</c:f>
              <c:strCache>
                <c:ptCount val="1"/>
                <c:pt idx="0">
                  <c:v>Energetika</c:v>
                </c:pt>
              </c:strCache>
            </c:strRef>
          </c:tx>
          <c:invertIfNegative val="0"/>
          <c:cat>
            <c:strRef>
              <c:f>'8.12'!$C$38:$E$38</c:f>
              <c:strCache>
                <c:ptCount val="3"/>
                <c:pt idx="0">
                  <c:v>Leden</c:v>
                </c:pt>
                <c:pt idx="1">
                  <c:v>Únor</c:v>
                </c:pt>
                <c:pt idx="2">
                  <c:v>Březen</c:v>
                </c:pt>
              </c:strCache>
            </c:strRef>
          </c:cat>
          <c:val>
            <c:numRef>
              <c:f>('8.12'!$B$29,'8.12'!$D$29,'8.12'!$F$29)</c:f>
              <c:numCache>
                <c:formatCode>#,##0.0</c:formatCode>
                <c:ptCount val="3"/>
                <c:pt idx="0">
                  <c:v>34654.67</c:v>
                </c:pt>
                <c:pt idx="1">
                  <c:v>2117.4359999999997</c:v>
                </c:pt>
                <c:pt idx="2">
                  <c:v>56263.48</c:v>
                </c:pt>
              </c:numCache>
            </c:numRef>
          </c:val>
          <c:extLst>
            <c:ext xmlns:c16="http://schemas.microsoft.com/office/drawing/2014/chart" uri="{C3380CC4-5D6E-409C-BE32-E72D297353CC}">
              <c16:uniqueId val="{00000001-72DF-4AAF-B273-0CD73148B88E}"/>
            </c:ext>
          </c:extLst>
        </c:ser>
        <c:ser>
          <c:idx val="2"/>
          <c:order val="2"/>
          <c:tx>
            <c:strRef>
              <c:f>'8.12'!$A$30</c:f>
              <c:strCache>
                <c:ptCount val="1"/>
                <c:pt idx="0">
                  <c:v>Doprava</c:v>
                </c:pt>
              </c:strCache>
            </c:strRef>
          </c:tx>
          <c:invertIfNegative val="0"/>
          <c:cat>
            <c:strRef>
              <c:f>'8.12'!$C$38:$E$38</c:f>
              <c:strCache>
                <c:ptCount val="3"/>
                <c:pt idx="0">
                  <c:v>Leden</c:v>
                </c:pt>
                <c:pt idx="1">
                  <c:v>Únor</c:v>
                </c:pt>
                <c:pt idx="2">
                  <c:v>Březen</c:v>
                </c:pt>
              </c:strCache>
            </c:strRef>
          </c:cat>
          <c:val>
            <c:numRef>
              <c:f>('8.12'!$B$30,'8.12'!$D$30,'8.12'!$F$30)</c:f>
              <c:numCache>
                <c:formatCode>#,##0.0</c:formatCode>
                <c:ptCount val="3"/>
                <c:pt idx="0">
                  <c:v>3248.26</c:v>
                </c:pt>
                <c:pt idx="1">
                  <c:v>2918.0170000000003</c:v>
                </c:pt>
                <c:pt idx="2">
                  <c:v>2444.5610000000001</c:v>
                </c:pt>
              </c:numCache>
            </c:numRef>
          </c:val>
          <c:extLst>
            <c:ext xmlns:c16="http://schemas.microsoft.com/office/drawing/2014/chart" uri="{C3380CC4-5D6E-409C-BE32-E72D297353CC}">
              <c16:uniqueId val="{00000002-72DF-4AAF-B273-0CD73148B88E}"/>
            </c:ext>
          </c:extLst>
        </c:ser>
        <c:ser>
          <c:idx val="3"/>
          <c:order val="3"/>
          <c:tx>
            <c:strRef>
              <c:f>'8.12'!$A$31</c:f>
              <c:strCache>
                <c:ptCount val="1"/>
                <c:pt idx="0">
                  <c:v>Stavebnictví</c:v>
                </c:pt>
              </c:strCache>
            </c:strRef>
          </c:tx>
          <c:invertIfNegative val="0"/>
          <c:cat>
            <c:strRef>
              <c:f>'8.12'!$C$38:$E$38</c:f>
              <c:strCache>
                <c:ptCount val="3"/>
                <c:pt idx="0">
                  <c:v>Leden</c:v>
                </c:pt>
                <c:pt idx="1">
                  <c:v>Únor</c:v>
                </c:pt>
                <c:pt idx="2">
                  <c:v>Březen</c:v>
                </c:pt>
              </c:strCache>
            </c:strRef>
          </c:cat>
          <c:val>
            <c:numRef>
              <c:f>('8.12'!$B$31,'8.12'!$D$31,'8.12'!$F$31)</c:f>
              <c:numCache>
                <c:formatCode>#,##0.0</c:formatCode>
                <c:ptCount val="3"/>
                <c:pt idx="0">
                  <c:v>133.01</c:v>
                </c:pt>
                <c:pt idx="1">
                  <c:v>121</c:v>
                </c:pt>
                <c:pt idx="2">
                  <c:v>107</c:v>
                </c:pt>
              </c:numCache>
            </c:numRef>
          </c:val>
          <c:extLst>
            <c:ext xmlns:c16="http://schemas.microsoft.com/office/drawing/2014/chart" uri="{C3380CC4-5D6E-409C-BE32-E72D297353CC}">
              <c16:uniqueId val="{00000003-72DF-4AAF-B273-0CD73148B88E}"/>
            </c:ext>
          </c:extLst>
        </c:ser>
        <c:ser>
          <c:idx val="4"/>
          <c:order val="4"/>
          <c:tx>
            <c:strRef>
              <c:f>'8.12'!$A$32</c:f>
              <c:strCache>
                <c:ptCount val="1"/>
                <c:pt idx="0">
                  <c:v>Zemědělství a lesnictví</c:v>
                </c:pt>
              </c:strCache>
            </c:strRef>
          </c:tx>
          <c:invertIfNegative val="0"/>
          <c:cat>
            <c:strRef>
              <c:f>'8.12'!$C$38:$E$38</c:f>
              <c:strCache>
                <c:ptCount val="3"/>
                <c:pt idx="0">
                  <c:v>Leden</c:v>
                </c:pt>
                <c:pt idx="1">
                  <c:v>Únor</c:v>
                </c:pt>
                <c:pt idx="2">
                  <c:v>Březen</c:v>
                </c:pt>
              </c:strCache>
            </c:strRef>
          </c:cat>
          <c:val>
            <c:numRef>
              <c:f>('8.12'!$B$32,'8.12'!$D$32,'8.12'!$F$32)</c:f>
              <c:numCache>
                <c:formatCode>#,##0.0</c:formatCode>
                <c:ptCount val="3"/>
                <c:pt idx="0">
                  <c:v>1484.491</c:v>
                </c:pt>
                <c:pt idx="1">
                  <c:v>1744.2730000000001</c:v>
                </c:pt>
                <c:pt idx="2">
                  <c:v>1040.44</c:v>
                </c:pt>
              </c:numCache>
            </c:numRef>
          </c:val>
          <c:extLst>
            <c:ext xmlns:c16="http://schemas.microsoft.com/office/drawing/2014/chart" uri="{C3380CC4-5D6E-409C-BE32-E72D297353CC}">
              <c16:uniqueId val="{00000004-72DF-4AAF-B273-0CD73148B88E}"/>
            </c:ext>
          </c:extLst>
        </c:ser>
        <c:ser>
          <c:idx val="5"/>
          <c:order val="5"/>
          <c:tx>
            <c:strRef>
              <c:f>'8.12'!$A$33</c:f>
              <c:strCache>
                <c:ptCount val="1"/>
                <c:pt idx="0">
                  <c:v>Domácnosti</c:v>
                </c:pt>
              </c:strCache>
            </c:strRef>
          </c:tx>
          <c:spPr>
            <a:solidFill>
              <a:schemeClr val="accent6"/>
            </a:solidFill>
          </c:spPr>
          <c:invertIfNegative val="0"/>
          <c:cat>
            <c:strRef>
              <c:f>'8.12'!$C$38:$E$38</c:f>
              <c:strCache>
                <c:ptCount val="3"/>
                <c:pt idx="0">
                  <c:v>Leden</c:v>
                </c:pt>
                <c:pt idx="1">
                  <c:v>Únor</c:v>
                </c:pt>
                <c:pt idx="2">
                  <c:v>Březen</c:v>
                </c:pt>
              </c:strCache>
            </c:strRef>
          </c:cat>
          <c:val>
            <c:numRef>
              <c:f>('8.12'!$B$33,'8.12'!$D$33,'8.12'!$F$33)</c:f>
              <c:numCache>
                <c:formatCode>#,##0.0</c:formatCode>
                <c:ptCount val="3"/>
                <c:pt idx="0">
                  <c:v>327331.50600000011</c:v>
                </c:pt>
                <c:pt idx="1">
                  <c:v>317213.62599999999</c:v>
                </c:pt>
                <c:pt idx="2">
                  <c:v>279027.95600000001</c:v>
                </c:pt>
              </c:numCache>
            </c:numRef>
          </c:val>
          <c:extLst>
            <c:ext xmlns:c16="http://schemas.microsoft.com/office/drawing/2014/chart" uri="{C3380CC4-5D6E-409C-BE32-E72D297353CC}">
              <c16:uniqueId val="{00000005-72DF-4AAF-B273-0CD73148B88E}"/>
            </c:ext>
          </c:extLst>
        </c:ser>
        <c:ser>
          <c:idx val="6"/>
          <c:order val="6"/>
          <c:tx>
            <c:strRef>
              <c:f>'8.12'!$A$34</c:f>
              <c:strCache>
                <c:ptCount val="1"/>
                <c:pt idx="0">
                  <c:v>Obchod, služby, školství, zdravotnictví</c:v>
                </c:pt>
              </c:strCache>
            </c:strRef>
          </c:tx>
          <c:spPr>
            <a:solidFill>
              <a:srgbClr val="F0948F"/>
            </a:solidFill>
          </c:spPr>
          <c:invertIfNegative val="0"/>
          <c:cat>
            <c:strRef>
              <c:f>'8.12'!$C$38:$E$38</c:f>
              <c:strCache>
                <c:ptCount val="3"/>
                <c:pt idx="0">
                  <c:v>Leden</c:v>
                </c:pt>
                <c:pt idx="1">
                  <c:v>Únor</c:v>
                </c:pt>
                <c:pt idx="2">
                  <c:v>Březen</c:v>
                </c:pt>
              </c:strCache>
            </c:strRef>
          </c:cat>
          <c:val>
            <c:numRef>
              <c:f>('8.12'!$B$34,'8.12'!$D$34,'8.12'!$F$34)</c:f>
              <c:numCache>
                <c:formatCode>#,##0.0</c:formatCode>
                <c:ptCount val="3"/>
                <c:pt idx="0">
                  <c:v>144283.52000000002</c:v>
                </c:pt>
                <c:pt idx="1">
                  <c:v>139547.90100000004</c:v>
                </c:pt>
                <c:pt idx="2">
                  <c:v>124585.68999999999</c:v>
                </c:pt>
              </c:numCache>
            </c:numRef>
          </c:val>
          <c:extLst>
            <c:ext xmlns:c16="http://schemas.microsoft.com/office/drawing/2014/chart" uri="{C3380CC4-5D6E-409C-BE32-E72D297353CC}">
              <c16:uniqueId val="{00000006-72DF-4AAF-B273-0CD73148B88E}"/>
            </c:ext>
          </c:extLst>
        </c:ser>
        <c:ser>
          <c:idx val="7"/>
          <c:order val="7"/>
          <c:tx>
            <c:strRef>
              <c:f>'8.12'!$A$35</c:f>
              <c:strCache>
                <c:ptCount val="1"/>
                <c:pt idx="0">
                  <c:v>Ostatní</c:v>
                </c:pt>
              </c:strCache>
            </c:strRef>
          </c:tx>
          <c:spPr>
            <a:solidFill>
              <a:srgbClr val="F7C9C7"/>
            </a:solidFill>
          </c:spPr>
          <c:invertIfNegative val="0"/>
          <c:cat>
            <c:strRef>
              <c:f>'8.12'!$C$38:$E$38</c:f>
              <c:strCache>
                <c:ptCount val="3"/>
                <c:pt idx="0">
                  <c:v>Leden</c:v>
                </c:pt>
                <c:pt idx="1">
                  <c:v>Únor</c:v>
                </c:pt>
                <c:pt idx="2">
                  <c:v>Březen</c:v>
                </c:pt>
              </c:strCache>
            </c:strRef>
          </c:cat>
          <c:val>
            <c:numRef>
              <c:f>('8.12'!$B$35,'8.12'!$D$35,'8.12'!$F$35)</c:f>
              <c:numCache>
                <c:formatCode>#,##0.0</c:formatCode>
                <c:ptCount val="3"/>
                <c:pt idx="0">
                  <c:v>2860.683</c:v>
                </c:pt>
                <c:pt idx="1">
                  <c:v>2369.6690000000003</c:v>
                </c:pt>
                <c:pt idx="2">
                  <c:v>2361.8910000000001</c:v>
                </c:pt>
              </c:numCache>
            </c:numRef>
          </c:val>
          <c:extLst>
            <c:ext xmlns:c16="http://schemas.microsoft.com/office/drawing/2014/chart" uri="{C3380CC4-5D6E-409C-BE32-E72D297353CC}">
              <c16:uniqueId val="{00000007-72DF-4AAF-B273-0CD73148B88E}"/>
            </c:ext>
          </c:extLst>
        </c:ser>
        <c:dLbls>
          <c:showLegendKey val="0"/>
          <c:showVal val="0"/>
          <c:showCatName val="0"/>
          <c:showSerName val="0"/>
          <c:showPercent val="0"/>
          <c:showBubbleSize val="0"/>
        </c:dLbls>
        <c:gapWidth val="50"/>
        <c:overlap val="100"/>
        <c:axId val="290162944"/>
        <c:axId val="290172928"/>
      </c:barChart>
      <c:catAx>
        <c:axId val="29016294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172928"/>
        <c:crosses val="autoZero"/>
        <c:auto val="1"/>
        <c:lblAlgn val="ctr"/>
        <c:lblOffset val="100"/>
        <c:noMultiLvlLbl val="0"/>
      </c:catAx>
      <c:valAx>
        <c:axId val="290172928"/>
        <c:scaling>
          <c:orientation val="minMax"/>
          <c:max val="25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0162944"/>
        <c:crosses val="autoZero"/>
        <c:crossBetween val="between"/>
        <c:majorUnit val="5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solidFill>
                  <a:schemeClr val="tx2"/>
                </a:solidFill>
              </a:defRPr>
            </a:pPr>
            <a:r>
              <a:rPr lang="cs-CZ" sz="1000">
                <a:solidFill>
                  <a:schemeClr val="tx2"/>
                </a:solidFill>
              </a:rPr>
              <a:t>Podíl v ČR</a:t>
            </a:r>
          </a:p>
        </c:rich>
      </c:tx>
      <c:layout>
        <c:manualLayout>
          <c:xMode val="edge"/>
          <c:yMode val="edge"/>
          <c:x val="5.1553002128805394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'8.12'!$A$38</c:f>
              <c:strCache>
                <c:ptCount val="1"/>
                <c:pt idx="0">
                  <c:v>Instalovaný výkon</c:v>
                </c:pt>
              </c:strCache>
            </c:strRef>
          </c:tx>
          <c:invertIfNegative val="0"/>
          <c:val>
            <c:numRef>
              <c:f>'8.12'!$B$38</c:f>
              <c:numCache>
                <c:formatCode>0.0%</c:formatCode>
                <c:ptCount val="1"/>
                <c:pt idx="0">
                  <c:v>0.11623487452232217</c:v>
                </c:pt>
              </c:numCache>
            </c:numRef>
          </c:val>
          <c:extLst>
            <c:ext xmlns:c16="http://schemas.microsoft.com/office/drawing/2014/chart" uri="{C3380CC4-5D6E-409C-BE32-E72D297353CC}">
              <c16:uniqueId val="{00000000-4E36-46C0-A91E-7D3667508618}"/>
            </c:ext>
          </c:extLst>
        </c:ser>
        <c:ser>
          <c:idx val="1"/>
          <c:order val="1"/>
          <c:tx>
            <c:strRef>
              <c:f>'8.12'!$A$39</c:f>
              <c:strCache>
                <c:ptCount val="1"/>
                <c:pt idx="0">
                  <c:v>Výroba tepla brutto</c:v>
                </c:pt>
              </c:strCache>
            </c:strRef>
          </c:tx>
          <c:invertIfNegative val="0"/>
          <c:val>
            <c:numRef>
              <c:f>'8.12'!$B$39</c:f>
              <c:numCache>
                <c:formatCode>0.0%</c:formatCode>
                <c:ptCount val="1"/>
                <c:pt idx="0">
                  <c:v>0.17801219516064848</c:v>
                </c:pt>
              </c:numCache>
            </c:numRef>
          </c:val>
          <c:extLst>
            <c:ext xmlns:c16="http://schemas.microsoft.com/office/drawing/2014/chart" uri="{C3380CC4-5D6E-409C-BE32-E72D297353CC}">
              <c16:uniqueId val="{00000001-4E36-46C0-A91E-7D3667508618}"/>
            </c:ext>
          </c:extLst>
        </c:ser>
        <c:ser>
          <c:idx val="2"/>
          <c:order val="2"/>
          <c:tx>
            <c:strRef>
              <c:f>'8.12'!$A$40</c:f>
              <c:strCache>
                <c:ptCount val="1"/>
                <c:pt idx="0">
                  <c:v>Dodávky tepla</c:v>
                </c:pt>
              </c:strCache>
            </c:strRef>
          </c:tx>
          <c:invertIfNegative val="0"/>
          <c:val>
            <c:numRef>
              <c:f>'8.12'!$B$40</c:f>
              <c:numCache>
                <c:formatCode>0.0%</c:formatCode>
                <c:ptCount val="1"/>
                <c:pt idx="0">
                  <c:v>0.22311532933188696</c:v>
                </c:pt>
              </c:numCache>
            </c:numRef>
          </c:val>
          <c:extLst>
            <c:ext xmlns:c16="http://schemas.microsoft.com/office/drawing/2014/chart" uri="{C3380CC4-5D6E-409C-BE32-E72D297353CC}">
              <c16:uniqueId val="{00000002-4E36-46C0-A91E-7D3667508618}"/>
            </c:ext>
          </c:extLst>
        </c:ser>
        <c:dLbls>
          <c:showLegendKey val="0"/>
          <c:showVal val="0"/>
          <c:showCatName val="0"/>
          <c:showSerName val="0"/>
          <c:showPercent val="0"/>
          <c:showBubbleSize val="0"/>
        </c:dLbls>
        <c:gapWidth val="150"/>
        <c:axId val="290195712"/>
        <c:axId val="290209792"/>
      </c:barChart>
      <c:catAx>
        <c:axId val="290195712"/>
        <c:scaling>
          <c:orientation val="maxMin"/>
        </c:scaling>
        <c:delete val="0"/>
        <c:axPos val="l"/>
        <c:numFmt formatCode="General" sourceLinked="1"/>
        <c:majorTickMark val="none"/>
        <c:minorTickMark val="none"/>
        <c:tickLblPos val="none"/>
        <c:crossAx val="290209792"/>
        <c:crosses val="autoZero"/>
        <c:auto val="1"/>
        <c:lblAlgn val="ctr"/>
        <c:lblOffset val="100"/>
        <c:noMultiLvlLbl val="0"/>
      </c:catAx>
      <c:valAx>
        <c:axId val="290209792"/>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90195712"/>
        <c:crosses val="max"/>
        <c:crossBetween val="between"/>
        <c:majorUnit val="0.1"/>
      </c:valAx>
    </c:plotArea>
    <c:legend>
      <c:legendPos val="b"/>
      <c:layout>
        <c:manualLayout>
          <c:xMode val="edge"/>
          <c:yMode val="edge"/>
          <c:x val="1.5162396231415507E-3"/>
          <c:y val="0.75512807259673831"/>
          <c:w val="0.64728171500523457"/>
          <c:h val="0.2448719274032616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3.2947773685037055E-3"/>
          <c:y val="0"/>
        </c:manualLayout>
      </c:layout>
      <c:overlay val="0"/>
    </c:title>
    <c:autoTitleDeleted val="0"/>
    <c:plotArea>
      <c:layout/>
      <c:barChart>
        <c:barDir val="col"/>
        <c:grouping val="stacked"/>
        <c:varyColors val="0"/>
        <c:ser>
          <c:idx val="0"/>
          <c:order val="0"/>
          <c:tx>
            <c:strRef>
              <c:f>'8.12'!$A$10</c:f>
              <c:strCache>
                <c:ptCount val="1"/>
                <c:pt idx="0">
                  <c:v>Biomasa</c:v>
                </c:pt>
              </c:strCache>
            </c:strRef>
          </c:tx>
          <c:spPr>
            <a:solidFill>
              <a:srgbClr val="23315F"/>
            </a:solidFill>
          </c:spPr>
          <c:invertIfNegative val="0"/>
          <c:cat>
            <c:strRef>
              <c:f>'8.12'!$C$38:$E$38</c:f>
              <c:strCache>
                <c:ptCount val="3"/>
                <c:pt idx="0">
                  <c:v>Leden</c:v>
                </c:pt>
                <c:pt idx="1">
                  <c:v>Únor</c:v>
                </c:pt>
                <c:pt idx="2">
                  <c:v>Březen</c:v>
                </c:pt>
              </c:strCache>
            </c:strRef>
          </c:cat>
          <c:val>
            <c:numRef>
              <c:f>('8.12'!$B$10,'8.12'!$D$10,'8.12'!$F$10)</c:f>
              <c:numCache>
                <c:formatCode>#,##0.0</c:formatCode>
                <c:ptCount val="3"/>
                <c:pt idx="0">
                  <c:v>133676.39600000001</c:v>
                </c:pt>
                <c:pt idx="1">
                  <c:v>149254.42099999997</c:v>
                </c:pt>
                <c:pt idx="2">
                  <c:v>143805.49799999999</c:v>
                </c:pt>
              </c:numCache>
            </c:numRef>
          </c:val>
          <c:extLst>
            <c:ext xmlns:c16="http://schemas.microsoft.com/office/drawing/2014/chart" uri="{C3380CC4-5D6E-409C-BE32-E72D297353CC}">
              <c16:uniqueId val="{00000000-2D92-4281-A4C1-DC17004EBD29}"/>
            </c:ext>
          </c:extLst>
        </c:ser>
        <c:ser>
          <c:idx val="1"/>
          <c:order val="1"/>
          <c:tx>
            <c:strRef>
              <c:f>'8.12'!$A$11</c:f>
              <c:strCache>
                <c:ptCount val="1"/>
                <c:pt idx="0">
                  <c:v>Bioplyn</c:v>
                </c:pt>
              </c:strCache>
            </c:strRef>
          </c:tx>
          <c:spPr>
            <a:solidFill>
              <a:srgbClr val="5A6588"/>
            </a:solidFill>
          </c:spPr>
          <c:invertIfNegative val="0"/>
          <c:cat>
            <c:strRef>
              <c:f>'8.12'!$C$38:$E$38</c:f>
              <c:strCache>
                <c:ptCount val="3"/>
                <c:pt idx="0">
                  <c:v>Leden</c:v>
                </c:pt>
                <c:pt idx="1">
                  <c:v>Únor</c:v>
                </c:pt>
                <c:pt idx="2">
                  <c:v>Březen</c:v>
                </c:pt>
              </c:strCache>
            </c:strRef>
          </c:cat>
          <c:val>
            <c:numRef>
              <c:f>('8.12'!$B$11,'8.12'!$D$11,'8.12'!$F$11)</c:f>
              <c:numCache>
                <c:formatCode>#,##0.0</c:formatCode>
                <c:ptCount val="3"/>
                <c:pt idx="0">
                  <c:v>4139.8279999999995</c:v>
                </c:pt>
                <c:pt idx="1">
                  <c:v>4166.5460000000003</c:v>
                </c:pt>
                <c:pt idx="2">
                  <c:v>3739.567</c:v>
                </c:pt>
              </c:numCache>
            </c:numRef>
          </c:val>
          <c:extLst>
            <c:ext xmlns:c16="http://schemas.microsoft.com/office/drawing/2014/chart" uri="{C3380CC4-5D6E-409C-BE32-E72D297353CC}">
              <c16:uniqueId val="{00000001-2D92-4281-A4C1-DC17004EBD29}"/>
            </c:ext>
          </c:extLst>
        </c:ser>
        <c:ser>
          <c:idx val="2"/>
          <c:order val="2"/>
          <c:tx>
            <c:strRef>
              <c:f>'8.12'!$A$12</c:f>
              <c:strCache>
                <c:ptCount val="1"/>
                <c:pt idx="0">
                  <c:v>Černé uhlí</c:v>
                </c:pt>
              </c:strCache>
            </c:strRef>
          </c:tx>
          <c:spPr>
            <a:solidFill>
              <a:srgbClr val="9198B0"/>
            </a:solidFill>
          </c:spPr>
          <c:invertIfNegative val="0"/>
          <c:cat>
            <c:strRef>
              <c:f>'8.12'!$C$38:$E$38</c:f>
              <c:strCache>
                <c:ptCount val="3"/>
                <c:pt idx="0">
                  <c:v>Leden</c:v>
                </c:pt>
                <c:pt idx="1">
                  <c:v>Únor</c:v>
                </c:pt>
                <c:pt idx="2">
                  <c:v>Březen</c:v>
                </c:pt>
              </c:strCache>
            </c:strRef>
          </c:cat>
          <c:val>
            <c:numRef>
              <c:f>('8.12'!$B$12,'8.12'!$D$12,'8.12'!$F$12)</c:f>
              <c:numCache>
                <c:formatCode>#,##0.0</c:formatCode>
                <c:ptCount val="3"/>
                <c:pt idx="0">
                  <c:v>0</c:v>
                </c:pt>
                <c:pt idx="1">
                  <c:v>0</c:v>
                </c:pt>
                <c:pt idx="2">
                  <c:v>0</c:v>
                </c:pt>
              </c:numCache>
            </c:numRef>
          </c:val>
          <c:extLst>
            <c:ext xmlns:c16="http://schemas.microsoft.com/office/drawing/2014/chart" uri="{C3380CC4-5D6E-409C-BE32-E72D297353CC}">
              <c16:uniqueId val="{00000002-2D92-4281-A4C1-DC17004EBD29}"/>
            </c:ext>
          </c:extLst>
        </c:ser>
        <c:ser>
          <c:idx val="3"/>
          <c:order val="3"/>
          <c:tx>
            <c:strRef>
              <c:f>'8.12'!$A$13</c:f>
              <c:strCache>
                <c:ptCount val="1"/>
                <c:pt idx="0">
                  <c:v>Elektrická energie</c:v>
                </c:pt>
              </c:strCache>
            </c:strRef>
          </c:tx>
          <c:spPr>
            <a:solidFill>
              <a:srgbClr val="C8CBD7"/>
            </a:solidFill>
          </c:spPr>
          <c:invertIfNegative val="0"/>
          <c:cat>
            <c:strRef>
              <c:f>'8.12'!$C$38:$E$38</c:f>
              <c:strCache>
                <c:ptCount val="3"/>
                <c:pt idx="0">
                  <c:v>Leden</c:v>
                </c:pt>
                <c:pt idx="1">
                  <c:v>Únor</c:v>
                </c:pt>
                <c:pt idx="2">
                  <c:v>Březen</c:v>
                </c:pt>
              </c:strCache>
            </c:strRef>
          </c:cat>
          <c:val>
            <c:numRef>
              <c:f>('8.12'!$B$13,'8.12'!$D$13,'8.12'!$F$13)</c:f>
              <c:numCache>
                <c:formatCode>#,##0.0</c:formatCode>
                <c:ptCount val="3"/>
                <c:pt idx="0">
                  <c:v>1834.088</c:v>
                </c:pt>
                <c:pt idx="1">
                  <c:v>3515.6680000000001</c:v>
                </c:pt>
                <c:pt idx="2">
                  <c:v>4412.0839999999998</c:v>
                </c:pt>
              </c:numCache>
            </c:numRef>
          </c:val>
          <c:extLst>
            <c:ext xmlns:c16="http://schemas.microsoft.com/office/drawing/2014/chart" uri="{C3380CC4-5D6E-409C-BE32-E72D297353CC}">
              <c16:uniqueId val="{00000003-2D92-4281-A4C1-DC17004EBD29}"/>
            </c:ext>
          </c:extLst>
        </c:ser>
        <c:ser>
          <c:idx val="4"/>
          <c:order val="4"/>
          <c:tx>
            <c:strRef>
              <c:f>'8.12'!$A$14</c:f>
              <c:strCache>
                <c:ptCount val="1"/>
                <c:pt idx="0">
                  <c:v>Energie prostředí (tepelné čerpadlo)</c:v>
                </c:pt>
              </c:strCache>
            </c:strRef>
          </c:tx>
          <c:spPr>
            <a:solidFill>
              <a:srgbClr val="E02C1F"/>
            </a:solidFill>
          </c:spPr>
          <c:invertIfNegative val="0"/>
          <c:cat>
            <c:strRef>
              <c:f>'8.12'!$C$38:$E$38</c:f>
              <c:strCache>
                <c:ptCount val="3"/>
                <c:pt idx="0">
                  <c:v>Leden</c:v>
                </c:pt>
                <c:pt idx="1">
                  <c:v>Únor</c:v>
                </c:pt>
                <c:pt idx="2">
                  <c:v>Březen</c:v>
                </c:pt>
              </c:strCache>
            </c:strRef>
          </c:cat>
          <c:val>
            <c:numRef>
              <c:f>('8.12'!$B$14,'8.12'!$D$14,'8.12'!$F$14)</c:f>
              <c:numCache>
                <c:formatCode>#,##0.0</c:formatCode>
                <c:ptCount val="3"/>
                <c:pt idx="0">
                  <c:v>0</c:v>
                </c:pt>
                <c:pt idx="1">
                  <c:v>0</c:v>
                </c:pt>
                <c:pt idx="2">
                  <c:v>0</c:v>
                </c:pt>
              </c:numCache>
            </c:numRef>
          </c:val>
          <c:extLst>
            <c:ext xmlns:c16="http://schemas.microsoft.com/office/drawing/2014/chart" uri="{C3380CC4-5D6E-409C-BE32-E72D297353CC}">
              <c16:uniqueId val="{00000004-2D92-4281-A4C1-DC17004EBD29}"/>
            </c:ext>
          </c:extLst>
        </c:ser>
        <c:ser>
          <c:idx val="5"/>
          <c:order val="5"/>
          <c:tx>
            <c:strRef>
              <c:f>'8.12'!$A$15</c:f>
              <c:strCache>
                <c:ptCount val="1"/>
                <c:pt idx="0">
                  <c:v>Energie Slunce (solární kolektor)</c:v>
                </c:pt>
              </c:strCache>
            </c:strRef>
          </c:tx>
          <c:spPr>
            <a:solidFill>
              <a:srgbClr val="E86158"/>
            </a:solidFill>
          </c:spPr>
          <c:invertIfNegative val="0"/>
          <c:cat>
            <c:strRef>
              <c:f>'8.12'!$C$38:$E$38</c:f>
              <c:strCache>
                <c:ptCount val="3"/>
                <c:pt idx="0">
                  <c:v>Leden</c:v>
                </c:pt>
                <c:pt idx="1">
                  <c:v>Únor</c:v>
                </c:pt>
                <c:pt idx="2">
                  <c:v>Březen</c:v>
                </c:pt>
              </c:strCache>
            </c:strRef>
          </c:cat>
          <c:val>
            <c:numRef>
              <c:f>('8.12'!$B$15,'8.12'!$D$15,'8.12'!$F$15)</c:f>
              <c:numCache>
                <c:formatCode>#,##0.0</c:formatCode>
                <c:ptCount val="3"/>
                <c:pt idx="0">
                  <c:v>0</c:v>
                </c:pt>
                <c:pt idx="1">
                  <c:v>0</c:v>
                </c:pt>
                <c:pt idx="2">
                  <c:v>0</c:v>
                </c:pt>
              </c:numCache>
            </c:numRef>
          </c:val>
          <c:extLst>
            <c:ext xmlns:c16="http://schemas.microsoft.com/office/drawing/2014/chart" uri="{C3380CC4-5D6E-409C-BE32-E72D297353CC}">
              <c16:uniqueId val="{00000005-2D92-4281-A4C1-DC17004EBD29}"/>
            </c:ext>
          </c:extLst>
        </c:ser>
        <c:ser>
          <c:idx val="6"/>
          <c:order val="6"/>
          <c:tx>
            <c:strRef>
              <c:f>'8.12'!$A$16</c:f>
              <c:strCache>
                <c:ptCount val="1"/>
                <c:pt idx="0">
                  <c:v>Hnědé uhlí</c:v>
                </c:pt>
              </c:strCache>
            </c:strRef>
          </c:tx>
          <c:spPr>
            <a:solidFill>
              <a:srgbClr val="F0948F"/>
            </a:solidFill>
          </c:spPr>
          <c:invertIfNegative val="0"/>
          <c:cat>
            <c:strRef>
              <c:f>'8.12'!$C$38:$E$38</c:f>
              <c:strCache>
                <c:ptCount val="3"/>
                <c:pt idx="0">
                  <c:v>Leden</c:v>
                </c:pt>
                <c:pt idx="1">
                  <c:v>Únor</c:v>
                </c:pt>
                <c:pt idx="2">
                  <c:v>Březen</c:v>
                </c:pt>
              </c:strCache>
            </c:strRef>
          </c:cat>
          <c:val>
            <c:numRef>
              <c:f>('8.12'!$B$16,'8.12'!$D$16,'8.12'!$F$16)</c:f>
              <c:numCache>
                <c:formatCode>#,##0.0</c:formatCode>
                <c:ptCount val="3"/>
                <c:pt idx="0">
                  <c:v>1576607.7560000003</c:v>
                </c:pt>
                <c:pt idx="1">
                  <c:v>1492319.267</c:v>
                </c:pt>
                <c:pt idx="2">
                  <c:v>1318702.7289999998</c:v>
                </c:pt>
              </c:numCache>
            </c:numRef>
          </c:val>
          <c:extLst>
            <c:ext xmlns:c16="http://schemas.microsoft.com/office/drawing/2014/chart" uri="{C3380CC4-5D6E-409C-BE32-E72D297353CC}">
              <c16:uniqueId val="{00000006-2D92-4281-A4C1-DC17004EBD29}"/>
            </c:ext>
          </c:extLst>
        </c:ser>
        <c:ser>
          <c:idx val="7"/>
          <c:order val="7"/>
          <c:tx>
            <c:strRef>
              <c:f>'8.12'!$A$17</c:f>
              <c:strCache>
                <c:ptCount val="1"/>
                <c:pt idx="0">
                  <c:v>Jaderné palivo</c:v>
                </c:pt>
              </c:strCache>
            </c:strRef>
          </c:tx>
          <c:spPr>
            <a:solidFill>
              <a:srgbClr val="F7C9C7"/>
            </a:solidFill>
          </c:spPr>
          <c:invertIfNegative val="0"/>
          <c:cat>
            <c:strRef>
              <c:f>'8.12'!$C$38:$E$38</c:f>
              <c:strCache>
                <c:ptCount val="3"/>
                <c:pt idx="0">
                  <c:v>Leden</c:v>
                </c:pt>
                <c:pt idx="1">
                  <c:v>Únor</c:v>
                </c:pt>
                <c:pt idx="2">
                  <c:v>Březen</c:v>
                </c:pt>
              </c:strCache>
            </c:strRef>
          </c:cat>
          <c:val>
            <c:numRef>
              <c:f>('8.12'!$B$17,'8.12'!$D$17,'8.12'!$F$17)</c:f>
              <c:numCache>
                <c:formatCode>#,##0.0</c:formatCode>
                <c:ptCount val="3"/>
                <c:pt idx="0">
                  <c:v>0</c:v>
                </c:pt>
                <c:pt idx="1">
                  <c:v>0</c:v>
                </c:pt>
                <c:pt idx="2">
                  <c:v>0</c:v>
                </c:pt>
              </c:numCache>
            </c:numRef>
          </c:val>
          <c:extLst>
            <c:ext xmlns:c16="http://schemas.microsoft.com/office/drawing/2014/chart" uri="{C3380CC4-5D6E-409C-BE32-E72D297353CC}">
              <c16:uniqueId val="{00000007-2D92-4281-A4C1-DC17004EBD29}"/>
            </c:ext>
          </c:extLst>
        </c:ser>
        <c:ser>
          <c:idx val="8"/>
          <c:order val="8"/>
          <c:tx>
            <c:strRef>
              <c:f>'8.12'!$A$18</c:f>
              <c:strCache>
                <c:ptCount val="1"/>
                <c:pt idx="0">
                  <c:v>Koks</c:v>
                </c:pt>
              </c:strCache>
            </c:strRef>
          </c:tx>
          <c:spPr>
            <a:solidFill>
              <a:srgbClr val="262626"/>
            </a:solidFill>
          </c:spPr>
          <c:invertIfNegative val="0"/>
          <c:cat>
            <c:strRef>
              <c:f>'8.12'!$C$38:$E$38</c:f>
              <c:strCache>
                <c:ptCount val="3"/>
                <c:pt idx="0">
                  <c:v>Leden</c:v>
                </c:pt>
                <c:pt idx="1">
                  <c:v>Únor</c:v>
                </c:pt>
                <c:pt idx="2">
                  <c:v>Březen</c:v>
                </c:pt>
              </c:strCache>
            </c:strRef>
          </c:cat>
          <c:val>
            <c:numRef>
              <c:f>('8.12'!$B$18,'8.12'!$D$18,'8.12'!$F$18)</c:f>
              <c:numCache>
                <c:formatCode>#,##0.0</c:formatCode>
                <c:ptCount val="3"/>
                <c:pt idx="0">
                  <c:v>0</c:v>
                </c:pt>
                <c:pt idx="1">
                  <c:v>0</c:v>
                </c:pt>
                <c:pt idx="2">
                  <c:v>0</c:v>
                </c:pt>
              </c:numCache>
            </c:numRef>
          </c:val>
          <c:extLst>
            <c:ext xmlns:c16="http://schemas.microsoft.com/office/drawing/2014/chart" uri="{C3380CC4-5D6E-409C-BE32-E72D297353CC}">
              <c16:uniqueId val="{00000008-2D92-4281-A4C1-DC17004EBD29}"/>
            </c:ext>
          </c:extLst>
        </c:ser>
        <c:ser>
          <c:idx val="9"/>
          <c:order val="9"/>
          <c:tx>
            <c:strRef>
              <c:f>'8.12'!$A$19</c:f>
              <c:strCache>
                <c:ptCount val="1"/>
                <c:pt idx="0">
                  <c:v>Odpadní teplo</c:v>
                </c:pt>
              </c:strCache>
            </c:strRef>
          </c:tx>
          <c:spPr>
            <a:solidFill>
              <a:srgbClr val="646363"/>
            </a:solidFill>
          </c:spPr>
          <c:invertIfNegative val="0"/>
          <c:cat>
            <c:strRef>
              <c:f>'8.12'!$C$38:$E$38</c:f>
              <c:strCache>
                <c:ptCount val="3"/>
                <c:pt idx="0">
                  <c:v>Leden</c:v>
                </c:pt>
                <c:pt idx="1">
                  <c:v>Únor</c:v>
                </c:pt>
                <c:pt idx="2">
                  <c:v>Březen</c:v>
                </c:pt>
              </c:strCache>
            </c:strRef>
          </c:cat>
          <c:val>
            <c:numRef>
              <c:f>('8.12'!$B$19,'8.12'!$D$19,'8.12'!$F$19)</c:f>
              <c:numCache>
                <c:formatCode>#,##0.0</c:formatCode>
                <c:ptCount val="3"/>
                <c:pt idx="0">
                  <c:v>667.18799999999999</c:v>
                </c:pt>
                <c:pt idx="1">
                  <c:v>1039.2760000000001</c:v>
                </c:pt>
                <c:pt idx="2">
                  <c:v>1512.713</c:v>
                </c:pt>
              </c:numCache>
            </c:numRef>
          </c:val>
          <c:extLst>
            <c:ext xmlns:c16="http://schemas.microsoft.com/office/drawing/2014/chart" uri="{C3380CC4-5D6E-409C-BE32-E72D297353CC}">
              <c16:uniqueId val="{00000009-2D92-4281-A4C1-DC17004EBD29}"/>
            </c:ext>
          </c:extLst>
        </c:ser>
        <c:ser>
          <c:idx val="10"/>
          <c:order val="10"/>
          <c:tx>
            <c:strRef>
              <c:f>'8.12'!$A$20</c:f>
              <c:strCache>
                <c:ptCount val="1"/>
                <c:pt idx="0">
                  <c:v>Ostatní kapalná paliva</c:v>
                </c:pt>
              </c:strCache>
            </c:strRef>
          </c:tx>
          <c:spPr>
            <a:solidFill>
              <a:srgbClr val="9D9D9C"/>
            </a:solidFill>
          </c:spPr>
          <c:invertIfNegative val="0"/>
          <c:cat>
            <c:strRef>
              <c:f>'8.12'!$C$38:$E$38</c:f>
              <c:strCache>
                <c:ptCount val="3"/>
                <c:pt idx="0">
                  <c:v>Leden</c:v>
                </c:pt>
                <c:pt idx="1">
                  <c:v>Únor</c:v>
                </c:pt>
                <c:pt idx="2">
                  <c:v>Březen</c:v>
                </c:pt>
              </c:strCache>
            </c:strRef>
          </c:cat>
          <c:val>
            <c:numRef>
              <c:f>('8.12'!$B$20,'8.12'!$D$20,'8.12'!$F$20)</c:f>
              <c:numCache>
                <c:formatCode>#,##0.0</c:formatCode>
                <c:ptCount val="3"/>
                <c:pt idx="0">
                  <c:v>1428.8389999999999</c:v>
                </c:pt>
                <c:pt idx="1">
                  <c:v>1533.4739999999999</c:v>
                </c:pt>
                <c:pt idx="2">
                  <c:v>1567.585</c:v>
                </c:pt>
              </c:numCache>
            </c:numRef>
          </c:val>
          <c:extLst>
            <c:ext xmlns:c16="http://schemas.microsoft.com/office/drawing/2014/chart" uri="{C3380CC4-5D6E-409C-BE32-E72D297353CC}">
              <c16:uniqueId val="{0000000A-2D92-4281-A4C1-DC17004EBD29}"/>
            </c:ext>
          </c:extLst>
        </c:ser>
        <c:ser>
          <c:idx val="11"/>
          <c:order val="11"/>
          <c:tx>
            <c:strRef>
              <c:f>'8.12'!$A$21</c:f>
              <c:strCache>
                <c:ptCount val="1"/>
                <c:pt idx="0">
                  <c:v>Ostatní pevná paliva</c:v>
                </c:pt>
              </c:strCache>
            </c:strRef>
          </c:tx>
          <c:spPr>
            <a:solidFill>
              <a:srgbClr val="D0D0D0"/>
            </a:solidFill>
          </c:spPr>
          <c:invertIfNegative val="0"/>
          <c:cat>
            <c:strRef>
              <c:f>'8.12'!$C$38:$E$38</c:f>
              <c:strCache>
                <c:ptCount val="3"/>
                <c:pt idx="0">
                  <c:v>Leden</c:v>
                </c:pt>
                <c:pt idx="1">
                  <c:v>Únor</c:v>
                </c:pt>
                <c:pt idx="2">
                  <c:v>Březen</c:v>
                </c:pt>
              </c:strCache>
            </c:strRef>
          </c:cat>
          <c:val>
            <c:numRef>
              <c:f>('8.12'!$B$21,'8.12'!$D$21,'8.12'!$F$21)</c:f>
              <c:numCache>
                <c:formatCode>#,##0.0</c:formatCode>
                <c:ptCount val="3"/>
                <c:pt idx="0">
                  <c:v>5720.2618978751543</c:v>
                </c:pt>
                <c:pt idx="1">
                  <c:v>6002.6982221495928</c:v>
                </c:pt>
                <c:pt idx="2">
                  <c:v>2109.8278191778986</c:v>
                </c:pt>
              </c:numCache>
            </c:numRef>
          </c:val>
          <c:extLst>
            <c:ext xmlns:c16="http://schemas.microsoft.com/office/drawing/2014/chart" uri="{C3380CC4-5D6E-409C-BE32-E72D297353CC}">
              <c16:uniqueId val="{0000000B-2D92-4281-A4C1-DC17004EBD29}"/>
            </c:ext>
          </c:extLst>
        </c:ser>
        <c:ser>
          <c:idx val="12"/>
          <c:order val="12"/>
          <c:tx>
            <c:strRef>
              <c:f>'8.12'!$A$22</c:f>
              <c:strCache>
                <c:ptCount val="1"/>
                <c:pt idx="0">
                  <c:v>Ostatní plyny</c:v>
                </c:pt>
              </c:strCache>
            </c:strRef>
          </c:tx>
          <c:spPr>
            <a:pattFill prst="ltUpDiag">
              <a:fgClr>
                <a:srgbClr val="23315F"/>
              </a:fgClr>
              <a:bgClr>
                <a:sysClr val="window" lastClr="FFFFFF"/>
              </a:bgClr>
            </a:pattFill>
          </c:spPr>
          <c:invertIfNegative val="0"/>
          <c:cat>
            <c:strRef>
              <c:f>'8.12'!$C$38:$E$38</c:f>
              <c:strCache>
                <c:ptCount val="3"/>
                <c:pt idx="0">
                  <c:v>Leden</c:v>
                </c:pt>
                <c:pt idx="1">
                  <c:v>Únor</c:v>
                </c:pt>
                <c:pt idx="2">
                  <c:v>Březen</c:v>
                </c:pt>
              </c:strCache>
            </c:strRef>
          </c:cat>
          <c:val>
            <c:numRef>
              <c:f>('8.12'!$B$22,'8.12'!$D$22,'8.12'!$F$22)</c:f>
              <c:numCache>
                <c:formatCode>#,##0.0</c:formatCode>
                <c:ptCount val="3"/>
                <c:pt idx="0">
                  <c:v>69560.600000000006</c:v>
                </c:pt>
                <c:pt idx="1">
                  <c:v>59341.516000000003</c:v>
                </c:pt>
                <c:pt idx="2">
                  <c:v>51656.178999999996</c:v>
                </c:pt>
              </c:numCache>
            </c:numRef>
          </c:val>
          <c:extLst>
            <c:ext xmlns:c16="http://schemas.microsoft.com/office/drawing/2014/chart" uri="{C3380CC4-5D6E-409C-BE32-E72D297353CC}">
              <c16:uniqueId val="{0000000C-2D92-4281-A4C1-DC17004EBD29}"/>
            </c:ext>
          </c:extLst>
        </c:ser>
        <c:ser>
          <c:idx val="13"/>
          <c:order val="13"/>
          <c:tx>
            <c:strRef>
              <c:f>'8.12'!$A$23</c:f>
              <c:strCache>
                <c:ptCount val="1"/>
                <c:pt idx="0">
                  <c:v>Ostatní</c:v>
                </c:pt>
              </c:strCache>
            </c:strRef>
          </c:tx>
          <c:spPr>
            <a:pattFill prst="ltUpDiag">
              <a:fgClr>
                <a:srgbClr val="E02C1F"/>
              </a:fgClr>
              <a:bgClr>
                <a:sysClr val="window" lastClr="FFFFFF"/>
              </a:bgClr>
            </a:pattFill>
          </c:spPr>
          <c:invertIfNegative val="0"/>
          <c:cat>
            <c:strRef>
              <c:f>'8.12'!$C$38:$E$38</c:f>
              <c:strCache>
                <c:ptCount val="3"/>
                <c:pt idx="0">
                  <c:v>Leden</c:v>
                </c:pt>
                <c:pt idx="1">
                  <c:v>Únor</c:v>
                </c:pt>
                <c:pt idx="2">
                  <c:v>Březen</c:v>
                </c:pt>
              </c:strCache>
            </c:strRef>
          </c:cat>
          <c:val>
            <c:numRef>
              <c:f>('8.12'!$B$23,'8.12'!$D$23,'8.12'!$F$23)</c:f>
              <c:numCache>
                <c:formatCode>#,##0.0</c:formatCode>
                <c:ptCount val="3"/>
                <c:pt idx="0">
                  <c:v>0</c:v>
                </c:pt>
                <c:pt idx="1">
                  <c:v>0</c:v>
                </c:pt>
                <c:pt idx="2">
                  <c:v>0</c:v>
                </c:pt>
              </c:numCache>
            </c:numRef>
          </c:val>
          <c:extLst>
            <c:ext xmlns:c16="http://schemas.microsoft.com/office/drawing/2014/chart" uri="{C3380CC4-5D6E-409C-BE32-E72D297353CC}">
              <c16:uniqueId val="{0000000D-2D92-4281-A4C1-DC17004EBD29}"/>
            </c:ext>
          </c:extLst>
        </c:ser>
        <c:ser>
          <c:idx val="14"/>
          <c:order val="14"/>
          <c:tx>
            <c:strRef>
              <c:f>'8.12'!$A$24</c:f>
              <c:strCache>
                <c:ptCount val="1"/>
                <c:pt idx="0">
                  <c:v>Topné oleje</c:v>
                </c:pt>
              </c:strCache>
            </c:strRef>
          </c:tx>
          <c:spPr>
            <a:pattFill prst="ltUpDiag">
              <a:fgClr>
                <a:srgbClr val="5A6588"/>
              </a:fgClr>
              <a:bgClr>
                <a:sysClr val="window" lastClr="FFFFFF"/>
              </a:bgClr>
            </a:pattFill>
          </c:spPr>
          <c:invertIfNegative val="0"/>
          <c:cat>
            <c:strRef>
              <c:f>'8.12'!$C$38:$E$38</c:f>
              <c:strCache>
                <c:ptCount val="3"/>
                <c:pt idx="0">
                  <c:v>Leden</c:v>
                </c:pt>
                <c:pt idx="1">
                  <c:v>Únor</c:v>
                </c:pt>
                <c:pt idx="2">
                  <c:v>Březen</c:v>
                </c:pt>
              </c:strCache>
            </c:strRef>
          </c:cat>
          <c:val>
            <c:numRef>
              <c:f>('8.12'!$B$24,'8.12'!$D$24,'8.12'!$F$24)</c:f>
              <c:numCache>
                <c:formatCode>#,##0.0</c:formatCode>
                <c:ptCount val="3"/>
                <c:pt idx="0">
                  <c:v>5233.3090000000002</c:v>
                </c:pt>
                <c:pt idx="1">
                  <c:v>2359.5699999999997</c:v>
                </c:pt>
                <c:pt idx="2">
                  <c:v>2109.3940000000002</c:v>
                </c:pt>
              </c:numCache>
            </c:numRef>
          </c:val>
          <c:extLst>
            <c:ext xmlns:c16="http://schemas.microsoft.com/office/drawing/2014/chart" uri="{C3380CC4-5D6E-409C-BE32-E72D297353CC}">
              <c16:uniqueId val="{0000000E-2D92-4281-A4C1-DC17004EBD29}"/>
            </c:ext>
          </c:extLst>
        </c:ser>
        <c:ser>
          <c:idx val="15"/>
          <c:order val="15"/>
          <c:tx>
            <c:strRef>
              <c:f>'8.12'!$A$25</c:f>
              <c:strCache>
                <c:ptCount val="1"/>
                <c:pt idx="0">
                  <c:v>Zemní plyn</c:v>
                </c:pt>
              </c:strCache>
            </c:strRef>
          </c:tx>
          <c:spPr>
            <a:pattFill prst="ltUpDiag">
              <a:fgClr>
                <a:srgbClr val="E86158"/>
              </a:fgClr>
              <a:bgClr>
                <a:sysClr val="window" lastClr="FFFFFF"/>
              </a:bgClr>
            </a:pattFill>
          </c:spPr>
          <c:invertIfNegative val="0"/>
          <c:cat>
            <c:strRef>
              <c:f>'8.12'!$C$38:$E$38</c:f>
              <c:strCache>
                <c:ptCount val="3"/>
                <c:pt idx="0">
                  <c:v>Leden</c:v>
                </c:pt>
                <c:pt idx="1">
                  <c:v>Únor</c:v>
                </c:pt>
                <c:pt idx="2">
                  <c:v>Březen</c:v>
                </c:pt>
              </c:strCache>
            </c:strRef>
          </c:cat>
          <c:val>
            <c:numRef>
              <c:f>('8.12'!$B$25,'8.12'!$D$25,'8.12'!$F$25)</c:f>
              <c:numCache>
                <c:formatCode>#,##0.0</c:formatCode>
                <c:ptCount val="3"/>
                <c:pt idx="0">
                  <c:v>529658.06610212487</c:v>
                </c:pt>
                <c:pt idx="1">
                  <c:v>462143.03977785044</c:v>
                </c:pt>
                <c:pt idx="2">
                  <c:v>525907.94818082219</c:v>
                </c:pt>
              </c:numCache>
            </c:numRef>
          </c:val>
          <c:extLst>
            <c:ext xmlns:c16="http://schemas.microsoft.com/office/drawing/2014/chart" uri="{C3380CC4-5D6E-409C-BE32-E72D297353CC}">
              <c16:uniqueId val="{0000000F-2D92-4281-A4C1-DC17004EBD29}"/>
            </c:ext>
          </c:extLst>
        </c:ser>
        <c:dLbls>
          <c:showLegendKey val="0"/>
          <c:showVal val="0"/>
          <c:showCatName val="0"/>
          <c:showSerName val="0"/>
          <c:showPercent val="0"/>
          <c:showBubbleSize val="0"/>
        </c:dLbls>
        <c:gapWidth val="50"/>
        <c:overlap val="100"/>
        <c:axId val="289913088"/>
        <c:axId val="289914880"/>
      </c:barChart>
      <c:catAx>
        <c:axId val="28991308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914880"/>
        <c:crosses val="autoZero"/>
        <c:auto val="1"/>
        <c:lblAlgn val="ctr"/>
        <c:lblOffset val="100"/>
        <c:noMultiLvlLbl val="0"/>
      </c:catAx>
      <c:valAx>
        <c:axId val="289914880"/>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913088"/>
        <c:crosses val="autoZero"/>
        <c:crossBetween val="between"/>
        <c:majorUnit val="5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383C-448A-A657-8685270857EA}"/>
              </c:ext>
            </c:extLst>
          </c:dPt>
          <c:dPt>
            <c:idx val="1"/>
            <c:bubble3D val="0"/>
            <c:spPr>
              <a:solidFill>
                <a:schemeClr val="accent2"/>
              </a:solidFill>
            </c:spPr>
            <c:extLst>
              <c:ext xmlns:c16="http://schemas.microsoft.com/office/drawing/2014/chart" uri="{C3380CC4-5D6E-409C-BE32-E72D297353CC}">
                <c16:uniqueId val="{00000003-383C-448A-A657-8685270857EA}"/>
              </c:ext>
            </c:extLst>
          </c:dPt>
          <c:dPt>
            <c:idx val="2"/>
            <c:bubble3D val="0"/>
            <c:spPr>
              <a:solidFill>
                <a:schemeClr val="accent3"/>
              </a:solidFill>
            </c:spPr>
            <c:extLst>
              <c:ext xmlns:c16="http://schemas.microsoft.com/office/drawing/2014/chart" uri="{C3380CC4-5D6E-409C-BE32-E72D297353CC}">
                <c16:uniqueId val="{00000005-383C-448A-A657-8685270857EA}"/>
              </c:ext>
            </c:extLst>
          </c:dPt>
          <c:dPt>
            <c:idx val="3"/>
            <c:bubble3D val="0"/>
            <c:spPr>
              <a:solidFill>
                <a:schemeClr val="accent4"/>
              </a:solidFill>
            </c:spPr>
            <c:extLst>
              <c:ext xmlns:c16="http://schemas.microsoft.com/office/drawing/2014/chart" uri="{C3380CC4-5D6E-409C-BE32-E72D297353CC}">
                <c16:uniqueId val="{00000007-383C-448A-A657-8685270857EA}"/>
              </c:ext>
            </c:extLst>
          </c:dPt>
          <c:dPt>
            <c:idx val="4"/>
            <c:bubble3D val="0"/>
            <c:spPr>
              <a:solidFill>
                <a:schemeClr val="accent5"/>
              </a:solidFill>
            </c:spPr>
            <c:extLst>
              <c:ext xmlns:c16="http://schemas.microsoft.com/office/drawing/2014/chart" uri="{C3380CC4-5D6E-409C-BE32-E72D297353CC}">
                <c16:uniqueId val="{00000009-383C-448A-A657-8685270857EA}"/>
              </c:ext>
            </c:extLst>
          </c:dPt>
          <c:dPt>
            <c:idx val="5"/>
            <c:bubble3D val="0"/>
            <c:spPr>
              <a:solidFill>
                <a:schemeClr val="accent6"/>
              </a:solidFill>
            </c:spPr>
            <c:extLst>
              <c:ext xmlns:c16="http://schemas.microsoft.com/office/drawing/2014/chart" uri="{C3380CC4-5D6E-409C-BE32-E72D297353CC}">
                <c16:uniqueId val="{0000000B-383C-448A-A657-8685270857EA}"/>
              </c:ext>
            </c:extLst>
          </c:dPt>
          <c:dPt>
            <c:idx val="6"/>
            <c:bubble3D val="0"/>
            <c:spPr>
              <a:solidFill>
                <a:srgbClr val="F0948F"/>
              </a:solidFill>
            </c:spPr>
            <c:extLst>
              <c:ext xmlns:c16="http://schemas.microsoft.com/office/drawing/2014/chart" uri="{C3380CC4-5D6E-409C-BE32-E72D297353CC}">
                <c16:uniqueId val="{0000000D-383C-448A-A657-8685270857EA}"/>
              </c:ext>
            </c:extLst>
          </c:dPt>
          <c:dPt>
            <c:idx val="7"/>
            <c:bubble3D val="0"/>
            <c:spPr>
              <a:solidFill>
                <a:srgbClr val="F7C9C7"/>
              </a:solidFill>
            </c:spPr>
            <c:extLst>
              <c:ext xmlns:c16="http://schemas.microsoft.com/office/drawing/2014/chart" uri="{C3380CC4-5D6E-409C-BE32-E72D297353CC}">
                <c16:uniqueId val="{0000000F-383C-448A-A657-8685270857EA}"/>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383C-448A-A657-8685270857EA}"/>
            </c:ext>
          </c:extLst>
        </c:ser>
        <c:ser>
          <c:idx val="2"/>
          <c:order val="1"/>
          <c:dPt>
            <c:idx val="0"/>
            <c:bubble3D val="0"/>
            <c:spPr>
              <a:solidFill>
                <a:schemeClr val="accent1"/>
              </a:solidFill>
            </c:spPr>
            <c:extLst>
              <c:ext xmlns:c16="http://schemas.microsoft.com/office/drawing/2014/chart" uri="{C3380CC4-5D6E-409C-BE32-E72D297353CC}">
                <c16:uniqueId val="{00000012-383C-448A-A657-8685270857EA}"/>
              </c:ext>
            </c:extLst>
          </c:dPt>
          <c:dPt>
            <c:idx val="1"/>
            <c:bubble3D val="0"/>
            <c:spPr>
              <a:solidFill>
                <a:schemeClr val="accent2"/>
              </a:solidFill>
            </c:spPr>
            <c:extLst>
              <c:ext xmlns:c16="http://schemas.microsoft.com/office/drawing/2014/chart" uri="{C3380CC4-5D6E-409C-BE32-E72D297353CC}">
                <c16:uniqueId val="{00000014-383C-448A-A657-8685270857EA}"/>
              </c:ext>
            </c:extLst>
          </c:dPt>
          <c:dPt>
            <c:idx val="2"/>
            <c:bubble3D val="0"/>
            <c:spPr>
              <a:solidFill>
                <a:schemeClr val="accent3"/>
              </a:solidFill>
            </c:spPr>
            <c:extLst>
              <c:ext xmlns:c16="http://schemas.microsoft.com/office/drawing/2014/chart" uri="{C3380CC4-5D6E-409C-BE32-E72D297353CC}">
                <c16:uniqueId val="{00000016-383C-448A-A657-8685270857EA}"/>
              </c:ext>
            </c:extLst>
          </c:dPt>
          <c:dPt>
            <c:idx val="3"/>
            <c:bubble3D val="0"/>
            <c:spPr>
              <a:solidFill>
                <a:schemeClr val="accent4"/>
              </a:solidFill>
            </c:spPr>
            <c:extLst>
              <c:ext xmlns:c16="http://schemas.microsoft.com/office/drawing/2014/chart" uri="{C3380CC4-5D6E-409C-BE32-E72D297353CC}">
                <c16:uniqueId val="{00000018-383C-448A-A657-8685270857EA}"/>
              </c:ext>
            </c:extLst>
          </c:dPt>
          <c:dPt>
            <c:idx val="4"/>
            <c:bubble3D val="0"/>
            <c:spPr>
              <a:solidFill>
                <a:schemeClr val="accent5"/>
              </a:solidFill>
            </c:spPr>
            <c:extLst>
              <c:ext xmlns:c16="http://schemas.microsoft.com/office/drawing/2014/chart" uri="{C3380CC4-5D6E-409C-BE32-E72D297353CC}">
                <c16:uniqueId val="{0000001A-383C-448A-A657-8685270857EA}"/>
              </c:ext>
            </c:extLst>
          </c:dPt>
          <c:dPt>
            <c:idx val="5"/>
            <c:bubble3D val="0"/>
            <c:spPr>
              <a:solidFill>
                <a:schemeClr val="accent6"/>
              </a:solidFill>
            </c:spPr>
            <c:extLst>
              <c:ext xmlns:c16="http://schemas.microsoft.com/office/drawing/2014/chart" uri="{C3380CC4-5D6E-409C-BE32-E72D297353CC}">
                <c16:uniqueId val="{0000001C-383C-448A-A657-8685270857EA}"/>
              </c:ext>
            </c:extLst>
          </c:dPt>
          <c:dPt>
            <c:idx val="6"/>
            <c:bubble3D val="0"/>
            <c:spPr>
              <a:solidFill>
                <a:srgbClr val="F0948F"/>
              </a:solidFill>
            </c:spPr>
            <c:extLst>
              <c:ext xmlns:c16="http://schemas.microsoft.com/office/drawing/2014/chart" uri="{C3380CC4-5D6E-409C-BE32-E72D297353CC}">
                <c16:uniqueId val="{0000001E-383C-448A-A657-8685270857EA}"/>
              </c:ext>
            </c:extLst>
          </c:dPt>
          <c:dPt>
            <c:idx val="7"/>
            <c:bubble3D val="0"/>
            <c:spPr>
              <a:solidFill>
                <a:srgbClr val="F7C9C7"/>
              </a:solidFill>
            </c:spPr>
            <c:extLst>
              <c:ext xmlns:c16="http://schemas.microsoft.com/office/drawing/2014/chart" uri="{C3380CC4-5D6E-409C-BE32-E72D297353CC}">
                <c16:uniqueId val="{00000020-383C-448A-A657-8685270857EA}"/>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383C-448A-A657-8685270857E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spPr>
            <a:solidFill>
              <a:schemeClr val="tx2"/>
            </a:solidFill>
          </c:spPr>
          <c:invertIfNegative val="0"/>
          <c:cat>
            <c:numRef>
              <c:f>'5.2'!$P$6</c:f>
              <c:numCache>
                <c:formatCode>General</c:formatCode>
                <c:ptCount val="1"/>
              </c:numCache>
            </c:numRef>
          </c:cat>
          <c:val>
            <c:numRef>
              <c:f>'5.2'!$P$7</c:f>
              <c:numCache>
                <c:formatCode>#,##0.0</c:formatCode>
                <c:ptCount val="1"/>
              </c:numCache>
            </c:numRef>
          </c:val>
          <c:extLst>
            <c:ext xmlns:c16="http://schemas.microsoft.com/office/drawing/2014/chart" uri="{C3380CC4-5D6E-409C-BE32-E72D297353CC}">
              <c16:uniqueId val="{00000000-C881-4992-8822-015BC78A9487}"/>
            </c:ext>
          </c:extLst>
        </c:ser>
        <c:ser>
          <c:idx val="1"/>
          <c:order val="1"/>
          <c:tx>
            <c:strRef>
              <c:f>'5.2'!$O$8</c:f>
              <c:strCache>
                <c:ptCount val="1"/>
              </c:strCache>
            </c:strRef>
          </c:tx>
          <c:spPr>
            <a:solidFill>
              <a:schemeClr val="accent2"/>
            </a:solidFill>
          </c:spPr>
          <c:invertIfNegative val="0"/>
          <c:cat>
            <c:numRef>
              <c:f>'5.2'!$P$6</c:f>
              <c:numCache>
                <c:formatCode>General</c:formatCode>
                <c:ptCount val="1"/>
              </c:numCache>
            </c:numRef>
          </c:cat>
          <c:val>
            <c:numRef>
              <c:f>'5.2'!$P$8</c:f>
              <c:numCache>
                <c:formatCode>#,##0.0</c:formatCode>
                <c:ptCount val="1"/>
              </c:numCache>
            </c:numRef>
          </c:val>
          <c:extLst>
            <c:ext xmlns:c16="http://schemas.microsoft.com/office/drawing/2014/chart" uri="{C3380CC4-5D6E-409C-BE32-E72D297353CC}">
              <c16:uniqueId val="{00000001-C881-4992-8822-015BC78A9487}"/>
            </c:ext>
          </c:extLst>
        </c:ser>
        <c:ser>
          <c:idx val="2"/>
          <c:order val="2"/>
          <c:tx>
            <c:strRef>
              <c:f>'5.2'!$O$9</c:f>
              <c:strCache>
                <c:ptCount val="1"/>
              </c:strCache>
            </c:strRef>
          </c:tx>
          <c:spPr>
            <a:solidFill>
              <a:schemeClr val="accent3"/>
            </a:solidFill>
          </c:spPr>
          <c:invertIfNegative val="0"/>
          <c:cat>
            <c:numRef>
              <c:f>'5.2'!$P$6</c:f>
              <c:numCache>
                <c:formatCode>General</c:formatCode>
                <c:ptCount val="1"/>
              </c:numCache>
            </c:numRef>
          </c:cat>
          <c:val>
            <c:numRef>
              <c:f>'5.2'!$P$9</c:f>
              <c:numCache>
                <c:formatCode>#,##0.0</c:formatCode>
                <c:ptCount val="1"/>
              </c:numCache>
            </c:numRef>
          </c:val>
          <c:extLst>
            <c:ext xmlns:c16="http://schemas.microsoft.com/office/drawing/2014/chart" uri="{C3380CC4-5D6E-409C-BE32-E72D297353CC}">
              <c16:uniqueId val="{00000002-C881-4992-8822-015BC78A9487}"/>
            </c:ext>
          </c:extLst>
        </c:ser>
        <c:ser>
          <c:idx val="3"/>
          <c:order val="3"/>
          <c:tx>
            <c:strRef>
              <c:f>'5.2'!$O$10</c:f>
              <c:strCache>
                <c:ptCount val="1"/>
              </c:strCache>
            </c:strRef>
          </c:tx>
          <c:spPr>
            <a:solidFill>
              <a:schemeClr val="accent4"/>
            </a:solidFill>
          </c:spPr>
          <c:invertIfNegative val="0"/>
          <c:cat>
            <c:numRef>
              <c:f>'5.2'!$P$6</c:f>
              <c:numCache>
                <c:formatCode>General</c:formatCode>
                <c:ptCount val="1"/>
              </c:numCache>
            </c:numRef>
          </c:cat>
          <c:val>
            <c:numRef>
              <c:f>'5.2'!$P$10</c:f>
              <c:numCache>
                <c:formatCode>#,##0.0</c:formatCode>
                <c:ptCount val="1"/>
              </c:numCache>
            </c:numRef>
          </c:val>
          <c:extLst>
            <c:ext xmlns:c16="http://schemas.microsoft.com/office/drawing/2014/chart" uri="{C3380CC4-5D6E-409C-BE32-E72D297353CC}">
              <c16:uniqueId val="{00000003-C881-4992-8822-015BC78A9487}"/>
            </c:ext>
          </c:extLst>
        </c:ser>
        <c:ser>
          <c:idx val="4"/>
          <c:order val="4"/>
          <c:tx>
            <c:strRef>
              <c:f>'5.2'!$O$11</c:f>
              <c:strCache>
                <c:ptCount val="1"/>
              </c:strCache>
            </c:strRef>
          </c:tx>
          <c:spPr>
            <a:solidFill>
              <a:schemeClr val="accent5"/>
            </a:solidFill>
          </c:spPr>
          <c:invertIfNegative val="0"/>
          <c:cat>
            <c:numRef>
              <c:f>'5.2'!$P$6</c:f>
              <c:numCache>
                <c:formatCode>General</c:formatCode>
                <c:ptCount val="1"/>
              </c:numCache>
            </c:numRef>
          </c:cat>
          <c:val>
            <c:numRef>
              <c:f>'5.2'!$P$11</c:f>
              <c:numCache>
                <c:formatCode>#,##0.0</c:formatCode>
                <c:ptCount val="1"/>
              </c:numCache>
            </c:numRef>
          </c:val>
          <c:extLst>
            <c:ext xmlns:c16="http://schemas.microsoft.com/office/drawing/2014/chart" uri="{C3380CC4-5D6E-409C-BE32-E72D297353CC}">
              <c16:uniqueId val="{00000004-C881-4992-8822-015BC78A9487}"/>
            </c:ext>
          </c:extLst>
        </c:ser>
        <c:ser>
          <c:idx val="5"/>
          <c:order val="5"/>
          <c:tx>
            <c:strRef>
              <c:f>'5.2'!$O$12</c:f>
              <c:strCache>
                <c:ptCount val="1"/>
              </c:strCache>
            </c:strRef>
          </c:tx>
          <c:spPr>
            <a:solidFill>
              <a:schemeClr val="accent6"/>
            </a:solidFill>
          </c:spPr>
          <c:invertIfNegative val="0"/>
          <c:cat>
            <c:numRef>
              <c:f>'5.2'!$P$6</c:f>
              <c:numCache>
                <c:formatCode>General</c:formatCode>
                <c:ptCount val="1"/>
              </c:numCache>
            </c:numRef>
          </c:cat>
          <c:val>
            <c:numRef>
              <c:f>'5.2'!$P$12</c:f>
              <c:numCache>
                <c:formatCode>#,##0.0</c:formatCode>
                <c:ptCount val="1"/>
              </c:numCache>
            </c:numRef>
          </c:val>
          <c:extLst>
            <c:ext xmlns:c16="http://schemas.microsoft.com/office/drawing/2014/chart" uri="{C3380CC4-5D6E-409C-BE32-E72D297353CC}">
              <c16:uniqueId val="{00000005-C881-4992-8822-015BC78A9487}"/>
            </c:ext>
          </c:extLst>
        </c:ser>
        <c:ser>
          <c:idx val="6"/>
          <c:order val="6"/>
          <c:tx>
            <c:strRef>
              <c:f>'5.2'!$O$13</c:f>
              <c:strCache>
                <c:ptCount val="1"/>
              </c:strCache>
            </c:strRef>
          </c:tx>
          <c:spPr>
            <a:solidFill>
              <a:srgbClr val="F0948F"/>
            </a:solidFill>
          </c:spPr>
          <c:invertIfNegative val="0"/>
          <c:cat>
            <c:numRef>
              <c:f>'5.2'!$P$6</c:f>
              <c:numCache>
                <c:formatCode>General</c:formatCode>
                <c:ptCount val="1"/>
              </c:numCache>
            </c:numRef>
          </c:cat>
          <c:val>
            <c:numRef>
              <c:f>'5.2'!$P$13</c:f>
              <c:numCache>
                <c:formatCode>#,##0.0</c:formatCode>
                <c:ptCount val="1"/>
              </c:numCache>
            </c:numRef>
          </c:val>
          <c:extLst>
            <c:ext xmlns:c16="http://schemas.microsoft.com/office/drawing/2014/chart" uri="{C3380CC4-5D6E-409C-BE32-E72D297353CC}">
              <c16:uniqueId val="{00000006-C881-4992-8822-015BC78A9487}"/>
            </c:ext>
          </c:extLst>
        </c:ser>
        <c:ser>
          <c:idx val="7"/>
          <c:order val="7"/>
          <c:tx>
            <c:strRef>
              <c:f>'5.2'!$O$14</c:f>
              <c:strCache>
                <c:ptCount val="1"/>
              </c:strCache>
            </c:strRef>
          </c:tx>
          <c:spPr>
            <a:solidFill>
              <a:srgbClr val="F7C9C7"/>
            </a:solidFill>
          </c:spPr>
          <c:invertIfNegative val="0"/>
          <c:cat>
            <c:numRef>
              <c:f>'5.2'!$P$6</c:f>
              <c:numCache>
                <c:formatCode>General</c:formatCode>
                <c:ptCount val="1"/>
              </c:numCache>
            </c:numRef>
          </c:cat>
          <c:val>
            <c:numRef>
              <c:f>'5.2'!$P$14</c:f>
              <c:numCache>
                <c:formatCode>#,##0.0</c:formatCode>
                <c:ptCount val="1"/>
              </c:numCache>
            </c:numRef>
          </c:val>
          <c:extLst>
            <c:ext xmlns:c16="http://schemas.microsoft.com/office/drawing/2014/chart" uri="{C3380CC4-5D6E-409C-BE32-E72D297353CC}">
              <c16:uniqueId val="{00000007-C881-4992-8822-015BC78A9487}"/>
            </c:ext>
          </c:extLst>
        </c:ser>
        <c:ser>
          <c:idx val="8"/>
          <c:order val="8"/>
          <c:tx>
            <c:strRef>
              <c:f>'5.2'!$O$15</c:f>
              <c:strCache>
                <c:ptCount val="1"/>
              </c:strCache>
            </c:strRef>
          </c:tx>
          <c:spPr>
            <a:solidFill>
              <a:schemeClr val="tx1"/>
            </a:solidFill>
          </c:spPr>
          <c:invertIfNegative val="0"/>
          <c:cat>
            <c:numRef>
              <c:f>'5.2'!$P$6</c:f>
              <c:numCache>
                <c:formatCode>General</c:formatCode>
                <c:ptCount val="1"/>
              </c:numCache>
            </c:numRef>
          </c:cat>
          <c:val>
            <c:numRef>
              <c:f>'5.2'!$P$15</c:f>
              <c:numCache>
                <c:formatCode>#,##0.0</c:formatCode>
                <c:ptCount val="1"/>
              </c:numCache>
            </c:numRef>
          </c:val>
          <c:extLst>
            <c:ext xmlns:c16="http://schemas.microsoft.com/office/drawing/2014/chart" uri="{C3380CC4-5D6E-409C-BE32-E72D297353CC}">
              <c16:uniqueId val="{00000008-C881-4992-8822-015BC78A9487}"/>
            </c:ext>
          </c:extLst>
        </c:ser>
        <c:ser>
          <c:idx val="9"/>
          <c:order val="9"/>
          <c:tx>
            <c:strRef>
              <c:f>'5.2'!$O$16</c:f>
              <c:strCache>
                <c:ptCount val="1"/>
              </c:strCache>
            </c:strRef>
          </c:tx>
          <c:spPr>
            <a:solidFill>
              <a:srgbClr val="646363"/>
            </a:solidFill>
          </c:spPr>
          <c:invertIfNegative val="0"/>
          <c:cat>
            <c:numRef>
              <c:f>'5.2'!$P$6</c:f>
              <c:numCache>
                <c:formatCode>General</c:formatCode>
                <c:ptCount val="1"/>
              </c:numCache>
            </c:numRef>
          </c:cat>
          <c:val>
            <c:numRef>
              <c:f>'5.2'!$P$16</c:f>
              <c:numCache>
                <c:formatCode>#,##0.0</c:formatCode>
                <c:ptCount val="1"/>
              </c:numCache>
            </c:numRef>
          </c:val>
          <c:extLst>
            <c:ext xmlns:c16="http://schemas.microsoft.com/office/drawing/2014/chart" uri="{C3380CC4-5D6E-409C-BE32-E72D297353CC}">
              <c16:uniqueId val="{00000009-C881-4992-8822-015BC78A9487}"/>
            </c:ext>
          </c:extLst>
        </c:ser>
        <c:ser>
          <c:idx val="10"/>
          <c:order val="10"/>
          <c:tx>
            <c:strRef>
              <c:f>'5.2'!$O$17</c:f>
              <c:strCache>
                <c:ptCount val="1"/>
              </c:strCache>
            </c:strRef>
          </c:tx>
          <c:spPr>
            <a:solidFill>
              <a:srgbClr val="9D9D9C"/>
            </a:solidFill>
          </c:spPr>
          <c:invertIfNegative val="0"/>
          <c:cat>
            <c:numRef>
              <c:f>'5.2'!$P$6</c:f>
              <c:numCache>
                <c:formatCode>General</c:formatCode>
                <c:ptCount val="1"/>
              </c:numCache>
            </c:numRef>
          </c:cat>
          <c:val>
            <c:numRef>
              <c:f>'5.2'!$P$17</c:f>
              <c:numCache>
                <c:formatCode>#,##0.0</c:formatCode>
                <c:ptCount val="1"/>
              </c:numCache>
            </c:numRef>
          </c:val>
          <c:extLst>
            <c:ext xmlns:c16="http://schemas.microsoft.com/office/drawing/2014/chart" uri="{C3380CC4-5D6E-409C-BE32-E72D297353CC}">
              <c16:uniqueId val="{0000000A-C881-4992-8822-015BC78A9487}"/>
            </c:ext>
          </c:extLst>
        </c:ser>
        <c:ser>
          <c:idx val="11"/>
          <c:order val="11"/>
          <c:tx>
            <c:strRef>
              <c:f>'5.2'!$O$18</c:f>
              <c:strCache>
                <c:ptCount val="1"/>
              </c:strCache>
            </c:strRef>
          </c:tx>
          <c:spPr>
            <a:solidFill>
              <a:srgbClr val="D0D0D0"/>
            </a:solidFill>
          </c:spPr>
          <c:invertIfNegative val="0"/>
          <c:cat>
            <c:numRef>
              <c:f>'5.2'!$P$6</c:f>
              <c:numCache>
                <c:formatCode>General</c:formatCode>
                <c:ptCount val="1"/>
              </c:numCache>
            </c:numRef>
          </c:cat>
          <c:val>
            <c:numRef>
              <c:f>'5.2'!$P$18</c:f>
              <c:numCache>
                <c:formatCode>#,##0.0</c:formatCode>
                <c:ptCount val="1"/>
              </c:numCache>
            </c:numRef>
          </c:val>
          <c:extLst>
            <c:ext xmlns:c16="http://schemas.microsoft.com/office/drawing/2014/chart" uri="{C3380CC4-5D6E-409C-BE32-E72D297353CC}">
              <c16:uniqueId val="{0000000B-C881-4992-8822-015BC78A9487}"/>
            </c:ext>
          </c:extLst>
        </c:ser>
        <c:ser>
          <c:idx val="12"/>
          <c:order val="12"/>
          <c:tx>
            <c:strRef>
              <c:f>'5.2'!$O$19</c:f>
              <c:strCache>
                <c:ptCount val="1"/>
              </c:strCache>
            </c:strRef>
          </c:tx>
          <c:spPr>
            <a:pattFill prst="ltUpDiag">
              <a:fgClr>
                <a:schemeClr val="tx2"/>
              </a:fgClr>
              <a:bgClr>
                <a:schemeClr val="bg1"/>
              </a:bgClr>
            </a:pattFill>
          </c:spPr>
          <c:invertIfNegative val="0"/>
          <c:cat>
            <c:numRef>
              <c:f>'5.2'!$P$6</c:f>
              <c:numCache>
                <c:formatCode>General</c:formatCode>
                <c:ptCount val="1"/>
              </c:numCache>
            </c:numRef>
          </c:cat>
          <c:val>
            <c:numRef>
              <c:f>'5.2'!$P$19</c:f>
              <c:numCache>
                <c:formatCode>#,##0.0</c:formatCode>
                <c:ptCount val="1"/>
              </c:numCache>
            </c:numRef>
          </c:val>
          <c:extLst>
            <c:ext xmlns:c16="http://schemas.microsoft.com/office/drawing/2014/chart" uri="{C3380CC4-5D6E-409C-BE32-E72D297353CC}">
              <c16:uniqueId val="{0000000C-C881-4992-8822-015BC78A9487}"/>
            </c:ext>
          </c:extLst>
        </c:ser>
        <c:ser>
          <c:idx val="13"/>
          <c:order val="13"/>
          <c:tx>
            <c:strRef>
              <c:f>'5.2'!$O$20</c:f>
              <c:strCache>
                <c:ptCount val="1"/>
              </c:strCache>
            </c:strRef>
          </c:tx>
          <c:spPr>
            <a:pattFill prst="ltUpDiag">
              <a:fgClr>
                <a:schemeClr val="accent5"/>
              </a:fgClr>
              <a:bgClr>
                <a:schemeClr val="bg1"/>
              </a:bgClr>
            </a:pattFill>
          </c:spPr>
          <c:invertIfNegative val="0"/>
          <c:cat>
            <c:numRef>
              <c:f>'5.2'!$P$6</c:f>
              <c:numCache>
                <c:formatCode>General</c:formatCode>
                <c:ptCount val="1"/>
              </c:numCache>
            </c:numRef>
          </c:cat>
          <c:val>
            <c:numRef>
              <c:f>'5.2'!$P$20</c:f>
              <c:numCache>
                <c:formatCode>#,##0.0</c:formatCode>
                <c:ptCount val="1"/>
              </c:numCache>
            </c:numRef>
          </c:val>
          <c:extLst>
            <c:ext xmlns:c16="http://schemas.microsoft.com/office/drawing/2014/chart" uri="{C3380CC4-5D6E-409C-BE32-E72D297353CC}">
              <c16:uniqueId val="{0000000D-C881-4992-8822-015BC78A9487}"/>
            </c:ext>
          </c:extLst>
        </c:ser>
        <c:dLbls>
          <c:showLegendKey val="0"/>
          <c:showVal val="0"/>
          <c:showCatName val="0"/>
          <c:showSerName val="0"/>
          <c:showPercent val="0"/>
          <c:showBubbleSize val="0"/>
        </c:dLbls>
        <c:gapWidth val="150"/>
        <c:axId val="226242560"/>
        <c:axId val="226244096"/>
      </c:barChart>
      <c:catAx>
        <c:axId val="226242560"/>
        <c:scaling>
          <c:orientation val="minMax"/>
        </c:scaling>
        <c:delete val="1"/>
        <c:axPos val="b"/>
        <c:numFmt formatCode="General" sourceLinked="1"/>
        <c:majorTickMark val="out"/>
        <c:minorTickMark val="none"/>
        <c:tickLblPos val="nextTo"/>
        <c:crossAx val="226244096"/>
        <c:crosses val="autoZero"/>
        <c:auto val="1"/>
        <c:lblAlgn val="ctr"/>
        <c:lblOffset val="100"/>
        <c:noMultiLvlLbl val="0"/>
      </c:catAx>
      <c:valAx>
        <c:axId val="226244096"/>
        <c:scaling>
          <c:orientation val="minMax"/>
        </c:scaling>
        <c:delete val="1"/>
        <c:axPos val="l"/>
        <c:numFmt formatCode="#,##0.0" sourceLinked="1"/>
        <c:majorTickMark val="out"/>
        <c:minorTickMark val="none"/>
        <c:tickLblPos val="nextTo"/>
        <c:crossAx val="226242560"/>
        <c:crosses val="autoZero"/>
        <c:crossBetween val="between"/>
      </c:valAx>
      <c:spPr>
        <a:noFill/>
      </c:spPr>
    </c:plotArea>
    <c:legend>
      <c:legendPos val="r"/>
      <c:layout>
        <c:manualLayout>
          <c:xMode val="edge"/>
          <c:yMode val="edge"/>
          <c:x val="0"/>
          <c:y val="0"/>
          <c:w val="1"/>
          <c:h val="0.97142857142857142"/>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2D71-470A-BD04-2EF80EA2F797}"/>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2D71-470A-BD04-2EF80EA2F797}"/>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2D71-470A-BD04-2EF80EA2F797}"/>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2D71-470A-BD04-2EF80EA2F797}"/>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2D71-470A-BD04-2EF80EA2F797}"/>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2D71-470A-BD04-2EF80EA2F797}"/>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2D71-470A-BD04-2EF80EA2F797}"/>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2D71-470A-BD04-2EF80EA2F797}"/>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2D71-470A-BD04-2EF80EA2F797}"/>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2D71-470A-BD04-2EF80EA2F797}"/>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2D71-470A-BD04-2EF80EA2F797}"/>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2D71-470A-BD04-2EF80EA2F797}"/>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2D71-470A-BD04-2EF80EA2F797}"/>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2D71-470A-BD04-2EF80EA2F797}"/>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2D71-470A-BD04-2EF80EA2F797}"/>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2D71-470A-BD04-2EF80EA2F797}"/>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3.9457994814478474E-4"/>
          <c:y val="1.52075774448875E-2"/>
        </c:manualLayout>
      </c:layout>
      <c:overlay val="0"/>
    </c:title>
    <c:autoTitleDeleted val="0"/>
    <c:plotArea>
      <c:layout>
        <c:manualLayout>
          <c:layoutTarget val="inner"/>
          <c:xMode val="edge"/>
          <c:yMode val="edge"/>
          <c:x val="8.5881076928623928E-2"/>
          <c:y val="0.24384722882835361"/>
          <c:w val="0.56601702853467917"/>
          <c:h val="0.58769951494813721"/>
        </c:manualLayout>
      </c:layout>
      <c:barChart>
        <c:barDir val="col"/>
        <c:grouping val="stacked"/>
        <c:varyColors val="0"/>
        <c:ser>
          <c:idx val="0"/>
          <c:order val="0"/>
          <c:tx>
            <c:strRef>
              <c:f>'8.13'!$A$27</c:f>
              <c:strCache>
                <c:ptCount val="1"/>
                <c:pt idx="0">
                  <c:v>Průmysl</c:v>
                </c:pt>
              </c:strCache>
            </c:strRef>
          </c:tx>
          <c:invertIfNegative val="0"/>
          <c:cat>
            <c:strRef>
              <c:f>'8.13'!$C$38:$E$38</c:f>
              <c:strCache>
                <c:ptCount val="3"/>
                <c:pt idx="0">
                  <c:v>Leden</c:v>
                </c:pt>
                <c:pt idx="1">
                  <c:v>Únor</c:v>
                </c:pt>
                <c:pt idx="2">
                  <c:v>Březen</c:v>
                </c:pt>
              </c:strCache>
            </c:strRef>
          </c:cat>
          <c:val>
            <c:numRef>
              <c:f>('8.13'!$B$27,'8.13'!$D$27,'8.13'!$F$27)</c:f>
              <c:numCache>
                <c:formatCode>#,##0.0</c:formatCode>
                <c:ptCount val="3"/>
                <c:pt idx="0">
                  <c:v>373740.75300000003</c:v>
                </c:pt>
                <c:pt idx="1">
                  <c:v>338789.81699999998</c:v>
                </c:pt>
                <c:pt idx="2">
                  <c:v>364055.04899999994</c:v>
                </c:pt>
              </c:numCache>
            </c:numRef>
          </c:val>
          <c:extLst>
            <c:ext xmlns:c16="http://schemas.microsoft.com/office/drawing/2014/chart" uri="{C3380CC4-5D6E-409C-BE32-E72D297353CC}">
              <c16:uniqueId val="{00000000-1CD6-4B2A-9094-E970C7D48315}"/>
            </c:ext>
          </c:extLst>
        </c:ser>
        <c:ser>
          <c:idx val="1"/>
          <c:order val="1"/>
          <c:tx>
            <c:strRef>
              <c:f>'8.13'!$A$28</c:f>
              <c:strCache>
                <c:ptCount val="1"/>
                <c:pt idx="0">
                  <c:v>Energetika</c:v>
                </c:pt>
              </c:strCache>
            </c:strRef>
          </c:tx>
          <c:invertIfNegative val="0"/>
          <c:cat>
            <c:strRef>
              <c:f>'8.13'!$C$38:$E$38</c:f>
              <c:strCache>
                <c:ptCount val="3"/>
                <c:pt idx="0">
                  <c:v>Leden</c:v>
                </c:pt>
                <c:pt idx="1">
                  <c:v>Únor</c:v>
                </c:pt>
                <c:pt idx="2">
                  <c:v>Březen</c:v>
                </c:pt>
              </c:strCache>
            </c:strRef>
          </c:cat>
          <c:val>
            <c:numRef>
              <c:f>('8.13'!$B$28,'8.13'!$D$28,'8.13'!$F$28)</c:f>
              <c:numCache>
                <c:formatCode>#,##0.0</c:formatCode>
                <c:ptCount val="3"/>
                <c:pt idx="0">
                  <c:v>58912.286000000007</c:v>
                </c:pt>
                <c:pt idx="1">
                  <c:v>57675.928</c:v>
                </c:pt>
                <c:pt idx="2">
                  <c:v>55356.34</c:v>
                </c:pt>
              </c:numCache>
            </c:numRef>
          </c:val>
          <c:extLst>
            <c:ext xmlns:c16="http://schemas.microsoft.com/office/drawing/2014/chart" uri="{C3380CC4-5D6E-409C-BE32-E72D297353CC}">
              <c16:uniqueId val="{00000001-1CD6-4B2A-9094-E970C7D48315}"/>
            </c:ext>
          </c:extLst>
        </c:ser>
        <c:ser>
          <c:idx val="2"/>
          <c:order val="2"/>
          <c:tx>
            <c:strRef>
              <c:f>'8.13'!$A$29</c:f>
              <c:strCache>
                <c:ptCount val="1"/>
                <c:pt idx="0">
                  <c:v>Doprava</c:v>
                </c:pt>
              </c:strCache>
            </c:strRef>
          </c:tx>
          <c:invertIfNegative val="0"/>
          <c:cat>
            <c:strRef>
              <c:f>'8.13'!$C$38:$E$38</c:f>
              <c:strCache>
                <c:ptCount val="3"/>
                <c:pt idx="0">
                  <c:v>Leden</c:v>
                </c:pt>
                <c:pt idx="1">
                  <c:v>Únor</c:v>
                </c:pt>
                <c:pt idx="2">
                  <c:v>Březen</c:v>
                </c:pt>
              </c:strCache>
            </c:strRef>
          </c:cat>
          <c:val>
            <c:numRef>
              <c:f>('8.13'!$B$29,'8.13'!$D$29,'8.13'!$F$29)</c:f>
              <c:numCache>
                <c:formatCode>#,##0.0</c:formatCode>
                <c:ptCount val="3"/>
                <c:pt idx="0">
                  <c:v>19732.37</c:v>
                </c:pt>
                <c:pt idx="1">
                  <c:v>18084.63</c:v>
                </c:pt>
                <c:pt idx="2">
                  <c:v>16191.490000000002</c:v>
                </c:pt>
              </c:numCache>
            </c:numRef>
          </c:val>
          <c:extLst>
            <c:ext xmlns:c16="http://schemas.microsoft.com/office/drawing/2014/chart" uri="{C3380CC4-5D6E-409C-BE32-E72D297353CC}">
              <c16:uniqueId val="{00000002-1CD6-4B2A-9094-E970C7D48315}"/>
            </c:ext>
          </c:extLst>
        </c:ser>
        <c:ser>
          <c:idx val="3"/>
          <c:order val="3"/>
          <c:tx>
            <c:strRef>
              <c:f>'8.13'!$A$30</c:f>
              <c:strCache>
                <c:ptCount val="1"/>
                <c:pt idx="0">
                  <c:v>Stavebnictví</c:v>
                </c:pt>
              </c:strCache>
            </c:strRef>
          </c:tx>
          <c:invertIfNegative val="0"/>
          <c:cat>
            <c:strRef>
              <c:f>'8.13'!$C$38:$E$38</c:f>
              <c:strCache>
                <c:ptCount val="3"/>
                <c:pt idx="0">
                  <c:v>Leden</c:v>
                </c:pt>
                <c:pt idx="1">
                  <c:v>Únor</c:v>
                </c:pt>
                <c:pt idx="2">
                  <c:v>Březen</c:v>
                </c:pt>
              </c:strCache>
            </c:strRef>
          </c:cat>
          <c:val>
            <c:numRef>
              <c:f>('8.13'!$B$30,'8.13'!$D$30,'8.13'!$F$30)</c:f>
              <c:numCache>
                <c:formatCode>#,##0.0</c:formatCode>
                <c:ptCount val="3"/>
                <c:pt idx="0">
                  <c:v>1689.191</c:v>
                </c:pt>
                <c:pt idx="1">
                  <c:v>1606.296</c:v>
                </c:pt>
                <c:pt idx="2">
                  <c:v>1358.778</c:v>
                </c:pt>
              </c:numCache>
            </c:numRef>
          </c:val>
          <c:extLst>
            <c:ext xmlns:c16="http://schemas.microsoft.com/office/drawing/2014/chart" uri="{C3380CC4-5D6E-409C-BE32-E72D297353CC}">
              <c16:uniqueId val="{00000003-1CD6-4B2A-9094-E970C7D48315}"/>
            </c:ext>
          </c:extLst>
        </c:ser>
        <c:ser>
          <c:idx val="4"/>
          <c:order val="4"/>
          <c:tx>
            <c:strRef>
              <c:f>'8.13'!$A$31</c:f>
              <c:strCache>
                <c:ptCount val="1"/>
                <c:pt idx="0">
                  <c:v>Zemědělství a lesnictví</c:v>
                </c:pt>
              </c:strCache>
            </c:strRef>
          </c:tx>
          <c:invertIfNegative val="0"/>
          <c:cat>
            <c:strRef>
              <c:f>'8.13'!$C$38:$E$38</c:f>
              <c:strCache>
                <c:ptCount val="3"/>
                <c:pt idx="0">
                  <c:v>Leden</c:v>
                </c:pt>
                <c:pt idx="1">
                  <c:v>Únor</c:v>
                </c:pt>
                <c:pt idx="2">
                  <c:v>Březen</c:v>
                </c:pt>
              </c:strCache>
            </c:strRef>
          </c:cat>
          <c:val>
            <c:numRef>
              <c:f>('8.13'!$B$31,'8.13'!$D$31,'8.13'!$F$31)</c:f>
              <c:numCache>
                <c:formatCode>#,##0.0</c:formatCode>
                <c:ptCount val="3"/>
                <c:pt idx="0">
                  <c:v>7987.82</c:v>
                </c:pt>
                <c:pt idx="1">
                  <c:v>10303.140000000001</c:v>
                </c:pt>
                <c:pt idx="2">
                  <c:v>10924.66</c:v>
                </c:pt>
              </c:numCache>
            </c:numRef>
          </c:val>
          <c:extLst>
            <c:ext xmlns:c16="http://schemas.microsoft.com/office/drawing/2014/chart" uri="{C3380CC4-5D6E-409C-BE32-E72D297353CC}">
              <c16:uniqueId val="{00000004-1CD6-4B2A-9094-E970C7D48315}"/>
            </c:ext>
          </c:extLst>
        </c:ser>
        <c:ser>
          <c:idx val="5"/>
          <c:order val="5"/>
          <c:tx>
            <c:strRef>
              <c:f>'8.13'!$A$32</c:f>
              <c:strCache>
                <c:ptCount val="1"/>
                <c:pt idx="0">
                  <c:v>Domácnosti</c:v>
                </c:pt>
              </c:strCache>
            </c:strRef>
          </c:tx>
          <c:spPr>
            <a:solidFill>
              <a:schemeClr val="accent6"/>
            </a:solidFill>
          </c:spPr>
          <c:invertIfNegative val="0"/>
          <c:cat>
            <c:strRef>
              <c:f>'8.13'!$C$38:$E$38</c:f>
              <c:strCache>
                <c:ptCount val="3"/>
                <c:pt idx="0">
                  <c:v>Leden</c:v>
                </c:pt>
                <c:pt idx="1">
                  <c:v>Únor</c:v>
                </c:pt>
                <c:pt idx="2">
                  <c:v>Březen</c:v>
                </c:pt>
              </c:strCache>
            </c:strRef>
          </c:cat>
          <c:val>
            <c:numRef>
              <c:f>('8.13'!$B$32,'8.13'!$D$32,'8.13'!$F$32)</c:f>
              <c:numCache>
                <c:formatCode>#,##0.0</c:formatCode>
                <c:ptCount val="3"/>
                <c:pt idx="0">
                  <c:v>521705.22300000006</c:v>
                </c:pt>
                <c:pt idx="1">
                  <c:v>485869.989</c:v>
                </c:pt>
                <c:pt idx="2">
                  <c:v>440532.30100000009</c:v>
                </c:pt>
              </c:numCache>
            </c:numRef>
          </c:val>
          <c:extLst>
            <c:ext xmlns:c16="http://schemas.microsoft.com/office/drawing/2014/chart" uri="{C3380CC4-5D6E-409C-BE32-E72D297353CC}">
              <c16:uniqueId val="{00000005-1CD6-4B2A-9094-E970C7D48315}"/>
            </c:ext>
          </c:extLst>
        </c:ser>
        <c:ser>
          <c:idx val="6"/>
          <c:order val="6"/>
          <c:tx>
            <c:strRef>
              <c:f>'8.13'!$A$33</c:f>
              <c:strCache>
                <c:ptCount val="1"/>
                <c:pt idx="0">
                  <c:v>Obchod, služby, školství, zdravotnictví</c:v>
                </c:pt>
              </c:strCache>
            </c:strRef>
          </c:tx>
          <c:spPr>
            <a:solidFill>
              <a:srgbClr val="F0948F"/>
            </a:solidFill>
          </c:spPr>
          <c:invertIfNegative val="0"/>
          <c:cat>
            <c:strRef>
              <c:f>'8.13'!$C$38:$E$38</c:f>
              <c:strCache>
                <c:ptCount val="3"/>
                <c:pt idx="0">
                  <c:v>Leden</c:v>
                </c:pt>
                <c:pt idx="1">
                  <c:v>Únor</c:v>
                </c:pt>
                <c:pt idx="2">
                  <c:v>Březen</c:v>
                </c:pt>
              </c:strCache>
            </c:strRef>
          </c:cat>
          <c:val>
            <c:numRef>
              <c:f>('8.13'!$B$33,'8.13'!$D$33,'8.13'!$F$33)</c:f>
              <c:numCache>
                <c:formatCode>#,##0.0</c:formatCode>
                <c:ptCount val="3"/>
                <c:pt idx="0">
                  <c:v>227361.86300000004</c:v>
                </c:pt>
                <c:pt idx="1">
                  <c:v>215003.495</c:v>
                </c:pt>
                <c:pt idx="2">
                  <c:v>195905.136</c:v>
                </c:pt>
              </c:numCache>
            </c:numRef>
          </c:val>
          <c:extLst>
            <c:ext xmlns:c16="http://schemas.microsoft.com/office/drawing/2014/chart" uri="{C3380CC4-5D6E-409C-BE32-E72D297353CC}">
              <c16:uniqueId val="{00000006-1CD6-4B2A-9094-E970C7D48315}"/>
            </c:ext>
          </c:extLst>
        </c:ser>
        <c:ser>
          <c:idx val="7"/>
          <c:order val="7"/>
          <c:tx>
            <c:strRef>
              <c:f>'8.13'!$A$34</c:f>
              <c:strCache>
                <c:ptCount val="1"/>
                <c:pt idx="0">
                  <c:v>Ostatní</c:v>
                </c:pt>
              </c:strCache>
            </c:strRef>
          </c:tx>
          <c:spPr>
            <a:solidFill>
              <a:srgbClr val="F7C9C7"/>
            </a:solidFill>
          </c:spPr>
          <c:invertIfNegative val="0"/>
          <c:cat>
            <c:strRef>
              <c:f>'8.13'!$C$38:$E$38</c:f>
              <c:strCache>
                <c:ptCount val="3"/>
                <c:pt idx="0">
                  <c:v>Leden</c:v>
                </c:pt>
                <c:pt idx="1">
                  <c:v>Únor</c:v>
                </c:pt>
                <c:pt idx="2">
                  <c:v>Březen</c:v>
                </c:pt>
              </c:strCache>
            </c:strRef>
          </c:cat>
          <c:val>
            <c:numRef>
              <c:f>('8.13'!$B$34,'8.13'!$D$34,'8.13'!$F$34)</c:f>
              <c:numCache>
                <c:formatCode>#,##0.0</c:formatCode>
                <c:ptCount val="3"/>
                <c:pt idx="0">
                  <c:v>23390.925000000003</c:v>
                </c:pt>
                <c:pt idx="1">
                  <c:v>22091.056</c:v>
                </c:pt>
                <c:pt idx="2">
                  <c:v>20430.260999999999</c:v>
                </c:pt>
              </c:numCache>
            </c:numRef>
          </c:val>
          <c:extLst>
            <c:ext xmlns:c16="http://schemas.microsoft.com/office/drawing/2014/chart" uri="{C3380CC4-5D6E-409C-BE32-E72D297353CC}">
              <c16:uniqueId val="{00000007-1CD6-4B2A-9094-E970C7D48315}"/>
            </c:ext>
          </c:extLst>
        </c:ser>
        <c:dLbls>
          <c:showLegendKey val="0"/>
          <c:showVal val="0"/>
          <c:showCatName val="0"/>
          <c:showSerName val="0"/>
          <c:showPercent val="0"/>
          <c:showBubbleSize val="0"/>
        </c:dLbls>
        <c:gapWidth val="50"/>
        <c:overlap val="100"/>
        <c:axId val="289430528"/>
        <c:axId val="289436416"/>
      </c:barChart>
      <c:catAx>
        <c:axId val="289430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436416"/>
        <c:crosses val="autoZero"/>
        <c:auto val="1"/>
        <c:lblAlgn val="ctr"/>
        <c:lblOffset val="100"/>
        <c:noMultiLvlLbl val="0"/>
      </c:catAx>
      <c:valAx>
        <c:axId val="289436416"/>
        <c:scaling>
          <c:orientation val="minMax"/>
          <c:max val="15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430528"/>
        <c:crosses val="autoZero"/>
        <c:crossBetween val="between"/>
        <c:majorUnit val="3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'8.13'!$A$38</c:f>
              <c:strCache>
                <c:ptCount val="1"/>
                <c:pt idx="0">
                  <c:v>Instalovaný výkon</c:v>
                </c:pt>
              </c:strCache>
            </c:strRef>
          </c:tx>
          <c:invertIfNegative val="0"/>
          <c:val>
            <c:numRef>
              <c:f>'8.13'!$B$38</c:f>
              <c:numCache>
                <c:formatCode>0.0%</c:formatCode>
                <c:ptCount val="1"/>
                <c:pt idx="0">
                  <c:v>0.26311450114985258</c:v>
                </c:pt>
              </c:numCache>
            </c:numRef>
          </c:val>
          <c:extLst>
            <c:ext xmlns:c16="http://schemas.microsoft.com/office/drawing/2014/chart" uri="{C3380CC4-5D6E-409C-BE32-E72D297353CC}">
              <c16:uniqueId val="{00000000-46E4-4F37-874A-FF5326A516FF}"/>
            </c:ext>
          </c:extLst>
        </c:ser>
        <c:ser>
          <c:idx val="1"/>
          <c:order val="1"/>
          <c:tx>
            <c:strRef>
              <c:f>'8.13'!$A$39</c:f>
              <c:strCache>
                <c:ptCount val="1"/>
                <c:pt idx="0">
                  <c:v>Výroba tepla brutto</c:v>
                </c:pt>
              </c:strCache>
            </c:strRef>
          </c:tx>
          <c:invertIfNegative val="0"/>
          <c:val>
            <c:numRef>
              <c:f>'8.13'!$B$39</c:f>
              <c:numCache>
                <c:formatCode>0.0%</c:formatCode>
                <c:ptCount val="1"/>
                <c:pt idx="0">
                  <c:v>0.18569185488973183</c:v>
                </c:pt>
              </c:numCache>
            </c:numRef>
          </c:val>
          <c:extLst>
            <c:ext xmlns:c16="http://schemas.microsoft.com/office/drawing/2014/chart" uri="{C3380CC4-5D6E-409C-BE32-E72D297353CC}">
              <c16:uniqueId val="{00000001-46E4-4F37-874A-FF5326A516FF}"/>
            </c:ext>
          </c:extLst>
        </c:ser>
        <c:ser>
          <c:idx val="2"/>
          <c:order val="2"/>
          <c:tx>
            <c:strRef>
              <c:f>'8.13'!$A$40</c:f>
              <c:strCache>
                <c:ptCount val="1"/>
                <c:pt idx="0">
                  <c:v>Dodávky tepla</c:v>
                </c:pt>
              </c:strCache>
            </c:strRef>
          </c:tx>
          <c:invertIfNegative val="0"/>
          <c:val>
            <c:numRef>
              <c:f>'8.13'!$B$40</c:f>
              <c:numCache>
                <c:formatCode>0.0%</c:formatCode>
                <c:ptCount val="1"/>
                <c:pt idx="0">
                  <c:v>0.13469767422782575</c:v>
                </c:pt>
              </c:numCache>
            </c:numRef>
          </c:val>
          <c:extLst>
            <c:ext xmlns:c16="http://schemas.microsoft.com/office/drawing/2014/chart" uri="{C3380CC4-5D6E-409C-BE32-E72D297353CC}">
              <c16:uniqueId val="{00000002-46E4-4F37-874A-FF5326A516FF}"/>
            </c:ext>
          </c:extLst>
        </c:ser>
        <c:dLbls>
          <c:showLegendKey val="0"/>
          <c:showVal val="0"/>
          <c:showCatName val="0"/>
          <c:showSerName val="0"/>
          <c:showPercent val="0"/>
          <c:showBubbleSize val="0"/>
        </c:dLbls>
        <c:gapWidth val="150"/>
        <c:axId val="289471488"/>
        <c:axId val="294978304"/>
      </c:barChart>
      <c:catAx>
        <c:axId val="289471488"/>
        <c:scaling>
          <c:orientation val="maxMin"/>
        </c:scaling>
        <c:delete val="0"/>
        <c:axPos val="l"/>
        <c:numFmt formatCode="General" sourceLinked="1"/>
        <c:majorTickMark val="none"/>
        <c:minorTickMark val="none"/>
        <c:tickLblPos val="none"/>
        <c:crossAx val="294978304"/>
        <c:crosses val="autoZero"/>
        <c:auto val="1"/>
        <c:lblAlgn val="ctr"/>
        <c:lblOffset val="100"/>
        <c:noMultiLvlLbl val="0"/>
      </c:catAx>
      <c:valAx>
        <c:axId val="294978304"/>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9471488"/>
        <c:crosses val="max"/>
        <c:crossBetween val="between"/>
        <c:majorUnit val="0.1"/>
      </c:valAx>
    </c:plotArea>
    <c:legend>
      <c:legendPos val="b"/>
      <c:layout>
        <c:manualLayout>
          <c:xMode val="edge"/>
          <c:yMode val="edge"/>
          <c:x val="3.5170029179910689E-2"/>
          <c:y val="0.68656067189358461"/>
          <c:w val="0.67681072653033092"/>
          <c:h val="0.2571073403440281"/>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3.8962443294197343E-4"/>
          <c:y val="2.7113986074206831E-2"/>
        </c:manualLayout>
      </c:layout>
      <c:overlay val="0"/>
    </c:title>
    <c:autoTitleDeleted val="0"/>
    <c:plotArea>
      <c:layout/>
      <c:barChart>
        <c:barDir val="col"/>
        <c:grouping val="stacked"/>
        <c:varyColors val="0"/>
        <c:ser>
          <c:idx val="0"/>
          <c:order val="0"/>
          <c:tx>
            <c:strRef>
              <c:f>'8.13'!$A$10</c:f>
              <c:strCache>
                <c:ptCount val="1"/>
                <c:pt idx="0">
                  <c:v>Biomasa</c:v>
                </c:pt>
              </c:strCache>
            </c:strRef>
          </c:tx>
          <c:spPr>
            <a:solidFill>
              <a:srgbClr val="23315F"/>
            </a:solidFill>
          </c:spPr>
          <c:invertIfNegative val="0"/>
          <c:cat>
            <c:strRef>
              <c:f>'8.13'!$C$38:$E$38</c:f>
              <c:strCache>
                <c:ptCount val="3"/>
                <c:pt idx="0">
                  <c:v>Leden</c:v>
                </c:pt>
                <c:pt idx="1">
                  <c:v>Únor</c:v>
                </c:pt>
                <c:pt idx="2">
                  <c:v>Březen</c:v>
                </c:pt>
              </c:strCache>
            </c:strRef>
          </c:cat>
          <c:val>
            <c:numRef>
              <c:f>('8.13'!$B$10,'8.13'!$D$10,'8.13'!$F$10)</c:f>
              <c:numCache>
                <c:formatCode>#,##0.0</c:formatCode>
                <c:ptCount val="3"/>
                <c:pt idx="0">
                  <c:v>132978.88800000001</c:v>
                </c:pt>
                <c:pt idx="1">
                  <c:v>148994.774</c:v>
                </c:pt>
                <c:pt idx="2">
                  <c:v>174263.08199999999</c:v>
                </c:pt>
              </c:numCache>
            </c:numRef>
          </c:val>
          <c:extLst>
            <c:ext xmlns:c16="http://schemas.microsoft.com/office/drawing/2014/chart" uri="{C3380CC4-5D6E-409C-BE32-E72D297353CC}">
              <c16:uniqueId val="{00000000-FB1D-4903-B777-01BAE80F00BB}"/>
            </c:ext>
          </c:extLst>
        </c:ser>
        <c:ser>
          <c:idx val="1"/>
          <c:order val="1"/>
          <c:tx>
            <c:strRef>
              <c:f>'8.13'!$A$11</c:f>
              <c:strCache>
                <c:ptCount val="1"/>
                <c:pt idx="0">
                  <c:v>Bioplyn</c:v>
                </c:pt>
              </c:strCache>
            </c:strRef>
          </c:tx>
          <c:spPr>
            <a:solidFill>
              <a:srgbClr val="5A6588"/>
            </a:solidFill>
          </c:spPr>
          <c:invertIfNegative val="0"/>
          <c:cat>
            <c:strRef>
              <c:f>'8.13'!$C$38:$E$38</c:f>
              <c:strCache>
                <c:ptCount val="3"/>
                <c:pt idx="0">
                  <c:v>Leden</c:v>
                </c:pt>
                <c:pt idx="1">
                  <c:v>Únor</c:v>
                </c:pt>
                <c:pt idx="2">
                  <c:v>Březen</c:v>
                </c:pt>
              </c:strCache>
            </c:strRef>
          </c:cat>
          <c:val>
            <c:numRef>
              <c:f>('8.13'!$B$11,'8.13'!$D$11,'8.13'!$F$11)</c:f>
              <c:numCache>
                <c:formatCode>#,##0.0</c:formatCode>
                <c:ptCount val="3"/>
                <c:pt idx="0">
                  <c:v>1956.0519999999999</c:v>
                </c:pt>
                <c:pt idx="1">
                  <c:v>2043.3070000000002</c:v>
                </c:pt>
                <c:pt idx="2">
                  <c:v>2261.7240000000002</c:v>
                </c:pt>
              </c:numCache>
            </c:numRef>
          </c:val>
          <c:extLst>
            <c:ext xmlns:c16="http://schemas.microsoft.com/office/drawing/2014/chart" uri="{C3380CC4-5D6E-409C-BE32-E72D297353CC}">
              <c16:uniqueId val="{00000001-FB1D-4903-B777-01BAE80F00BB}"/>
            </c:ext>
          </c:extLst>
        </c:ser>
        <c:ser>
          <c:idx val="2"/>
          <c:order val="2"/>
          <c:tx>
            <c:strRef>
              <c:f>'8.13'!$A$12</c:f>
              <c:strCache>
                <c:ptCount val="1"/>
                <c:pt idx="0">
                  <c:v>Černé uhlí</c:v>
                </c:pt>
              </c:strCache>
            </c:strRef>
          </c:tx>
          <c:spPr>
            <a:solidFill>
              <a:srgbClr val="9198B0"/>
            </a:solidFill>
          </c:spPr>
          <c:invertIfNegative val="0"/>
          <c:cat>
            <c:strRef>
              <c:f>'8.13'!$C$38:$E$38</c:f>
              <c:strCache>
                <c:ptCount val="3"/>
                <c:pt idx="0">
                  <c:v>Leden</c:v>
                </c:pt>
                <c:pt idx="1">
                  <c:v>Únor</c:v>
                </c:pt>
                <c:pt idx="2">
                  <c:v>Březen</c:v>
                </c:pt>
              </c:strCache>
            </c:strRef>
          </c:cat>
          <c:val>
            <c:numRef>
              <c:f>('8.13'!$B$12,'8.13'!$D$12,'8.13'!$F$12)</c:f>
              <c:numCache>
                <c:formatCode>#,##0.0</c:formatCode>
                <c:ptCount val="3"/>
                <c:pt idx="0">
                  <c:v>391.94</c:v>
                </c:pt>
                <c:pt idx="1">
                  <c:v>155.19999999999999</c:v>
                </c:pt>
                <c:pt idx="2">
                  <c:v>616.17999999999995</c:v>
                </c:pt>
              </c:numCache>
            </c:numRef>
          </c:val>
          <c:extLst>
            <c:ext xmlns:c16="http://schemas.microsoft.com/office/drawing/2014/chart" uri="{C3380CC4-5D6E-409C-BE32-E72D297353CC}">
              <c16:uniqueId val="{00000002-FB1D-4903-B777-01BAE80F00BB}"/>
            </c:ext>
          </c:extLst>
        </c:ser>
        <c:ser>
          <c:idx val="3"/>
          <c:order val="3"/>
          <c:tx>
            <c:strRef>
              <c:f>'8.13'!$A$13</c:f>
              <c:strCache>
                <c:ptCount val="1"/>
                <c:pt idx="0">
                  <c:v>Elektrická energie</c:v>
                </c:pt>
              </c:strCache>
            </c:strRef>
          </c:tx>
          <c:spPr>
            <a:solidFill>
              <a:srgbClr val="C8CBD7"/>
            </a:solidFill>
          </c:spPr>
          <c:invertIfNegative val="0"/>
          <c:cat>
            <c:strRef>
              <c:f>'8.13'!$C$38:$E$38</c:f>
              <c:strCache>
                <c:ptCount val="3"/>
                <c:pt idx="0">
                  <c:v>Leden</c:v>
                </c:pt>
                <c:pt idx="1">
                  <c:v>Únor</c:v>
                </c:pt>
                <c:pt idx="2">
                  <c:v>Březen</c:v>
                </c:pt>
              </c:strCache>
            </c:strRef>
          </c:cat>
          <c:val>
            <c:numRef>
              <c:f>('8.13'!$B$13,'8.13'!$D$13,'8.13'!$F$13)</c:f>
              <c:numCache>
                <c:formatCode>#,##0.0</c:formatCode>
                <c:ptCount val="3"/>
                <c:pt idx="0">
                  <c:v>95.64</c:v>
                </c:pt>
                <c:pt idx="1">
                  <c:v>90.37</c:v>
                </c:pt>
                <c:pt idx="2">
                  <c:v>102.13</c:v>
                </c:pt>
              </c:numCache>
            </c:numRef>
          </c:val>
          <c:extLst>
            <c:ext xmlns:c16="http://schemas.microsoft.com/office/drawing/2014/chart" uri="{C3380CC4-5D6E-409C-BE32-E72D297353CC}">
              <c16:uniqueId val="{00000003-FB1D-4903-B777-01BAE80F00BB}"/>
            </c:ext>
          </c:extLst>
        </c:ser>
        <c:ser>
          <c:idx val="4"/>
          <c:order val="4"/>
          <c:tx>
            <c:strRef>
              <c:f>'8.13'!$A$14</c:f>
              <c:strCache>
                <c:ptCount val="1"/>
                <c:pt idx="0">
                  <c:v>Energie prostředí (tepelné čerpadlo)</c:v>
                </c:pt>
              </c:strCache>
            </c:strRef>
          </c:tx>
          <c:spPr>
            <a:solidFill>
              <a:srgbClr val="E02C1F"/>
            </a:solidFill>
          </c:spPr>
          <c:invertIfNegative val="0"/>
          <c:cat>
            <c:strRef>
              <c:f>'8.13'!$C$38:$E$38</c:f>
              <c:strCache>
                <c:ptCount val="3"/>
                <c:pt idx="0">
                  <c:v>Leden</c:v>
                </c:pt>
                <c:pt idx="1">
                  <c:v>Únor</c:v>
                </c:pt>
                <c:pt idx="2">
                  <c:v>Březen</c:v>
                </c:pt>
              </c:strCache>
            </c:strRef>
          </c:cat>
          <c:val>
            <c:numRef>
              <c:f>('8.13'!$B$14,'8.13'!$D$14,'8.13'!$F$14)</c:f>
              <c:numCache>
                <c:formatCode>#,##0.0</c:formatCode>
                <c:ptCount val="3"/>
                <c:pt idx="0">
                  <c:v>69</c:v>
                </c:pt>
                <c:pt idx="1">
                  <c:v>75</c:v>
                </c:pt>
                <c:pt idx="2">
                  <c:v>121</c:v>
                </c:pt>
              </c:numCache>
            </c:numRef>
          </c:val>
          <c:extLst>
            <c:ext xmlns:c16="http://schemas.microsoft.com/office/drawing/2014/chart" uri="{C3380CC4-5D6E-409C-BE32-E72D297353CC}">
              <c16:uniqueId val="{00000004-FB1D-4903-B777-01BAE80F00BB}"/>
            </c:ext>
          </c:extLst>
        </c:ser>
        <c:ser>
          <c:idx val="5"/>
          <c:order val="5"/>
          <c:tx>
            <c:strRef>
              <c:f>'8.13'!$A$15</c:f>
              <c:strCache>
                <c:ptCount val="1"/>
                <c:pt idx="0">
                  <c:v>Energie Slunce (solární kolektor)</c:v>
                </c:pt>
              </c:strCache>
            </c:strRef>
          </c:tx>
          <c:spPr>
            <a:solidFill>
              <a:srgbClr val="E86158"/>
            </a:solidFill>
          </c:spPr>
          <c:invertIfNegative val="0"/>
          <c:cat>
            <c:strRef>
              <c:f>'8.13'!$C$38:$E$38</c:f>
              <c:strCache>
                <c:ptCount val="3"/>
                <c:pt idx="0">
                  <c:v>Leden</c:v>
                </c:pt>
                <c:pt idx="1">
                  <c:v>Únor</c:v>
                </c:pt>
                <c:pt idx="2">
                  <c:v>Březen</c:v>
                </c:pt>
              </c:strCache>
            </c:strRef>
          </c:cat>
          <c:val>
            <c:numRef>
              <c:f>('8.13'!$B$15,'8.13'!$D$15,'8.13'!$F$15)</c:f>
              <c:numCache>
                <c:formatCode>#,##0.0</c:formatCode>
                <c:ptCount val="3"/>
                <c:pt idx="0">
                  <c:v>1</c:v>
                </c:pt>
                <c:pt idx="1">
                  <c:v>3</c:v>
                </c:pt>
                <c:pt idx="2">
                  <c:v>7</c:v>
                </c:pt>
              </c:numCache>
            </c:numRef>
          </c:val>
          <c:extLst>
            <c:ext xmlns:c16="http://schemas.microsoft.com/office/drawing/2014/chart" uri="{C3380CC4-5D6E-409C-BE32-E72D297353CC}">
              <c16:uniqueId val="{00000005-FB1D-4903-B777-01BAE80F00BB}"/>
            </c:ext>
          </c:extLst>
        </c:ser>
        <c:ser>
          <c:idx val="6"/>
          <c:order val="6"/>
          <c:tx>
            <c:strRef>
              <c:f>'8.13'!$A$16</c:f>
              <c:strCache>
                <c:ptCount val="1"/>
                <c:pt idx="0">
                  <c:v>Hnědé uhlí</c:v>
                </c:pt>
              </c:strCache>
            </c:strRef>
          </c:tx>
          <c:spPr>
            <a:solidFill>
              <a:srgbClr val="F0948F"/>
            </a:solidFill>
          </c:spPr>
          <c:invertIfNegative val="0"/>
          <c:cat>
            <c:strRef>
              <c:f>'8.13'!$C$38:$E$38</c:f>
              <c:strCache>
                <c:ptCount val="3"/>
                <c:pt idx="0">
                  <c:v>Leden</c:v>
                </c:pt>
                <c:pt idx="1">
                  <c:v>Únor</c:v>
                </c:pt>
                <c:pt idx="2">
                  <c:v>Březen</c:v>
                </c:pt>
              </c:strCache>
            </c:strRef>
          </c:cat>
          <c:val>
            <c:numRef>
              <c:f>('8.13'!$B$16,'8.13'!$D$16,'8.13'!$F$16)</c:f>
              <c:numCache>
                <c:formatCode>#,##0.0</c:formatCode>
                <c:ptCount val="3"/>
                <c:pt idx="0">
                  <c:v>1119291.0510000002</c:v>
                </c:pt>
                <c:pt idx="1">
                  <c:v>1033605.6630000002</c:v>
                </c:pt>
                <c:pt idx="2">
                  <c:v>928014.33200000005</c:v>
                </c:pt>
              </c:numCache>
            </c:numRef>
          </c:val>
          <c:extLst>
            <c:ext xmlns:c16="http://schemas.microsoft.com/office/drawing/2014/chart" uri="{C3380CC4-5D6E-409C-BE32-E72D297353CC}">
              <c16:uniqueId val="{00000006-FB1D-4903-B777-01BAE80F00BB}"/>
            </c:ext>
          </c:extLst>
        </c:ser>
        <c:ser>
          <c:idx val="7"/>
          <c:order val="7"/>
          <c:tx>
            <c:strRef>
              <c:f>'8.13'!$A$17</c:f>
              <c:strCache>
                <c:ptCount val="1"/>
                <c:pt idx="0">
                  <c:v>Jaderné palivo</c:v>
                </c:pt>
              </c:strCache>
            </c:strRef>
          </c:tx>
          <c:spPr>
            <a:solidFill>
              <a:srgbClr val="F7C9C7"/>
            </a:solidFill>
          </c:spPr>
          <c:invertIfNegative val="0"/>
          <c:cat>
            <c:strRef>
              <c:f>'8.13'!$C$38:$E$38</c:f>
              <c:strCache>
                <c:ptCount val="3"/>
                <c:pt idx="0">
                  <c:v>Leden</c:v>
                </c:pt>
                <c:pt idx="1">
                  <c:v>Únor</c:v>
                </c:pt>
                <c:pt idx="2">
                  <c:v>Březen</c:v>
                </c:pt>
              </c:strCache>
            </c:strRef>
          </c:cat>
          <c:val>
            <c:numRef>
              <c:f>('8.13'!$B$17,'8.13'!$D$17,'8.13'!$F$17)</c:f>
              <c:numCache>
                <c:formatCode>#,##0.0</c:formatCode>
                <c:ptCount val="3"/>
                <c:pt idx="0">
                  <c:v>0</c:v>
                </c:pt>
                <c:pt idx="1">
                  <c:v>0</c:v>
                </c:pt>
                <c:pt idx="2">
                  <c:v>0</c:v>
                </c:pt>
              </c:numCache>
            </c:numRef>
          </c:val>
          <c:extLst>
            <c:ext xmlns:c16="http://schemas.microsoft.com/office/drawing/2014/chart" uri="{C3380CC4-5D6E-409C-BE32-E72D297353CC}">
              <c16:uniqueId val="{00000007-FB1D-4903-B777-01BAE80F00BB}"/>
            </c:ext>
          </c:extLst>
        </c:ser>
        <c:ser>
          <c:idx val="8"/>
          <c:order val="8"/>
          <c:tx>
            <c:strRef>
              <c:f>'8.13'!$A$18</c:f>
              <c:strCache>
                <c:ptCount val="1"/>
                <c:pt idx="0">
                  <c:v>Koks</c:v>
                </c:pt>
              </c:strCache>
            </c:strRef>
          </c:tx>
          <c:spPr>
            <a:solidFill>
              <a:srgbClr val="262626"/>
            </a:solidFill>
          </c:spPr>
          <c:invertIfNegative val="0"/>
          <c:cat>
            <c:strRef>
              <c:f>'8.13'!$C$38:$E$38</c:f>
              <c:strCache>
                <c:ptCount val="3"/>
                <c:pt idx="0">
                  <c:v>Leden</c:v>
                </c:pt>
                <c:pt idx="1">
                  <c:v>Únor</c:v>
                </c:pt>
                <c:pt idx="2">
                  <c:v>Březen</c:v>
                </c:pt>
              </c:strCache>
            </c:strRef>
          </c:cat>
          <c:val>
            <c:numRef>
              <c:f>('8.13'!$B$18,'8.13'!$D$18,'8.13'!$F$18)</c:f>
              <c:numCache>
                <c:formatCode>#,##0.0</c:formatCode>
                <c:ptCount val="3"/>
                <c:pt idx="0">
                  <c:v>0</c:v>
                </c:pt>
                <c:pt idx="1">
                  <c:v>0</c:v>
                </c:pt>
                <c:pt idx="2">
                  <c:v>0</c:v>
                </c:pt>
              </c:numCache>
            </c:numRef>
          </c:val>
          <c:extLst>
            <c:ext xmlns:c16="http://schemas.microsoft.com/office/drawing/2014/chart" uri="{C3380CC4-5D6E-409C-BE32-E72D297353CC}">
              <c16:uniqueId val="{00000008-FB1D-4903-B777-01BAE80F00BB}"/>
            </c:ext>
          </c:extLst>
        </c:ser>
        <c:ser>
          <c:idx val="9"/>
          <c:order val="9"/>
          <c:tx>
            <c:strRef>
              <c:f>'8.13'!$A$19</c:f>
              <c:strCache>
                <c:ptCount val="1"/>
                <c:pt idx="0">
                  <c:v>Odpadní teplo</c:v>
                </c:pt>
              </c:strCache>
            </c:strRef>
          </c:tx>
          <c:spPr>
            <a:solidFill>
              <a:srgbClr val="646363"/>
            </a:solidFill>
          </c:spPr>
          <c:invertIfNegative val="0"/>
          <c:cat>
            <c:strRef>
              <c:f>'8.13'!$C$38:$E$38</c:f>
              <c:strCache>
                <c:ptCount val="3"/>
                <c:pt idx="0">
                  <c:v>Leden</c:v>
                </c:pt>
                <c:pt idx="1">
                  <c:v>Únor</c:v>
                </c:pt>
                <c:pt idx="2">
                  <c:v>Březen</c:v>
                </c:pt>
              </c:strCache>
            </c:strRef>
          </c:cat>
          <c:val>
            <c:numRef>
              <c:f>('8.13'!$B$19,'8.13'!$D$19,'8.13'!$F$19)</c:f>
              <c:numCache>
                <c:formatCode>#,##0.0</c:formatCode>
                <c:ptCount val="3"/>
                <c:pt idx="0">
                  <c:v>659</c:v>
                </c:pt>
                <c:pt idx="1">
                  <c:v>642</c:v>
                </c:pt>
                <c:pt idx="2">
                  <c:v>236</c:v>
                </c:pt>
              </c:numCache>
            </c:numRef>
          </c:val>
          <c:extLst>
            <c:ext xmlns:c16="http://schemas.microsoft.com/office/drawing/2014/chart" uri="{C3380CC4-5D6E-409C-BE32-E72D297353CC}">
              <c16:uniqueId val="{00000009-FB1D-4903-B777-01BAE80F00BB}"/>
            </c:ext>
          </c:extLst>
        </c:ser>
        <c:ser>
          <c:idx val="10"/>
          <c:order val="10"/>
          <c:tx>
            <c:strRef>
              <c:f>'8.13'!$A$20</c:f>
              <c:strCache>
                <c:ptCount val="1"/>
                <c:pt idx="0">
                  <c:v>Ostatní kapalná paliva</c:v>
                </c:pt>
              </c:strCache>
            </c:strRef>
          </c:tx>
          <c:spPr>
            <a:solidFill>
              <a:srgbClr val="9D9D9C"/>
            </a:solidFill>
          </c:spPr>
          <c:invertIfNegative val="0"/>
          <c:cat>
            <c:strRef>
              <c:f>'8.13'!$C$38:$E$38</c:f>
              <c:strCache>
                <c:ptCount val="3"/>
                <c:pt idx="0">
                  <c:v>Leden</c:v>
                </c:pt>
                <c:pt idx="1">
                  <c:v>Únor</c:v>
                </c:pt>
                <c:pt idx="2">
                  <c:v>Březen</c:v>
                </c:pt>
              </c:strCache>
            </c:strRef>
          </c:cat>
          <c:val>
            <c:numRef>
              <c:f>('8.13'!$B$20,'8.13'!$D$20,'8.13'!$F$20)</c:f>
              <c:numCache>
                <c:formatCode>#,##0.0</c:formatCode>
                <c:ptCount val="3"/>
                <c:pt idx="0">
                  <c:v>0</c:v>
                </c:pt>
                <c:pt idx="1">
                  <c:v>0</c:v>
                </c:pt>
                <c:pt idx="2">
                  <c:v>0</c:v>
                </c:pt>
              </c:numCache>
            </c:numRef>
          </c:val>
          <c:extLst>
            <c:ext xmlns:c16="http://schemas.microsoft.com/office/drawing/2014/chart" uri="{C3380CC4-5D6E-409C-BE32-E72D297353CC}">
              <c16:uniqueId val="{0000000A-FB1D-4903-B777-01BAE80F00BB}"/>
            </c:ext>
          </c:extLst>
        </c:ser>
        <c:ser>
          <c:idx val="11"/>
          <c:order val="11"/>
          <c:tx>
            <c:strRef>
              <c:f>'8.13'!$A$21</c:f>
              <c:strCache>
                <c:ptCount val="1"/>
                <c:pt idx="0">
                  <c:v>Ostatní pevná paliva</c:v>
                </c:pt>
              </c:strCache>
            </c:strRef>
          </c:tx>
          <c:spPr>
            <a:solidFill>
              <a:srgbClr val="D0D0D0"/>
            </a:solidFill>
          </c:spPr>
          <c:invertIfNegative val="0"/>
          <c:cat>
            <c:strRef>
              <c:f>'8.13'!$C$38:$E$38</c:f>
              <c:strCache>
                <c:ptCount val="3"/>
                <c:pt idx="0">
                  <c:v>Leden</c:v>
                </c:pt>
                <c:pt idx="1">
                  <c:v>Únor</c:v>
                </c:pt>
                <c:pt idx="2">
                  <c:v>Březen</c:v>
                </c:pt>
              </c:strCache>
            </c:strRef>
          </c:cat>
          <c:val>
            <c:numRef>
              <c:f>('8.13'!$B$21,'8.13'!$D$21,'8.13'!$F$21)</c:f>
              <c:numCache>
                <c:formatCode>#,##0.0</c:formatCode>
                <c:ptCount val="3"/>
                <c:pt idx="0">
                  <c:v>613.04999999999995</c:v>
                </c:pt>
                <c:pt idx="1">
                  <c:v>478.36</c:v>
                </c:pt>
                <c:pt idx="2">
                  <c:v>1006.16</c:v>
                </c:pt>
              </c:numCache>
            </c:numRef>
          </c:val>
          <c:extLst>
            <c:ext xmlns:c16="http://schemas.microsoft.com/office/drawing/2014/chart" uri="{C3380CC4-5D6E-409C-BE32-E72D297353CC}">
              <c16:uniqueId val="{0000000B-FB1D-4903-B777-01BAE80F00BB}"/>
            </c:ext>
          </c:extLst>
        </c:ser>
        <c:ser>
          <c:idx val="12"/>
          <c:order val="12"/>
          <c:tx>
            <c:strRef>
              <c:f>'8.13'!$A$22</c:f>
              <c:strCache>
                <c:ptCount val="1"/>
                <c:pt idx="0">
                  <c:v>Ostatní plyny</c:v>
                </c:pt>
              </c:strCache>
            </c:strRef>
          </c:tx>
          <c:spPr>
            <a:pattFill prst="ltUpDiag">
              <a:fgClr>
                <a:srgbClr val="23315F"/>
              </a:fgClr>
              <a:bgClr>
                <a:sysClr val="window" lastClr="FFFFFF"/>
              </a:bgClr>
            </a:pattFill>
          </c:spPr>
          <c:invertIfNegative val="0"/>
          <c:cat>
            <c:strRef>
              <c:f>'8.13'!$C$38:$E$38</c:f>
              <c:strCache>
                <c:ptCount val="3"/>
                <c:pt idx="0">
                  <c:v>Leden</c:v>
                </c:pt>
                <c:pt idx="1">
                  <c:v>Únor</c:v>
                </c:pt>
                <c:pt idx="2">
                  <c:v>Březen</c:v>
                </c:pt>
              </c:strCache>
            </c:strRef>
          </c:cat>
          <c:val>
            <c:numRef>
              <c:f>('8.13'!$B$22,'8.13'!$D$22,'8.13'!$F$22)</c:f>
              <c:numCache>
                <c:formatCode>#,##0.0</c:formatCode>
                <c:ptCount val="3"/>
                <c:pt idx="0">
                  <c:v>0</c:v>
                </c:pt>
                <c:pt idx="1">
                  <c:v>0</c:v>
                </c:pt>
                <c:pt idx="2">
                  <c:v>0</c:v>
                </c:pt>
              </c:numCache>
            </c:numRef>
          </c:val>
          <c:extLst>
            <c:ext xmlns:c16="http://schemas.microsoft.com/office/drawing/2014/chart" uri="{C3380CC4-5D6E-409C-BE32-E72D297353CC}">
              <c16:uniqueId val="{0000000C-FB1D-4903-B777-01BAE80F00BB}"/>
            </c:ext>
          </c:extLst>
        </c:ser>
        <c:ser>
          <c:idx val="13"/>
          <c:order val="13"/>
          <c:tx>
            <c:strRef>
              <c:f>'8.13'!$A$23</c:f>
              <c:strCache>
                <c:ptCount val="1"/>
                <c:pt idx="0">
                  <c:v>Ostatní</c:v>
                </c:pt>
              </c:strCache>
            </c:strRef>
          </c:tx>
          <c:spPr>
            <a:pattFill prst="ltUpDiag">
              <a:fgClr>
                <a:srgbClr val="E02C1F"/>
              </a:fgClr>
              <a:bgClr>
                <a:sysClr val="window" lastClr="FFFFFF"/>
              </a:bgClr>
            </a:pattFill>
          </c:spPr>
          <c:invertIfNegative val="0"/>
          <c:cat>
            <c:strRef>
              <c:f>'8.13'!$C$38:$E$38</c:f>
              <c:strCache>
                <c:ptCount val="3"/>
                <c:pt idx="0">
                  <c:v>Leden</c:v>
                </c:pt>
                <c:pt idx="1">
                  <c:v>Únor</c:v>
                </c:pt>
                <c:pt idx="2">
                  <c:v>Březen</c:v>
                </c:pt>
              </c:strCache>
            </c:strRef>
          </c:cat>
          <c:val>
            <c:numRef>
              <c:f>('8.13'!$B$23,'8.13'!$D$23,'8.13'!$F$23)</c:f>
              <c:numCache>
                <c:formatCode>#,##0.0</c:formatCode>
                <c:ptCount val="3"/>
                <c:pt idx="0">
                  <c:v>0</c:v>
                </c:pt>
                <c:pt idx="1">
                  <c:v>0</c:v>
                </c:pt>
                <c:pt idx="2">
                  <c:v>0</c:v>
                </c:pt>
              </c:numCache>
            </c:numRef>
          </c:val>
          <c:extLst>
            <c:ext xmlns:c16="http://schemas.microsoft.com/office/drawing/2014/chart" uri="{C3380CC4-5D6E-409C-BE32-E72D297353CC}">
              <c16:uniqueId val="{0000000D-FB1D-4903-B777-01BAE80F00BB}"/>
            </c:ext>
          </c:extLst>
        </c:ser>
        <c:ser>
          <c:idx val="14"/>
          <c:order val="14"/>
          <c:tx>
            <c:strRef>
              <c:f>'8.13'!$A$24</c:f>
              <c:strCache>
                <c:ptCount val="1"/>
                <c:pt idx="0">
                  <c:v>Topné oleje</c:v>
                </c:pt>
              </c:strCache>
            </c:strRef>
          </c:tx>
          <c:spPr>
            <a:pattFill prst="ltUpDiag">
              <a:fgClr>
                <a:srgbClr val="5A6588"/>
              </a:fgClr>
              <a:bgClr>
                <a:sysClr val="window" lastClr="FFFFFF"/>
              </a:bgClr>
            </a:pattFill>
          </c:spPr>
          <c:invertIfNegative val="0"/>
          <c:cat>
            <c:strRef>
              <c:f>'8.13'!$C$38:$E$38</c:f>
              <c:strCache>
                <c:ptCount val="3"/>
                <c:pt idx="0">
                  <c:v>Leden</c:v>
                </c:pt>
                <c:pt idx="1">
                  <c:v>Únor</c:v>
                </c:pt>
                <c:pt idx="2">
                  <c:v>Březen</c:v>
                </c:pt>
              </c:strCache>
            </c:strRef>
          </c:cat>
          <c:val>
            <c:numRef>
              <c:f>('8.13'!$B$24,'8.13'!$D$24,'8.13'!$F$24)</c:f>
              <c:numCache>
                <c:formatCode>#,##0.0</c:formatCode>
                <c:ptCount val="3"/>
                <c:pt idx="0">
                  <c:v>2160.2530000000002</c:v>
                </c:pt>
                <c:pt idx="1">
                  <c:v>1589.3789999999999</c:v>
                </c:pt>
                <c:pt idx="2">
                  <c:v>1222.2049999999999</c:v>
                </c:pt>
              </c:numCache>
            </c:numRef>
          </c:val>
          <c:extLst>
            <c:ext xmlns:c16="http://schemas.microsoft.com/office/drawing/2014/chart" uri="{C3380CC4-5D6E-409C-BE32-E72D297353CC}">
              <c16:uniqueId val="{0000000E-FB1D-4903-B777-01BAE80F00BB}"/>
            </c:ext>
          </c:extLst>
        </c:ser>
        <c:ser>
          <c:idx val="15"/>
          <c:order val="15"/>
          <c:tx>
            <c:strRef>
              <c:f>'8.13'!$A$25</c:f>
              <c:strCache>
                <c:ptCount val="1"/>
                <c:pt idx="0">
                  <c:v>Zemní plyn</c:v>
                </c:pt>
              </c:strCache>
            </c:strRef>
          </c:tx>
          <c:spPr>
            <a:pattFill prst="ltUpDiag">
              <a:fgClr>
                <a:srgbClr val="E86158"/>
              </a:fgClr>
              <a:bgClr>
                <a:sysClr val="window" lastClr="FFFFFF"/>
              </a:bgClr>
            </a:pattFill>
          </c:spPr>
          <c:invertIfNegative val="0"/>
          <c:cat>
            <c:strRef>
              <c:f>'8.13'!$C$38:$E$38</c:f>
              <c:strCache>
                <c:ptCount val="3"/>
                <c:pt idx="0">
                  <c:v>Leden</c:v>
                </c:pt>
                <c:pt idx="1">
                  <c:v>Únor</c:v>
                </c:pt>
                <c:pt idx="2">
                  <c:v>Březen</c:v>
                </c:pt>
              </c:strCache>
            </c:strRef>
          </c:cat>
          <c:val>
            <c:numRef>
              <c:f>('8.13'!$B$25,'8.13'!$D$25,'8.13'!$F$25)</c:f>
              <c:numCache>
                <c:formatCode>#,##0.0</c:formatCode>
                <c:ptCount val="3"/>
                <c:pt idx="0">
                  <c:v>144969.10400000002</c:v>
                </c:pt>
                <c:pt idx="1">
                  <c:v>116388.936</c:v>
                </c:pt>
                <c:pt idx="2">
                  <c:v>148714.41199999998</c:v>
                </c:pt>
              </c:numCache>
            </c:numRef>
          </c:val>
          <c:extLst>
            <c:ext xmlns:c16="http://schemas.microsoft.com/office/drawing/2014/chart" uri="{C3380CC4-5D6E-409C-BE32-E72D297353CC}">
              <c16:uniqueId val="{0000000F-FB1D-4903-B777-01BAE80F00BB}"/>
            </c:ext>
          </c:extLst>
        </c:ser>
        <c:dLbls>
          <c:showLegendKey val="0"/>
          <c:showVal val="0"/>
          <c:showCatName val="0"/>
          <c:showSerName val="0"/>
          <c:showPercent val="0"/>
          <c:showBubbleSize val="0"/>
        </c:dLbls>
        <c:gapWidth val="50"/>
        <c:overlap val="100"/>
        <c:axId val="290626560"/>
        <c:axId val="290640640"/>
      </c:barChart>
      <c:catAx>
        <c:axId val="29062656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640640"/>
        <c:crosses val="autoZero"/>
        <c:auto val="1"/>
        <c:lblAlgn val="ctr"/>
        <c:lblOffset val="100"/>
        <c:noMultiLvlLbl val="0"/>
      </c:catAx>
      <c:valAx>
        <c:axId val="290640640"/>
        <c:scaling>
          <c:orientation val="minMax"/>
          <c:max val="1500000"/>
        </c:scaling>
        <c:delete val="0"/>
        <c:axPos val="l"/>
        <c:majorGridlines/>
        <c:numFmt formatCode="#,##0" sourceLinked="0"/>
        <c:majorTickMark val="none"/>
        <c:minorTickMark val="none"/>
        <c:tickLblPos val="nextTo"/>
        <c:spPr>
          <a:ln>
            <a:noFill/>
          </a:ln>
        </c:spPr>
        <c:txPr>
          <a:bodyPr/>
          <a:lstStyle/>
          <a:p>
            <a:pPr>
              <a:defRPr sz="900" b="0">
                <a:latin typeface="Arial" panose="020B0604020202020204" pitchFamily="34" charset="0"/>
                <a:cs typeface="Arial" panose="020B0604020202020204" pitchFamily="34" charset="0"/>
              </a:defRPr>
            </a:pPr>
            <a:endParaRPr lang="cs-CZ"/>
          </a:p>
        </c:txPr>
        <c:crossAx val="290626560"/>
        <c:crosses val="autoZero"/>
        <c:crossBetween val="between"/>
        <c:majorUnit val="3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A53F-43EA-A72D-3385B610C0F9}"/>
              </c:ext>
            </c:extLst>
          </c:dPt>
          <c:dPt>
            <c:idx val="1"/>
            <c:bubble3D val="0"/>
            <c:spPr>
              <a:solidFill>
                <a:schemeClr val="accent2"/>
              </a:solidFill>
            </c:spPr>
            <c:extLst>
              <c:ext xmlns:c16="http://schemas.microsoft.com/office/drawing/2014/chart" uri="{C3380CC4-5D6E-409C-BE32-E72D297353CC}">
                <c16:uniqueId val="{00000003-A53F-43EA-A72D-3385B610C0F9}"/>
              </c:ext>
            </c:extLst>
          </c:dPt>
          <c:dPt>
            <c:idx val="2"/>
            <c:bubble3D val="0"/>
            <c:spPr>
              <a:solidFill>
                <a:schemeClr val="accent3"/>
              </a:solidFill>
            </c:spPr>
            <c:extLst>
              <c:ext xmlns:c16="http://schemas.microsoft.com/office/drawing/2014/chart" uri="{C3380CC4-5D6E-409C-BE32-E72D297353CC}">
                <c16:uniqueId val="{00000005-A53F-43EA-A72D-3385B610C0F9}"/>
              </c:ext>
            </c:extLst>
          </c:dPt>
          <c:dPt>
            <c:idx val="3"/>
            <c:bubble3D val="0"/>
            <c:spPr>
              <a:solidFill>
                <a:schemeClr val="accent4"/>
              </a:solidFill>
            </c:spPr>
            <c:extLst>
              <c:ext xmlns:c16="http://schemas.microsoft.com/office/drawing/2014/chart" uri="{C3380CC4-5D6E-409C-BE32-E72D297353CC}">
                <c16:uniqueId val="{00000007-A53F-43EA-A72D-3385B610C0F9}"/>
              </c:ext>
            </c:extLst>
          </c:dPt>
          <c:dPt>
            <c:idx val="4"/>
            <c:bubble3D val="0"/>
            <c:spPr>
              <a:solidFill>
                <a:schemeClr val="accent5"/>
              </a:solidFill>
            </c:spPr>
            <c:extLst>
              <c:ext xmlns:c16="http://schemas.microsoft.com/office/drawing/2014/chart" uri="{C3380CC4-5D6E-409C-BE32-E72D297353CC}">
                <c16:uniqueId val="{00000009-A53F-43EA-A72D-3385B610C0F9}"/>
              </c:ext>
            </c:extLst>
          </c:dPt>
          <c:dPt>
            <c:idx val="5"/>
            <c:bubble3D val="0"/>
            <c:spPr>
              <a:solidFill>
                <a:schemeClr val="accent6"/>
              </a:solidFill>
            </c:spPr>
            <c:extLst>
              <c:ext xmlns:c16="http://schemas.microsoft.com/office/drawing/2014/chart" uri="{C3380CC4-5D6E-409C-BE32-E72D297353CC}">
                <c16:uniqueId val="{0000000B-A53F-43EA-A72D-3385B610C0F9}"/>
              </c:ext>
            </c:extLst>
          </c:dPt>
          <c:dPt>
            <c:idx val="6"/>
            <c:bubble3D val="0"/>
            <c:spPr>
              <a:solidFill>
                <a:srgbClr val="F0948F"/>
              </a:solidFill>
            </c:spPr>
            <c:extLst>
              <c:ext xmlns:c16="http://schemas.microsoft.com/office/drawing/2014/chart" uri="{C3380CC4-5D6E-409C-BE32-E72D297353CC}">
                <c16:uniqueId val="{0000000D-A53F-43EA-A72D-3385B610C0F9}"/>
              </c:ext>
            </c:extLst>
          </c:dPt>
          <c:dPt>
            <c:idx val="7"/>
            <c:bubble3D val="0"/>
            <c:spPr>
              <a:solidFill>
                <a:srgbClr val="F7C9C7"/>
              </a:solidFill>
            </c:spPr>
            <c:extLst>
              <c:ext xmlns:c16="http://schemas.microsoft.com/office/drawing/2014/chart" uri="{C3380CC4-5D6E-409C-BE32-E72D297353CC}">
                <c16:uniqueId val="{0000000F-A53F-43EA-A72D-3385B610C0F9}"/>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A53F-43EA-A72D-3385B610C0F9}"/>
            </c:ext>
          </c:extLst>
        </c:ser>
        <c:ser>
          <c:idx val="2"/>
          <c:order val="1"/>
          <c:dPt>
            <c:idx val="0"/>
            <c:bubble3D val="0"/>
            <c:spPr>
              <a:solidFill>
                <a:schemeClr val="accent1"/>
              </a:solidFill>
            </c:spPr>
            <c:extLst>
              <c:ext xmlns:c16="http://schemas.microsoft.com/office/drawing/2014/chart" uri="{C3380CC4-5D6E-409C-BE32-E72D297353CC}">
                <c16:uniqueId val="{00000012-A53F-43EA-A72D-3385B610C0F9}"/>
              </c:ext>
            </c:extLst>
          </c:dPt>
          <c:dPt>
            <c:idx val="1"/>
            <c:bubble3D val="0"/>
            <c:spPr>
              <a:solidFill>
                <a:schemeClr val="accent2"/>
              </a:solidFill>
            </c:spPr>
            <c:extLst>
              <c:ext xmlns:c16="http://schemas.microsoft.com/office/drawing/2014/chart" uri="{C3380CC4-5D6E-409C-BE32-E72D297353CC}">
                <c16:uniqueId val="{00000014-A53F-43EA-A72D-3385B610C0F9}"/>
              </c:ext>
            </c:extLst>
          </c:dPt>
          <c:dPt>
            <c:idx val="2"/>
            <c:bubble3D val="0"/>
            <c:spPr>
              <a:solidFill>
                <a:schemeClr val="accent3"/>
              </a:solidFill>
            </c:spPr>
            <c:extLst>
              <c:ext xmlns:c16="http://schemas.microsoft.com/office/drawing/2014/chart" uri="{C3380CC4-5D6E-409C-BE32-E72D297353CC}">
                <c16:uniqueId val="{00000016-A53F-43EA-A72D-3385B610C0F9}"/>
              </c:ext>
            </c:extLst>
          </c:dPt>
          <c:dPt>
            <c:idx val="3"/>
            <c:bubble3D val="0"/>
            <c:spPr>
              <a:solidFill>
                <a:schemeClr val="accent4"/>
              </a:solidFill>
            </c:spPr>
            <c:extLst>
              <c:ext xmlns:c16="http://schemas.microsoft.com/office/drawing/2014/chart" uri="{C3380CC4-5D6E-409C-BE32-E72D297353CC}">
                <c16:uniqueId val="{00000018-A53F-43EA-A72D-3385B610C0F9}"/>
              </c:ext>
            </c:extLst>
          </c:dPt>
          <c:dPt>
            <c:idx val="4"/>
            <c:bubble3D val="0"/>
            <c:spPr>
              <a:solidFill>
                <a:schemeClr val="accent5"/>
              </a:solidFill>
            </c:spPr>
            <c:extLst>
              <c:ext xmlns:c16="http://schemas.microsoft.com/office/drawing/2014/chart" uri="{C3380CC4-5D6E-409C-BE32-E72D297353CC}">
                <c16:uniqueId val="{0000001A-A53F-43EA-A72D-3385B610C0F9}"/>
              </c:ext>
            </c:extLst>
          </c:dPt>
          <c:dPt>
            <c:idx val="5"/>
            <c:bubble3D val="0"/>
            <c:spPr>
              <a:solidFill>
                <a:schemeClr val="accent6"/>
              </a:solidFill>
            </c:spPr>
            <c:extLst>
              <c:ext xmlns:c16="http://schemas.microsoft.com/office/drawing/2014/chart" uri="{C3380CC4-5D6E-409C-BE32-E72D297353CC}">
                <c16:uniqueId val="{0000001C-A53F-43EA-A72D-3385B610C0F9}"/>
              </c:ext>
            </c:extLst>
          </c:dPt>
          <c:dPt>
            <c:idx val="6"/>
            <c:bubble3D val="0"/>
            <c:spPr>
              <a:solidFill>
                <a:srgbClr val="F0948F"/>
              </a:solidFill>
            </c:spPr>
            <c:extLst>
              <c:ext xmlns:c16="http://schemas.microsoft.com/office/drawing/2014/chart" uri="{C3380CC4-5D6E-409C-BE32-E72D297353CC}">
                <c16:uniqueId val="{0000001E-A53F-43EA-A72D-3385B610C0F9}"/>
              </c:ext>
            </c:extLst>
          </c:dPt>
          <c:dPt>
            <c:idx val="7"/>
            <c:bubble3D val="0"/>
            <c:spPr>
              <a:solidFill>
                <a:srgbClr val="F7C9C7"/>
              </a:solidFill>
            </c:spPr>
            <c:extLst>
              <c:ext xmlns:c16="http://schemas.microsoft.com/office/drawing/2014/chart" uri="{C3380CC4-5D6E-409C-BE32-E72D297353CC}">
                <c16:uniqueId val="{00000020-A53F-43EA-A72D-3385B610C0F9}"/>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A53F-43EA-A72D-3385B610C0F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BE9-4063-BACE-DA2BF54FD16D}"/>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BE9-4063-BACE-DA2BF54FD16D}"/>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BE9-4063-BACE-DA2BF54FD16D}"/>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BE9-4063-BACE-DA2BF54FD16D}"/>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BE9-4063-BACE-DA2BF54FD16D}"/>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BE9-4063-BACE-DA2BF54FD16D}"/>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BE9-4063-BACE-DA2BF54FD16D}"/>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BE9-4063-BACE-DA2BF54FD16D}"/>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BE9-4063-BACE-DA2BF54FD16D}"/>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BE9-4063-BACE-DA2BF54FD16D}"/>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BE9-4063-BACE-DA2BF54FD16D}"/>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BE9-4063-BACE-DA2BF54FD16D}"/>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BE9-4063-BACE-DA2BF54FD16D}"/>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BE9-4063-BACE-DA2BF54FD16D}"/>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BE9-4063-BACE-DA2BF54FD16D}"/>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6BE9-4063-BACE-DA2BF54FD16D}"/>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3.8292374816874613E-3"/>
          <c:y val="0"/>
        </c:manualLayout>
      </c:layout>
      <c:overlay val="0"/>
    </c:title>
    <c:autoTitleDeleted val="0"/>
    <c:plotArea>
      <c:layout>
        <c:manualLayout>
          <c:layoutTarget val="inner"/>
          <c:xMode val="edge"/>
          <c:yMode val="edge"/>
          <c:x val="7.2909980291895035E-2"/>
          <c:y val="0.27287888761182372"/>
          <c:w val="0.62054784332341095"/>
          <c:h val="0.53671228858792597"/>
        </c:manualLayout>
      </c:layout>
      <c:barChart>
        <c:barDir val="col"/>
        <c:grouping val="stacked"/>
        <c:varyColors val="0"/>
        <c:ser>
          <c:idx val="0"/>
          <c:order val="0"/>
          <c:tx>
            <c:strRef>
              <c:f>'8.14'!$A$27</c:f>
              <c:strCache>
                <c:ptCount val="1"/>
                <c:pt idx="0">
                  <c:v>Průmysl</c:v>
                </c:pt>
              </c:strCache>
            </c:strRef>
          </c:tx>
          <c:invertIfNegative val="0"/>
          <c:cat>
            <c:strRef>
              <c:f>'8.14'!$C$38:$E$38</c:f>
              <c:strCache>
                <c:ptCount val="3"/>
                <c:pt idx="0">
                  <c:v>Leden</c:v>
                </c:pt>
                <c:pt idx="1">
                  <c:v>Únor</c:v>
                </c:pt>
                <c:pt idx="2">
                  <c:v>Březen</c:v>
                </c:pt>
              </c:strCache>
            </c:strRef>
          </c:cat>
          <c:val>
            <c:numRef>
              <c:f>('8.14'!$B$27,'8.14'!$D$27,'8.14'!$F$27)</c:f>
              <c:numCache>
                <c:formatCode>#,##0.0</c:formatCode>
                <c:ptCount val="3"/>
                <c:pt idx="0">
                  <c:v>199339.38699999999</c:v>
                </c:pt>
                <c:pt idx="1">
                  <c:v>195008.52399999998</c:v>
                </c:pt>
                <c:pt idx="2">
                  <c:v>177894.19700000001</c:v>
                </c:pt>
              </c:numCache>
            </c:numRef>
          </c:val>
          <c:extLst>
            <c:ext xmlns:c16="http://schemas.microsoft.com/office/drawing/2014/chart" uri="{C3380CC4-5D6E-409C-BE32-E72D297353CC}">
              <c16:uniqueId val="{00000000-FA99-4B1B-BCC9-AFDE24F83B76}"/>
            </c:ext>
          </c:extLst>
        </c:ser>
        <c:ser>
          <c:idx val="1"/>
          <c:order val="1"/>
          <c:tx>
            <c:strRef>
              <c:f>'8.14'!$A$28</c:f>
              <c:strCache>
                <c:ptCount val="1"/>
                <c:pt idx="0">
                  <c:v>Energetika</c:v>
                </c:pt>
              </c:strCache>
            </c:strRef>
          </c:tx>
          <c:invertIfNegative val="0"/>
          <c:cat>
            <c:strRef>
              <c:f>'8.14'!$C$38:$E$38</c:f>
              <c:strCache>
                <c:ptCount val="3"/>
                <c:pt idx="0">
                  <c:v>Leden</c:v>
                </c:pt>
                <c:pt idx="1">
                  <c:v>Únor</c:v>
                </c:pt>
                <c:pt idx="2">
                  <c:v>Březen</c:v>
                </c:pt>
              </c:strCache>
            </c:strRef>
          </c:cat>
          <c:val>
            <c:numRef>
              <c:f>('8.14'!$B$28,'8.14'!$D$28,'8.14'!$F$28)</c:f>
              <c:numCache>
                <c:formatCode>#,##0.0</c:formatCode>
                <c:ptCount val="3"/>
                <c:pt idx="0">
                  <c:v>269.92099999999999</c:v>
                </c:pt>
                <c:pt idx="1">
                  <c:v>254.04900000000001</c:v>
                </c:pt>
                <c:pt idx="2">
                  <c:v>297.38400000000001</c:v>
                </c:pt>
              </c:numCache>
            </c:numRef>
          </c:val>
          <c:extLst>
            <c:ext xmlns:c16="http://schemas.microsoft.com/office/drawing/2014/chart" uri="{C3380CC4-5D6E-409C-BE32-E72D297353CC}">
              <c16:uniqueId val="{00000001-FA99-4B1B-BCC9-AFDE24F83B76}"/>
            </c:ext>
          </c:extLst>
        </c:ser>
        <c:ser>
          <c:idx val="2"/>
          <c:order val="2"/>
          <c:tx>
            <c:strRef>
              <c:f>'8.14'!$A$29</c:f>
              <c:strCache>
                <c:ptCount val="1"/>
                <c:pt idx="0">
                  <c:v>Doprava</c:v>
                </c:pt>
              </c:strCache>
            </c:strRef>
          </c:tx>
          <c:invertIfNegative val="0"/>
          <c:cat>
            <c:strRef>
              <c:f>'8.14'!$C$38:$E$38</c:f>
              <c:strCache>
                <c:ptCount val="3"/>
                <c:pt idx="0">
                  <c:v>Leden</c:v>
                </c:pt>
                <c:pt idx="1">
                  <c:v>Únor</c:v>
                </c:pt>
                <c:pt idx="2">
                  <c:v>Březen</c:v>
                </c:pt>
              </c:strCache>
            </c:strRef>
          </c:cat>
          <c:val>
            <c:numRef>
              <c:f>('8.14'!$B$29,'8.14'!$D$29,'8.14'!$F$29)</c:f>
              <c:numCache>
                <c:formatCode>#,##0.0</c:formatCode>
                <c:ptCount val="3"/>
                <c:pt idx="0">
                  <c:v>2716.38</c:v>
                </c:pt>
                <c:pt idx="1">
                  <c:v>2804.32</c:v>
                </c:pt>
                <c:pt idx="2">
                  <c:v>2179.81</c:v>
                </c:pt>
              </c:numCache>
            </c:numRef>
          </c:val>
          <c:extLst>
            <c:ext xmlns:c16="http://schemas.microsoft.com/office/drawing/2014/chart" uri="{C3380CC4-5D6E-409C-BE32-E72D297353CC}">
              <c16:uniqueId val="{00000002-FA99-4B1B-BCC9-AFDE24F83B76}"/>
            </c:ext>
          </c:extLst>
        </c:ser>
        <c:ser>
          <c:idx val="3"/>
          <c:order val="3"/>
          <c:tx>
            <c:strRef>
              <c:f>'8.14'!$A$30</c:f>
              <c:strCache>
                <c:ptCount val="1"/>
                <c:pt idx="0">
                  <c:v>Stavebnictví</c:v>
                </c:pt>
              </c:strCache>
            </c:strRef>
          </c:tx>
          <c:invertIfNegative val="0"/>
          <c:cat>
            <c:strRef>
              <c:f>'8.14'!$C$38:$E$38</c:f>
              <c:strCache>
                <c:ptCount val="3"/>
                <c:pt idx="0">
                  <c:v>Leden</c:v>
                </c:pt>
                <c:pt idx="1">
                  <c:v>Únor</c:v>
                </c:pt>
                <c:pt idx="2">
                  <c:v>Březen</c:v>
                </c:pt>
              </c:strCache>
            </c:strRef>
          </c:cat>
          <c:val>
            <c:numRef>
              <c:f>('8.14'!$B$30,'8.14'!$D$30,'8.14'!$F$30)</c:f>
              <c:numCache>
                <c:formatCode>#,##0.0</c:formatCode>
                <c:ptCount val="3"/>
                <c:pt idx="0">
                  <c:v>1989.6790000000001</c:v>
                </c:pt>
                <c:pt idx="1">
                  <c:v>1903.597</c:v>
                </c:pt>
                <c:pt idx="2">
                  <c:v>1592.7750000000001</c:v>
                </c:pt>
              </c:numCache>
            </c:numRef>
          </c:val>
          <c:extLst>
            <c:ext xmlns:c16="http://schemas.microsoft.com/office/drawing/2014/chart" uri="{C3380CC4-5D6E-409C-BE32-E72D297353CC}">
              <c16:uniqueId val="{00000003-FA99-4B1B-BCC9-AFDE24F83B76}"/>
            </c:ext>
          </c:extLst>
        </c:ser>
        <c:ser>
          <c:idx val="4"/>
          <c:order val="4"/>
          <c:tx>
            <c:strRef>
              <c:f>'8.14'!$A$31</c:f>
              <c:strCache>
                <c:ptCount val="1"/>
                <c:pt idx="0">
                  <c:v>Zemědělství a lesnictví</c:v>
                </c:pt>
              </c:strCache>
            </c:strRef>
          </c:tx>
          <c:invertIfNegative val="0"/>
          <c:cat>
            <c:strRef>
              <c:f>'8.14'!$C$38:$E$38</c:f>
              <c:strCache>
                <c:ptCount val="3"/>
                <c:pt idx="0">
                  <c:v>Leden</c:v>
                </c:pt>
                <c:pt idx="1">
                  <c:v>Únor</c:v>
                </c:pt>
                <c:pt idx="2">
                  <c:v>Březen</c:v>
                </c:pt>
              </c:strCache>
            </c:strRef>
          </c:cat>
          <c:val>
            <c:numRef>
              <c:f>('8.14'!$B$31,'8.14'!$D$31,'8.14'!$F$31)</c:f>
              <c:numCache>
                <c:formatCode>#,##0.0</c:formatCode>
                <c:ptCount val="3"/>
                <c:pt idx="0">
                  <c:v>1308.42</c:v>
                </c:pt>
                <c:pt idx="1">
                  <c:v>1168.8800000000001</c:v>
                </c:pt>
                <c:pt idx="2">
                  <c:v>1139.24</c:v>
                </c:pt>
              </c:numCache>
            </c:numRef>
          </c:val>
          <c:extLst>
            <c:ext xmlns:c16="http://schemas.microsoft.com/office/drawing/2014/chart" uri="{C3380CC4-5D6E-409C-BE32-E72D297353CC}">
              <c16:uniqueId val="{00000004-FA99-4B1B-BCC9-AFDE24F83B76}"/>
            </c:ext>
          </c:extLst>
        </c:ser>
        <c:ser>
          <c:idx val="5"/>
          <c:order val="5"/>
          <c:tx>
            <c:strRef>
              <c:f>'8.14'!$A$32</c:f>
              <c:strCache>
                <c:ptCount val="1"/>
                <c:pt idx="0">
                  <c:v>Domácnosti</c:v>
                </c:pt>
              </c:strCache>
            </c:strRef>
          </c:tx>
          <c:spPr>
            <a:solidFill>
              <a:schemeClr val="accent6"/>
            </a:solidFill>
          </c:spPr>
          <c:invertIfNegative val="0"/>
          <c:cat>
            <c:strRef>
              <c:f>'8.14'!$C$38:$E$38</c:f>
              <c:strCache>
                <c:ptCount val="3"/>
                <c:pt idx="0">
                  <c:v>Leden</c:v>
                </c:pt>
                <c:pt idx="1">
                  <c:v>Únor</c:v>
                </c:pt>
                <c:pt idx="2">
                  <c:v>Březen</c:v>
                </c:pt>
              </c:strCache>
            </c:strRef>
          </c:cat>
          <c:val>
            <c:numRef>
              <c:f>('8.14'!$B$32,'8.14'!$D$32,'8.14'!$F$32)</c:f>
              <c:numCache>
                <c:formatCode>#,##0.0</c:formatCode>
                <c:ptCount val="3"/>
                <c:pt idx="0">
                  <c:v>166735.02999999997</c:v>
                </c:pt>
                <c:pt idx="1">
                  <c:v>159553.65900000001</c:v>
                </c:pt>
                <c:pt idx="2">
                  <c:v>133006.69700000001</c:v>
                </c:pt>
              </c:numCache>
            </c:numRef>
          </c:val>
          <c:extLst>
            <c:ext xmlns:c16="http://schemas.microsoft.com/office/drawing/2014/chart" uri="{C3380CC4-5D6E-409C-BE32-E72D297353CC}">
              <c16:uniqueId val="{00000005-FA99-4B1B-BCC9-AFDE24F83B76}"/>
            </c:ext>
          </c:extLst>
        </c:ser>
        <c:ser>
          <c:idx val="6"/>
          <c:order val="6"/>
          <c:tx>
            <c:strRef>
              <c:f>'8.14'!$A$33</c:f>
              <c:strCache>
                <c:ptCount val="1"/>
                <c:pt idx="0">
                  <c:v>Obchod, služby, školství, zdravotnictví</c:v>
                </c:pt>
              </c:strCache>
            </c:strRef>
          </c:tx>
          <c:spPr>
            <a:solidFill>
              <a:srgbClr val="F0948F"/>
            </a:solidFill>
          </c:spPr>
          <c:invertIfNegative val="0"/>
          <c:cat>
            <c:strRef>
              <c:f>'8.14'!$C$38:$E$38</c:f>
              <c:strCache>
                <c:ptCount val="3"/>
                <c:pt idx="0">
                  <c:v>Leden</c:v>
                </c:pt>
                <c:pt idx="1">
                  <c:v>Únor</c:v>
                </c:pt>
                <c:pt idx="2">
                  <c:v>Březen</c:v>
                </c:pt>
              </c:strCache>
            </c:strRef>
          </c:cat>
          <c:val>
            <c:numRef>
              <c:f>('8.14'!$B$33,'8.14'!$D$33,'8.14'!$F$33)</c:f>
              <c:numCache>
                <c:formatCode>#,##0.0</c:formatCode>
                <c:ptCount val="3"/>
                <c:pt idx="0">
                  <c:v>78807.483999999997</c:v>
                </c:pt>
                <c:pt idx="1">
                  <c:v>76124.134000000005</c:v>
                </c:pt>
                <c:pt idx="2">
                  <c:v>62100.266999999993</c:v>
                </c:pt>
              </c:numCache>
            </c:numRef>
          </c:val>
          <c:extLst>
            <c:ext xmlns:c16="http://schemas.microsoft.com/office/drawing/2014/chart" uri="{C3380CC4-5D6E-409C-BE32-E72D297353CC}">
              <c16:uniqueId val="{00000006-FA99-4B1B-BCC9-AFDE24F83B76}"/>
            </c:ext>
          </c:extLst>
        </c:ser>
        <c:ser>
          <c:idx val="7"/>
          <c:order val="7"/>
          <c:tx>
            <c:strRef>
              <c:f>'8.14'!$A$34</c:f>
              <c:strCache>
                <c:ptCount val="1"/>
                <c:pt idx="0">
                  <c:v>Ostatní</c:v>
                </c:pt>
              </c:strCache>
            </c:strRef>
          </c:tx>
          <c:spPr>
            <a:solidFill>
              <a:srgbClr val="F7C9C7"/>
            </a:solidFill>
          </c:spPr>
          <c:invertIfNegative val="0"/>
          <c:cat>
            <c:strRef>
              <c:f>'8.14'!$C$38:$E$38</c:f>
              <c:strCache>
                <c:ptCount val="3"/>
                <c:pt idx="0">
                  <c:v>Leden</c:v>
                </c:pt>
                <c:pt idx="1">
                  <c:v>Únor</c:v>
                </c:pt>
                <c:pt idx="2">
                  <c:v>Březen</c:v>
                </c:pt>
              </c:strCache>
            </c:strRef>
          </c:cat>
          <c:val>
            <c:numRef>
              <c:f>('8.14'!$B$34,'8.14'!$D$34,'8.14'!$F$34)</c:f>
              <c:numCache>
                <c:formatCode>#,##0.0</c:formatCode>
                <c:ptCount val="3"/>
                <c:pt idx="0">
                  <c:v>512.41300000000001</c:v>
                </c:pt>
                <c:pt idx="1">
                  <c:v>2948.3679999999999</c:v>
                </c:pt>
                <c:pt idx="2">
                  <c:v>314.47900000000004</c:v>
                </c:pt>
              </c:numCache>
            </c:numRef>
          </c:val>
          <c:extLst>
            <c:ext xmlns:c16="http://schemas.microsoft.com/office/drawing/2014/chart" uri="{C3380CC4-5D6E-409C-BE32-E72D297353CC}">
              <c16:uniqueId val="{00000007-FA99-4B1B-BCC9-AFDE24F83B76}"/>
            </c:ext>
          </c:extLst>
        </c:ser>
        <c:dLbls>
          <c:showLegendKey val="0"/>
          <c:showVal val="0"/>
          <c:showCatName val="0"/>
          <c:showSerName val="0"/>
          <c:showPercent val="0"/>
          <c:showBubbleSize val="0"/>
        </c:dLbls>
        <c:gapWidth val="50"/>
        <c:overlap val="100"/>
        <c:axId val="284426240"/>
        <c:axId val="284427776"/>
      </c:barChart>
      <c:catAx>
        <c:axId val="2844262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4427776"/>
        <c:crosses val="autoZero"/>
        <c:auto val="1"/>
        <c:lblAlgn val="ctr"/>
        <c:lblOffset val="100"/>
        <c:noMultiLvlLbl val="0"/>
      </c:catAx>
      <c:valAx>
        <c:axId val="2844277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44262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solidFill>
                  <a:schemeClr val="tx2"/>
                </a:solidFill>
              </a:defRPr>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'8.14'!$A$38</c:f>
              <c:strCache>
                <c:ptCount val="1"/>
                <c:pt idx="0">
                  <c:v>Instalovaný výkon</c:v>
                </c:pt>
              </c:strCache>
            </c:strRef>
          </c:tx>
          <c:invertIfNegative val="0"/>
          <c:val>
            <c:numRef>
              <c:f>'8.14'!$B$38</c:f>
              <c:numCache>
                <c:formatCode>0.0%</c:formatCode>
                <c:ptCount val="1"/>
                <c:pt idx="0">
                  <c:v>3.3021158695837723E-2</c:v>
                </c:pt>
              </c:numCache>
            </c:numRef>
          </c:val>
          <c:extLst>
            <c:ext xmlns:c16="http://schemas.microsoft.com/office/drawing/2014/chart" uri="{C3380CC4-5D6E-409C-BE32-E72D297353CC}">
              <c16:uniqueId val="{00000000-0A0C-4FB2-83B0-E06802AF94F6}"/>
            </c:ext>
          </c:extLst>
        </c:ser>
        <c:ser>
          <c:idx val="1"/>
          <c:order val="1"/>
          <c:tx>
            <c:strRef>
              <c:f>'8.14'!$A$39</c:f>
              <c:strCache>
                <c:ptCount val="1"/>
                <c:pt idx="0">
                  <c:v>Výroba tepla brutto</c:v>
                </c:pt>
              </c:strCache>
            </c:strRef>
          </c:tx>
          <c:invertIfNegative val="0"/>
          <c:val>
            <c:numRef>
              <c:f>'8.14'!$B$39</c:f>
              <c:numCache>
                <c:formatCode>0.0%</c:formatCode>
                <c:ptCount val="1"/>
                <c:pt idx="0">
                  <c:v>4.6040461109704972E-2</c:v>
                </c:pt>
              </c:numCache>
            </c:numRef>
          </c:val>
          <c:extLst>
            <c:ext xmlns:c16="http://schemas.microsoft.com/office/drawing/2014/chart" uri="{C3380CC4-5D6E-409C-BE32-E72D297353CC}">
              <c16:uniqueId val="{00000001-0A0C-4FB2-83B0-E06802AF94F6}"/>
            </c:ext>
          </c:extLst>
        </c:ser>
        <c:ser>
          <c:idx val="2"/>
          <c:order val="2"/>
          <c:tx>
            <c:strRef>
              <c:f>'8.14'!$A$40</c:f>
              <c:strCache>
                <c:ptCount val="1"/>
                <c:pt idx="0">
                  <c:v>Dodávky tepla</c:v>
                </c:pt>
              </c:strCache>
            </c:strRef>
          </c:tx>
          <c:invertIfNegative val="0"/>
          <c:val>
            <c:numRef>
              <c:f>'8.14'!$B$40</c:f>
              <c:numCache>
                <c:formatCode>0.0%</c:formatCode>
                <c:ptCount val="1"/>
                <c:pt idx="0">
                  <c:v>4.3808582901942186E-2</c:v>
                </c:pt>
              </c:numCache>
            </c:numRef>
          </c:val>
          <c:extLst>
            <c:ext xmlns:c16="http://schemas.microsoft.com/office/drawing/2014/chart" uri="{C3380CC4-5D6E-409C-BE32-E72D297353CC}">
              <c16:uniqueId val="{00000002-0A0C-4FB2-83B0-E06802AF94F6}"/>
            </c:ext>
          </c:extLst>
        </c:ser>
        <c:dLbls>
          <c:showLegendKey val="0"/>
          <c:showVal val="0"/>
          <c:showCatName val="0"/>
          <c:showSerName val="0"/>
          <c:showPercent val="0"/>
          <c:showBubbleSize val="0"/>
        </c:dLbls>
        <c:gapWidth val="150"/>
        <c:axId val="284471296"/>
        <c:axId val="284472832"/>
      </c:barChart>
      <c:catAx>
        <c:axId val="284471296"/>
        <c:scaling>
          <c:orientation val="maxMin"/>
        </c:scaling>
        <c:delete val="0"/>
        <c:axPos val="l"/>
        <c:numFmt formatCode="General" sourceLinked="1"/>
        <c:majorTickMark val="none"/>
        <c:minorTickMark val="none"/>
        <c:tickLblPos val="none"/>
        <c:crossAx val="284472832"/>
        <c:crosses val="autoZero"/>
        <c:auto val="1"/>
        <c:lblAlgn val="ctr"/>
        <c:lblOffset val="100"/>
        <c:noMultiLvlLbl val="0"/>
      </c:catAx>
      <c:valAx>
        <c:axId val="284472832"/>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4471296"/>
        <c:crosses val="max"/>
        <c:crossBetween val="between"/>
        <c:majorUnit val="0.1"/>
      </c:valAx>
    </c:plotArea>
    <c:legend>
      <c:legendPos val="b"/>
      <c:layout>
        <c:manualLayout>
          <c:xMode val="edge"/>
          <c:yMode val="edge"/>
          <c:x val="1.5162396231415507E-3"/>
          <c:y val="0.76406173692914925"/>
          <c:w val="0.65737346283491216"/>
          <c:h val="0.2359382630708507"/>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chemeClr val="tx2"/>
                </a:solidFill>
              </a:defRPr>
            </a:pPr>
            <a:r>
              <a:rPr lang="cs-CZ" sz="1000" b="1" i="0" baseline="0">
                <a:solidFill>
                  <a:srgbClr val="233060"/>
                </a:solidFill>
                <a:effectLst/>
                <a:latin typeface="Arial" panose="020B0604020202020204" pitchFamily="34" charset="0"/>
                <a:cs typeface="Arial" panose="020B0604020202020204" pitchFamily="34" charset="0"/>
              </a:rPr>
              <a:t>Dodávky tepla podle paliv (GJ)</a:t>
            </a:r>
            <a:endParaRPr lang="cs-CZ" sz="1000">
              <a:solidFill>
                <a:srgbClr val="233060"/>
              </a:solidFill>
              <a:effectLst/>
              <a:latin typeface="Arial" panose="020B0604020202020204" pitchFamily="34" charset="0"/>
              <a:cs typeface="Arial" panose="020B0604020202020204" pitchFamily="34" charset="0"/>
            </a:endParaRPr>
          </a:p>
        </c:rich>
      </c:tx>
      <c:layout>
        <c:manualLayout>
          <c:xMode val="edge"/>
          <c:yMode val="edge"/>
          <c:x val="2.8085811307106494E-3"/>
          <c:y val="2.8891280065699226E-2"/>
        </c:manualLayout>
      </c:layout>
      <c:overlay val="0"/>
    </c:title>
    <c:autoTitleDeleted val="0"/>
    <c:plotArea>
      <c:layout/>
      <c:barChart>
        <c:barDir val="col"/>
        <c:grouping val="stacked"/>
        <c:varyColors val="0"/>
        <c:ser>
          <c:idx val="0"/>
          <c:order val="0"/>
          <c:tx>
            <c:strRef>
              <c:f>'8.14'!$A$10</c:f>
              <c:strCache>
                <c:ptCount val="1"/>
                <c:pt idx="0">
                  <c:v>Biomasa</c:v>
                </c:pt>
              </c:strCache>
            </c:strRef>
          </c:tx>
          <c:spPr>
            <a:solidFill>
              <a:srgbClr val="23315F"/>
            </a:solidFill>
          </c:spPr>
          <c:invertIfNegative val="0"/>
          <c:cat>
            <c:strRef>
              <c:f>'8.14'!$C$38:$E$38</c:f>
              <c:strCache>
                <c:ptCount val="3"/>
                <c:pt idx="0">
                  <c:v>Leden</c:v>
                </c:pt>
                <c:pt idx="1">
                  <c:v>Únor</c:v>
                </c:pt>
                <c:pt idx="2">
                  <c:v>Březen</c:v>
                </c:pt>
              </c:strCache>
            </c:strRef>
          </c:cat>
          <c:val>
            <c:numRef>
              <c:f>('8.14'!$B$10,'8.14'!$D$10,'8.14'!$F$10)</c:f>
              <c:numCache>
                <c:formatCode>#,##0.0</c:formatCode>
                <c:ptCount val="3"/>
                <c:pt idx="0">
                  <c:v>43553.243000000002</c:v>
                </c:pt>
                <c:pt idx="1">
                  <c:v>42831.457000000002</c:v>
                </c:pt>
                <c:pt idx="2">
                  <c:v>46230.343000000001</c:v>
                </c:pt>
              </c:numCache>
            </c:numRef>
          </c:val>
          <c:extLst>
            <c:ext xmlns:c16="http://schemas.microsoft.com/office/drawing/2014/chart" uri="{C3380CC4-5D6E-409C-BE32-E72D297353CC}">
              <c16:uniqueId val="{00000000-CEFC-45C0-93EE-DC9598E52E86}"/>
            </c:ext>
          </c:extLst>
        </c:ser>
        <c:ser>
          <c:idx val="1"/>
          <c:order val="1"/>
          <c:tx>
            <c:strRef>
              <c:f>'8.14'!$A$11</c:f>
              <c:strCache>
                <c:ptCount val="1"/>
                <c:pt idx="0">
                  <c:v>Bioplyn</c:v>
                </c:pt>
              </c:strCache>
            </c:strRef>
          </c:tx>
          <c:spPr>
            <a:solidFill>
              <a:srgbClr val="5A6588"/>
            </a:solidFill>
          </c:spPr>
          <c:invertIfNegative val="0"/>
          <c:cat>
            <c:strRef>
              <c:f>'8.14'!$C$38:$E$38</c:f>
              <c:strCache>
                <c:ptCount val="3"/>
                <c:pt idx="0">
                  <c:v>Leden</c:v>
                </c:pt>
                <c:pt idx="1">
                  <c:v>Únor</c:v>
                </c:pt>
                <c:pt idx="2">
                  <c:v>Březen</c:v>
                </c:pt>
              </c:strCache>
            </c:strRef>
          </c:cat>
          <c:val>
            <c:numRef>
              <c:f>('8.14'!$B$11,'8.14'!$D$11,'8.14'!$F$11)</c:f>
              <c:numCache>
                <c:formatCode>#,##0.0</c:formatCode>
                <c:ptCount val="3"/>
                <c:pt idx="0">
                  <c:v>1006.75</c:v>
                </c:pt>
                <c:pt idx="1">
                  <c:v>1008.19</c:v>
                </c:pt>
                <c:pt idx="2">
                  <c:v>1032.44</c:v>
                </c:pt>
              </c:numCache>
            </c:numRef>
          </c:val>
          <c:extLst>
            <c:ext xmlns:c16="http://schemas.microsoft.com/office/drawing/2014/chart" uri="{C3380CC4-5D6E-409C-BE32-E72D297353CC}">
              <c16:uniqueId val="{00000001-CEFC-45C0-93EE-DC9598E52E86}"/>
            </c:ext>
          </c:extLst>
        </c:ser>
        <c:ser>
          <c:idx val="2"/>
          <c:order val="2"/>
          <c:tx>
            <c:strRef>
              <c:f>'8.14'!$A$12</c:f>
              <c:strCache>
                <c:ptCount val="1"/>
                <c:pt idx="0">
                  <c:v>Černé uhlí</c:v>
                </c:pt>
              </c:strCache>
            </c:strRef>
          </c:tx>
          <c:spPr>
            <a:solidFill>
              <a:srgbClr val="9198B0"/>
            </a:solidFill>
          </c:spPr>
          <c:invertIfNegative val="0"/>
          <c:cat>
            <c:strRef>
              <c:f>'8.14'!$C$38:$E$38</c:f>
              <c:strCache>
                <c:ptCount val="3"/>
                <c:pt idx="0">
                  <c:v>Leden</c:v>
                </c:pt>
                <c:pt idx="1">
                  <c:v>Únor</c:v>
                </c:pt>
                <c:pt idx="2">
                  <c:v>Březen</c:v>
                </c:pt>
              </c:strCache>
            </c:strRef>
          </c:cat>
          <c:val>
            <c:numRef>
              <c:f>('8.14'!$B$12,'8.14'!$D$12,'8.14'!$F$12)</c:f>
              <c:numCache>
                <c:formatCode>#,##0.0</c:formatCode>
                <c:ptCount val="3"/>
                <c:pt idx="0">
                  <c:v>0</c:v>
                </c:pt>
                <c:pt idx="1">
                  <c:v>0</c:v>
                </c:pt>
                <c:pt idx="2">
                  <c:v>995</c:v>
                </c:pt>
              </c:numCache>
            </c:numRef>
          </c:val>
          <c:extLst>
            <c:ext xmlns:c16="http://schemas.microsoft.com/office/drawing/2014/chart" uri="{C3380CC4-5D6E-409C-BE32-E72D297353CC}">
              <c16:uniqueId val="{00000002-CEFC-45C0-93EE-DC9598E52E86}"/>
            </c:ext>
          </c:extLst>
        </c:ser>
        <c:ser>
          <c:idx val="3"/>
          <c:order val="3"/>
          <c:tx>
            <c:strRef>
              <c:f>'8.14'!$A$13</c:f>
              <c:strCache>
                <c:ptCount val="1"/>
                <c:pt idx="0">
                  <c:v>Elektrická energie</c:v>
                </c:pt>
              </c:strCache>
            </c:strRef>
          </c:tx>
          <c:spPr>
            <a:solidFill>
              <a:srgbClr val="C8CBD7"/>
            </a:solidFill>
          </c:spPr>
          <c:invertIfNegative val="0"/>
          <c:cat>
            <c:strRef>
              <c:f>'8.14'!$C$38:$E$38</c:f>
              <c:strCache>
                <c:ptCount val="3"/>
                <c:pt idx="0">
                  <c:v>Leden</c:v>
                </c:pt>
                <c:pt idx="1">
                  <c:v>Únor</c:v>
                </c:pt>
                <c:pt idx="2">
                  <c:v>Březen</c:v>
                </c:pt>
              </c:strCache>
            </c:strRef>
          </c:cat>
          <c:val>
            <c:numRef>
              <c:f>('8.14'!$B$13,'8.14'!$D$13,'8.14'!$F$13)</c:f>
              <c:numCache>
                <c:formatCode>#,##0.0</c:formatCode>
                <c:ptCount val="3"/>
                <c:pt idx="0">
                  <c:v>0</c:v>
                </c:pt>
                <c:pt idx="1">
                  <c:v>0</c:v>
                </c:pt>
                <c:pt idx="2">
                  <c:v>0</c:v>
                </c:pt>
              </c:numCache>
            </c:numRef>
          </c:val>
          <c:extLst>
            <c:ext xmlns:c16="http://schemas.microsoft.com/office/drawing/2014/chart" uri="{C3380CC4-5D6E-409C-BE32-E72D297353CC}">
              <c16:uniqueId val="{00000003-CEFC-45C0-93EE-DC9598E52E86}"/>
            </c:ext>
          </c:extLst>
        </c:ser>
        <c:ser>
          <c:idx val="4"/>
          <c:order val="4"/>
          <c:tx>
            <c:strRef>
              <c:f>'8.14'!$A$14</c:f>
              <c:strCache>
                <c:ptCount val="1"/>
                <c:pt idx="0">
                  <c:v>Energie prostředí (tepelné čerpadlo)</c:v>
                </c:pt>
              </c:strCache>
            </c:strRef>
          </c:tx>
          <c:spPr>
            <a:solidFill>
              <a:srgbClr val="E02C1F"/>
            </a:solidFill>
          </c:spPr>
          <c:invertIfNegative val="0"/>
          <c:cat>
            <c:strRef>
              <c:f>'8.14'!$C$38:$E$38</c:f>
              <c:strCache>
                <c:ptCount val="3"/>
                <c:pt idx="0">
                  <c:v>Leden</c:v>
                </c:pt>
                <c:pt idx="1">
                  <c:v>Únor</c:v>
                </c:pt>
                <c:pt idx="2">
                  <c:v>Březen</c:v>
                </c:pt>
              </c:strCache>
            </c:strRef>
          </c:cat>
          <c:val>
            <c:numRef>
              <c:f>('8.14'!$B$14,'8.14'!$D$14,'8.14'!$F$14)</c:f>
              <c:numCache>
                <c:formatCode>#,##0.0</c:formatCode>
                <c:ptCount val="3"/>
                <c:pt idx="0">
                  <c:v>4.0620000000000003</c:v>
                </c:pt>
                <c:pt idx="1">
                  <c:v>4.8419999999999996</c:v>
                </c:pt>
                <c:pt idx="2">
                  <c:v>3.3250000000000002</c:v>
                </c:pt>
              </c:numCache>
            </c:numRef>
          </c:val>
          <c:extLst>
            <c:ext xmlns:c16="http://schemas.microsoft.com/office/drawing/2014/chart" uri="{C3380CC4-5D6E-409C-BE32-E72D297353CC}">
              <c16:uniqueId val="{00000004-CEFC-45C0-93EE-DC9598E52E86}"/>
            </c:ext>
          </c:extLst>
        </c:ser>
        <c:ser>
          <c:idx val="5"/>
          <c:order val="5"/>
          <c:tx>
            <c:strRef>
              <c:f>'8.14'!$A$15</c:f>
              <c:strCache>
                <c:ptCount val="1"/>
                <c:pt idx="0">
                  <c:v>Energie Slunce (solární kolektor)</c:v>
                </c:pt>
              </c:strCache>
            </c:strRef>
          </c:tx>
          <c:spPr>
            <a:solidFill>
              <a:srgbClr val="E86158"/>
            </a:solidFill>
          </c:spPr>
          <c:invertIfNegative val="0"/>
          <c:cat>
            <c:strRef>
              <c:f>'8.14'!$C$38:$E$38</c:f>
              <c:strCache>
                <c:ptCount val="3"/>
                <c:pt idx="0">
                  <c:v>Leden</c:v>
                </c:pt>
                <c:pt idx="1">
                  <c:v>Únor</c:v>
                </c:pt>
                <c:pt idx="2">
                  <c:v>Březen</c:v>
                </c:pt>
              </c:strCache>
            </c:strRef>
          </c:cat>
          <c:val>
            <c:numRef>
              <c:f>('8.14'!$B$15,'8.14'!$D$15,'8.14'!$F$15)</c:f>
              <c:numCache>
                <c:formatCode>#,##0.0</c:formatCode>
                <c:ptCount val="3"/>
                <c:pt idx="0">
                  <c:v>0</c:v>
                </c:pt>
                <c:pt idx="1">
                  <c:v>0</c:v>
                </c:pt>
                <c:pt idx="2">
                  <c:v>0</c:v>
                </c:pt>
              </c:numCache>
            </c:numRef>
          </c:val>
          <c:extLst>
            <c:ext xmlns:c16="http://schemas.microsoft.com/office/drawing/2014/chart" uri="{C3380CC4-5D6E-409C-BE32-E72D297353CC}">
              <c16:uniqueId val="{00000005-CEFC-45C0-93EE-DC9598E52E86}"/>
            </c:ext>
          </c:extLst>
        </c:ser>
        <c:ser>
          <c:idx val="6"/>
          <c:order val="6"/>
          <c:tx>
            <c:strRef>
              <c:f>'8.14'!$A$16</c:f>
              <c:strCache>
                <c:ptCount val="1"/>
                <c:pt idx="0">
                  <c:v>Hnědé uhlí</c:v>
                </c:pt>
              </c:strCache>
            </c:strRef>
          </c:tx>
          <c:spPr>
            <a:solidFill>
              <a:srgbClr val="F0948F"/>
            </a:solidFill>
          </c:spPr>
          <c:invertIfNegative val="0"/>
          <c:cat>
            <c:strRef>
              <c:f>'8.14'!$C$38:$E$38</c:f>
              <c:strCache>
                <c:ptCount val="3"/>
                <c:pt idx="0">
                  <c:v>Leden</c:v>
                </c:pt>
                <c:pt idx="1">
                  <c:v>Únor</c:v>
                </c:pt>
                <c:pt idx="2">
                  <c:v>Březen</c:v>
                </c:pt>
              </c:strCache>
            </c:strRef>
          </c:cat>
          <c:val>
            <c:numRef>
              <c:f>('8.14'!$B$16,'8.14'!$D$16,'8.14'!$F$16)</c:f>
              <c:numCache>
                <c:formatCode>#,##0.0</c:formatCode>
                <c:ptCount val="3"/>
                <c:pt idx="0">
                  <c:v>289433.02399999998</c:v>
                </c:pt>
                <c:pt idx="1">
                  <c:v>283936.43900000001</c:v>
                </c:pt>
                <c:pt idx="2">
                  <c:v>219733.83799999999</c:v>
                </c:pt>
              </c:numCache>
            </c:numRef>
          </c:val>
          <c:extLst>
            <c:ext xmlns:c16="http://schemas.microsoft.com/office/drawing/2014/chart" uri="{C3380CC4-5D6E-409C-BE32-E72D297353CC}">
              <c16:uniqueId val="{00000006-CEFC-45C0-93EE-DC9598E52E86}"/>
            </c:ext>
          </c:extLst>
        </c:ser>
        <c:ser>
          <c:idx val="7"/>
          <c:order val="7"/>
          <c:tx>
            <c:strRef>
              <c:f>'8.14'!$A$17</c:f>
              <c:strCache>
                <c:ptCount val="1"/>
                <c:pt idx="0">
                  <c:v>Jaderné palivo</c:v>
                </c:pt>
              </c:strCache>
            </c:strRef>
          </c:tx>
          <c:spPr>
            <a:solidFill>
              <a:srgbClr val="F7C9C7"/>
            </a:solidFill>
          </c:spPr>
          <c:invertIfNegative val="0"/>
          <c:cat>
            <c:strRef>
              <c:f>'8.14'!$C$38:$E$38</c:f>
              <c:strCache>
                <c:ptCount val="3"/>
                <c:pt idx="0">
                  <c:v>Leden</c:v>
                </c:pt>
                <c:pt idx="1">
                  <c:v>Únor</c:v>
                </c:pt>
                <c:pt idx="2">
                  <c:v>Březen</c:v>
                </c:pt>
              </c:strCache>
            </c:strRef>
          </c:cat>
          <c:val>
            <c:numRef>
              <c:f>('8.14'!$B$17,'8.14'!$D$17,'8.14'!$F$17)</c:f>
              <c:numCache>
                <c:formatCode>#,##0.0</c:formatCode>
                <c:ptCount val="3"/>
                <c:pt idx="0">
                  <c:v>0</c:v>
                </c:pt>
                <c:pt idx="1">
                  <c:v>0</c:v>
                </c:pt>
                <c:pt idx="2">
                  <c:v>0</c:v>
                </c:pt>
              </c:numCache>
            </c:numRef>
          </c:val>
          <c:extLst>
            <c:ext xmlns:c16="http://schemas.microsoft.com/office/drawing/2014/chart" uri="{C3380CC4-5D6E-409C-BE32-E72D297353CC}">
              <c16:uniqueId val="{00000007-CEFC-45C0-93EE-DC9598E52E86}"/>
            </c:ext>
          </c:extLst>
        </c:ser>
        <c:ser>
          <c:idx val="8"/>
          <c:order val="8"/>
          <c:tx>
            <c:strRef>
              <c:f>'8.14'!$A$18</c:f>
              <c:strCache>
                <c:ptCount val="1"/>
                <c:pt idx="0">
                  <c:v>Koks</c:v>
                </c:pt>
              </c:strCache>
            </c:strRef>
          </c:tx>
          <c:spPr>
            <a:solidFill>
              <a:srgbClr val="262626"/>
            </a:solidFill>
          </c:spPr>
          <c:invertIfNegative val="0"/>
          <c:cat>
            <c:strRef>
              <c:f>'8.14'!$C$38:$E$38</c:f>
              <c:strCache>
                <c:ptCount val="3"/>
                <c:pt idx="0">
                  <c:v>Leden</c:v>
                </c:pt>
                <c:pt idx="1">
                  <c:v>Únor</c:v>
                </c:pt>
                <c:pt idx="2">
                  <c:v>Březen</c:v>
                </c:pt>
              </c:strCache>
            </c:strRef>
          </c:cat>
          <c:val>
            <c:numRef>
              <c:f>('8.14'!$B$18,'8.14'!$D$18,'8.14'!$F$18)</c:f>
              <c:numCache>
                <c:formatCode>#,##0.0</c:formatCode>
                <c:ptCount val="3"/>
                <c:pt idx="0">
                  <c:v>0</c:v>
                </c:pt>
                <c:pt idx="1">
                  <c:v>0</c:v>
                </c:pt>
                <c:pt idx="2">
                  <c:v>0</c:v>
                </c:pt>
              </c:numCache>
            </c:numRef>
          </c:val>
          <c:extLst>
            <c:ext xmlns:c16="http://schemas.microsoft.com/office/drawing/2014/chart" uri="{C3380CC4-5D6E-409C-BE32-E72D297353CC}">
              <c16:uniqueId val="{00000008-CEFC-45C0-93EE-DC9598E52E86}"/>
            </c:ext>
          </c:extLst>
        </c:ser>
        <c:ser>
          <c:idx val="9"/>
          <c:order val="9"/>
          <c:tx>
            <c:strRef>
              <c:f>'8.14'!$A$19</c:f>
              <c:strCache>
                <c:ptCount val="1"/>
                <c:pt idx="0">
                  <c:v>Odpadní teplo</c:v>
                </c:pt>
              </c:strCache>
            </c:strRef>
          </c:tx>
          <c:spPr>
            <a:solidFill>
              <a:srgbClr val="646363"/>
            </a:solidFill>
          </c:spPr>
          <c:invertIfNegative val="0"/>
          <c:cat>
            <c:strRef>
              <c:f>'8.14'!$C$38:$E$38</c:f>
              <c:strCache>
                <c:ptCount val="3"/>
                <c:pt idx="0">
                  <c:v>Leden</c:v>
                </c:pt>
                <c:pt idx="1">
                  <c:v>Únor</c:v>
                </c:pt>
                <c:pt idx="2">
                  <c:v>Březen</c:v>
                </c:pt>
              </c:strCache>
            </c:strRef>
          </c:cat>
          <c:val>
            <c:numRef>
              <c:f>('8.14'!$B$19,'8.14'!$D$19,'8.14'!$F$19)</c:f>
              <c:numCache>
                <c:formatCode>#,##0.0</c:formatCode>
                <c:ptCount val="3"/>
                <c:pt idx="0">
                  <c:v>1348</c:v>
                </c:pt>
                <c:pt idx="1">
                  <c:v>1728</c:v>
                </c:pt>
                <c:pt idx="2">
                  <c:v>2511</c:v>
                </c:pt>
              </c:numCache>
            </c:numRef>
          </c:val>
          <c:extLst>
            <c:ext xmlns:c16="http://schemas.microsoft.com/office/drawing/2014/chart" uri="{C3380CC4-5D6E-409C-BE32-E72D297353CC}">
              <c16:uniqueId val="{00000009-CEFC-45C0-93EE-DC9598E52E86}"/>
            </c:ext>
          </c:extLst>
        </c:ser>
        <c:ser>
          <c:idx val="10"/>
          <c:order val="10"/>
          <c:tx>
            <c:strRef>
              <c:f>'8.14'!$A$20</c:f>
              <c:strCache>
                <c:ptCount val="1"/>
                <c:pt idx="0">
                  <c:v>Ostatní kapalná paliva</c:v>
                </c:pt>
              </c:strCache>
            </c:strRef>
          </c:tx>
          <c:spPr>
            <a:solidFill>
              <a:srgbClr val="9D9D9C"/>
            </a:solidFill>
          </c:spPr>
          <c:invertIfNegative val="0"/>
          <c:cat>
            <c:strRef>
              <c:f>'8.14'!$C$38:$E$38</c:f>
              <c:strCache>
                <c:ptCount val="3"/>
                <c:pt idx="0">
                  <c:v>Leden</c:v>
                </c:pt>
                <c:pt idx="1">
                  <c:v>Únor</c:v>
                </c:pt>
                <c:pt idx="2">
                  <c:v>Březen</c:v>
                </c:pt>
              </c:strCache>
            </c:strRef>
          </c:cat>
          <c:val>
            <c:numRef>
              <c:f>('8.14'!$B$20,'8.14'!$D$20,'8.14'!$F$20)</c:f>
              <c:numCache>
                <c:formatCode>#,##0.0</c:formatCode>
                <c:ptCount val="3"/>
                <c:pt idx="0">
                  <c:v>10952</c:v>
                </c:pt>
                <c:pt idx="1">
                  <c:v>10881</c:v>
                </c:pt>
                <c:pt idx="2">
                  <c:v>5745</c:v>
                </c:pt>
              </c:numCache>
            </c:numRef>
          </c:val>
          <c:extLst>
            <c:ext xmlns:c16="http://schemas.microsoft.com/office/drawing/2014/chart" uri="{C3380CC4-5D6E-409C-BE32-E72D297353CC}">
              <c16:uniqueId val="{0000000A-CEFC-45C0-93EE-DC9598E52E86}"/>
            </c:ext>
          </c:extLst>
        </c:ser>
        <c:ser>
          <c:idx val="11"/>
          <c:order val="11"/>
          <c:tx>
            <c:strRef>
              <c:f>'8.14'!$A$21</c:f>
              <c:strCache>
                <c:ptCount val="1"/>
                <c:pt idx="0">
                  <c:v>Ostatní pevná paliva</c:v>
                </c:pt>
              </c:strCache>
            </c:strRef>
          </c:tx>
          <c:spPr>
            <a:solidFill>
              <a:srgbClr val="D0D0D0"/>
            </a:solidFill>
          </c:spPr>
          <c:invertIfNegative val="0"/>
          <c:cat>
            <c:strRef>
              <c:f>'8.14'!$C$38:$E$38</c:f>
              <c:strCache>
                <c:ptCount val="3"/>
                <c:pt idx="0">
                  <c:v>Leden</c:v>
                </c:pt>
                <c:pt idx="1">
                  <c:v>Únor</c:v>
                </c:pt>
                <c:pt idx="2">
                  <c:v>Březen</c:v>
                </c:pt>
              </c:strCache>
            </c:strRef>
          </c:cat>
          <c:val>
            <c:numRef>
              <c:f>('8.14'!$B$21,'8.14'!$D$21,'8.14'!$F$21)</c:f>
              <c:numCache>
                <c:formatCode>#,##0.0</c:formatCode>
                <c:ptCount val="3"/>
                <c:pt idx="0">
                  <c:v>3113.5</c:v>
                </c:pt>
                <c:pt idx="1">
                  <c:v>2380.5</c:v>
                </c:pt>
                <c:pt idx="2">
                  <c:v>2600.9</c:v>
                </c:pt>
              </c:numCache>
            </c:numRef>
          </c:val>
          <c:extLst>
            <c:ext xmlns:c16="http://schemas.microsoft.com/office/drawing/2014/chart" uri="{C3380CC4-5D6E-409C-BE32-E72D297353CC}">
              <c16:uniqueId val="{0000000B-CEFC-45C0-93EE-DC9598E52E86}"/>
            </c:ext>
          </c:extLst>
        </c:ser>
        <c:ser>
          <c:idx val="12"/>
          <c:order val="12"/>
          <c:tx>
            <c:strRef>
              <c:f>'8.14'!$A$22</c:f>
              <c:strCache>
                <c:ptCount val="1"/>
                <c:pt idx="0">
                  <c:v>Ostatní plyny</c:v>
                </c:pt>
              </c:strCache>
            </c:strRef>
          </c:tx>
          <c:spPr>
            <a:pattFill prst="ltUpDiag">
              <a:fgClr>
                <a:srgbClr val="23315F"/>
              </a:fgClr>
              <a:bgClr>
                <a:sysClr val="window" lastClr="FFFFFF"/>
              </a:bgClr>
            </a:pattFill>
          </c:spPr>
          <c:invertIfNegative val="0"/>
          <c:cat>
            <c:strRef>
              <c:f>'8.14'!$C$38:$E$38</c:f>
              <c:strCache>
                <c:ptCount val="3"/>
                <c:pt idx="0">
                  <c:v>Leden</c:v>
                </c:pt>
                <c:pt idx="1">
                  <c:v>Únor</c:v>
                </c:pt>
                <c:pt idx="2">
                  <c:v>Březen</c:v>
                </c:pt>
              </c:strCache>
            </c:strRef>
          </c:cat>
          <c:val>
            <c:numRef>
              <c:f>('8.14'!$B$22,'8.14'!$D$22,'8.14'!$F$22)</c:f>
              <c:numCache>
                <c:formatCode>#,##0.0</c:formatCode>
                <c:ptCount val="3"/>
                <c:pt idx="0">
                  <c:v>10653</c:v>
                </c:pt>
                <c:pt idx="1">
                  <c:v>12957</c:v>
                </c:pt>
                <c:pt idx="2">
                  <c:v>9839</c:v>
                </c:pt>
              </c:numCache>
            </c:numRef>
          </c:val>
          <c:extLst>
            <c:ext xmlns:c16="http://schemas.microsoft.com/office/drawing/2014/chart" uri="{C3380CC4-5D6E-409C-BE32-E72D297353CC}">
              <c16:uniqueId val="{0000000C-CEFC-45C0-93EE-DC9598E52E86}"/>
            </c:ext>
          </c:extLst>
        </c:ser>
        <c:ser>
          <c:idx val="13"/>
          <c:order val="13"/>
          <c:tx>
            <c:strRef>
              <c:f>'8.14'!$A$23</c:f>
              <c:strCache>
                <c:ptCount val="1"/>
                <c:pt idx="0">
                  <c:v>Ostatní</c:v>
                </c:pt>
              </c:strCache>
            </c:strRef>
          </c:tx>
          <c:spPr>
            <a:pattFill prst="ltUpDiag">
              <a:fgClr>
                <a:srgbClr val="E02C1F"/>
              </a:fgClr>
              <a:bgClr>
                <a:sysClr val="window" lastClr="FFFFFF"/>
              </a:bgClr>
            </a:pattFill>
          </c:spPr>
          <c:invertIfNegative val="0"/>
          <c:cat>
            <c:strRef>
              <c:f>'8.14'!$C$38:$E$38</c:f>
              <c:strCache>
                <c:ptCount val="3"/>
                <c:pt idx="0">
                  <c:v>Leden</c:v>
                </c:pt>
                <c:pt idx="1">
                  <c:v>Únor</c:v>
                </c:pt>
                <c:pt idx="2">
                  <c:v>Březen</c:v>
                </c:pt>
              </c:strCache>
            </c:strRef>
          </c:cat>
          <c:val>
            <c:numRef>
              <c:f>('8.14'!$B$23,'8.14'!$D$23,'8.14'!$F$23)</c:f>
              <c:numCache>
                <c:formatCode>#,##0.0</c:formatCode>
                <c:ptCount val="3"/>
                <c:pt idx="0">
                  <c:v>0</c:v>
                </c:pt>
                <c:pt idx="1">
                  <c:v>0</c:v>
                </c:pt>
                <c:pt idx="2">
                  <c:v>0</c:v>
                </c:pt>
              </c:numCache>
            </c:numRef>
          </c:val>
          <c:extLst>
            <c:ext xmlns:c16="http://schemas.microsoft.com/office/drawing/2014/chart" uri="{C3380CC4-5D6E-409C-BE32-E72D297353CC}">
              <c16:uniqueId val="{0000000D-CEFC-45C0-93EE-DC9598E52E86}"/>
            </c:ext>
          </c:extLst>
        </c:ser>
        <c:ser>
          <c:idx val="14"/>
          <c:order val="14"/>
          <c:tx>
            <c:strRef>
              <c:f>'8.14'!$A$24</c:f>
              <c:strCache>
                <c:ptCount val="1"/>
                <c:pt idx="0">
                  <c:v>Topné oleje</c:v>
                </c:pt>
              </c:strCache>
            </c:strRef>
          </c:tx>
          <c:spPr>
            <a:pattFill prst="ltUpDiag">
              <a:fgClr>
                <a:srgbClr val="5A6588"/>
              </a:fgClr>
              <a:bgClr>
                <a:sysClr val="window" lastClr="FFFFFF"/>
              </a:bgClr>
            </a:pattFill>
          </c:spPr>
          <c:invertIfNegative val="0"/>
          <c:cat>
            <c:strRef>
              <c:f>'8.14'!$C$38:$E$38</c:f>
              <c:strCache>
                <c:ptCount val="3"/>
                <c:pt idx="0">
                  <c:v>Leden</c:v>
                </c:pt>
                <c:pt idx="1">
                  <c:v>Únor</c:v>
                </c:pt>
                <c:pt idx="2">
                  <c:v>Březen</c:v>
                </c:pt>
              </c:strCache>
            </c:strRef>
          </c:cat>
          <c:val>
            <c:numRef>
              <c:f>('8.14'!$B$24,'8.14'!$D$24,'8.14'!$F$24)</c:f>
              <c:numCache>
                <c:formatCode>#,##0.0</c:formatCode>
                <c:ptCount val="3"/>
                <c:pt idx="0">
                  <c:v>8.02</c:v>
                </c:pt>
                <c:pt idx="1">
                  <c:v>24.62</c:v>
                </c:pt>
                <c:pt idx="2">
                  <c:v>38.35</c:v>
                </c:pt>
              </c:numCache>
            </c:numRef>
          </c:val>
          <c:extLst>
            <c:ext xmlns:c16="http://schemas.microsoft.com/office/drawing/2014/chart" uri="{C3380CC4-5D6E-409C-BE32-E72D297353CC}">
              <c16:uniqueId val="{0000000E-CEFC-45C0-93EE-DC9598E52E86}"/>
            </c:ext>
          </c:extLst>
        </c:ser>
        <c:ser>
          <c:idx val="15"/>
          <c:order val="15"/>
          <c:tx>
            <c:strRef>
              <c:f>'8.14'!$A$25</c:f>
              <c:strCache>
                <c:ptCount val="1"/>
                <c:pt idx="0">
                  <c:v>Zemní plyn</c:v>
                </c:pt>
              </c:strCache>
            </c:strRef>
          </c:tx>
          <c:spPr>
            <a:pattFill prst="ltUpDiag">
              <a:fgClr>
                <a:srgbClr val="E86158"/>
              </a:fgClr>
              <a:bgClr>
                <a:sysClr val="window" lastClr="FFFFFF"/>
              </a:bgClr>
            </a:pattFill>
          </c:spPr>
          <c:invertIfNegative val="0"/>
          <c:cat>
            <c:strRef>
              <c:f>'8.14'!$C$38:$E$38</c:f>
              <c:strCache>
                <c:ptCount val="3"/>
                <c:pt idx="0">
                  <c:v>Leden</c:v>
                </c:pt>
                <c:pt idx="1">
                  <c:v>Únor</c:v>
                </c:pt>
                <c:pt idx="2">
                  <c:v>Březen</c:v>
                </c:pt>
              </c:strCache>
            </c:strRef>
          </c:cat>
          <c:val>
            <c:numRef>
              <c:f>('8.14'!$B$25,'8.14'!$D$25,'8.14'!$F$25)</c:f>
              <c:numCache>
                <c:formatCode>#,##0.0</c:formatCode>
                <c:ptCount val="3"/>
                <c:pt idx="0">
                  <c:v>98100.088865793165</c:v>
                </c:pt>
                <c:pt idx="1">
                  <c:v>90479.629785575409</c:v>
                </c:pt>
                <c:pt idx="2">
                  <c:v>96044.311239563423</c:v>
                </c:pt>
              </c:numCache>
            </c:numRef>
          </c:val>
          <c:extLst>
            <c:ext xmlns:c16="http://schemas.microsoft.com/office/drawing/2014/chart" uri="{C3380CC4-5D6E-409C-BE32-E72D297353CC}">
              <c16:uniqueId val="{0000000F-CEFC-45C0-93EE-DC9598E52E86}"/>
            </c:ext>
          </c:extLst>
        </c:ser>
        <c:dLbls>
          <c:showLegendKey val="0"/>
          <c:showVal val="0"/>
          <c:showCatName val="0"/>
          <c:showSerName val="0"/>
          <c:showPercent val="0"/>
          <c:showBubbleSize val="0"/>
        </c:dLbls>
        <c:gapWidth val="50"/>
        <c:overlap val="100"/>
        <c:axId val="290467840"/>
        <c:axId val="290469376"/>
      </c:barChart>
      <c:catAx>
        <c:axId val="2904678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469376"/>
        <c:crosses val="autoZero"/>
        <c:auto val="1"/>
        <c:lblAlgn val="ctr"/>
        <c:lblOffset val="100"/>
        <c:noMultiLvlLbl val="0"/>
      </c:catAx>
      <c:valAx>
        <c:axId val="2904693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04678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FBD0-42E5-B52B-A07C1DB43778}"/>
              </c:ext>
            </c:extLst>
          </c:dPt>
          <c:dPt>
            <c:idx val="1"/>
            <c:bubble3D val="0"/>
            <c:spPr>
              <a:solidFill>
                <a:schemeClr val="accent2"/>
              </a:solidFill>
            </c:spPr>
            <c:extLst>
              <c:ext xmlns:c16="http://schemas.microsoft.com/office/drawing/2014/chart" uri="{C3380CC4-5D6E-409C-BE32-E72D297353CC}">
                <c16:uniqueId val="{00000003-FBD0-42E5-B52B-A07C1DB43778}"/>
              </c:ext>
            </c:extLst>
          </c:dPt>
          <c:dPt>
            <c:idx val="2"/>
            <c:bubble3D val="0"/>
            <c:spPr>
              <a:solidFill>
                <a:schemeClr val="accent3"/>
              </a:solidFill>
            </c:spPr>
            <c:extLst>
              <c:ext xmlns:c16="http://schemas.microsoft.com/office/drawing/2014/chart" uri="{C3380CC4-5D6E-409C-BE32-E72D297353CC}">
                <c16:uniqueId val="{00000005-FBD0-42E5-B52B-A07C1DB43778}"/>
              </c:ext>
            </c:extLst>
          </c:dPt>
          <c:dPt>
            <c:idx val="3"/>
            <c:bubble3D val="0"/>
            <c:spPr>
              <a:solidFill>
                <a:schemeClr val="accent4"/>
              </a:solidFill>
            </c:spPr>
            <c:extLst>
              <c:ext xmlns:c16="http://schemas.microsoft.com/office/drawing/2014/chart" uri="{C3380CC4-5D6E-409C-BE32-E72D297353CC}">
                <c16:uniqueId val="{00000007-FBD0-42E5-B52B-A07C1DB43778}"/>
              </c:ext>
            </c:extLst>
          </c:dPt>
          <c:dPt>
            <c:idx val="4"/>
            <c:bubble3D val="0"/>
            <c:spPr>
              <a:solidFill>
                <a:schemeClr val="accent5"/>
              </a:solidFill>
            </c:spPr>
            <c:extLst>
              <c:ext xmlns:c16="http://schemas.microsoft.com/office/drawing/2014/chart" uri="{C3380CC4-5D6E-409C-BE32-E72D297353CC}">
                <c16:uniqueId val="{00000009-FBD0-42E5-B52B-A07C1DB43778}"/>
              </c:ext>
            </c:extLst>
          </c:dPt>
          <c:dPt>
            <c:idx val="5"/>
            <c:bubble3D val="0"/>
            <c:spPr>
              <a:solidFill>
                <a:schemeClr val="accent6"/>
              </a:solidFill>
            </c:spPr>
            <c:extLst>
              <c:ext xmlns:c16="http://schemas.microsoft.com/office/drawing/2014/chart" uri="{C3380CC4-5D6E-409C-BE32-E72D297353CC}">
                <c16:uniqueId val="{0000000B-FBD0-42E5-B52B-A07C1DB43778}"/>
              </c:ext>
            </c:extLst>
          </c:dPt>
          <c:dPt>
            <c:idx val="6"/>
            <c:bubble3D val="0"/>
            <c:spPr>
              <a:solidFill>
                <a:srgbClr val="F0948F"/>
              </a:solidFill>
            </c:spPr>
            <c:extLst>
              <c:ext xmlns:c16="http://schemas.microsoft.com/office/drawing/2014/chart" uri="{C3380CC4-5D6E-409C-BE32-E72D297353CC}">
                <c16:uniqueId val="{0000000D-FBD0-42E5-B52B-A07C1DB43778}"/>
              </c:ext>
            </c:extLst>
          </c:dPt>
          <c:dPt>
            <c:idx val="7"/>
            <c:bubble3D val="0"/>
            <c:spPr>
              <a:solidFill>
                <a:srgbClr val="F7C9C7"/>
              </a:solidFill>
            </c:spPr>
            <c:extLst>
              <c:ext xmlns:c16="http://schemas.microsoft.com/office/drawing/2014/chart" uri="{C3380CC4-5D6E-409C-BE32-E72D297353CC}">
                <c16:uniqueId val="{0000000F-FBD0-42E5-B52B-A07C1DB43778}"/>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FBD0-42E5-B52B-A07C1DB43778}"/>
            </c:ext>
          </c:extLst>
        </c:ser>
        <c:ser>
          <c:idx val="2"/>
          <c:order val="1"/>
          <c:dPt>
            <c:idx val="0"/>
            <c:bubble3D val="0"/>
            <c:spPr>
              <a:solidFill>
                <a:schemeClr val="accent1"/>
              </a:solidFill>
            </c:spPr>
            <c:extLst>
              <c:ext xmlns:c16="http://schemas.microsoft.com/office/drawing/2014/chart" uri="{C3380CC4-5D6E-409C-BE32-E72D297353CC}">
                <c16:uniqueId val="{00000012-FBD0-42E5-B52B-A07C1DB43778}"/>
              </c:ext>
            </c:extLst>
          </c:dPt>
          <c:dPt>
            <c:idx val="1"/>
            <c:bubble3D val="0"/>
            <c:spPr>
              <a:solidFill>
                <a:schemeClr val="accent2"/>
              </a:solidFill>
            </c:spPr>
            <c:extLst>
              <c:ext xmlns:c16="http://schemas.microsoft.com/office/drawing/2014/chart" uri="{C3380CC4-5D6E-409C-BE32-E72D297353CC}">
                <c16:uniqueId val="{00000014-FBD0-42E5-B52B-A07C1DB43778}"/>
              </c:ext>
            </c:extLst>
          </c:dPt>
          <c:dPt>
            <c:idx val="2"/>
            <c:bubble3D val="0"/>
            <c:spPr>
              <a:solidFill>
                <a:schemeClr val="accent3"/>
              </a:solidFill>
            </c:spPr>
            <c:extLst>
              <c:ext xmlns:c16="http://schemas.microsoft.com/office/drawing/2014/chart" uri="{C3380CC4-5D6E-409C-BE32-E72D297353CC}">
                <c16:uniqueId val="{00000016-FBD0-42E5-B52B-A07C1DB43778}"/>
              </c:ext>
            </c:extLst>
          </c:dPt>
          <c:dPt>
            <c:idx val="3"/>
            <c:bubble3D val="0"/>
            <c:spPr>
              <a:solidFill>
                <a:schemeClr val="accent4"/>
              </a:solidFill>
            </c:spPr>
            <c:extLst>
              <c:ext xmlns:c16="http://schemas.microsoft.com/office/drawing/2014/chart" uri="{C3380CC4-5D6E-409C-BE32-E72D297353CC}">
                <c16:uniqueId val="{00000018-FBD0-42E5-B52B-A07C1DB43778}"/>
              </c:ext>
            </c:extLst>
          </c:dPt>
          <c:dPt>
            <c:idx val="4"/>
            <c:bubble3D val="0"/>
            <c:spPr>
              <a:solidFill>
                <a:schemeClr val="accent5"/>
              </a:solidFill>
            </c:spPr>
            <c:extLst>
              <c:ext xmlns:c16="http://schemas.microsoft.com/office/drawing/2014/chart" uri="{C3380CC4-5D6E-409C-BE32-E72D297353CC}">
                <c16:uniqueId val="{0000001A-FBD0-42E5-B52B-A07C1DB43778}"/>
              </c:ext>
            </c:extLst>
          </c:dPt>
          <c:dPt>
            <c:idx val="5"/>
            <c:bubble3D val="0"/>
            <c:spPr>
              <a:solidFill>
                <a:schemeClr val="accent6"/>
              </a:solidFill>
            </c:spPr>
            <c:extLst>
              <c:ext xmlns:c16="http://schemas.microsoft.com/office/drawing/2014/chart" uri="{C3380CC4-5D6E-409C-BE32-E72D297353CC}">
                <c16:uniqueId val="{0000001C-FBD0-42E5-B52B-A07C1DB43778}"/>
              </c:ext>
            </c:extLst>
          </c:dPt>
          <c:dPt>
            <c:idx val="6"/>
            <c:bubble3D val="0"/>
            <c:spPr>
              <a:solidFill>
                <a:srgbClr val="F0948F"/>
              </a:solidFill>
            </c:spPr>
            <c:extLst>
              <c:ext xmlns:c16="http://schemas.microsoft.com/office/drawing/2014/chart" uri="{C3380CC4-5D6E-409C-BE32-E72D297353CC}">
                <c16:uniqueId val="{0000001E-FBD0-42E5-B52B-A07C1DB43778}"/>
              </c:ext>
            </c:extLst>
          </c:dPt>
          <c:dPt>
            <c:idx val="7"/>
            <c:bubble3D val="0"/>
            <c:spPr>
              <a:solidFill>
                <a:srgbClr val="F7C9C7"/>
              </a:solidFill>
            </c:spPr>
            <c:extLst>
              <c:ext xmlns:c16="http://schemas.microsoft.com/office/drawing/2014/chart" uri="{C3380CC4-5D6E-409C-BE32-E72D297353CC}">
                <c16:uniqueId val="{00000020-FBD0-42E5-B52B-A07C1DB43778}"/>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FBD0-42E5-B52B-A07C1DB43778}"/>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v krajích ČR </a:t>
            </a:r>
            <a:r>
              <a:rPr lang="en-US" sz="1000">
                <a:solidFill>
                  <a:schemeClr val="tx2"/>
                </a:solidFill>
              </a:rPr>
              <a:t>(</a:t>
            </a:r>
            <a:r>
              <a:rPr lang="cs-CZ" sz="1000">
                <a:solidFill>
                  <a:schemeClr val="tx2"/>
                </a:solidFill>
              </a:rPr>
              <a:t>TJ</a:t>
            </a:r>
            <a:r>
              <a:rPr lang="en-US" sz="1000">
                <a:solidFill>
                  <a:schemeClr val="tx2"/>
                </a:solidFill>
              </a:rPr>
              <a:t>)</a:t>
            </a:r>
          </a:p>
        </c:rich>
      </c:tx>
      <c:layout>
        <c:manualLayout>
          <c:xMode val="edge"/>
          <c:yMode val="edge"/>
          <c:x val="8.7522858821926803E-4"/>
          <c:y val="1.9412568542671475E-2"/>
        </c:manualLayout>
      </c:layout>
      <c:overlay val="0"/>
    </c:title>
    <c:autoTitleDeleted val="0"/>
    <c:plotArea>
      <c:layout>
        <c:manualLayout>
          <c:layoutTarget val="inner"/>
          <c:xMode val="edge"/>
          <c:yMode val="edge"/>
          <c:x val="5.2474996437257108E-2"/>
          <c:y val="0.10191598484902524"/>
          <c:w val="0.93207800450719913"/>
          <c:h val="0.82696930572298821"/>
        </c:manualLayout>
      </c:layout>
      <c:barChart>
        <c:barDir val="col"/>
        <c:grouping val="stacked"/>
        <c:varyColors val="0"/>
        <c:ser>
          <c:idx val="0"/>
          <c:order val="0"/>
          <c:tx>
            <c:strRef>
              <c:f>'5.3'!$A$5</c:f>
              <c:strCache>
                <c:ptCount val="1"/>
                <c:pt idx="0">
                  <c:v>Biomasa</c:v>
                </c:pt>
              </c:strCache>
            </c:strRef>
          </c:tx>
          <c:spPr>
            <a:solidFill>
              <a:schemeClr val="tx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#,##0.0</c:formatCode>
                <c:ptCount val="14"/>
                <c:pt idx="0">
                  <c:v>0</c:v>
                </c:pt>
                <c:pt idx="1">
                  <c:v>564.05575699999997</c:v>
                </c:pt>
                <c:pt idx="2">
                  <c:v>139.02387999999999</c:v>
                </c:pt>
                <c:pt idx="3">
                  <c:v>104.742689</c:v>
                </c:pt>
                <c:pt idx="4">
                  <c:v>208.52638999999999</c:v>
                </c:pt>
                <c:pt idx="5">
                  <c:v>201.42947099999998</c:v>
                </c:pt>
                <c:pt idx="6">
                  <c:v>0.69922899999999999</c:v>
                </c:pt>
                <c:pt idx="7">
                  <c:v>176.24162100000001</c:v>
                </c:pt>
                <c:pt idx="8">
                  <c:v>35.558047000000002</c:v>
                </c:pt>
                <c:pt idx="9">
                  <c:v>19.045677000000001</c:v>
                </c:pt>
                <c:pt idx="10">
                  <c:v>206.81912</c:v>
                </c:pt>
                <c:pt idx="11">
                  <c:v>426.73631500000005</c:v>
                </c:pt>
                <c:pt idx="12">
                  <c:v>456.23674399999993</c:v>
                </c:pt>
                <c:pt idx="13">
                  <c:v>132.61504300000001</c:v>
                </c:pt>
              </c:numCache>
            </c:numRef>
          </c:val>
          <c:extLst>
            <c:ext xmlns:c16="http://schemas.microsoft.com/office/drawing/2014/chart" uri="{C3380CC4-5D6E-409C-BE32-E72D297353CC}">
              <c16:uniqueId val="{00000000-4CF3-4CEE-99A3-8A94D6647563}"/>
            </c:ext>
          </c:extLst>
        </c:ser>
        <c:ser>
          <c:idx val="1"/>
          <c:order val="1"/>
          <c:tx>
            <c:strRef>
              <c:f>'5.3'!$A$6</c:f>
              <c:strCache>
                <c:ptCount val="1"/>
                <c:pt idx="0">
                  <c:v>Bioplyn</c:v>
                </c:pt>
              </c:strCache>
            </c:strRef>
          </c:tx>
          <c:spPr>
            <a:solidFill>
              <a:schemeClr val="accent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#,##0.0</c:formatCode>
                <c:ptCount val="14"/>
                <c:pt idx="0">
                  <c:v>22.308</c:v>
                </c:pt>
                <c:pt idx="1">
                  <c:v>30.927568000000004</c:v>
                </c:pt>
                <c:pt idx="2">
                  <c:v>25.536478000000002</c:v>
                </c:pt>
                <c:pt idx="3">
                  <c:v>2.15</c:v>
                </c:pt>
                <c:pt idx="4">
                  <c:v>17.457142999999999</c:v>
                </c:pt>
                <c:pt idx="5">
                  <c:v>11.811999999999999</c:v>
                </c:pt>
                <c:pt idx="6">
                  <c:v>2.9984899999999999</c:v>
                </c:pt>
                <c:pt idx="7">
                  <c:v>0.31716500000000003</c:v>
                </c:pt>
                <c:pt idx="8">
                  <c:v>8.5102960000000003</c:v>
                </c:pt>
                <c:pt idx="9">
                  <c:v>16.750474999999994</c:v>
                </c:pt>
                <c:pt idx="10">
                  <c:v>22.745900000000002</c:v>
                </c:pt>
                <c:pt idx="11">
                  <c:v>12.045941000000001</c:v>
                </c:pt>
                <c:pt idx="12">
                  <c:v>6.2610829999999993</c:v>
                </c:pt>
                <c:pt idx="13">
                  <c:v>3.04738</c:v>
                </c:pt>
              </c:numCache>
            </c:numRef>
          </c:val>
          <c:extLst>
            <c:ext xmlns:c16="http://schemas.microsoft.com/office/drawing/2014/chart" uri="{C3380CC4-5D6E-409C-BE32-E72D297353CC}">
              <c16:uniqueId val="{00000001-4CF3-4CEE-99A3-8A94D6647563}"/>
            </c:ext>
          </c:extLst>
        </c:ser>
        <c:ser>
          <c:idx val="2"/>
          <c:order val="2"/>
          <c:tx>
            <c:strRef>
              <c:f>'5.3'!$A$7</c:f>
              <c:strCache>
                <c:ptCount val="1"/>
                <c:pt idx="0">
                  <c:v>Černé uhlí</c:v>
                </c:pt>
              </c:strCache>
            </c:strRef>
          </c:tx>
          <c:spPr>
            <a:solidFill>
              <a:schemeClr val="accent3"/>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#,##0.0</c:formatCode>
                <c:ptCount val="14"/>
                <c:pt idx="0">
                  <c:v>0</c:v>
                </c:pt>
                <c:pt idx="1">
                  <c:v>0</c:v>
                </c:pt>
                <c:pt idx="2">
                  <c:v>0.47355000000000003</c:v>
                </c:pt>
                <c:pt idx="3">
                  <c:v>0</c:v>
                </c:pt>
                <c:pt idx="4">
                  <c:v>0</c:v>
                </c:pt>
                <c:pt idx="5">
                  <c:v>6.7126400000000004</c:v>
                </c:pt>
                <c:pt idx="6">
                  <c:v>0</c:v>
                </c:pt>
                <c:pt idx="7">
                  <c:v>3045.8385469999994</c:v>
                </c:pt>
                <c:pt idx="8">
                  <c:v>0</c:v>
                </c:pt>
                <c:pt idx="9">
                  <c:v>0</c:v>
                </c:pt>
                <c:pt idx="10">
                  <c:v>0</c:v>
                </c:pt>
                <c:pt idx="11">
                  <c:v>0</c:v>
                </c:pt>
                <c:pt idx="12">
                  <c:v>1.1633199999999999</c:v>
                </c:pt>
                <c:pt idx="13">
                  <c:v>0.995</c:v>
                </c:pt>
              </c:numCache>
            </c:numRef>
          </c:val>
          <c:extLst>
            <c:ext xmlns:c16="http://schemas.microsoft.com/office/drawing/2014/chart" uri="{C3380CC4-5D6E-409C-BE32-E72D297353CC}">
              <c16:uniqueId val="{00000002-4CF3-4CEE-99A3-8A94D6647563}"/>
            </c:ext>
          </c:extLst>
        </c:ser>
        <c:ser>
          <c:idx val="3"/>
          <c:order val="3"/>
          <c:tx>
            <c:strRef>
              <c:f>'5.3'!$A$8</c:f>
              <c:strCache>
                <c:ptCount val="1"/>
                <c:pt idx="0">
                  <c:v>Elektrická energie</c:v>
                </c:pt>
              </c:strCache>
            </c:strRef>
          </c:tx>
          <c:spPr>
            <a:solidFill>
              <a:schemeClr val="accent4"/>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#,##0.0</c:formatCode>
                <c:ptCount val="14"/>
                <c:pt idx="0">
                  <c:v>0</c:v>
                </c:pt>
                <c:pt idx="1">
                  <c:v>0</c:v>
                </c:pt>
                <c:pt idx="2">
                  <c:v>1.143</c:v>
                </c:pt>
                <c:pt idx="3">
                  <c:v>0</c:v>
                </c:pt>
                <c:pt idx="4">
                  <c:v>0</c:v>
                </c:pt>
                <c:pt idx="5">
                  <c:v>0</c:v>
                </c:pt>
                <c:pt idx="6">
                  <c:v>0</c:v>
                </c:pt>
                <c:pt idx="7">
                  <c:v>0</c:v>
                </c:pt>
                <c:pt idx="8">
                  <c:v>0</c:v>
                </c:pt>
                <c:pt idx="9">
                  <c:v>10.032999999999999</c:v>
                </c:pt>
                <c:pt idx="10">
                  <c:v>0.60392899999999994</c:v>
                </c:pt>
                <c:pt idx="11">
                  <c:v>9.7618399999999994</c:v>
                </c:pt>
                <c:pt idx="12">
                  <c:v>0.28814000000000001</c:v>
                </c:pt>
                <c:pt idx="13">
                  <c:v>0</c:v>
                </c:pt>
              </c:numCache>
            </c:numRef>
          </c:val>
          <c:extLst>
            <c:ext xmlns:c16="http://schemas.microsoft.com/office/drawing/2014/chart" uri="{C3380CC4-5D6E-409C-BE32-E72D297353CC}">
              <c16:uniqueId val="{00000003-4CF3-4CEE-99A3-8A94D6647563}"/>
            </c:ext>
          </c:extLst>
        </c:ser>
        <c:ser>
          <c:idx val="4"/>
          <c:order val="4"/>
          <c:tx>
            <c:strRef>
              <c:f>'5.3'!$A$9</c:f>
              <c:strCache>
                <c:ptCount val="1"/>
                <c:pt idx="0">
                  <c:v>Energie prostředí (tepelné čerpadlo)</c:v>
                </c:pt>
              </c:strCache>
            </c:strRef>
          </c:tx>
          <c:spPr>
            <a:solidFill>
              <a:schemeClr val="accent5"/>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#,##0.0</c:formatCode>
                <c:ptCount val="14"/>
                <c:pt idx="0">
                  <c:v>0.59599999999999997</c:v>
                </c:pt>
                <c:pt idx="1">
                  <c:v>0</c:v>
                </c:pt>
                <c:pt idx="2">
                  <c:v>0.14399999999999999</c:v>
                </c:pt>
                <c:pt idx="3">
                  <c:v>1.2162800000000002</c:v>
                </c:pt>
                <c:pt idx="4">
                  <c:v>0</c:v>
                </c:pt>
                <c:pt idx="5">
                  <c:v>0</c:v>
                </c:pt>
                <c:pt idx="6">
                  <c:v>0</c:v>
                </c:pt>
                <c:pt idx="7">
                  <c:v>0</c:v>
                </c:pt>
                <c:pt idx="8">
                  <c:v>0</c:v>
                </c:pt>
                <c:pt idx="9">
                  <c:v>0</c:v>
                </c:pt>
                <c:pt idx="10">
                  <c:v>0</c:v>
                </c:pt>
                <c:pt idx="11">
                  <c:v>0</c:v>
                </c:pt>
                <c:pt idx="12">
                  <c:v>0.26500000000000001</c:v>
                </c:pt>
                <c:pt idx="13">
                  <c:v>1.2228999999999999E-2</c:v>
                </c:pt>
              </c:numCache>
            </c:numRef>
          </c:val>
          <c:extLst>
            <c:ext xmlns:c16="http://schemas.microsoft.com/office/drawing/2014/chart" uri="{C3380CC4-5D6E-409C-BE32-E72D297353CC}">
              <c16:uniqueId val="{00000004-4CF3-4CEE-99A3-8A94D6647563}"/>
            </c:ext>
          </c:extLst>
        </c:ser>
        <c:ser>
          <c:idx val="5"/>
          <c:order val="5"/>
          <c:tx>
            <c:strRef>
              <c:f>'5.3'!$A$10</c:f>
              <c:strCache>
                <c:ptCount val="1"/>
                <c:pt idx="0">
                  <c:v>Energie Slunce (solární kolektor)</c:v>
                </c:pt>
              </c:strCache>
            </c:strRef>
          </c:tx>
          <c:spPr>
            <a:solidFill>
              <a:schemeClr val="accent6"/>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#,##0.0</c:formatCode>
                <c:ptCount val="14"/>
                <c:pt idx="0">
                  <c:v>0</c:v>
                </c:pt>
                <c:pt idx="1">
                  <c:v>0</c:v>
                </c:pt>
                <c:pt idx="2">
                  <c:v>6.0000000000000001E-3</c:v>
                </c:pt>
                <c:pt idx="3">
                  <c:v>1.874E-2</c:v>
                </c:pt>
                <c:pt idx="4">
                  <c:v>2.06E-2</c:v>
                </c:pt>
                <c:pt idx="5">
                  <c:v>0</c:v>
                </c:pt>
                <c:pt idx="6">
                  <c:v>0</c:v>
                </c:pt>
                <c:pt idx="7">
                  <c:v>0</c:v>
                </c:pt>
                <c:pt idx="8">
                  <c:v>0</c:v>
                </c:pt>
                <c:pt idx="9">
                  <c:v>0</c:v>
                </c:pt>
                <c:pt idx="10">
                  <c:v>0</c:v>
                </c:pt>
                <c:pt idx="11">
                  <c:v>0</c:v>
                </c:pt>
                <c:pt idx="12">
                  <c:v>1.0999999999999999E-2</c:v>
                </c:pt>
                <c:pt idx="13">
                  <c:v>0</c:v>
                </c:pt>
              </c:numCache>
            </c:numRef>
          </c:val>
          <c:extLst>
            <c:ext xmlns:c16="http://schemas.microsoft.com/office/drawing/2014/chart" uri="{C3380CC4-5D6E-409C-BE32-E72D297353CC}">
              <c16:uniqueId val="{00000005-4CF3-4CEE-99A3-8A94D6647563}"/>
            </c:ext>
          </c:extLst>
        </c:ser>
        <c:ser>
          <c:idx val="6"/>
          <c:order val="6"/>
          <c:tx>
            <c:strRef>
              <c:f>'5.3'!$A$11</c:f>
              <c:strCache>
                <c:ptCount val="1"/>
                <c:pt idx="0">
                  <c:v>Hnědé uhlí</c:v>
                </c:pt>
              </c:strCache>
            </c:strRef>
          </c:tx>
          <c:spPr>
            <a:solidFill>
              <a:srgbClr val="F0948F"/>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#,##0.0</c:formatCode>
                <c:ptCount val="14"/>
                <c:pt idx="0">
                  <c:v>0</c:v>
                </c:pt>
                <c:pt idx="1">
                  <c:v>714.09297700000013</c:v>
                </c:pt>
                <c:pt idx="2">
                  <c:v>44.893329999999999</c:v>
                </c:pt>
                <c:pt idx="3">
                  <c:v>904.22333199999991</c:v>
                </c:pt>
                <c:pt idx="4">
                  <c:v>100.357263</c:v>
                </c:pt>
                <c:pt idx="5">
                  <c:v>417.05338999999998</c:v>
                </c:pt>
                <c:pt idx="6">
                  <c:v>30.035298999999998</c:v>
                </c:pt>
                <c:pt idx="7">
                  <c:v>204.23196499999997</c:v>
                </c:pt>
                <c:pt idx="8">
                  <c:v>484.50911100000002</c:v>
                </c:pt>
                <c:pt idx="9">
                  <c:v>1351.3046729999999</c:v>
                </c:pt>
                <c:pt idx="10">
                  <c:v>924.61907700000006</c:v>
                </c:pt>
                <c:pt idx="11">
                  <c:v>4387.6297520000016</c:v>
                </c:pt>
                <c:pt idx="12">
                  <c:v>3080.9110459999988</c:v>
                </c:pt>
                <c:pt idx="13">
                  <c:v>793.10330099999999</c:v>
                </c:pt>
              </c:numCache>
            </c:numRef>
          </c:val>
          <c:extLst>
            <c:ext xmlns:c16="http://schemas.microsoft.com/office/drawing/2014/chart" uri="{C3380CC4-5D6E-409C-BE32-E72D297353CC}">
              <c16:uniqueId val="{00000006-4CF3-4CEE-99A3-8A94D6647563}"/>
            </c:ext>
          </c:extLst>
        </c:ser>
        <c:ser>
          <c:idx val="7"/>
          <c:order val="7"/>
          <c:tx>
            <c:strRef>
              <c:f>'5.3'!$A$12</c:f>
              <c:strCache>
                <c:ptCount val="1"/>
                <c:pt idx="0">
                  <c:v>Jaderné palivo</c:v>
                </c:pt>
              </c:strCache>
            </c:strRef>
          </c:tx>
          <c:spPr>
            <a:solidFill>
              <a:srgbClr val="F0948F"/>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#,##0.0</c:formatCode>
                <c:ptCount val="14"/>
                <c:pt idx="0">
                  <c:v>0</c:v>
                </c:pt>
                <c:pt idx="1">
                  <c:v>73.662440000000004</c:v>
                </c:pt>
                <c:pt idx="2">
                  <c:v>0</c:v>
                </c:pt>
                <c:pt idx="3">
                  <c:v>0</c:v>
                </c:pt>
                <c:pt idx="4">
                  <c:v>16.335750000000001</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4CF3-4CEE-99A3-8A94D6647563}"/>
            </c:ext>
          </c:extLst>
        </c:ser>
        <c:ser>
          <c:idx val="8"/>
          <c:order val="8"/>
          <c:tx>
            <c:strRef>
              <c:f>'5.3'!$A$13</c:f>
              <c:strCache>
                <c:ptCount val="1"/>
                <c:pt idx="0">
                  <c:v>Koks</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4CF3-4CEE-99A3-8A94D6647563}"/>
            </c:ext>
          </c:extLst>
        </c:ser>
        <c:ser>
          <c:idx val="9"/>
          <c:order val="9"/>
          <c:tx>
            <c:strRef>
              <c:f>'5.3'!$A$14</c:f>
              <c:strCache>
                <c:ptCount val="1"/>
                <c:pt idx="0">
                  <c:v>Odpadní teplo</c:v>
                </c:pt>
              </c:strCache>
            </c:strRef>
          </c:tx>
          <c:spPr>
            <a:solidFill>
              <a:srgbClr val="646363"/>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#,##0.0</c:formatCode>
                <c:ptCount val="14"/>
                <c:pt idx="0">
                  <c:v>0</c:v>
                </c:pt>
                <c:pt idx="1">
                  <c:v>0</c:v>
                </c:pt>
                <c:pt idx="2">
                  <c:v>27.47739</c:v>
                </c:pt>
                <c:pt idx="3">
                  <c:v>0</c:v>
                </c:pt>
                <c:pt idx="4">
                  <c:v>4.8525260000000001</c:v>
                </c:pt>
                <c:pt idx="5">
                  <c:v>0</c:v>
                </c:pt>
                <c:pt idx="6">
                  <c:v>1.0670999999999999</c:v>
                </c:pt>
                <c:pt idx="7">
                  <c:v>170.08998</c:v>
                </c:pt>
                <c:pt idx="8">
                  <c:v>0</c:v>
                </c:pt>
                <c:pt idx="9">
                  <c:v>8.5839999999999996</c:v>
                </c:pt>
                <c:pt idx="10">
                  <c:v>0</c:v>
                </c:pt>
                <c:pt idx="11">
                  <c:v>3.2191769999999997</c:v>
                </c:pt>
                <c:pt idx="12">
                  <c:v>1.5369999999999999</c:v>
                </c:pt>
                <c:pt idx="13">
                  <c:v>5.5869999999999997</c:v>
                </c:pt>
              </c:numCache>
            </c:numRef>
          </c:val>
          <c:extLst>
            <c:ext xmlns:c16="http://schemas.microsoft.com/office/drawing/2014/chart" uri="{C3380CC4-5D6E-409C-BE32-E72D297353CC}">
              <c16:uniqueId val="{00000009-4CF3-4CEE-99A3-8A94D6647563}"/>
            </c:ext>
          </c:extLst>
        </c:ser>
        <c:ser>
          <c:idx val="10"/>
          <c:order val="10"/>
          <c:tx>
            <c:strRef>
              <c:f>'5.3'!$A$15</c:f>
              <c:strCache>
                <c:ptCount val="1"/>
                <c:pt idx="0">
                  <c:v>Ostatní kapalná paliva</c:v>
                </c:pt>
              </c:strCache>
            </c:strRef>
          </c:tx>
          <c:spPr>
            <a:solidFill>
              <a:srgbClr val="9D9D9C"/>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#,##0.0</c:formatCode>
                <c:ptCount val="14"/>
                <c:pt idx="0">
                  <c:v>0</c:v>
                </c:pt>
                <c:pt idx="1">
                  <c:v>0</c:v>
                </c:pt>
                <c:pt idx="2">
                  <c:v>0</c:v>
                </c:pt>
                <c:pt idx="3">
                  <c:v>0</c:v>
                </c:pt>
                <c:pt idx="4">
                  <c:v>0</c:v>
                </c:pt>
                <c:pt idx="5">
                  <c:v>0</c:v>
                </c:pt>
                <c:pt idx="6">
                  <c:v>0</c:v>
                </c:pt>
                <c:pt idx="7">
                  <c:v>0</c:v>
                </c:pt>
                <c:pt idx="8">
                  <c:v>0</c:v>
                </c:pt>
                <c:pt idx="9">
                  <c:v>0</c:v>
                </c:pt>
                <c:pt idx="10">
                  <c:v>0</c:v>
                </c:pt>
                <c:pt idx="11">
                  <c:v>4.5298980000000002</c:v>
                </c:pt>
                <c:pt idx="12">
                  <c:v>0</c:v>
                </c:pt>
                <c:pt idx="13">
                  <c:v>27.577999999999999</c:v>
                </c:pt>
              </c:numCache>
            </c:numRef>
          </c:val>
          <c:extLst>
            <c:ext xmlns:c16="http://schemas.microsoft.com/office/drawing/2014/chart" uri="{C3380CC4-5D6E-409C-BE32-E72D297353CC}">
              <c16:uniqueId val="{0000000A-4CF3-4CEE-99A3-8A94D6647563}"/>
            </c:ext>
          </c:extLst>
        </c:ser>
        <c:ser>
          <c:idx val="11"/>
          <c:order val="11"/>
          <c:tx>
            <c:strRef>
              <c:f>'5.3'!$A$16</c:f>
              <c:strCache>
                <c:ptCount val="1"/>
                <c:pt idx="0">
                  <c:v>Ostatní pevná paliva</c:v>
                </c:pt>
              </c:strCache>
            </c:strRef>
          </c:tx>
          <c:spPr>
            <a:solidFill>
              <a:srgbClr val="D0D0D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#,##0.0</c:formatCode>
                <c:ptCount val="14"/>
                <c:pt idx="0">
                  <c:v>192.60599999999999</c:v>
                </c:pt>
                <c:pt idx="1">
                  <c:v>0</c:v>
                </c:pt>
                <c:pt idx="2">
                  <c:v>293.73</c:v>
                </c:pt>
                <c:pt idx="3">
                  <c:v>0</c:v>
                </c:pt>
                <c:pt idx="4">
                  <c:v>0</c:v>
                </c:pt>
                <c:pt idx="5">
                  <c:v>0</c:v>
                </c:pt>
                <c:pt idx="6">
                  <c:v>183.15100000000001</c:v>
                </c:pt>
                <c:pt idx="7">
                  <c:v>20.646999999999998</c:v>
                </c:pt>
                <c:pt idx="8">
                  <c:v>43.347782000000002</c:v>
                </c:pt>
                <c:pt idx="9">
                  <c:v>0</c:v>
                </c:pt>
                <c:pt idx="10">
                  <c:v>107.848921</c:v>
                </c:pt>
                <c:pt idx="11">
                  <c:v>13.832787939202644</c:v>
                </c:pt>
                <c:pt idx="12">
                  <c:v>2.0975699999999997</c:v>
                </c:pt>
                <c:pt idx="13">
                  <c:v>8.0948999999999991</c:v>
                </c:pt>
              </c:numCache>
            </c:numRef>
          </c:val>
          <c:extLst>
            <c:ext xmlns:c16="http://schemas.microsoft.com/office/drawing/2014/chart" uri="{C3380CC4-5D6E-409C-BE32-E72D297353CC}">
              <c16:uniqueId val="{0000000B-4CF3-4CEE-99A3-8A94D6647563}"/>
            </c:ext>
          </c:extLst>
        </c:ser>
        <c:ser>
          <c:idx val="12"/>
          <c:order val="12"/>
          <c:tx>
            <c:strRef>
              <c:f>'5.3'!$A$17</c:f>
              <c:strCache>
                <c:ptCount val="1"/>
                <c:pt idx="0">
                  <c:v>Ostatní plyny</c:v>
                </c:pt>
              </c:strCache>
            </c:strRef>
          </c:tx>
          <c:spPr>
            <a:pattFill prst="ltUpDiag">
              <a:fgClr>
                <a:schemeClr val="accent1"/>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#,##0.0</c:formatCode>
                <c:ptCount val="14"/>
                <c:pt idx="0">
                  <c:v>0</c:v>
                </c:pt>
                <c:pt idx="1">
                  <c:v>0.21834499999999998</c:v>
                </c:pt>
                <c:pt idx="2">
                  <c:v>0</c:v>
                </c:pt>
                <c:pt idx="3">
                  <c:v>0</c:v>
                </c:pt>
                <c:pt idx="4">
                  <c:v>0</c:v>
                </c:pt>
                <c:pt idx="5">
                  <c:v>0</c:v>
                </c:pt>
                <c:pt idx="6">
                  <c:v>0</c:v>
                </c:pt>
                <c:pt idx="7">
                  <c:v>665.72576599999991</c:v>
                </c:pt>
                <c:pt idx="8">
                  <c:v>0</c:v>
                </c:pt>
                <c:pt idx="9">
                  <c:v>0</c:v>
                </c:pt>
                <c:pt idx="10">
                  <c:v>0.23799999999999999</c:v>
                </c:pt>
                <c:pt idx="11">
                  <c:v>180.55829500000002</c:v>
                </c:pt>
                <c:pt idx="12">
                  <c:v>0</c:v>
                </c:pt>
                <c:pt idx="13">
                  <c:v>33.448999999999998</c:v>
                </c:pt>
              </c:numCache>
            </c:numRef>
          </c:val>
          <c:extLst>
            <c:ext xmlns:c16="http://schemas.microsoft.com/office/drawing/2014/chart" uri="{C3380CC4-5D6E-409C-BE32-E72D297353CC}">
              <c16:uniqueId val="{0000000C-4CF3-4CEE-99A3-8A94D6647563}"/>
            </c:ext>
          </c:extLst>
        </c:ser>
        <c:ser>
          <c:idx val="13"/>
          <c:order val="13"/>
          <c:tx>
            <c:strRef>
              <c:f>'5.3'!$A$18</c:f>
              <c:strCache>
                <c:ptCount val="1"/>
                <c:pt idx="0">
                  <c:v>Ostatní</c:v>
                </c:pt>
              </c:strCache>
            </c:strRef>
          </c:tx>
          <c:spPr>
            <a:pattFill prst="ltUpDiag">
              <a:fgClr>
                <a:schemeClr val="accent5"/>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4CF3-4CEE-99A3-8A94D6647563}"/>
            </c:ext>
          </c:extLst>
        </c:ser>
        <c:ser>
          <c:idx val="14"/>
          <c:order val="14"/>
          <c:tx>
            <c:strRef>
              <c:f>'5.3'!$A$19</c:f>
              <c:strCache>
                <c:ptCount val="1"/>
                <c:pt idx="0">
                  <c:v>Topné oleje</c:v>
                </c:pt>
              </c:strCache>
            </c:strRef>
          </c:tx>
          <c:spPr>
            <a:pattFill prst="ltUpDiag">
              <a:fgClr>
                <a:schemeClr val="accent2"/>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#,##0.0</c:formatCode>
                <c:ptCount val="14"/>
                <c:pt idx="0">
                  <c:v>0</c:v>
                </c:pt>
                <c:pt idx="1">
                  <c:v>20.673128000000005</c:v>
                </c:pt>
                <c:pt idx="2">
                  <c:v>4.8348000000000002E-2</c:v>
                </c:pt>
                <c:pt idx="3">
                  <c:v>45.955130000000004</c:v>
                </c:pt>
                <c:pt idx="4">
                  <c:v>2.41683</c:v>
                </c:pt>
                <c:pt idx="5">
                  <c:v>0.84299999999999997</c:v>
                </c:pt>
                <c:pt idx="6">
                  <c:v>92.357439999999997</c:v>
                </c:pt>
                <c:pt idx="7">
                  <c:v>7.2876520000000005</c:v>
                </c:pt>
                <c:pt idx="8">
                  <c:v>32.530387000000005</c:v>
                </c:pt>
                <c:pt idx="9">
                  <c:v>4.4872000000000002E-2</c:v>
                </c:pt>
                <c:pt idx="10">
                  <c:v>0.117079</c:v>
                </c:pt>
                <c:pt idx="11">
                  <c:v>9.7022729999999999</c:v>
                </c:pt>
                <c:pt idx="12">
                  <c:v>4.9718370000000016</c:v>
                </c:pt>
                <c:pt idx="13">
                  <c:v>7.0990000000000011E-2</c:v>
                </c:pt>
              </c:numCache>
            </c:numRef>
          </c:val>
          <c:extLst>
            <c:ext xmlns:c16="http://schemas.microsoft.com/office/drawing/2014/chart" uri="{C3380CC4-5D6E-409C-BE32-E72D297353CC}">
              <c16:uniqueId val="{0000000E-4CF3-4CEE-99A3-8A94D6647563}"/>
            </c:ext>
          </c:extLst>
        </c:ser>
        <c:ser>
          <c:idx val="15"/>
          <c:order val="15"/>
          <c:tx>
            <c:strRef>
              <c:f>'5.3'!$A$20</c:f>
              <c:strCache>
                <c:ptCount val="1"/>
                <c:pt idx="0">
                  <c:v>Zemní plyn</c:v>
                </c:pt>
              </c:strCache>
            </c:strRef>
          </c:tx>
          <c:spPr>
            <a:pattFill prst="ltUpDiag">
              <a:fgClr>
                <a:schemeClr val="accent6"/>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#,##0.0</c:formatCode>
                <c:ptCount val="14"/>
                <c:pt idx="0">
                  <c:v>1035.4949560000002</c:v>
                </c:pt>
                <c:pt idx="1">
                  <c:v>247.34070500000001</c:v>
                </c:pt>
                <c:pt idx="2">
                  <c:v>1337.3881159999996</c:v>
                </c:pt>
                <c:pt idx="3">
                  <c:v>210.34550100000001</c:v>
                </c:pt>
                <c:pt idx="4">
                  <c:v>207.68375400000005</c:v>
                </c:pt>
                <c:pt idx="5">
                  <c:v>359.04173100000003</c:v>
                </c:pt>
                <c:pt idx="6">
                  <c:v>415.47335038535152</c:v>
                </c:pt>
                <c:pt idx="7">
                  <c:v>794.39245300000005</c:v>
                </c:pt>
                <c:pt idx="8">
                  <c:v>555.16706999999997</c:v>
                </c:pt>
                <c:pt idx="9">
                  <c:v>158.70880600000001</c:v>
                </c:pt>
                <c:pt idx="10">
                  <c:v>216.10361899999998</c:v>
                </c:pt>
                <c:pt idx="11">
                  <c:v>1517.7090540607974</c:v>
                </c:pt>
                <c:pt idx="12">
                  <c:v>410.07245199999994</c:v>
                </c:pt>
                <c:pt idx="13">
                  <c:v>284.62402989093204</c:v>
                </c:pt>
              </c:numCache>
            </c:numRef>
          </c:val>
          <c:extLst>
            <c:ext xmlns:c16="http://schemas.microsoft.com/office/drawing/2014/chart" uri="{C3380CC4-5D6E-409C-BE32-E72D297353CC}">
              <c16:uniqueId val="{0000000F-4CF3-4CEE-99A3-8A94D6647563}"/>
            </c:ext>
          </c:extLst>
        </c:ser>
        <c:dLbls>
          <c:showLegendKey val="0"/>
          <c:showVal val="0"/>
          <c:showCatName val="0"/>
          <c:showSerName val="0"/>
          <c:showPercent val="0"/>
          <c:showBubbleSize val="0"/>
        </c:dLbls>
        <c:gapWidth val="50"/>
        <c:overlap val="100"/>
        <c:axId val="232878848"/>
        <c:axId val="232880384"/>
      </c:barChart>
      <c:catAx>
        <c:axId val="232878848"/>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2880384"/>
        <c:crosses val="autoZero"/>
        <c:auto val="1"/>
        <c:lblAlgn val="ctr"/>
        <c:lblOffset val="100"/>
        <c:noMultiLvlLbl val="0"/>
      </c:catAx>
      <c:valAx>
        <c:axId val="232880384"/>
        <c:scaling>
          <c:orientation val="minMax"/>
          <c:min val="0"/>
        </c:scaling>
        <c:delete val="0"/>
        <c:axPos val="l"/>
        <c:majorGridlines/>
        <c:numFmt formatCode="#,##0" sourceLinked="0"/>
        <c:majorTickMark val="none"/>
        <c:minorTickMark val="none"/>
        <c:tickLblPos val="nextTo"/>
        <c:spPr>
          <a:ln>
            <a:noFill/>
          </a:ln>
        </c:spPr>
        <c:txPr>
          <a:bodyPr/>
          <a:lstStyle/>
          <a:p>
            <a:pPr>
              <a:defRPr sz="900"/>
            </a:pPr>
            <a:endParaRPr lang="cs-CZ"/>
          </a:p>
        </c:txPr>
        <c:crossAx val="2328788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FF2A-44FE-A1F9-81F9253ED12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FF2A-44FE-A1F9-81F9253ED12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FF2A-44FE-A1F9-81F9253ED12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FF2A-44FE-A1F9-81F9253ED12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FF2A-44FE-A1F9-81F9253ED12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FF2A-44FE-A1F9-81F9253ED12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FF2A-44FE-A1F9-81F9253ED12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FF2A-44FE-A1F9-81F9253ED12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FF2A-44FE-A1F9-81F9253ED12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FF2A-44FE-A1F9-81F9253ED12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FF2A-44FE-A1F9-81F9253ED12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FF2A-44FE-A1F9-81F9253ED12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FF2A-44FE-A1F9-81F9253ED12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FF2A-44FE-A1F9-81F9253ED12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FF2A-44FE-A1F9-81F9253ED12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FF2A-44FE-A1F9-81F9253ED12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netto a výroba tepla z KVET podle paliv (TJ)</a:t>
            </a:r>
          </a:p>
        </c:rich>
      </c:tx>
      <c:layout>
        <c:manualLayout>
          <c:xMode val="edge"/>
          <c:yMode val="edge"/>
          <c:x val="2.5527497369253281E-5"/>
          <c:y val="2.5188916876574308E-2"/>
        </c:manualLayout>
      </c:layout>
      <c:overlay val="0"/>
    </c:title>
    <c:autoTitleDeleted val="0"/>
    <c:plotArea>
      <c:layout/>
      <c:barChart>
        <c:barDir val="col"/>
        <c:grouping val="stacked"/>
        <c:varyColors val="0"/>
        <c:ser>
          <c:idx val="0"/>
          <c:order val="0"/>
          <c:tx>
            <c:strRef>
              <c:f>'9'!$A$6</c:f>
              <c:strCache>
                <c:ptCount val="1"/>
                <c:pt idx="0">
                  <c:v>Biomasa</c:v>
                </c:pt>
              </c:strCache>
            </c:strRef>
          </c:tx>
          <c:spPr>
            <a:solidFill>
              <a:schemeClr val="accent1"/>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('9'!$B$6,'9'!$C$6,'9'!$E$6,'9'!$F$6,'9'!$H$6,'9'!$I$6)</c:f>
              <c:numCache>
                <c:formatCode>#,##0.0</c:formatCode>
                <c:ptCount val="6"/>
                <c:pt idx="0">
                  <c:v>2037.352304</c:v>
                </c:pt>
                <c:pt idx="1">
                  <c:v>1441.1278160000002</c:v>
                </c:pt>
                <c:pt idx="2">
                  <c:v>1823.0564419999998</c:v>
                </c:pt>
                <c:pt idx="3">
                  <c:v>1302.3032290000001</c:v>
                </c:pt>
                <c:pt idx="4">
                  <c:v>2192.6065709999993</c:v>
                </c:pt>
                <c:pt idx="5">
                  <c:v>1592.858684</c:v>
                </c:pt>
              </c:numCache>
            </c:numRef>
          </c:val>
          <c:extLst>
            <c:ext xmlns:c16="http://schemas.microsoft.com/office/drawing/2014/chart" uri="{C3380CC4-5D6E-409C-BE32-E72D297353CC}">
              <c16:uniqueId val="{00000000-A31E-4FD0-8E82-17407FA0E629}"/>
            </c:ext>
          </c:extLst>
        </c:ser>
        <c:ser>
          <c:idx val="1"/>
          <c:order val="1"/>
          <c:tx>
            <c:strRef>
              <c:f>'9'!$A$7</c:f>
              <c:strCache>
                <c:ptCount val="1"/>
                <c:pt idx="0">
                  <c:v>Bioplyn</c:v>
                </c:pt>
              </c:strCache>
            </c:strRef>
          </c:tx>
          <c:spPr>
            <a:solidFill>
              <a:schemeClr val="accent2"/>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('9'!$B$7,'9'!$C$7,'9'!$E$7,'9'!$F$7,'9'!$H$7,'9'!$I$7)</c:f>
              <c:numCache>
                <c:formatCode>#,##0.0</c:formatCode>
                <c:ptCount val="6"/>
                <c:pt idx="0">
                  <c:v>220.21308199999993</c:v>
                </c:pt>
                <c:pt idx="1">
                  <c:v>206.75780499999991</c:v>
                </c:pt>
                <c:pt idx="2">
                  <c:v>205.95726700000003</c:v>
                </c:pt>
                <c:pt idx="3">
                  <c:v>194.86140300000005</c:v>
                </c:pt>
                <c:pt idx="4">
                  <c:v>205.08630799999989</c:v>
                </c:pt>
                <c:pt idx="5">
                  <c:v>193.8717960000001</c:v>
                </c:pt>
              </c:numCache>
            </c:numRef>
          </c:val>
          <c:extLst>
            <c:ext xmlns:c16="http://schemas.microsoft.com/office/drawing/2014/chart" uri="{C3380CC4-5D6E-409C-BE32-E72D297353CC}">
              <c16:uniqueId val="{00000001-A31E-4FD0-8E82-17407FA0E629}"/>
            </c:ext>
          </c:extLst>
        </c:ser>
        <c:ser>
          <c:idx val="2"/>
          <c:order val="2"/>
          <c:tx>
            <c:strRef>
              <c:f>'9'!$A$8</c:f>
              <c:strCache>
                <c:ptCount val="1"/>
                <c:pt idx="0">
                  <c:v>Černé uhlí</c:v>
                </c:pt>
              </c:strCache>
            </c:strRef>
          </c:tx>
          <c:spPr>
            <a:solidFill>
              <a:schemeClr val="accent3"/>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('9'!$B$8,'9'!$C$8,'9'!$E$8,'9'!$F$8,'9'!$H$8,'9'!$I$8)</c:f>
              <c:numCache>
                <c:formatCode>#,##0.0</c:formatCode>
                <c:ptCount val="6"/>
                <c:pt idx="0">
                  <c:v>1509.4254970000002</c:v>
                </c:pt>
                <c:pt idx="1">
                  <c:v>1196.6820500000001</c:v>
                </c:pt>
                <c:pt idx="2">
                  <c:v>1348.1006429999998</c:v>
                </c:pt>
                <c:pt idx="3">
                  <c:v>1031.9064520000002</c:v>
                </c:pt>
                <c:pt idx="4">
                  <c:v>1174.5137980000002</c:v>
                </c:pt>
                <c:pt idx="5">
                  <c:v>945.99361800000008</c:v>
                </c:pt>
              </c:numCache>
            </c:numRef>
          </c:val>
          <c:extLst>
            <c:ext xmlns:c16="http://schemas.microsoft.com/office/drawing/2014/chart" uri="{C3380CC4-5D6E-409C-BE32-E72D297353CC}">
              <c16:uniqueId val="{00000002-A31E-4FD0-8E82-17407FA0E629}"/>
            </c:ext>
          </c:extLst>
        </c:ser>
        <c:ser>
          <c:idx val="3"/>
          <c:order val="3"/>
          <c:tx>
            <c:strRef>
              <c:f>'9'!$A$9</c:f>
              <c:strCache>
                <c:ptCount val="1"/>
                <c:pt idx="0">
                  <c:v>Elektrická energie</c:v>
                </c:pt>
              </c:strCache>
            </c:strRef>
          </c:tx>
          <c:spPr>
            <a:solidFill>
              <a:schemeClr val="accent4"/>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('9'!$B$9,'9'!$C$9,'9'!$E$9,'9'!$F$9,'9'!$H$9,'9'!$I$9)</c:f>
              <c:numCache>
                <c:formatCode>#,##0.0</c:formatCode>
                <c:ptCount val="6"/>
                <c:pt idx="0">
                  <c:v>9.4939850000000003</c:v>
                </c:pt>
                <c:pt idx="1">
                  <c:v>0</c:v>
                </c:pt>
                <c:pt idx="2">
                  <c:v>11.748927999999999</c:v>
                </c:pt>
                <c:pt idx="3">
                  <c:v>0</c:v>
                </c:pt>
                <c:pt idx="4">
                  <c:v>15.689292000000002</c:v>
                </c:pt>
                <c:pt idx="5">
                  <c:v>0</c:v>
                </c:pt>
              </c:numCache>
            </c:numRef>
          </c:val>
          <c:extLst>
            <c:ext xmlns:c16="http://schemas.microsoft.com/office/drawing/2014/chart" uri="{C3380CC4-5D6E-409C-BE32-E72D297353CC}">
              <c16:uniqueId val="{00000003-A31E-4FD0-8E82-17407FA0E629}"/>
            </c:ext>
          </c:extLst>
        </c:ser>
        <c:ser>
          <c:idx val="4"/>
          <c:order val="4"/>
          <c:tx>
            <c:strRef>
              <c:f>'9'!$A$10</c:f>
              <c:strCache>
                <c:ptCount val="1"/>
                <c:pt idx="0">
                  <c:v>Energie prostředí (tepelné čerpadlo)</c:v>
                </c:pt>
              </c:strCache>
            </c:strRef>
          </c:tx>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('9'!$B$10,'9'!$C$10,'9'!$E$10,'9'!$F$10,'9'!$H$10,'9'!$I$10)</c:f>
              <c:numCache>
                <c:formatCode>#,##0.0</c:formatCode>
                <c:ptCount val="6"/>
                <c:pt idx="0">
                  <c:v>1.2985100000000001</c:v>
                </c:pt>
                <c:pt idx="1">
                  <c:v>0</c:v>
                </c:pt>
                <c:pt idx="2">
                  <c:v>1.1374900000000001</c:v>
                </c:pt>
                <c:pt idx="3">
                  <c:v>0</c:v>
                </c:pt>
                <c:pt idx="4">
                  <c:v>1.3111799999999998</c:v>
                </c:pt>
                <c:pt idx="5">
                  <c:v>0</c:v>
                </c:pt>
              </c:numCache>
            </c:numRef>
          </c:val>
          <c:extLst>
            <c:ext xmlns:c16="http://schemas.microsoft.com/office/drawing/2014/chart" uri="{C3380CC4-5D6E-409C-BE32-E72D297353CC}">
              <c16:uniqueId val="{00000004-A31E-4FD0-8E82-17407FA0E629}"/>
            </c:ext>
          </c:extLst>
        </c:ser>
        <c:ser>
          <c:idx val="5"/>
          <c:order val="5"/>
          <c:tx>
            <c:strRef>
              <c:f>'9'!$A$11</c:f>
              <c:strCache>
                <c:ptCount val="1"/>
                <c:pt idx="0">
                  <c:v>Energie Slunce (solární kolektor)</c:v>
                </c:pt>
              </c:strCache>
            </c:strRef>
          </c:tx>
          <c:spPr>
            <a:solidFill>
              <a:schemeClr val="accent6"/>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('9'!$B$11,'9'!$C$11,'9'!$E$11,'9'!$F$11,'9'!$H$11,'9'!$I$11)</c:f>
              <c:numCache>
                <c:formatCode>#,##0.0</c:formatCode>
                <c:ptCount val="6"/>
                <c:pt idx="0">
                  <c:v>7.8099999999999992E-3</c:v>
                </c:pt>
                <c:pt idx="1">
                  <c:v>0</c:v>
                </c:pt>
                <c:pt idx="2">
                  <c:v>1.6640000000000002E-2</c:v>
                </c:pt>
                <c:pt idx="3">
                  <c:v>0</c:v>
                </c:pt>
                <c:pt idx="4">
                  <c:v>3.1890000000000002E-2</c:v>
                </c:pt>
                <c:pt idx="5">
                  <c:v>0</c:v>
                </c:pt>
              </c:numCache>
            </c:numRef>
          </c:val>
          <c:extLst>
            <c:ext xmlns:c16="http://schemas.microsoft.com/office/drawing/2014/chart" uri="{C3380CC4-5D6E-409C-BE32-E72D297353CC}">
              <c16:uniqueId val="{00000005-A31E-4FD0-8E82-17407FA0E629}"/>
            </c:ext>
          </c:extLst>
        </c:ser>
        <c:ser>
          <c:idx val="6"/>
          <c:order val="6"/>
          <c:tx>
            <c:strRef>
              <c:f>'9'!$A$12</c:f>
              <c:strCache>
                <c:ptCount val="1"/>
                <c:pt idx="0">
                  <c:v>Hnědé uhlí</c:v>
                </c:pt>
              </c:strCache>
            </c:strRef>
          </c:tx>
          <c:spPr>
            <a:solidFill>
              <a:srgbClr val="F0948F"/>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('9'!$B$12,'9'!$C$12,'9'!$E$12,'9'!$F$12,'9'!$H$12,'9'!$I$12)</c:f>
              <c:numCache>
                <c:formatCode>#,##0.0</c:formatCode>
                <c:ptCount val="6"/>
                <c:pt idx="0">
                  <c:v>7026.1341199999997</c:v>
                </c:pt>
                <c:pt idx="1">
                  <c:v>5793.5195409999988</c:v>
                </c:pt>
                <c:pt idx="2">
                  <c:v>6533.0689709999988</c:v>
                </c:pt>
                <c:pt idx="3">
                  <c:v>5336.0342420000006</c:v>
                </c:pt>
                <c:pt idx="4">
                  <c:v>5959.0543590000025</c:v>
                </c:pt>
                <c:pt idx="5">
                  <c:v>4936.3130810000002</c:v>
                </c:pt>
              </c:numCache>
            </c:numRef>
          </c:val>
          <c:extLst>
            <c:ext xmlns:c16="http://schemas.microsoft.com/office/drawing/2014/chart" uri="{C3380CC4-5D6E-409C-BE32-E72D297353CC}">
              <c16:uniqueId val="{00000006-A31E-4FD0-8E82-17407FA0E629}"/>
            </c:ext>
          </c:extLst>
        </c:ser>
        <c:ser>
          <c:idx val="7"/>
          <c:order val="7"/>
          <c:tx>
            <c:strRef>
              <c:f>'9'!$A$13</c:f>
              <c:strCache>
                <c:ptCount val="1"/>
                <c:pt idx="0">
                  <c:v>Jaderné palivo</c:v>
                </c:pt>
              </c:strCache>
            </c:strRef>
          </c:tx>
          <c:spPr>
            <a:solidFill>
              <a:srgbClr val="F7C9C7"/>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('9'!$B$13,'9'!$C$13,'9'!$E$13,'9'!$F$13,'9'!$H$13,'9'!$I$13)</c:f>
              <c:numCache>
                <c:formatCode>#,##0.0</c:formatCode>
                <c:ptCount val="6"/>
                <c:pt idx="0">
                  <c:v>122.35899999999999</c:v>
                </c:pt>
                <c:pt idx="1">
                  <c:v>0</c:v>
                </c:pt>
                <c:pt idx="2">
                  <c:v>115.55500000000001</c:v>
                </c:pt>
                <c:pt idx="3">
                  <c:v>0</c:v>
                </c:pt>
                <c:pt idx="4">
                  <c:v>104.73</c:v>
                </c:pt>
                <c:pt idx="5">
                  <c:v>0</c:v>
                </c:pt>
              </c:numCache>
            </c:numRef>
          </c:val>
          <c:extLst>
            <c:ext xmlns:c16="http://schemas.microsoft.com/office/drawing/2014/chart" uri="{C3380CC4-5D6E-409C-BE32-E72D297353CC}">
              <c16:uniqueId val="{00000007-A31E-4FD0-8E82-17407FA0E629}"/>
            </c:ext>
          </c:extLst>
        </c:ser>
        <c:ser>
          <c:idx val="8"/>
          <c:order val="8"/>
          <c:tx>
            <c:strRef>
              <c:f>'9'!$A$14</c:f>
              <c:strCache>
                <c:ptCount val="1"/>
                <c:pt idx="0">
                  <c:v>Koks</c:v>
                </c:pt>
              </c:strCache>
            </c:strRef>
          </c:tx>
          <c:spPr>
            <a:solidFill>
              <a:schemeClr val="tx1"/>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('9'!$B$14,'9'!$C$14,'9'!$E$14,'9'!$F$14,'9'!$H$14,'9'!$I$14)</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8-A31E-4FD0-8E82-17407FA0E629}"/>
            </c:ext>
          </c:extLst>
        </c:ser>
        <c:ser>
          <c:idx val="9"/>
          <c:order val="9"/>
          <c:tx>
            <c:strRef>
              <c:f>'9'!$A$15</c:f>
              <c:strCache>
                <c:ptCount val="1"/>
                <c:pt idx="0">
                  <c:v>Odpadní teplo</c:v>
                </c:pt>
              </c:strCache>
            </c:strRef>
          </c:tx>
          <c:spPr>
            <a:solidFill>
              <a:srgbClr val="646363"/>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('9'!$B$15,'9'!$C$15,'9'!$E$15,'9'!$F$15,'9'!$H$15,'9'!$I$15)</c:f>
              <c:numCache>
                <c:formatCode>#,##0.0</c:formatCode>
                <c:ptCount val="6"/>
                <c:pt idx="0">
                  <c:v>646.49465599999996</c:v>
                </c:pt>
                <c:pt idx="1">
                  <c:v>53.753999999999998</c:v>
                </c:pt>
                <c:pt idx="2">
                  <c:v>593.40742299999999</c:v>
                </c:pt>
                <c:pt idx="3">
                  <c:v>59.85</c:v>
                </c:pt>
                <c:pt idx="4">
                  <c:v>553.10020699999995</c:v>
                </c:pt>
                <c:pt idx="5">
                  <c:v>73.695999999999998</c:v>
                </c:pt>
              </c:numCache>
            </c:numRef>
          </c:val>
          <c:extLst>
            <c:ext xmlns:c16="http://schemas.microsoft.com/office/drawing/2014/chart" uri="{C3380CC4-5D6E-409C-BE32-E72D297353CC}">
              <c16:uniqueId val="{00000009-A31E-4FD0-8E82-17407FA0E629}"/>
            </c:ext>
          </c:extLst>
        </c:ser>
        <c:ser>
          <c:idx val="10"/>
          <c:order val="10"/>
          <c:tx>
            <c:strRef>
              <c:f>'9'!$A$16</c:f>
              <c:strCache>
                <c:ptCount val="1"/>
                <c:pt idx="0">
                  <c:v>Ostatní kapalná paliva</c:v>
                </c:pt>
              </c:strCache>
            </c:strRef>
          </c:tx>
          <c:spPr>
            <a:solidFill>
              <a:srgbClr val="9D9D9C"/>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('9'!$B$16,'9'!$C$16,'9'!$E$16,'9'!$F$16,'9'!$H$16,'9'!$I$16)</c:f>
              <c:numCache>
                <c:formatCode>#,##0.0</c:formatCode>
                <c:ptCount val="6"/>
                <c:pt idx="0">
                  <c:v>60.633154000000005</c:v>
                </c:pt>
                <c:pt idx="1">
                  <c:v>35.223602</c:v>
                </c:pt>
                <c:pt idx="2">
                  <c:v>57.294451000000002</c:v>
                </c:pt>
                <c:pt idx="3">
                  <c:v>54.331321000000003</c:v>
                </c:pt>
                <c:pt idx="4">
                  <c:v>41.037025</c:v>
                </c:pt>
                <c:pt idx="5">
                  <c:v>17.628309999999999</c:v>
                </c:pt>
              </c:numCache>
            </c:numRef>
          </c:val>
          <c:extLst>
            <c:ext xmlns:c16="http://schemas.microsoft.com/office/drawing/2014/chart" uri="{C3380CC4-5D6E-409C-BE32-E72D297353CC}">
              <c16:uniqueId val="{0000000A-A31E-4FD0-8E82-17407FA0E629}"/>
            </c:ext>
          </c:extLst>
        </c:ser>
        <c:ser>
          <c:idx val="11"/>
          <c:order val="11"/>
          <c:tx>
            <c:strRef>
              <c:f>'9'!$A$17</c:f>
              <c:strCache>
                <c:ptCount val="1"/>
                <c:pt idx="0">
                  <c:v>Ostatní pevná paliva</c:v>
                </c:pt>
              </c:strCache>
            </c:strRef>
          </c:tx>
          <c:spPr>
            <a:solidFill>
              <a:srgbClr val="D0D0D0"/>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('9'!$B$17,'9'!$C$17,'9'!$E$17,'9'!$F$17,'9'!$H$17,'9'!$I$17)</c:f>
              <c:numCache>
                <c:formatCode>#,##0.0</c:formatCode>
                <c:ptCount val="6"/>
                <c:pt idx="0">
                  <c:v>328.51076499999994</c:v>
                </c:pt>
                <c:pt idx="1">
                  <c:v>270.92122999999998</c:v>
                </c:pt>
                <c:pt idx="2">
                  <c:v>319.55361699999997</c:v>
                </c:pt>
                <c:pt idx="3">
                  <c:v>232.480649</c:v>
                </c:pt>
                <c:pt idx="4">
                  <c:v>314.93514699999997</c:v>
                </c:pt>
                <c:pt idx="5">
                  <c:v>216.92711800000001</c:v>
                </c:pt>
              </c:numCache>
            </c:numRef>
          </c:val>
          <c:extLst>
            <c:ext xmlns:c16="http://schemas.microsoft.com/office/drawing/2014/chart" uri="{C3380CC4-5D6E-409C-BE32-E72D297353CC}">
              <c16:uniqueId val="{0000000B-A31E-4FD0-8E82-17407FA0E629}"/>
            </c:ext>
          </c:extLst>
        </c:ser>
        <c:ser>
          <c:idx val="12"/>
          <c:order val="12"/>
          <c:tx>
            <c:strRef>
              <c:f>'9'!$A$18</c:f>
              <c:strCache>
                <c:ptCount val="1"/>
                <c:pt idx="0">
                  <c:v>Ostatní plyny</c:v>
                </c:pt>
              </c:strCache>
            </c:strRef>
          </c:tx>
          <c:spPr>
            <a:pattFill prst="ltUpDiag">
              <a:fgClr>
                <a:schemeClr val="accent1"/>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('9'!$B$18,'9'!$C$18,'9'!$E$18,'9'!$F$18,'9'!$H$18,'9'!$I$18)</c:f>
              <c:numCache>
                <c:formatCode>#,##0.0</c:formatCode>
                <c:ptCount val="6"/>
                <c:pt idx="0">
                  <c:v>624.2936370000001</c:v>
                </c:pt>
                <c:pt idx="1">
                  <c:v>352.28123700000003</c:v>
                </c:pt>
                <c:pt idx="2">
                  <c:v>558.71154600000023</c:v>
                </c:pt>
                <c:pt idx="3">
                  <c:v>341.29484400000001</c:v>
                </c:pt>
                <c:pt idx="4">
                  <c:v>570.20903500000009</c:v>
                </c:pt>
                <c:pt idx="5">
                  <c:v>344.09455000000003</c:v>
                </c:pt>
              </c:numCache>
            </c:numRef>
          </c:val>
          <c:extLst>
            <c:ext xmlns:c16="http://schemas.microsoft.com/office/drawing/2014/chart" uri="{C3380CC4-5D6E-409C-BE32-E72D297353CC}">
              <c16:uniqueId val="{0000000C-A31E-4FD0-8E82-17407FA0E629}"/>
            </c:ext>
          </c:extLst>
        </c:ser>
        <c:ser>
          <c:idx val="13"/>
          <c:order val="13"/>
          <c:tx>
            <c:strRef>
              <c:f>'9'!$A$19</c:f>
              <c:strCache>
                <c:ptCount val="1"/>
                <c:pt idx="0">
                  <c:v>Ostatní</c:v>
                </c:pt>
              </c:strCache>
            </c:strRef>
          </c:tx>
          <c:spPr>
            <a:pattFill prst="ltUpDiag">
              <a:fgClr>
                <a:schemeClr val="accent5"/>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('9'!$B$19,'9'!$C$19,'9'!$E$19,'9'!$F$19,'9'!$H$19,'9'!$I$19)</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D-A31E-4FD0-8E82-17407FA0E629}"/>
            </c:ext>
          </c:extLst>
        </c:ser>
        <c:ser>
          <c:idx val="14"/>
          <c:order val="14"/>
          <c:tx>
            <c:strRef>
              <c:f>'9'!$A$20</c:f>
              <c:strCache>
                <c:ptCount val="1"/>
                <c:pt idx="0">
                  <c:v>Topné oleje</c:v>
                </c:pt>
              </c:strCache>
            </c:strRef>
          </c:tx>
          <c:spPr>
            <a:pattFill prst="ltUpDiag">
              <a:fgClr>
                <a:schemeClr val="accent2"/>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('9'!$B$20,'9'!$C$20,'9'!$E$20,'9'!$F$20,'9'!$H$20,'9'!$I$20)</c:f>
              <c:numCache>
                <c:formatCode>#,##0.0</c:formatCode>
                <c:ptCount val="6"/>
                <c:pt idx="0">
                  <c:v>137.03981799999994</c:v>
                </c:pt>
                <c:pt idx="1">
                  <c:v>11.222130000000002</c:v>
                </c:pt>
                <c:pt idx="2">
                  <c:v>98.095468000000025</c:v>
                </c:pt>
                <c:pt idx="3">
                  <c:v>2.2996419999999995</c:v>
                </c:pt>
                <c:pt idx="4">
                  <c:v>72.534152999999961</c:v>
                </c:pt>
                <c:pt idx="5">
                  <c:v>2.156228</c:v>
                </c:pt>
              </c:numCache>
            </c:numRef>
          </c:val>
          <c:extLst>
            <c:ext xmlns:c16="http://schemas.microsoft.com/office/drawing/2014/chart" uri="{C3380CC4-5D6E-409C-BE32-E72D297353CC}">
              <c16:uniqueId val="{0000000E-A31E-4FD0-8E82-17407FA0E629}"/>
            </c:ext>
          </c:extLst>
        </c:ser>
        <c:ser>
          <c:idx val="15"/>
          <c:order val="15"/>
          <c:tx>
            <c:strRef>
              <c:f>'9'!$A$21</c:f>
              <c:strCache>
                <c:ptCount val="1"/>
                <c:pt idx="0">
                  <c:v>Zemní plyn</c:v>
                </c:pt>
              </c:strCache>
            </c:strRef>
          </c:tx>
          <c:spPr>
            <a:pattFill prst="ltUpDiag">
              <a:fgClr>
                <a:schemeClr val="accent6"/>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('9'!$B$21,'9'!$C$21,'9'!$E$21,'9'!$F$21,'9'!$H$21,'9'!$I$21)</c:f>
              <c:numCache>
                <c:formatCode>#,##0.0</c:formatCode>
                <c:ptCount val="6"/>
                <c:pt idx="0">
                  <c:v>3579.8128544929932</c:v>
                </c:pt>
                <c:pt idx="1">
                  <c:v>1282.9608550000009</c:v>
                </c:pt>
                <c:pt idx="2">
                  <c:v>3218.1493541298887</c:v>
                </c:pt>
                <c:pt idx="3">
                  <c:v>1176.1219670000012</c:v>
                </c:pt>
                <c:pt idx="4">
                  <c:v>2940.1026605862517</c:v>
                </c:pt>
                <c:pt idx="5">
                  <c:v>1075.1593759999998</c:v>
                </c:pt>
              </c:numCache>
            </c:numRef>
          </c:val>
          <c:extLst>
            <c:ext xmlns:c16="http://schemas.microsoft.com/office/drawing/2014/chart" uri="{C3380CC4-5D6E-409C-BE32-E72D297353CC}">
              <c16:uniqueId val="{0000000F-A31E-4FD0-8E82-17407FA0E629}"/>
            </c:ext>
          </c:extLst>
        </c:ser>
        <c:dLbls>
          <c:showLegendKey val="0"/>
          <c:showVal val="0"/>
          <c:showCatName val="0"/>
          <c:showSerName val="0"/>
          <c:showPercent val="0"/>
          <c:showBubbleSize val="0"/>
        </c:dLbls>
        <c:gapWidth val="50"/>
        <c:overlap val="100"/>
        <c:axId val="295475072"/>
        <c:axId val="295476608"/>
      </c:barChart>
      <c:catAx>
        <c:axId val="295475072"/>
        <c:scaling>
          <c:orientation val="minMax"/>
        </c:scaling>
        <c:delete val="0"/>
        <c:axPos val="b"/>
        <c:numFmt formatCode="General" sourceLinked="0"/>
        <c:majorTickMark val="none"/>
        <c:minorTickMark val="none"/>
        <c:tickLblPos val="nextTo"/>
        <c:txPr>
          <a:bodyPr/>
          <a:lstStyle/>
          <a:p>
            <a:pPr>
              <a:defRPr sz="900"/>
            </a:pPr>
            <a:endParaRPr lang="cs-CZ"/>
          </a:p>
        </c:txPr>
        <c:crossAx val="295476608"/>
        <c:crosses val="autoZero"/>
        <c:auto val="1"/>
        <c:lblAlgn val="ctr"/>
        <c:lblOffset val="100"/>
        <c:noMultiLvlLbl val="0"/>
      </c:catAx>
      <c:valAx>
        <c:axId val="29547660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54750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paliv na výrobě tepla z KVET</a:t>
            </a:r>
          </a:p>
        </c:rich>
      </c:tx>
      <c:layout>
        <c:manualLayout>
          <c:xMode val="edge"/>
          <c:yMode val="edge"/>
          <c:x val="1.2365513134387615E-2"/>
          <c:y val="1.4248370492547359E-2"/>
        </c:manualLayout>
      </c:layout>
      <c:overlay val="0"/>
    </c:title>
    <c:autoTitleDeleted val="0"/>
    <c:plotArea>
      <c:layout>
        <c:manualLayout>
          <c:layoutTarget val="inner"/>
          <c:xMode val="edge"/>
          <c:yMode val="edge"/>
          <c:x val="0.19327201746840469"/>
          <c:y val="0.12741290273775357"/>
          <c:w val="0.56024199194582802"/>
          <c:h val="0.8829528445022656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64B4-4EC7-B98F-E0BEFB0BE867}"/>
              </c:ext>
            </c:extLst>
          </c:dPt>
          <c:dPt>
            <c:idx val="1"/>
            <c:bubble3D val="0"/>
            <c:spPr>
              <a:solidFill>
                <a:schemeClr val="accent2"/>
              </a:solidFill>
            </c:spPr>
            <c:extLst>
              <c:ext xmlns:c16="http://schemas.microsoft.com/office/drawing/2014/chart" uri="{C3380CC4-5D6E-409C-BE32-E72D297353CC}">
                <c16:uniqueId val="{00000003-64B4-4EC7-B98F-E0BEFB0BE867}"/>
              </c:ext>
            </c:extLst>
          </c:dPt>
          <c:dPt>
            <c:idx val="2"/>
            <c:bubble3D val="0"/>
            <c:spPr>
              <a:solidFill>
                <a:schemeClr val="accent3"/>
              </a:solidFill>
            </c:spPr>
            <c:extLst>
              <c:ext xmlns:c16="http://schemas.microsoft.com/office/drawing/2014/chart" uri="{C3380CC4-5D6E-409C-BE32-E72D297353CC}">
                <c16:uniqueId val="{00000005-64B4-4EC7-B98F-E0BEFB0BE867}"/>
              </c:ext>
            </c:extLst>
          </c:dPt>
          <c:dPt>
            <c:idx val="3"/>
            <c:bubble3D val="0"/>
            <c:spPr>
              <a:solidFill>
                <a:schemeClr val="accent4"/>
              </a:solidFill>
            </c:spPr>
            <c:extLst>
              <c:ext xmlns:c16="http://schemas.microsoft.com/office/drawing/2014/chart" uri="{C3380CC4-5D6E-409C-BE32-E72D297353CC}">
                <c16:uniqueId val="{0000000A-64B4-4EC7-B98F-E0BEFB0BE867}"/>
              </c:ext>
            </c:extLst>
          </c:dPt>
          <c:dPt>
            <c:idx val="5"/>
            <c:bubble3D val="0"/>
            <c:spPr>
              <a:solidFill>
                <a:schemeClr val="accent6"/>
              </a:solidFill>
            </c:spPr>
            <c:extLst>
              <c:ext xmlns:c16="http://schemas.microsoft.com/office/drawing/2014/chart" uri="{C3380CC4-5D6E-409C-BE32-E72D297353CC}">
                <c16:uniqueId val="{0000000C-64B4-4EC7-B98F-E0BEFB0BE867}"/>
              </c:ext>
            </c:extLst>
          </c:dPt>
          <c:dPt>
            <c:idx val="6"/>
            <c:bubble3D val="0"/>
            <c:spPr>
              <a:solidFill>
                <a:srgbClr val="F0948F"/>
              </a:solidFill>
            </c:spPr>
            <c:extLst>
              <c:ext xmlns:c16="http://schemas.microsoft.com/office/drawing/2014/chart" uri="{C3380CC4-5D6E-409C-BE32-E72D297353CC}">
                <c16:uniqueId val="{00000007-64B4-4EC7-B98F-E0BEFB0BE867}"/>
              </c:ext>
            </c:extLst>
          </c:dPt>
          <c:dPt>
            <c:idx val="7"/>
            <c:bubble3D val="0"/>
            <c:spPr>
              <a:solidFill>
                <a:srgbClr val="F7C9C7"/>
              </a:solidFill>
            </c:spPr>
            <c:extLst>
              <c:ext xmlns:c16="http://schemas.microsoft.com/office/drawing/2014/chart" uri="{C3380CC4-5D6E-409C-BE32-E72D297353CC}">
                <c16:uniqueId val="{0000000D-64B4-4EC7-B98F-E0BEFB0BE867}"/>
              </c:ext>
            </c:extLst>
          </c:dPt>
          <c:dPt>
            <c:idx val="8"/>
            <c:bubble3D val="0"/>
            <c:spPr>
              <a:solidFill>
                <a:schemeClr val="tx1"/>
              </a:solidFill>
            </c:spPr>
            <c:extLst>
              <c:ext xmlns:c16="http://schemas.microsoft.com/office/drawing/2014/chart" uri="{C3380CC4-5D6E-409C-BE32-E72D297353CC}">
                <c16:uniqueId val="{0000000E-64B4-4EC7-B98F-E0BEFB0BE867}"/>
              </c:ext>
            </c:extLst>
          </c:dPt>
          <c:dPt>
            <c:idx val="9"/>
            <c:bubble3D val="0"/>
            <c:spPr>
              <a:solidFill>
                <a:srgbClr val="646363"/>
              </a:solidFill>
            </c:spPr>
            <c:extLst>
              <c:ext xmlns:c16="http://schemas.microsoft.com/office/drawing/2014/chart" uri="{C3380CC4-5D6E-409C-BE32-E72D297353CC}">
                <c16:uniqueId val="{0000000F-64B4-4EC7-B98F-E0BEFB0BE867}"/>
              </c:ext>
            </c:extLst>
          </c:dPt>
          <c:dPt>
            <c:idx val="10"/>
            <c:bubble3D val="0"/>
            <c:spPr>
              <a:solidFill>
                <a:srgbClr val="9D9D9C"/>
              </a:solidFill>
            </c:spPr>
            <c:extLst>
              <c:ext xmlns:c16="http://schemas.microsoft.com/office/drawing/2014/chart" uri="{C3380CC4-5D6E-409C-BE32-E72D297353CC}">
                <c16:uniqueId val="{00000010-64B4-4EC7-B98F-E0BEFB0BE867}"/>
              </c:ext>
            </c:extLst>
          </c:dPt>
          <c:dPt>
            <c:idx val="11"/>
            <c:bubble3D val="0"/>
            <c:spPr>
              <a:solidFill>
                <a:srgbClr val="D0D0D0"/>
              </a:solidFill>
            </c:spPr>
            <c:extLst>
              <c:ext xmlns:c16="http://schemas.microsoft.com/office/drawing/2014/chart" uri="{C3380CC4-5D6E-409C-BE32-E72D297353CC}">
                <c16:uniqueId val="{0000000A-8459-4506-9FF0-C9D71A85D7B8}"/>
              </c:ext>
            </c:extLst>
          </c:dPt>
          <c:dPt>
            <c:idx val="12"/>
            <c:bubble3D val="0"/>
            <c:spPr>
              <a:pattFill prst="ltUpDiag">
                <a:fgClr>
                  <a:schemeClr val="tx2"/>
                </a:fgClr>
                <a:bgClr>
                  <a:schemeClr val="bg1"/>
                </a:bgClr>
              </a:pattFill>
            </c:spPr>
            <c:extLst>
              <c:ext xmlns:c16="http://schemas.microsoft.com/office/drawing/2014/chart" uri="{C3380CC4-5D6E-409C-BE32-E72D297353CC}">
                <c16:uniqueId val="{0000000B-8459-4506-9FF0-C9D71A85D7B8}"/>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11-64B4-4EC7-B98F-E0BEFB0BE867}"/>
              </c:ext>
            </c:extLst>
          </c:dPt>
          <c:dPt>
            <c:idx val="14"/>
            <c:bubble3D val="0"/>
            <c:spPr>
              <a:pattFill prst="ltUpDiag">
                <a:fgClr>
                  <a:schemeClr val="accent2"/>
                </a:fgClr>
                <a:bgClr>
                  <a:schemeClr val="bg1"/>
                </a:bgClr>
              </a:pattFill>
            </c:spPr>
            <c:extLst>
              <c:ext xmlns:c16="http://schemas.microsoft.com/office/drawing/2014/chart" uri="{C3380CC4-5D6E-409C-BE32-E72D297353CC}">
                <c16:uniqueId val="{00000012-64B4-4EC7-B98F-E0BEFB0BE867}"/>
              </c:ext>
            </c:extLst>
          </c:dPt>
          <c:dPt>
            <c:idx val="15"/>
            <c:bubble3D val="0"/>
            <c:spPr>
              <a:pattFill prst="ltUpDiag">
                <a:fgClr>
                  <a:schemeClr val="accent6"/>
                </a:fgClr>
                <a:bgClr>
                  <a:schemeClr val="bg1"/>
                </a:bgClr>
              </a:pattFill>
            </c:spPr>
            <c:extLst>
              <c:ext xmlns:c16="http://schemas.microsoft.com/office/drawing/2014/chart" uri="{C3380CC4-5D6E-409C-BE32-E72D297353CC}">
                <c16:uniqueId val="{00000009-64B4-4EC7-B98F-E0BEFB0BE867}"/>
              </c:ext>
            </c:extLst>
          </c:dPt>
          <c:dLbls>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64B4-4EC7-B98F-E0BEFB0BE867}"/>
                </c:ext>
              </c:extLst>
            </c:dLbl>
            <c:dLbl>
              <c:idx val="3"/>
              <c:delete val="1"/>
              <c:extLst>
                <c:ext xmlns:c15="http://schemas.microsoft.com/office/drawing/2012/chart" uri="{CE6537A1-D6FC-4f65-9D91-7224C49458BB}"/>
                <c:ext xmlns:c16="http://schemas.microsoft.com/office/drawing/2014/chart" uri="{C3380CC4-5D6E-409C-BE32-E72D297353CC}">
                  <c16:uniqueId val="{0000000A-64B4-4EC7-B98F-E0BEFB0BE867}"/>
                </c:ext>
              </c:extLst>
            </c:dLbl>
            <c:dLbl>
              <c:idx val="4"/>
              <c:delete val="1"/>
              <c:extLst>
                <c:ext xmlns:c15="http://schemas.microsoft.com/office/drawing/2012/chart" uri="{CE6537A1-D6FC-4f65-9D91-7224C49458BB}"/>
                <c:ext xmlns:c16="http://schemas.microsoft.com/office/drawing/2014/chart" uri="{C3380CC4-5D6E-409C-BE32-E72D297353CC}">
                  <c16:uniqueId val="{0000000B-64B4-4EC7-B98F-E0BEFB0BE867}"/>
                </c:ext>
              </c:extLst>
            </c:dLbl>
            <c:dLbl>
              <c:idx val="5"/>
              <c:delete val="1"/>
              <c:extLst>
                <c:ext xmlns:c15="http://schemas.microsoft.com/office/drawing/2012/chart" uri="{CE6537A1-D6FC-4f65-9D91-7224C49458BB}"/>
                <c:ext xmlns:c16="http://schemas.microsoft.com/office/drawing/2014/chart" uri="{C3380CC4-5D6E-409C-BE32-E72D297353CC}">
                  <c16:uniqueId val="{0000000C-64B4-4EC7-B98F-E0BEFB0BE86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64B4-4EC7-B98F-E0BEFB0BE867}"/>
                </c:ext>
              </c:extLst>
            </c:dLbl>
            <c:dLbl>
              <c:idx val="7"/>
              <c:delete val="1"/>
              <c:extLst>
                <c:ext xmlns:c15="http://schemas.microsoft.com/office/drawing/2012/chart" uri="{CE6537A1-D6FC-4f65-9D91-7224C49458BB}"/>
                <c:ext xmlns:c16="http://schemas.microsoft.com/office/drawing/2014/chart" uri="{C3380CC4-5D6E-409C-BE32-E72D297353CC}">
                  <c16:uniqueId val="{0000000D-64B4-4EC7-B98F-E0BEFB0BE867}"/>
                </c:ext>
              </c:extLst>
            </c:dLbl>
            <c:dLbl>
              <c:idx val="8"/>
              <c:delete val="1"/>
              <c:extLst>
                <c:ext xmlns:c15="http://schemas.microsoft.com/office/drawing/2012/chart" uri="{CE6537A1-D6FC-4f65-9D91-7224C49458BB}"/>
                <c:ext xmlns:c16="http://schemas.microsoft.com/office/drawing/2014/chart" uri="{C3380CC4-5D6E-409C-BE32-E72D297353CC}">
                  <c16:uniqueId val="{0000000E-64B4-4EC7-B98F-E0BEFB0BE867}"/>
                </c:ext>
              </c:extLst>
            </c:dLbl>
            <c:dLbl>
              <c:idx val="9"/>
              <c:layout>
                <c:manualLayout>
                  <c:x val="-0.15155980502437194"/>
                  <c:y val="-2.2656082949737175E-2"/>
                </c:manualLayout>
              </c:layout>
              <c:numFmt formatCode="0.0%" sourceLinked="0"/>
              <c:spPr>
                <a:no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4B4-4EC7-B98F-E0BEFB0BE867}"/>
                </c:ext>
              </c:extLst>
            </c:dLbl>
            <c:dLbl>
              <c:idx val="10"/>
              <c:layout>
                <c:manualLayout>
                  <c:x val="-0.1484629568402325"/>
                  <c:y val="-9.4679821744848833E-2"/>
                </c:manualLayout>
              </c:layout>
              <c:numFmt formatCode="0.0%" sourceLinked="0"/>
              <c:spPr>
                <a:no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4B4-4EC7-B98F-E0BEFB0BE867}"/>
                </c:ext>
              </c:extLst>
            </c:dLbl>
            <c:dLbl>
              <c:idx val="12"/>
              <c:numFmt formatCode="0%" sourceLinked="0"/>
              <c:spPr>
                <a:solidFill>
                  <a:schemeClr val="bg1"/>
                </a:solid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8459-4506-9FF0-C9D71A85D7B8}"/>
                </c:ext>
              </c:extLst>
            </c:dLbl>
            <c:dLbl>
              <c:idx val="13"/>
              <c:delete val="1"/>
              <c:extLst>
                <c:ext xmlns:c15="http://schemas.microsoft.com/office/drawing/2012/chart" uri="{CE6537A1-D6FC-4f65-9D91-7224C49458BB}"/>
                <c:ext xmlns:c16="http://schemas.microsoft.com/office/drawing/2014/chart" uri="{C3380CC4-5D6E-409C-BE32-E72D297353CC}">
                  <c16:uniqueId val="{00000011-64B4-4EC7-B98F-E0BEFB0BE867}"/>
                </c:ext>
              </c:extLst>
            </c:dLbl>
            <c:dLbl>
              <c:idx val="14"/>
              <c:delete val="1"/>
              <c:extLst>
                <c:ext xmlns:c15="http://schemas.microsoft.com/office/drawing/2012/chart" uri="{CE6537A1-D6FC-4f65-9D91-7224C49458BB}"/>
                <c:ext xmlns:c16="http://schemas.microsoft.com/office/drawing/2014/chart" uri="{C3380CC4-5D6E-409C-BE32-E72D297353CC}">
                  <c16:uniqueId val="{00000012-64B4-4EC7-B98F-E0BEFB0BE867}"/>
                </c:ext>
              </c:extLst>
            </c:dLbl>
            <c:dLbl>
              <c:idx val="15"/>
              <c:numFmt formatCode="0%" sourceLinked="0"/>
              <c:spPr>
                <a:solidFill>
                  <a:schemeClr val="bg1"/>
                </a:solid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64B4-4EC7-B98F-E0BEFB0BE867}"/>
                </c:ext>
              </c:extLst>
            </c:dLbl>
            <c:numFmt formatCode="0%" sourceLinked="0"/>
            <c:spPr>
              <a:noFill/>
              <a:ln>
                <a:noFill/>
              </a:ln>
              <a:effectLst/>
            </c:spPr>
            <c:txPr>
              <a:bodyPr wrap="square" lIns="38100" tIns="19050" rIns="38100" bIns="19050" anchor="ctr">
                <a:spAutoFit/>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'9'!$L$6:$L$21</c:f>
              <c:numCache>
                <c:formatCode>#,##0.0</c:formatCode>
                <c:ptCount val="16"/>
                <c:pt idx="0">
                  <c:v>4336.2897290000001</c:v>
                </c:pt>
                <c:pt idx="1">
                  <c:v>595.49100400000009</c:v>
                </c:pt>
                <c:pt idx="2">
                  <c:v>3174.5821200000005</c:v>
                </c:pt>
                <c:pt idx="3">
                  <c:v>0</c:v>
                </c:pt>
                <c:pt idx="4">
                  <c:v>0</c:v>
                </c:pt>
                <c:pt idx="5">
                  <c:v>0</c:v>
                </c:pt>
                <c:pt idx="6">
                  <c:v>16065.866864</c:v>
                </c:pt>
                <c:pt idx="7">
                  <c:v>0</c:v>
                </c:pt>
                <c:pt idx="8">
                  <c:v>0</c:v>
                </c:pt>
                <c:pt idx="9">
                  <c:v>187.3</c:v>
                </c:pt>
                <c:pt idx="10">
                  <c:v>107.183233</c:v>
                </c:pt>
                <c:pt idx="11">
                  <c:v>720.32899700000007</c:v>
                </c:pt>
                <c:pt idx="12">
                  <c:v>1037.670631</c:v>
                </c:pt>
                <c:pt idx="13">
                  <c:v>0</c:v>
                </c:pt>
                <c:pt idx="14">
                  <c:v>15.678000000000003</c:v>
                </c:pt>
                <c:pt idx="15">
                  <c:v>3534.2421980000017</c:v>
                </c:pt>
              </c:numCache>
            </c:numRef>
          </c:val>
          <c:extLst>
            <c:ext xmlns:c16="http://schemas.microsoft.com/office/drawing/2014/chart" uri="{C3380CC4-5D6E-409C-BE32-E72D297353CC}">
              <c16:uniqueId val="{00000013-64B4-4EC7-B98F-E0BEFB0BE867}"/>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orientation="portrait"/>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8B3-4745-A9F7-2CB7F9482BEE}"/>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8B3-4745-A9F7-2CB7F9482BEE}"/>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8B3-4745-A9F7-2CB7F9482BEE}"/>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8B3-4745-A9F7-2CB7F9482BEE}"/>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8B3-4745-A9F7-2CB7F9482BEE}"/>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8B3-4745-A9F7-2CB7F9482BEE}"/>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8B3-4745-A9F7-2CB7F9482BEE}"/>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8B3-4745-A9F7-2CB7F9482BEE}"/>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8B3-4745-A9F7-2CB7F9482BEE}"/>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8B3-4745-A9F7-2CB7F9482BEE}"/>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8B3-4745-A9F7-2CB7F9482BEE}"/>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8B3-4745-A9F7-2CB7F9482BEE}"/>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8B3-4745-A9F7-2CB7F9482BEE}"/>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8B3-4745-A9F7-2CB7F9482BEE}"/>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8B3-4745-A9F7-2CB7F9482BEE}"/>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38B3-4745-A9F7-2CB7F9482BEE}"/>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Brutto výroba tepla (TJ)</a:t>
            </a:r>
          </a:p>
        </c:rich>
      </c:tx>
      <c:layout>
        <c:manualLayout>
          <c:xMode val="edge"/>
          <c:yMode val="edge"/>
          <c:x val="2.1835448443131076E-3"/>
          <c:y val="6.0430953590930982E-3"/>
        </c:manualLayout>
      </c:layout>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'10.1'!$B$5:$E$5</c:f>
              <c:numCache>
                <c:formatCode>#,##0.0</c:formatCode>
                <c:ptCount val="4"/>
                <c:pt idx="0">
                  <c:v>59492.390077321405</c:v>
                </c:pt>
                <c:pt idx="1">
                  <c:v>33647.194626035664</c:v>
                </c:pt>
                <c:pt idx="2">
                  <c:v>26175.937773657737</c:v>
                </c:pt>
                <c:pt idx="3">
                  <c:v>50852.251834295188</c:v>
                </c:pt>
              </c:numCache>
            </c:numRef>
          </c:val>
          <c:extLst>
            <c:ext xmlns:c16="http://schemas.microsoft.com/office/drawing/2014/chart" uri="{C3380CC4-5D6E-409C-BE32-E72D297353CC}">
              <c16:uniqueId val="{00000000-60D1-4FA4-8A90-31289B13B312}"/>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'10.1'!$B$6:$E$6</c:f>
              <c:numCache>
                <c:formatCode>#,##0.0</c:formatCode>
                <c:ptCount val="4"/>
                <c:pt idx="0">
                  <c:v>59760.704269635316</c:v>
                </c:pt>
                <c:pt idx="1">
                  <c:v>28688.566620999998</c:v>
                </c:pt>
                <c:pt idx="2">
                  <c:v>24452.443356056858</c:v>
                </c:pt>
                <c:pt idx="3">
                  <c:v>50022.54916319999</c:v>
                </c:pt>
              </c:numCache>
            </c:numRef>
          </c:val>
          <c:extLst>
            <c:ext xmlns:c16="http://schemas.microsoft.com/office/drawing/2014/chart" uri="{C3380CC4-5D6E-409C-BE32-E72D297353CC}">
              <c16:uniqueId val="{00000001-60D1-4FA4-8A90-31289B13B312}"/>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'10.1'!$B$7:$E$7</c:f>
              <c:numCache>
                <c:formatCode>#,##0.0</c:formatCode>
                <c:ptCount val="4"/>
                <c:pt idx="0">
                  <c:v>55809.228224338687</c:v>
                </c:pt>
                <c:pt idx="1">
                  <c:v>32753.71361992339</c:v>
                </c:pt>
                <c:pt idx="2">
                  <c:v>24978.363623037163</c:v>
                </c:pt>
                <c:pt idx="3">
                  <c:v>48372.261379309275</c:v>
                </c:pt>
              </c:numCache>
            </c:numRef>
          </c:val>
          <c:extLst>
            <c:ext xmlns:c16="http://schemas.microsoft.com/office/drawing/2014/chart" uri="{C3380CC4-5D6E-409C-BE32-E72D297353CC}">
              <c16:uniqueId val="{00000002-60D1-4FA4-8A90-31289B13B312}"/>
            </c:ext>
          </c:extLst>
        </c:ser>
        <c:ser>
          <c:idx val="3"/>
          <c:order val="3"/>
          <c:tx>
            <c:v>2020</c:v>
          </c:tx>
          <c:invertIfNegative val="0"/>
          <c:val>
            <c:numRef>
              <c:f>'10.1'!$B$8:$E$8</c:f>
              <c:numCache>
                <c:formatCode>#,##0.0</c:formatCode>
                <c:ptCount val="4"/>
                <c:pt idx="0">
                  <c:v>53528.76771021785</c:v>
                </c:pt>
                <c:pt idx="1">
                  <c:v>31489.553688778622</c:v>
                </c:pt>
                <c:pt idx="2">
                  <c:v>24527.664056400004</c:v>
                </c:pt>
                <c:pt idx="3">
                  <c:v>47371.722850400001</c:v>
                </c:pt>
              </c:numCache>
            </c:numRef>
          </c:val>
          <c:extLst>
            <c:ext xmlns:c16="http://schemas.microsoft.com/office/drawing/2014/chart" uri="{C3380CC4-5D6E-409C-BE32-E72D297353CC}">
              <c16:uniqueId val="{00000000-1814-4693-8A06-821683EB311A}"/>
            </c:ext>
          </c:extLst>
        </c:ser>
        <c:ser>
          <c:idx val="4"/>
          <c:order val="4"/>
          <c:tx>
            <c:v>2021</c:v>
          </c:tx>
          <c:invertIfNegative val="0"/>
          <c:val>
            <c:numRef>
              <c:f>'10.1'!$B$9:$E$9</c:f>
              <c:numCache>
                <c:formatCode>#,##0.0</c:formatCode>
                <c:ptCount val="4"/>
                <c:pt idx="0">
                  <c:v>55541.375279728229</c:v>
                </c:pt>
                <c:pt idx="1">
                  <c:v>33762.132468309996</c:v>
                </c:pt>
                <c:pt idx="2">
                  <c:v>24376.239993047431</c:v>
                </c:pt>
                <c:pt idx="3">
                  <c:v>48025.460575200006</c:v>
                </c:pt>
              </c:numCache>
            </c:numRef>
          </c:val>
          <c:extLst>
            <c:ext xmlns:c16="http://schemas.microsoft.com/office/drawing/2014/chart" uri="{C3380CC4-5D6E-409C-BE32-E72D297353CC}">
              <c16:uniqueId val="{00000000-4C29-41A3-A116-D17EB565C8A1}"/>
            </c:ext>
          </c:extLst>
        </c:ser>
        <c:ser>
          <c:idx val="5"/>
          <c:order val="5"/>
          <c:tx>
            <c:v>2022</c:v>
          </c:tx>
          <c:invertIfNegative val="0"/>
          <c:val>
            <c:numRef>
              <c:f>'10.1'!$B$10:$E$10</c:f>
              <c:numCache>
                <c:formatCode>#,##0.0</c:formatCode>
                <c:ptCount val="4"/>
                <c:pt idx="0">
                  <c:v>51649.8799137733</c:v>
                </c:pt>
                <c:pt idx="1">
                  <c:v>30879.657070071997</c:v>
                </c:pt>
                <c:pt idx="2">
                  <c:v>24270.988412999999</c:v>
                </c:pt>
                <c:pt idx="3">
                  <c:v>44292.940444376</c:v>
                </c:pt>
              </c:numCache>
            </c:numRef>
          </c:val>
          <c:extLst>
            <c:ext xmlns:c16="http://schemas.microsoft.com/office/drawing/2014/chart" uri="{C3380CC4-5D6E-409C-BE32-E72D297353CC}">
              <c16:uniqueId val="{00000000-A7FD-4D1F-882B-8BDB606A786C}"/>
            </c:ext>
          </c:extLst>
        </c:ser>
        <c:ser>
          <c:idx val="6"/>
          <c:order val="6"/>
          <c:tx>
            <c:v>2023</c:v>
          </c:tx>
          <c:invertIfNegative val="0"/>
          <c:val>
            <c:numRef>
              <c:f>'10.1'!$B$11:$E$11</c:f>
              <c:numCache>
                <c:formatCode>#,##0.0</c:formatCode>
                <c:ptCount val="4"/>
                <c:pt idx="0">
                  <c:v>47683.212854209138</c:v>
                </c:pt>
              </c:numCache>
            </c:numRef>
          </c:val>
          <c:extLst>
            <c:ext xmlns:c16="http://schemas.microsoft.com/office/drawing/2014/chart" uri="{C3380CC4-5D6E-409C-BE32-E72D297353CC}">
              <c16:uniqueId val="{00000000-C18B-4ED2-853E-7906BF5A3208}"/>
            </c:ext>
          </c:extLst>
        </c:ser>
        <c:dLbls>
          <c:showLegendKey val="0"/>
          <c:showVal val="0"/>
          <c:showCatName val="0"/>
          <c:showSerName val="0"/>
          <c:showPercent val="0"/>
          <c:showBubbleSize val="0"/>
        </c:dLbls>
        <c:gapWidth val="50"/>
        <c:overlap val="-10"/>
        <c:axId val="296082432"/>
        <c:axId val="295764736"/>
      </c:barChart>
      <c:catAx>
        <c:axId val="296082432"/>
        <c:scaling>
          <c:orientation val="minMax"/>
        </c:scaling>
        <c:delete val="0"/>
        <c:axPos val="b"/>
        <c:numFmt formatCode="General" sourceLinked="1"/>
        <c:majorTickMark val="none"/>
        <c:minorTickMark val="none"/>
        <c:tickLblPos val="low"/>
        <c:txPr>
          <a:bodyPr/>
          <a:lstStyle/>
          <a:p>
            <a:pPr>
              <a:defRPr sz="900">
                <a:latin typeface="Arial" panose="020B0604020202020204" pitchFamily="34" charset="0"/>
                <a:cs typeface="Arial" panose="020B0604020202020204" pitchFamily="34" charset="0"/>
              </a:defRPr>
            </a:pPr>
            <a:endParaRPr lang="cs-CZ"/>
          </a:p>
        </c:txPr>
        <c:crossAx val="295764736"/>
        <c:crosses val="autoZero"/>
        <c:auto val="1"/>
        <c:lblAlgn val="ctr"/>
        <c:lblOffset val="100"/>
        <c:noMultiLvlLbl val="0"/>
      </c:catAx>
      <c:valAx>
        <c:axId val="295764736"/>
        <c:scaling>
          <c:orientation val="minMax"/>
          <c:max val="60000"/>
        </c:scaling>
        <c:delete val="0"/>
        <c:axPos val="l"/>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6082432"/>
        <c:crosses val="autoZero"/>
        <c:crossBetween val="between"/>
      </c:valAx>
    </c:plotArea>
    <c:legend>
      <c:legendPos val="b"/>
      <c:layout>
        <c:manualLayout>
          <c:xMode val="edge"/>
          <c:yMode val="edge"/>
          <c:x val="0.21826118401866434"/>
          <c:y val="0.8806898593420559"/>
          <c:w val="0.72340040828229801"/>
          <c:h val="9.141277113479479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(TJ)</a:t>
            </a:r>
          </a:p>
        </c:rich>
      </c:tx>
      <c:layout>
        <c:manualLayout>
          <c:xMode val="edge"/>
          <c:yMode val="edge"/>
          <c:x val="1.4794263872489634E-3"/>
          <c:y val="0"/>
        </c:manualLayout>
      </c:layout>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'10.1'!$B$14:$E$14</c:f>
              <c:numCache>
                <c:formatCode>#,##0.0</c:formatCode>
                <c:ptCount val="4"/>
                <c:pt idx="0">
                  <c:v>37510.164867892709</c:v>
                </c:pt>
                <c:pt idx="1">
                  <c:v>16101.258851967654</c:v>
                </c:pt>
                <c:pt idx="2">
                  <c:v>10892.098498398203</c:v>
                </c:pt>
                <c:pt idx="3">
                  <c:v>29809.263052627972</c:v>
                </c:pt>
              </c:numCache>
            </c:numRef>
          </c:val>
          <c:extLst>
            <c:ext xmlns:c16="http://schemas.microsoft.com/office/drawing/2014/chart" uri="{C3380CC4-5D6E-409C-BE32-E72D297353CC}">
              <c16:uniqueId val="{00000000-3B03-45FB-A5FA-CD79BCEC54C0}"/>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'10.1'!$B$15:$E$15</c:f>
              <c:numCache>
                <c:formatCode>#,##0.0</c:formatCode>
                <c:ptCount val="4"/>
                <c:pt idx="0">
                  <c:v>38059.708081806333</c:v>
                </c:pt>
                <c:pt idx="1">
                  <c:v>12376.442392000001</c:v>
                </c:pt>
                <c:pt idx="2">
                  <c:v>9704.6084629196266</c:v>
                </c:pt>
                <c:pt idx="3">
                  <c:v>28893.454441721136</c:v>
                </c:pt>
              </c:numCache>
            </c:numRef>
          </c:val>
          <c:extLst>
            <c:ext xmlns:c16="http://schemas.microsoft.com/office/drawing/2014/chart" uri="{C3380CC4-5D6E-409C-BE32-E72D297353CC}">
              <c16:uniqueId val="{00000001-3B03-45FB-A5FA-CD79BCEC54C0}"/>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'10.1'!$B$16:$E$16</c:f>
              <c:numCache>
                <c:formatCode>#,##0.0</c:formatCode>
                <c:ptCount val="4"/>
                <c:pt idx="0">
                  <c:v>34400.185867995431</c:v>
                </c:pt>
                <c:pt idx="1">
                  <c:v>15804.078629958018</c:v>
                </c:pt>
                <c:pt idx="2">
                  <c:v>10045.79911108522</c:v>
                </c:pt>
                <c:pt idx="3">
                  <c:v>27517.002409825865</c:v>
                </c:pt>
              </c:numCache>
            </c:numRef>
          </c:val>
          <c:extLst>
            <c:ext xmlns:c16="http://schemas.microsoft.com/office/drawing/2014/chart" uri="{C3380CC4-5D6E-409C-BE32-E72D297353CC}">
              <c16:uniqueId val="{00000002-3B03-45FB-A5FA-CD79BCEC54C0}"/>
            </c:ext>
          </c:extLst>
        </c:ser>
        <c:ser>
          <c:idx val="3"/>
          <c:order val="3"/>
          <c:tx>
            <c:v>2020</c:v>
          </c:tx>
          <c:invertIfNegative val="0"/>
          <c:val>
            <c:numRef>
              <c:f>'10.1'!$B$17:$E$17</c:f>
              <c:numCache>
                <c:formatCode>#,##0.0</c:formatCode>
                <c:ptCount val="4"/>
                <c:pt idx="0">
                  <c:v>32870.945788518613</c:v>
                </c:pt>
                <c:pt idx="1">
                  <c:v>14818.914658930849</c:v>
                </c:pt>
                <c:pt idx="2">
                  <c:v>9700.1600115525835</c:v>
                </c:pt>
                <c:pt idx="3">
                  <c:v>28538.475790229295</c:v>
                </c:pt>
              </c:numCache>
            </c:numRef>
          </c:val>
          <c:extLst>
            <c:ext xmlns:c16="http://schemas.microsoft.com/office/drawing/2014/chart" uri="{C3380CC4-5D6E-409C-BE32-E72D297353CC}">
              <c16:uniqueId val="{00000000-73FE-49CF-90D6-9A641DF48C49}"/>
            </c:ext>
          </c:extLst>
        </c:ser>
        <c:ser>
          <c:idx val="4"/>
          <c:order val="4"/>
          <c:tx>
            <c:v>2021</c:v>
          </c:tx>
          <c:invertIfNegative val="0"/>
          <c:val>
            <c:numRef>
              <c:f>'10.1'!$B$18:$E$18</c:f>
              <c:numCache>
                <c:formatCode>#,##0.0</c:formatCode>
                <c:ptCount val="4"/>
                <c:pt idx="0">
                  <c:v>35884.338605227051</c:v>
                </c:pt>
                <c:pt idx="1">
                  <c:v>17769.04911468277</c:v>
                </c:pt>
                <c:pt idx="2">
                  <c:v>9774.41938479083</c:v>
                </c:pt>
                <c:pt idx="3">
                  <c:v>29062.793518273029</c:v>
                </c:pt>
              </c:numCache>
            </c:numRef>
          </c:val>
          <c:extLst>
            <c:ext xmlns:c16="http://schemas.microsoft.com/office/drawing/2014/chart" uri="{C3380CC4-5D6E-409C-BE32-E72D297353CC}">
              <c16:uniqueId val="{00000000-DAE4-4FFC-993F-690CD845D8F9}"/>
            </c:ext>
          </c:extLst>
        </c:ser>
        <c:ser>
          <c:idx val="5"/>
          <c:order val="5"/>
          <c:tx>
            <c:v>2022</c:v>
          </c:tx>
          <c:invertIfNegative val="0"/>
          <c:val>
            <c:numRef>
              <c:f>'10.1'!$B$19:$E$19</c:f>
              <c:numCache>
                <c:formatCode>#,##0.0</c:formatCode>
                <c:ptCount val="4"/>
                <c:pt idx="0">
                  <c:v>31881.908243022164</c:v>
                </c:pt>
                <c:pt idx="1">
                  <c:v>14755.739691572808</c:v>
                </c:pt>
                <c:pt idx="2">
                  <c:v>9897.3190016545013</c:v>
                </c:pt>
                <c:pt idx="3">
                  <c:v>25535.021715121322</c:v>
                </c:pt>
              </c:numCache>
            </c:numRef>
          </c:val>
          <c:extLst>
            <c:ext xmlns:c16="http://schemas.microsoft.com/office/drawing/2014/chart" uri="{C3380CC4-5D6E-409C-BE32-E72D297353CC}">
              <c16:uniqueId val="{00000000-583B-436D-8C94-E0C09588B35C}"/>
            </c:ext>
          </c:extLst>
        </c:ser>
        <c:ser>
          <c:idx val="6"/>
          <c:order val="6"/>
          <c:tx>
            <c:v>2023</c:v>
          </c:tx>
          <c:invertIfNegative val="0"/>
          <c:val>
            <c:numRef>
              <c:f>'10.1'!$B$20:$E$20</c:f>
              <c:numCache>
                <c:formatCode>#,##0.0</c:formatCode>
                <c:ptCount val="4"/>
                <c:pt idx="0">
                  <c:v>29427.495424276287</c:v>
                </c:pt>
              </c:numCache>
            </c:numRef>
          </c:val>
          <c:extLst>
            <c:ext xmlns:c16="http://schemas.microsoft.com/office/drawing/2014/chart" uri="{C3380CC4-5D6E-409C-BE32-E72D297353CC}">
              <c16:uniqueId val="{00000000-13DC-4156-9CFB-A95BEAD296F0}"/>
            </c:ext>
          </c:extLst>
        </c:ser>
        <c:dLbls>
          <c:showLegendKey val="0"/>
          <c:showVal val="0"/>
          <c:showCatName val="0"/>
          <c:showSerName val="0"/>
          <c:showPercent val="0"/>
          <c:showBubbleSize val="0"/>
        </c:dLbls>
        <c:gapWidth val="50"/>
        <c:overlap val="-10"/>
        <c:axId val="295805696"/>
        <c:axId val="295807232"/>
      </c:barChart>
      <c:catAx>
        <c:axId val="295805696"/>
        <c:scaling>
          <c:orientation val="minMax"/>
        </c:scaling>
        <c:delete val="0"/>
        <c:axPos val="b"/>
        <c:numFmt formatCode="General" sourceLinked="1"/>
        <c:majorTickMark val="none"/>
        <c:minorTickMark val="none"/>
        <c:tickLblPos val="low"/>
        <c:txPr>
          <a:bodyPr/>
          <a:lstStyle/>
          <a:p>
            <a:pPr>
              <a:defRPr sz="900"/>
            </a:pPr>
            <a:endParaRPr lang="cs-CZ"/>
          </a:p>
        </c:txPr>
        <c:crossAx val="295807232"/>
        <c:crosses val="autoZero"/>
        <c:auto val="1"/>
        <c:lblAlgn val="ctr"/>
        <c:lblOffset val="100"/>
        <c:noMultiLvlLbl val="0"/>
      </c:catAx>
      <c:valAx>
        <c:axId val="295807232"/>
        <c:scaling>
          <c:orientation val="minMax"/>
          <c:max val="60000"/>
        </c:scaling>
        <c:delete val="0"/>
        <c:axPos val="l"/>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5805696"/>
        <c:crosses val="autoZero"/>
        <c:crossBetween val="between"/>
      </c:valAx>
    </c:plotArea>
    <c:legend>
      <c:legendPos val="b"/>
      <c:layout>
        <c:manualLayout>
          <c:xMode val="edge"/>
          <c:yMode val="edge"/>
          <c:x val="0.19121025713369988"/>
          <c:y val="0.86962880611352766"/>
          <c:w val="0.767397887145295"/>
          <c:h val="9.1098020802976173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Meziroční změna (%)</a:t>
            </a:r>
          </a:p>
        </c:rich>
      </c:tx>
      <c:layout>
        <c:manualLayout>
          <c:xMode val="edge"/>
          <c:yMode val="edge"/>
          <c:x val="1.5914139445440609E-2"/>
          <c:y val="7.941234862021045E-3"/>
        </c:manualLayout>
      </c:layout>
      <c:overlay val="0"/>
    </c:title>
    <c:autoTitleDeleted val="0"/>
    <c:plotArea>
      <c:layout>
        <c:manualLayout>
          <c:layoutTarget val="inner"/>
          <c:xMode val="edge"/>
          <c:yMode val="edge"/>
          <c:x val="8.2238371319203765E-2"/>
          <c:y val="0.17729298250025788"/>
          <c:w val="0.87790067825680207"/>
          <c:h val="0.54274706793742811"/>
        </c:manualLayout>
      </c:layout>
      <c:barChart>
        <c:barDir val="col"/>
        <c:grouping val="clustered"/>
        <c:varyColors val="0"/>
        <c:ser>
          <c:idx val="0"/>
          <c:order val="0"/>
          <c:tx>
            <c:strRef>
              <c:f>'10.2'!$A$12</c:f>
              <c:strCache>
                <c:ptCount val="1"/>
                <c:pt idx="0">
                  <c:v>Meziroční změna-výroba tepla brutto</c:v>
                </c:pt>
              </c:strCache>
            </c:strRef>
          </c:tx>
          <c:invertIfNegative val="0"/>
          <c:val>
            <c:numRef>
              <c:f>'10.2'!$B$12:$M$12</c:f>
              <c:numCache>
                <c:formatCode>0.0%</c:formatCode>
                <c:ptCount val="12"/>
                <c:pt idx="0">
                  <c:v>-0.1186454520392447</c:v>
                </c:pt>
                <c:pt idx="1">
                  <c:v>-1.809850548544617E-2</c:v>
                </c:pt>
                <c:pt idx="2">
                  <c:v>-8.4106870792769059E-2</c:v>
                </c:pt>
              </c:numCache>
            </c:numRef>
          </c:val>
          <c:extLst>
            <c:ext xmlns:c16="http://schemas.microsoft.com/office/drawing/2014/chart" uri="{C3380CC4-5D6E-409C-BE32-E72D297353CC}">
              <c16:uniqueId val="{00000000-DD71-4267-BCC9-0ED9F1BA0328}"/>
            </c:ext>
          </c:extLst>
        </c:ser>
        <c:ser>
          <c:idx val="1"/>
          <c:order val="1"/>
          <c:tx>
            <c:strRef>
              <c:f>'10.2'!$A$21</c:f>
              <c:strCache>
                <c:ptCount val="1"/>
                <c:pt idx="0">
                  <c:v>Meziroční změna-dodávky tepla</c:v>
                </c:pt>
              </c:strCache>
            </c:strRef>
          </c:tx>
          <c:spPr>
            <a:solidFill>
              <a:schemeClr val="accent5"/>
            </a:solidFill>
          </c:spPr>
          <c:invertIfNegative val="0"/>
          <c:val>
            <c:numRef>
              <c:f>'10.2'!$B$21:$M$21</c:f>
              <c:numCache>
                <c:formatCode>0.0%</c:formatCode>
                <c:ptCount val="12"/>
                <c:pt idx="0">
                  <c:v>-0.13624596927747379</c:v>
                </c:pt>
                <c:pt idx="1">
                  <c:v>1.4294251411223022E-2</c:v>
                </c:pt>
                <c:pt idx="2">
                  <c:v>-9.5051495975758418E-2</c:v>
                </c:pt>
              </c:numCache>
            </c:numRef>
          </c:val>
          <c:extLst>
            <c:ext xmlns:c16="http://schemas.microsoft.com/office/drawing/2014/chart" uri="{C3380CC4-5D6E-409C-BE32-E72D297353CC}">
              <c16:uniqueId val="{00000001-DD71-4267-BCC9-0ED9F1BA0328}"/>
            </c:ext>
          </c:extLst>
        </c:ser>
        <c:dLbls>
          <c:showLegendKey val="0"/>
          <c:showVal val="0"/>
          <c:showCatName val="0"/>
          <c:showSerName val="0"/>
          <c:showPercent val="0"/>
          <c:showBubbleSize val="0"/>
        </c:dLbls>
        <c:gapWidth val="50"/>
        <c:overlap val="-10"/>
        <c:axId val="295947264"/>
        <c:axId val="295949056"/>
      </c:barChart>
      <c:catAx>
        <c:axId val="295947264"/>
        <c:scaling>
          <c:orientation val="minMax"/>
        </c:scaling>
        <c:delete val="0"/>
        <c:axPos val="b"/>
        <c:numFmt formatCode="General" sourceLinked="1"/>
        <c:majorTickMark val="none"/>
        <c:minorTickMark val="none"/>
        <c:tickLblPos val="low"/>
        <c:txPr>
          <a:bodyPr/>
          <a:lstStyle/>
          <a:p>
            <a:pPr>
              <a:defRPr sz="900"/>
            </a:pPr>
            <a:endParaRPr lang="cs-CZ"/>
          </a:p>
        </c:txPr>
        <c:crossAx val="295949056"/>
        <c:crosses val="autoZero"/>
        <c:auto val="1"/>
        <c:lblAlgn val="ctr"/>
        <c:lblOffset val="100"/>
        <c:noMultiLvlLbl val="0"/>
      </c:catAx>
      <c:valAx>
        <c:axId val="29594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95947264"/>
        <c:crosses val="autoZero"/>
        <c:crossBetween val="between"/>
      </c:valAx>
    </c:plotArea>
    <c:legend>
      <c:legendPos val="b"/>
      <c:layout>
        <c:manualLayout>
          <c:xMode val="edge"/>
          <c:yMode val="edge"/>
          <c:x val="0"/>
          <c:y val="0.8392880978406797"/>
          <c:w val="0.949457807340094"/>
          <c:h val="0.1368882058608137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r>
              <a:rPr lang="cs-CZ" sz="1000" b="1">
                <a:solidFill>
                  <a:schemeClr val="tx2"/>
                </a:solidFill>
                <a:latin typeface="Arial" panose="020B0604020202020204" pitchFamily="34" charset="0"/>
                <a:cs typeface="Arial" panose="020B0604020202020204" pitchFamily="34" charset="0"/>
              </a:rPr>
              <a:t>Výroba tepla brutto (TJ)</a:t>
            </a:r>
          </a:p>
        </c:rich>
      </c:tx>
      <c:layout>
        <c:manualLayout>
          <c:xMode val="edge"/>
          <c:yMode val="edge"/>
          <c:x val="1.0013779527559072E-2"/>
          <c:y val="1.3888888888888888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endParaRPr lang="cs-CZ"/>
        </a:p>
      </c:txPr>
    </c:title>
    <c:autoTitleDeleted val="0"/>
    <c:plotArea>
      <c:layout/>
      <c:areaChart>
        <c:grouping val="stacked"/>
        <c:varyColors val="0"/>
        <c:ser>
          <c:idx val="0"/>
          <c:order val="0"/>
          <c:spPr>
            <a:solidFill>
              <a:schemeClr val="bg1">
                <a:alpha val="0"/>
              </a:schemeClr>
            </a:solidFill>
            <a:ln>
              <a:noFill/>
            </a:ln>
            <a:effectLst/>
          </c:spPr>
          <c:cat>
            <c:numRef>
              <c:f>'10.2'!$B$25:$M$25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'10.2'!$B$28:$M$28</c:f>
              <c:numCache>
                <c:formatCode>#,##0.0</c:formatCode>
                <c:ptCount val="12"/>
                <c:pt idx="0">
                  <c:v>19443.893473</c:v>
                </c:pt>
                <c:pt idx="1">
                  <c:v>15892.034386651603</c:v>
                </c:pt>
                <c:pt idx="2">
                  <c:v>16115.121097506728</c:v>
                </c:pt>
                <c:pt idx="3">
                  <c:v>11150.511060999999</c:v>
                </c:pt>
                <c:pt idx="4">
                  <c:v>9168.1220959999991</c:v>
                </c:pt>
                <c:pt idx="5">
                  <c:v>7948.1444100559984</c:v>
                </c:pt>
                <c:pt idx="6">
                  <c:v>7511.9053000000004</c:v>
                </c:pt>
                <c:pt idx="7">
                  <c:v>7457.2335599999997</c:v>
                </c:pt>
                <c:pt idx="8">
                  <c:v>8704.8128491411517</c:v>
                </c:pt>
                <c:pt idx="9">
                  <c:v>11147.413182376002</c:v>
                </c:pt>
                <c:pt idx="10">
                  <c:v>14951.953478183999</c:v>
                </c:pt>
                <c:pt idx="11">
                  <c:v>18138.5645926</c:v>
                </c:pt>
              </c:numCache>
            </c:numRef>
          </c:val>
          <c:extLst>
            <c:ext xmlns:c16="http://schemas.microsoft.com/office/drawing/2014/chart" uri="{C3380CC4-5D6E-409C-BE32-E72D297353CC}">
              <c16:uniqueId val="{00000000-D2AD-48C2-9AED-44B48B7244AD}"/>
            </c:ext>
          </c:extLst>
        </c:ser>
        <c:ser>
          <c:idx val="1"/>
          <c:order val="1"/>
          <c:tx>
            <c:strRef>
              <c:f>'10.2'!$A$29</c:f>
              <c:strCache>
                <c:ptCount val="1"/>
                <c:pt idx="0">
                  <c:v>Rozsah 2017-2022</c:v>
                </c:pt>
              </c:strCache>
            </c:strRef>
          </c:tx>
          <c:spPr>
            <a:solidFill>
              <a:schemeClr val="accent4"/>
            </a:solidFill>
            <a:ln>
              <a:noFill/>
            </a:ln>
            <a:effectLst/>
          </c:spPr>
          <c:cat>
            <c:numRef>
              <c:f>'10.2'!$B$25:$M$25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'10.2'!$B$29:$M$29</c:f>
              <c:numCache>
                <c:formatCode>#,##0.0</c:formatCode>
                <c:ptCount val="12"/>
                <c:pt idx="0">
                  <c:v>5345.7208595807824</c:v>
                </c:pt>
                <c:pt idx="1">
                  <c:v>4001.1320002592383</c:v>
                </c:pt>
                <c:pt idx="2">
                  <c:v>3547.2053427988922</c:v>
                </c:pt>
                <c:pt idx="3">
                  <c:v>3137.8169458589327</c:v>
                </c:pt>
                <c:pt idx="4">
                  <c:v>2780.5521761386881</c:v>
                </c:pt>
                <c:pt idx="5">
                  <c:v>634.59514734400364</c:v>
                </c:pt>
                <c:pt idx="6">
                  <c:v>512.20008639999924</c:v>
                </c:pt>
                <c:pt idx="7">
                  <c:v>591.16455915242568</c:v>
                </c:pt>
                <c:pt idx="8">
                  <c:v>1629.9893023544773</c:v>
                </c:pt>
                <c:pt idx="9">
                  <c:v>2293.1506232920219</c:v>
                </c:pt>
                <c:pt idx="10">
                  <c:v>2376.8120191104226</c:v>
                </c:pt>
                <c:pt idx="11">
                  <c:v>1992.5542287999961</c:v>
                </c:pt>
              </c:numCache>
            </c:numRef>
          </c:val>
          <c:extLst>
            <c:ext xmlns:c16="http://schemas.microsoft.com/office/drawing/2014/chart" uri="{C3380CC4-5D6E-409C-BE32-E72D297353CC}">
              <c16:uniqueId val="{00000001-D2AD-48C2-9AED-44B48B7244AD}"/>
            </c:ext>
          </c:extLst>
        </c:ser>
        <c:dLbls>
          <c:showLegendKey val="0"/>
          <c:showVal val="0"/>
          <c:showCatName val="0"/>
          <c:showSerName val="0"/>
          <c:showPercent val="0"/>
          <c:showBubbleSize val="0"/>
        </c:dLbls>
        <c:axId val="858420784"/>
        <c:axId val="858419144"/>
      </c:areaChart>
      <c:lineChart>
        <c:grouping val="standard"/>
        <c:varyColors val="0"/>
        <c:ser>
          <c:idx val="2"/>
          <c:order val="2"/>
          <c:tx>
            <c:strRef>
              <c:f>'10.2'!$A$30</c:f>
              <c:strCache>
                <c:ptCount val="1"/>
                <c:pt idx="0">
                  <c:v>2022</c:v>
                </c:pt>
              </c:strCache>
            </c:strRef>
          </c:tx>
          <c:spPr>
            <a:ln w="28575" cap="rnd">
              <a:solidFill>
                <a:schemeClr val="accent1"/>
              </a:solidFill>
              <a:prstDash val="solid"/>
              <a:round/>
            </a:ln>
            <a:effectLst/>
          </c:spPr>
          <c:marker>
            <c:symbol val="none"/>
          </c:marker>
          <c:val>
            <c:numRef>
              <c:f>'10.2'!$B$30:$M$30</c:f>
              <c:numCache>
                <c:formatCode>#,##0.0</c:formatCode>
                <c:ptCount val="12"/>
                <c:pt idx="0">
                  <c:v>19443.893473</c:v>
                </c:pt>
                <c:pt idx="1">
                  <c:v>15892.034386651603</c:v>
                </c:pt>
                <c:pt idx="2">
                  <c:v>16313.952054121697</c:v>
                </c:pt>
                <c:pt idx="3">
                  <c:v>13523.164816279999</c:v>
                </c:pt>
                <c:pt idx="4">
                  <c:v>9408.3478437360027</c:v>
                </c:pt>
                <c:pt idx="5">
                  <c:v>7948.1444100559984</c:v>
                </c:pt>
                <c:pt idx="6">
                  <c:v>7511.9053000000004</c:v>
                </c:pt>
                <c:pt idx="7">
                  <c:v>7457.2335599999997</c:v>
                </c:pt>
                <c:pt idx="8">
                  <c:v>9301.849553</c:v>
                </c:pt>
                <c:pt idx="9">
                  <c:v>11147.413182376002</c:v>
                </c:pt>
                <c:pt idx="10">
                  <c:v>14951.953478183999</c:v>
                </c:pt>
                <c:pt idx="11">
                  <c:v>18193.573783816002</c:v>
                </c:pt>
              </c:numCache>
            </c:numRef>
          </c:val>
          <c:smooth val="0"/>
          <c:extLst>
            <c:ext xmlns:c16="http://schemas.microsoft.com/office/drawing/2014/chart" uri="{C3380CC4-5D6E-409C-BE32-E72D297353CC}">
              <c16:uniqueId val="{00000002-D2AD-48C2-9AED-44B48B7244AD}"/>
            </c:ext>
          </c:extLst>
        </c:ser>
        <c:ser>
          <c:idx val="3"/>
          <c:order val="3"/>
          <c:tx>
            <c:strRef>
              <c:f>'10.2'!$A$31</c:f>
              <c:strCache>
                <c:ptCount val="1"/>
                <c:pt idx="0">
                  <c:v>2023</c:v>
                </c:pt>
              </c:strCache>
            </c:strRef>
          </c:tx>
          <c:spPr>
            <a:ln w="28575" cap="rnd">
              <a:solidFill>
                <a:schemeClr val="accent5"/>
              </a:solidFill>
              <a:round/>
            </a:ln>
            <a:effectLst/>
          </c:spPr>
          <c:marker>
            <c:symbol val="none"/>
          </c:marker>
          <c:val>
            <c:numRef>
              <c:f>'10.2'!$B$31:$M$31</c:f>
              <c:numCache>
                <c:formatCode>#,##0.0</c:formatCode>
                <c:ptCount val="12"/>
                <c:pt idx="0">
                  <c:v>17136.963942492996</c:v>
                </c:pt>
                <c:pt idx="1">
                  <c:v>15604.41231512989</c:v>
                </c:pt>
                <c:pt idx="2">
                  <c:v>14941.836596586254</c:v>
                </c:pt>
              </c:numCache>
            </c:numRef>
          </c:val>
          <c:smooth val="0"/>
          <c:extLst>
            <c:ext xmlns:c16="http://schemas.microsoft.com/office/drawing/2014/chart" uri="{C3380CC4-5D6E-409C-BE32-E72D297353CC}">
              <c16:uniqueId val="{00000003-D2AD-48C2-9AED-44B48B7244AD}"/>
            </c:ext>
          </c:extLst>
        </c:ser>
        <c:dLbls>
          <c:showLegendKey val="0"/>
          <c:showVal val="0"/>
          <c:showCatName val="0"/>
          <c:showSerName val="0"/>
          <c:showPercent val="0"/>
          <c:showBubbleSize val="0"/>
        </c:dLbls>
        <c:marker val="1"/>
        <c:smooth val="0"/>
        <c:axId val="858420784"/>
        <c:axId val="858419144"/>
      </c:lineChart>
      <c:catAx>
        <c:axId val="858420784"/>
        <c:scaling>
          <c:orientation val="minMax"/>
        </c:scaling>
        <c:delete val="0"/>
        <c:axPos val="b"/>
        <c:numFmt formatCode="General" sourceLinked="1"/>
        <c:majorTickMark val="none"/>
        <c:minorTickMark val="none"/>
        <c:tickLblPos val="nextTo"/>
        <c:spPr>
          <a:noFill/>
          <a:ln w="6350" cap="flat" cmpd="sng" algn="ctr">
            <a:solidFill>
              <a:schemeClr val="bg2">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19144"/>
        <c:crosses val="autoZero"/>
        <c:auto val="1"/>
        <c:lblAlgn val="ctr"/>
        <c:lblOffset val="100"/>
        <c:noMultiLvlLbl val="0"/>
      </c:catAx>
      <c:valAx>
        <c:axId val="858419144"/>
        <c:scaling>
          <c:orientation val="minMax"/>
          <c:max val="25000"/>
        </c:scaling>
        <c:delete val="0"/>
        <c:axPos val="l"/>
        <c:majorGridlines>
          <c:spPr>
            <a:ln w="6350" cap="flat" cmpd="sng" algn="ctr">
              <a:solidFill>
                <a:schemeClr val="tx1">
                  <a:lumMod val="50000"/>
                  <a:lumOff val="5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2078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r>
              <a:rPr lang="cs-CZ" sz="1000" b="1">
                <a:solidFill>
                  <a:schemeClr val="tx2"/>
                </a:solidFill>
                <a:latin typeface="Arial" panose="020B0604020202020204" pitchFamily="34" charset="0"/>
                <a:cs typeface="Arial" panose="020B0604020202020204" pitchFamily="34" charset="0"/>
              </a:rPr>
              <a:t>Dodávky tepla (TJ)</a:t>
            </a:r>
          </a:p>
        </c:rich>
      </c:tx>
      <c:layout>
        <c:manualLayout>
          <c:xMode val="edge"/>
          <c:yMode val="edge"/>
          <c:x val="1.0013779527559072E-2"/>
          <c:y val="1.3888888888888888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endParaRPr lang="cs-CZ"/>
        </a:p>
      </c:txPr>
    </c:title>
    <c:autoTitleDeleted val="0"/>
    <c:plotArea>
      <c:layout/>
      <c:areaChart>
        <c:grouping val="stacked"/>
        <c:varyColors val="0"/>
        <c:ser>
          <c:idx val="0"/>
          <c:order val="0"/>
          <c:spPr>
            <a:solidFill>
              <a:schemeClr val="bg1">
                <a:alpha val="0"/>
              </a:schemeClr>
            </a:solidFill>
            <a:ln>
              <a:noFill/>
            </a:ln>
            <a:effectLst/>
          </c:spPr>
          <c:cat>
            <c:numRef>
              <c:f>'10.2'!$B$25:$M$25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'10.2'!$B$35:$M$35</c:f>
              <c:numCache>
                <c:formatCode>#,##0.0</c:formatCode>
                <c:ptCount val="12"/>
                <c:pt idx="0">
                  <c:v>12108.59828866639</c:v>
                </c:pt>
                <c:pt idx="1">
                  <c:v>9829.5325508641927</c:v>
                </c:pt>
                <c:pt idx="2">
                  <c:v>9380.6852703481654</c:v>
                </c:pt>
                <c:pt idx="3">
                  <c:v>5467.8344290000005</c:v>
                </c:pt>
                <c:pt idx="4">
                  <c:v>3743.2424710000005</c:v>
                </c:pt>
                <c:pt idx="5">
                  <c:v>3002.0462708415785</c:v>
                </c:pt>
                <c:pt idx="6">
                  <c:v>2786.1713241585499</c:v>
                </c:pt>
                <c:pt idx="7">
                  <c:v>2853.2195907728974</c:v>
                </c:pt>
                <c:pt idx="8">
                  <c:v>3661.2204678348289</c:v>
                </c:pt>
                <c:pt idx="9">
                  <c:v>5671.6382388346465</c:v>
                </c:pt>
                <c:pt idx="10">
                  <c:v>8529.203142023347</c:v>
                </c:pt>
                <c:pt idx="11">
                  <c:v>11334.180334263327</c:v>
                </c:pt>
              </c:numCache>
            </c:numRef>
          </c:val>
          <c:extLst>
            <c:ext xmlns:c16="http://schemas.microsoft.com/office/drawing/2014/chart" uri="{C3380CC4-5D6E-409C-BE32-E72D297353CC}">
              <c16:uniqueId val="{00000000-337B-4C13-B82D-3DFA15E37B36}"/>
            </c:ext>
          </c:extLst>
        </c:ser>
        <c:ser>
          <c:idx val="1"/>
          <c:order val="1"/>
          <c:tx>
            <c:strRef>
              <c:f>'10.2'!$A$36</c:f>
              <c:strCache>
                <c:ptCount val="1"/>
                <c:pt idx="0">
                  <c:v>Rozsah 2017-2022</c:v>
                </c:pt>
              </c:strCache>
            </c:strRef>
          </c:tx>
          <c:spPr>
            <a:solidFill>
              <a:schemeClr val="accent4"/>
            </a:solidFill>
            <a:ln>
              <a:noFill/>
            </a:ln>
            <a:effectLst/>
          </c:spPr>
          <c:cat>
            <c:numRef>
              <c:f>'10.2'!$B$25:$M$25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'10.2'!$B$36:$M$36</c:f>
              <c:numCache>
                <c:formatCode>#,##0.0</c:formatCode>
                <c:ptCount val="12"/>
                <c:pt idx="0">
                  <c:v>4368.223891100597</c:v>
                </c:pt>
                <c:pt idx="1">
                  <c:v>3257.6893214357042</c:v>
                </c:pt>
                <c:pt idx="2">
                  <c:v>3194.731108058726</c:v>
                </c:pt>
                <c:pt idx="3">
                  <c:v>3134.4743687396349</c:v>
                </c:pt>
                <c:pt idx="4">
                  <c:v>2290.6646217347125</c:v>
                </c:pt>
                <c:pt idx="5">
                  <c:v>232.79021410097903</c:v>
                </c:pt>
                <c:pt idx="6">
                  <c:v>257.45284104455322</c:v>
                </c:pt>
                <c:pt idx="7">
                  <c:v>243.61809566010288</c:v>
                </c:pt>
                <c:pt idx="8">
                  <c:v>1126.9959773183755</c:v>
                </c:pt>
                <c:pt idx="9">
                  <c:v>1609.7484591752373</c:v>
                </c:pt>
                <c:pt idx="10">
                  <c:v>1782.3917146913082</c:v>
                </c:pt>
                <c:pt idx="11">
                  <c:v>1095.1290284113329</c:v>
                </c:pt>
              </c:numCache>
            </c:numRef>
          </c:val>
          <c:extLst>
            <c:ext xmlns:c16="http://schemas.microsoft.com/office/drawing/2014/chart" uri="{C3380CC4-5D6E-409C-BE32-E72D297353CC}">
              <c16:uniqueId val="{00000001-337B-4C13-B82D-3DFA15E37B36}"/>
            </c:ext>
          </c:extLst>
        </c:ser>
        <c:dLbls>
          <c:showLegendKey val="0"/>
          <c:showVal val="0"/>
          <c:showCatName val="0"/>
          <c:showSerName val="0"/>
          <c:showPercent val="0"/>
          <c:showBubbleSize val="0"/>
        </c:dLbls>
        <c:axId val="858420784"/>
        <c:axId val="858419144"/>
      </c:areaChart>
      <c:lineChart>
        <c:grouping val="standard"/>
        <c:varyColors val="0"/>
        <c:ser>
          <c:idx val="2"/>
          <c:order val="2"/>
          <c:tx>
            <c:strRef>
              <c:f>'10.2'!$A$37</c:f>
              <c:strCache>
                <c:ptCount val="1"/>
                <c:pt idx="0">
                  <c:v>2022</c:v>
                </c:pt>
              </c:strCache>
            </c:strRef>
          </c:tx>
          <c:spPr>
            <a:ln w="28575" cap="rnd">
              <a:solidFill>
                <a:schemeClr val="accent1"/>
              </a:solidFill>
              <a:prstDash val="solid"/>
              <a:round/>
            </a:ln>
            <a:effectLst/>
          </c:spPr>
          <c:marker>
            <c:symbol val="none"/>
          </c:marker>
          <c:val>
            <c:numRef>
              <c:f>'10.2'!$B$37:$M$37</c:f>
              <c:numCache>
                <c:formatCode>#,##0.0</c:formatCode>
                <c:ptCount val="12"/>
                <c:pt idx="0">
                  <c:v>12108.59828866639</c:v>
                </c:pt>
                <c:pt idx="1">
                  <c:v>9829.5325508641927</c:v>
                </c:pt>
                <c:pt idx="2">
                  <c:v>9943.7774034915819</c:v>
                </c:pt>
                <c:pt idx="3">
                  <c:v>7782.3585524380142</c:v>
                </c:pt>
                <c:pt idx="4">
                  <c:v>3971.3348682932165</c:v>
                </c:pt>
                <c:pt idx="5">
                  <c:v>3002.0462708415785</c:v>
                </c:pt>
                <c:pt idx="6">
                  <c:v>2836.0209574157179</c:v>
                </c:pt>
                <c:pt idx="7">
                  <c:v>2853.2195907728974</c:v>
                </c:pt>
                <c:pt idx="8">
                  <c:v>4208.0784534658869</c:v>
                </c:pt>
                <c:pt idx="9">
                  <c:v>5671.6382388346465</c:v>
                </c:pt>
                <c:pt idx="10">
                  <c:v>8529.203142023347</c:v>
                </c:pt>
                <c:pt idx="11">
                  <c:v>11334.180334263327</c:v>
                </c:pt>
              </c:numCache>
            </c:numRef>
          </c:val>
          <c:smooth val="0"/>
          <c:extLst>
            <c:ext xmlns:c16="http://schemas.microsoft.com/office/drawing/2014/chart" uri="{C3380CC4-5D6E-409C-BE32-E72D297353CC}">
              <c16:uniqueId val="{00000002-337B-4C13-B82D-3DFA15E37B36}"/>
            </c:ext>
          </c:extLst>
        </c:ser>
        <c:ser>
          <c:idx val="3"/>
          <c:order val="3"/>
          <c:tx>
            <c:strRef>
              <c:f>'10.2'!$A$38</c:f>
              <c:strCache>
                <c:ptCount val="1"/>
                <c:pt idx="0">
                  <c:v>2023</c:v>
                </c:pt>
              </c:strCache>
            </c:strRef>
          </c:tx>
          <c:spPr>
            <a:ln w="28575" cap="rnd">
              <a:solidFill>
                <a:schemeClr val="accent5"/>
              </a:solidFill>
              <a:round/>
            </a:ln>
            <a:effectLst/>
          </c:spPr>
          <c:marker>
            <c:symbol val="none"/>
          </c:marker>
          <c:val>
            <c:numRef>
              <c:f>'10.2'!$B$38:$M$38</c:f>
              <c:numCache>
                <c:formatCode>#,##0.0</c:formatCode>
                <c:ptCount val="12"/>
                <c:pt idx="0">
                  <c:v>10458.850578235477</c:v>
                </c:pt>
                <c:pt idx="1">
                  <c:v>9970.0383604010458</c:v>
                </c:pt>
                <c:pt idx="2">
                  <c:v>8998.6064856397643</c:v>
                </c:pt>
              </c:numCache>
            </c:numRef>
          </c:val>
          <c:smooth val="0"/>
          <c:extLst>
            <c:ext xmlns:c16="http://schemas.microsoft.com/office/drawing/2014/chart" uri="{C3380CC4-5D6E-409C-BE32-E72D297353CC}">
              <c16:uniqueId val="{00000003-337B-4C13-B82D-3DFA15E37B36}"/>
            </c:ext>
          </c:extLst>
        </c:ser>
        <c:dLbls>
          <c:showLegendKey val="0"/>
          <c:showVal val="0"/>
          <c:showCatName val="0"/>
          <c:showSerName val="0"/>
          <c:showPercent val="0"/>
          <c:showBubbleSize val="0"/>
        </c:dLbls>
        <c:marker val="1"/>
        <c:smooth val="0"/>
        <c:axId val="858420784"/>
        <c:axId val="858419144"/>
      </c:lineChart>
      <c:catAx>
        <c:axId val="858420784"/>
        <c:scaling>
          <c:orientation val="minMax"/>
        </c:scaling>
        <c:delete val="0"/>
        <c:axPos val="b"/>
        <c:numFmt formatCode="General" sourceLinked="1"/>
        <c:majorTickMark val="none"/>
        <c:minorTickMark val="none"/>
        <c:tickLblPos val="nextTo"/>
        <c:spPr>
          <a:noFill/>
          <a:ln w="9525" cap="flat" cmpd="sng" algn="ctr">
            <a:solidFill>
              <a:schemeClr val="bg2">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19144"/>
        <c:crosses val="autoZero"/>
        <c:auto val="1"/>
        <c:lblAlgn val="ctr"/>
        <c:lblOffset val="100"/>
        <c:noMultiLvlLbl val="0"/>
      </c:catAx>
      <c:valAx>
        <c:axId val="858419144"/>
        <c:scaling>
          <c:orientation val="minMax"/>
        </c:scaling>
        <c:delete val="0"/>
        <c:axPos val="l"/>
        <c:majorGridlines>
          <c:spPr>
            <a:ln w="6350" cap="flat" cmpd="sng" algn="ctr">
              <a:solidFill>
                <a:schemeClr val="tx1">
                  <a:lumMod val="50000"/>
                  <a:lumOff val="5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2078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a:t>
            </a:r>
            <a:r>
              <a:rPr lang="cs-CZ" sz="1000" baseline="0">
                <a:solidFill>
                  <a:schemeClr val="tx2"/>
                </a:solidFill>
              </a:rPr>
              <a:t> průmysl</a:t>
            </a:r>
            <a:r>
              <a:rPr lang="cs-CZ" sz="1000">
                <a:solidFill>
                  <a:schemeClr val="tx2"/>
                </a:solidFill>
              </a:rPr>
              <a:t> (TJ)</a:t>
            </a: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'10.4'!$B$13</c:f>
              <c:strCache>
                <c:ptCount val="1"/>
                <c:pt idx="0">
                  <c:v>2019</c:v>
                </c:pt>
              </c:strCache>
            </c:strRef>
          </c:tx>
          <c:spPr>
            <a:solidFill>
              <a:schemeClr val="accent1"/>
            </a:solidFill>
          </c:spPr>
          <c:invertIfNegative val="0"/>
          <c:cat>
            <c:strRef>
              <c:f>'10.4'!$B$4:$E$4</c:f>
              <c:strCache>
                <c:ptCount val="4"/>
                <c:pt idx="0">
                  <c:v>I. čtvrtletí</c:v>
                </c:pt>
                <c:pt idx="1">
                  <c:v>II. čtvrtletí</c:v>
                </c:pt>
                <c:pt idx="2">
                  <c:v>III. čtvrtletí</c:v>
                </c:pt>
                <c:pt idx="3">
                  <c:v>IV. čtvrtletí</c:v>
                </c:pt>
              </c:strCache>
            </c:strRef>
          </c:cat>
          <c:val>
            <c:numRef>
              <c:f>'10.4'!$B$5:$E$5</c:f>
              <c:numCache>
                <c:formatCode>#,##0.0</c:formatCode>
                <c:ptCount val="4"/>
                <c:pt idx="0">
                  <c:v>7671.9408000000003</c:v>
                </c:pt>
                <c:pt idx="1">
                  <c:v>4633.9967153999996</c:v>
                </c:pt>
                <c:pt idx="2">
                  <c:v>3745.8223309999994</c:v>
                </c:pt>
                <c:pt idx="3">
                  <c:v>6136.9892919999984</c:v>
                </c:pt>
              </c:numCache>
            </c:numRef>
          </c:val>
          <c:extLst>
            <c:ext xmlns:c16="http://schemas.microsoft.com/office/drawing/2014/chart" uri="{C3380CC4-5D6E-409C-BE32-E72D297353CC}">
              <c16:uniqueId val="{00000000-86ED-4744-A8E3-BCC24A7E0D32}"/>
            </c:ext>
          </c:extLst>
        </c:ser>
        <c:ser>
          <c:idx val="0"/>
          <c:order val="1"/>
          <c:tx>
            <c:strRef>
              <c:f>'10.4'!$C$13</c:f>
              <c:strCache>
                <c:ptCount val="1"/>
                <c:pt idx="0">
                  <c:v>2020</c:v>
                </c:pt>
              </c:strCache>
            </c:strRef>
          </c:tx>
          <c:spPr>
            <a:solidFill>
              <a:schemeClr val="accent6"/>
            </a:solidFill>
          </c:spPr>
          <c:invertIfNegative val="0"/>
          <c:cat>
            <c:strRef>
              <c:f>'10.4'!$B$4:$E$4</c:f>
              <c:strCache>
                <c:ptCount val="4"/>
                <c:pt idx="0">
                  <c:v>I. čtvrtletí</c:v>
                </c:pt>
                <c:pt idx="1">
                  <c:v>II. čtvrtletí</c:v>
                </c:pt>
                <c:pt idx="2">
                  <c:v>III. čtvrtletí</c:v>
                </c:pt>
                <c:pt idx="3">
                  <c:v>IV. čtvrtletí</c:v>
                </c:pt>
              </c:strCache>
            </c:strRef>
          </c:cat>
          <c:val>
            <c:numRef>
              <c:f>'10.4'!$B$6:$E$6</c:f>
              <c:numCache>
                <c:formatCode>#,##0.0</c:formatCode>
                <c:ptCount val="4"/>
                <c:pt idx="0">
                  <c:v>7021.2371049999983</c:v>
                </c:pt>
                <c:pt idx="1">
                  <c:v>3965.4027319999996</c:v>
                </c:pt>
                <c:pt idx="2">
                  <c:v>3547.4660890000009</c:v>
                </c:pt>
                <c:pt idx="3">
                  <c:v>6203.9500329999992</c:v>
                </c:pt>
              </c:numCache>
            </c:numRef>
          </c:val>
          <c:extLst>
            <c:ext xmlns:c16="http://schemas.microsoft.com/office/drawing/2014/chart" uri="{C3380CC4-5D6E-409C-BE32-E72D297353CC}">
              <c16:uniqueId val="{00000004-86ED-4744-A8E3-BCC24A7E0D32}"/>
            </c:ext>
          </c:extLst>
        </c:ser>
        <c:ser>
          <c:idx val="1"/>
          <c:order val="2"/>
          <c:tx>
            <c:strRef>
              <c:f>'10.4'!$D$13</c:f>
              <c:strCache>
                <c:ptCount val="1"/>
                <c:pt idx="0">
                  <c:v>2021</c:v>
                </c:pt>
              </c:strCache>
            </c:strRef>
          </c:tx>
          <c:spPr>
            <a:solidFill>
              <a:srgbClr val="F0948F"/>
            </a:solidFill>
          </c:spPr>
          <c:invertIfNegative val="0"/>
          <c:cat>
            <c:strRef>
              <c:f>'10.4'!$B$4:$E$4</c:f>
              <c:strCache>
                <c:ptCount val="4"/>
                <c:pt idx="0">
                  <c:v>I. čtvrtletí</c:v>
                </c:pt>
                <c:pt idx="1">
                  <c:v>II. čtvrtletí</c:v>
                </c:pt>
                <c:pt idx="2">
                  <c:v>III. čtvrtletí</c:v>
                </c:pt>
                <c:pt idx="3">
                  <c:v>IV. čtvrtletí</c:v>
                </c:pt>
              </c:strCache>
            </c:strRef>
          </c:cat>
          <c:val>
            <c:numRef>
              <c:f>'10.4'!$B$7:$E$7</c:f>
              <c:numCache>
                <c:formatCode>#,##0.0</c:formatCode>
                <c:ptCount val="4"/>
                <c:pt idx="0">
                  <c:v>7667.5807229664297</c:v>
                </c:pt>
                <c:pt idx="1">
                  <c:v>4621.9647687183515</c:v>
                </c:pt>
                <c:pt idx="2">
                  <c:v>3456.9184949999994</c:v>
                </c:pt>
                <c:pt idx="3">
                  <c:v>6278.3488349999998</c:v>
                </c:pt>
              </c:numCache>
            </c:numRef>
          </c:val>
          <c:extLst>
            <c:ext xmlns:c16="http://schemas.microsoft.com/office/drawing/2014/chart" uri="{C3380CC4-5D6E-409C-BE32-E72D297353CC}">
              <c16:uniqueId val="{00000005-86ED-4744-A8E3-BCC24A7E0D32}"/>
            </c:ext>
          </c:extLst>
        </c:ser>
        <c:ser>
          <c:idx val="3"/>
          <c:order val="3"/>
          <c:tx>
            <c:strRef>
              <c:f>'10.4'!$E$13</c:f>
              <c:strCache>
                <c:ptCount val="1"/>
                <c:pt idx="0">
                  <c:v>2022</c:v>
                </c:pt>
              </c:strCache>
            </c:strRef>
          </c:tx>
          <c:invertIfNegative val="0"/>
          <c:cat>
            <c:strRef>
              <c:f>'10.4'!$B$4:$E$4</c:f>
              <c:strCache>
                <c:ptCount val="4"/>
                <c:pt idx="0">
                  <c:v>I. čtvrtletí</c:v>
                </c:pt>
                <c:pt idx="1">
                  <c:v>II. čtvrtletí</c:v>
                </c:pt>
                <c:pt idx="2">
                  <c:v>III. čtvrtletí</c:v>
                </c:pt>
                <c:pt idx="3">
                  <c:v>IV. čtvrtletí</c:v>
                </c:pt>
              </c:strCache>
            </c:strRef>
          </c:cat>
          <c:val>
            <c:numRef>
              <c:f>'10.4'!$B$8:$E$8</c:f>
              <c:numCache>
                <c:formatCode>#,##0.0</c:formatCode>
                <c:ptCount val="4"/>
                <c:pt idx="0">
                  <c:v>6952.8222269999997</c:v>
                </c:pt>
                <c:pt idx="1">
                  <c:v>4444.882713</c:v>
                </c:pt>
                <c:pt idx="2">
                  <c:v>3569.6563310000001</c:v>
                </c:pt>
                <c:pt idx="3">
                  <c:v>5485.4993239999994</c:v>
                </c:pt>
              </c:numCache>
            </c:numRef>
          </c:val>
          <c:extLst>
            <c:ext xmlns:c16="http://schemas.microsoft.com/office/drawing/2014/chart" uri="{C3380CC4-5D6E-409C-BE32-E72D297353CC}">
              <c16:uniqueId val="{00000000-667C-4F18-B016-F894BE7AD923}"/>
            </c:ext>
          </c:extLst>
        </c:ser>
        <c:ser>
          <c:idx val="4"/>
          <c:order val="4"/>
          <c:tx>
            <c:v>2023</c:v>
          </c:tx>
          <c:invertIfNegative val="0"/>
          <c:val>
            <c:numRef>
              <c:f>'10.4'!$B$9:$E$9</c:f>
              <c:numCache>
                <c:formatCode>#,##0.0</c:formatCode>
                <c:ptCount val="4"/>
                <c:pt idx="0">
                  <c:v>6346.823316</c:v>
                </c:pt>
              </c:numCache>
            </c:numRef>
          </c:val>
          <c:extLst>
            <c:ext xmlns:c16="http://schemas.microsoft.com/office/drawing/2014/chart" uri="{C3380CC4-5D6E-409C-BE32-E72D297353CC}">
              <c16:uniqueId val="{00000000-A833-4604-A918-92B5BB02A746}"/>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valAx>
    </c:plotArea>
    <c:legend>
      <c:legendPos val="b"/>
      <c:layout>
        <c:manualLayout>
          <c:xMode val="edge"/>
          <c:yMode val="edge"/>
          <c:x val="7.9452310597542715E-3"/>
          <c:y val="0.8582905802054891"/>
          <c:w val="0.58250319029519038"/>
          <c:h val="0.1144346821958731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F5E-443A-8638-483B753BB5E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F5E-443A-8638-483B753BB5E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F5E-443A-8638-483B753BB5E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F5E-443A-8638-483B753BB5E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F5E-443A-8638-483B753BB5E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F5E-443A-8638-483B753BB5E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F5E-443A-8638-483B753BB5E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F5E-443A-8638-483B753BB5E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F5E-443A-8638-483B753BB5E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F5E-443A-8638-483B753BB5E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F5E-443A-8638-483B753BB5E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F5E-443A-8638-483B753BB5E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F5E-443A-8638-483B753BB5E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F5E-443A-8638-483B753BB5E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F5E-443A-8638-483B753BB5E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F5E-443A-8638-483B753BB5E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a:t>
            </a:r>
            <a:r>
              <a:rPr lang="cs-CZ" sz="1000" baseline="0">
                <a:solidFill>
                  <a:schemeClr val="tx2"/>
                </a:solidFill>
              </a:rPr>
              <a:t> domácnosti</a:t>
            </a:r>
            <a:r>
              <a:rPr lang="cs-CZ" sz="1000">
                <a:solidFill>
                  <a:schemeClr val="tx2"/>
                </a:solidFill>
              </a:rPr>
              <a:t> (TJ)</a:t>
            </a: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'10.4'!$B$13</c:f>
              <c:strCache>
                <c:ptCount val="1"/>
                <c:pt idx="0">
                  <c:v>2019</c:v>
                </c:pt>
              </c:strCache>
            </c:strRef>
          </c:tx>
          <c:spPr>
            <a:solidFill>
              <a:schemeClr val="accent1"/>
            </a:solidFill>
          </c:spPr>
          <c:invertIfNegative val="0"/>
          <c:cat>
            <c:strRef>
              <c:f>'10.4'!$B$4:$E$4</c:f>
              <c:strCache>
                <c:ptCount val="4"/>
                <c:pt idx="0">
                  <c:v>I. čtvrtletí</c:v>
                </c:pt>
                <c:pt idx="1">
                  <c:v>II. čtvrtletí</c:v>
                </c:pt>
                <c:pt idx="2">
                  <c:v>III. čtvrtletí</c:v>
                </c:pt>
                <c:pt idx="3">
                  <c:v>IV. čtvrtletí</c:v>
                </c:pt>
              </c:strCache>
            </c:strRef>
          </c:cat>
          <c:val>
            <c:numRef>
              <c:f>'10.4'!$B$16:$E$16</c:f>
              <c:numCache>
                <c:formatCode>#,##0.0</c:formatCode>
                <c:ptCount val="4"/>
                <c:pt idx="0">
                  <c:v>14015.397265597716</c:v>
                </c:pt>
                <c:pt idx="1">
                  <c:v>5663.1111253245599</c:v>
                </c:pt>
                <c:pt idx="2">
                  <c:v>3090.2147482706205</c:v>
                </c:pt>
                <c:pt idx="3">
                  <c:v>11080.062526775408</c:v>
                </c:pt>
              </c:numCache>
            </c:numRef>
          </c:val>
          <c:extLst>
            <c:ext xmlns:c16="http://schemas.microsoft.com/office/drawing/2014/chart" uri="{C3380CC4-5D6E-409C-BE32-E72D297353CC}">
              <c16:uniqueId val="{00000000-70CA-406C-BFD4-0E23DCD5CCA0}"/>
            </c:ext>
          </c:extLst>
        </c:ser>
        <c:ser>
          <c:idx val="0"/>
          <c:order val="1"/>
          <c:tx>
            <c:strRef>
              <c:f>'10.4'!$C$13</c:f>
              <c:strCache>
                <c:ptCount val="1"/>
                <c:pt idx="0">
                  <c:v>2020</c:v>
                </c:pt>
              </c:strCache>
            </c:strRef>
          </c:tx>
          <c:spPr>
            <a:solidFill>
              <a:schemeClr val="accent6"/>
            </a:solidFill>
          </c:spPr>
          <c:invertIfNegative val="0"/>
          <c:cat>
            <c:strRef>
              <c:f>'10.4'!$B$4:$E$4</c:f>
              <c:strCache>
                <c:ptCount val="4"/>
                <c:pt idx="0">
                  <c:v>I. čtvrtletí</c:v>
                </c:pt>
                <c:pt idx="1">
                  <c:v>II. čtvrtletí</c:v>
                </c:pt>
                <c:pt idx="2">
                  <c:v>III. čtvrtletí</c:v>
                </c:pt>
                <c:pt idx="3">
                  <c:v>IV. čtvrtletí</c:v>
                </c:pt>
              </c:strCache>
            </c:strRef>
          </c:cat>
          <c:val>
            <c:numRef>
              <c:f>'10.4'!$B$17:$E$17</c:f>
              <c:numCache>
                <c:formatCode>#,##0.0</c:formatCode>
                <c:ptCount val="4"/>
                <c:pt idx="0">
                  <c:v>13365.702517027044</c:v>
                </c:pt>
                <c:pt idx="1">
                  <c:v>5557.4149748755744</c:v>
                </c:pt>
                <c:pt idx="2">
                  <c:v>2881.1293208541133</c:v>
                </c:pt>
                <c:pt idx="3">
                  <c:v>11704.285397282179</c:v>
                </c:pt>
              </c:numCache>
            </c:numRef>
          </c:val>
          <c:extLst>
            <c:ext xmlns:c16="http://schemas.microsoft.com/office/drawing/2014/chart" uri="{C3380CC4-5D6E-409C-BE32-E72D297353CC}">
              <c16:uniqueId val="{00000001-70CA-406C-BFD4-0E23DCD5CCA0}"/>
            </c:ext>
          </c:extLst>
        </c:ser>
        <c:ser>
          <c:idx val="1"/>
          <c:order val="2"/>
          <c:tx>
            <c:strRef>
              <c:f>'10.4'!$D$13</c:f>
              <c:strCache>
                <c:ptCount val="1"/>
                <c:pt idx="0">
                  <c:v>2021</c:v>
                </c:pt>
              </c:strCache>
            </c:strRef>
          </c:tx>
          <c:spPr>
            <a:solidFill>
              <a:srgbClr val="F0948F"/>
            </a:solidFill>
          </c:spPr>
          <c:invertIfNegative val="0"/>
          <c:cat>
            <c:strRef>
              <c:f>'10.4'!$B$4:$E$4</c:f>
              <c:strCache>
                <c:ptCount val="4"/>
                <c:pt idx="0">
                  <c:v>I. čtvrtletí</c:v>
                </c:pt>
                <c:pt idx="1">
                  <c:v>II. čtvrtletí</c:v>
                </c:pt>
                <c:pt idx="2">
                  <c:v>III. čtvrtletí</c:v>
                </c:pt>
                <c:pt idx="3">
                  <c:v>IV. čtvrtletí</c:v>
                </c:pt>
              </c:strCache>
            </c:strRef>
          </c:cat>
          <c:val>
            <c:numRef>
              <c:f>'10.4'!$B$18:$E$18</c:f>
              <c:numCache>
                <c:formatCode>#,##0.0</c:formatCode>
                <c:ptCount val="4"/>
                <c:pt idx="0">
                  <c:v>14475.47323926062</c:v>
                </c:pt>
                <c:pt idx="1">
                  <c:v>6886.6457983141918</c:v>
                </c:pt>
                <c:pt idx="2">
                  <c:v>3111.065786985374</c:v>
                </c:pt>
                <c:pt idx="3">
                  <c:v>12285.201532999999</c:v>
                </c:pt>
              </c:numCache>
            </c:numRef>
          </c:val>
          <c:extLst>
            <c:ext xmlns:c16="http://schemas.microsoft.com/office/drawing/2014/chart" uri="{C3380CC4-5D6E-409C-BE32-E72D297353CC}">
              <c16:uniqueId val="{00000002-70CA-406C-BFD4-0E23DCD5CCA0}"/>
            </c:ext>
          </c:extLst>
        </c:ser>
        <c:ser>
          <c:idx val="3"/>
          <c:order val="3"/>
          <c:tx>
            <c:strRef>
              <c:f>'10.4'!$E$13</c:f>
              <c:strCache>
                <c:ptCount val="1"/>
                <c:pt idx="0">
                  <c:v>2022</c:v>
                </c:pt>
              </c:strCache>
            </c:strRef>
          </c:tx>
          <c:invertIfNegative val="0"/>
          <c:cat>
            <c:strRef>
              <c:f>'10.4'!$B$4:$E$4</c:f>
              <c:strCache>
                <c:ptCount val="4"/>
                <c:pt idx="0">
                  <c:v>I. čtvrtletí</c:v>
                </c:pt>
                <c:pt idx="1">
                  <c:v>II. čtvrtletí</c:v>
                </c:pt>
                <c:pt idx="2">
                  <c:v>III. čtvrtletí</c:v>
                </c:pt>
                <c:pt idx="3">
                  <c:v>IV. čtvrtletí</c:v>
                </c:pt>
              </c:strCache>
            </c:strRef>
          </c:cat>
          <c:val>
            <c:numRef>
              <c:f>'10.4'!$B$19:$E$19</c:f>
              <c:numCache>
                <c:formatCode>#,##0.0</c:formatCode>
                <c:ptCount val="4"/>
                <c:pt idx="0">
                  <c:v>12966.086234000002</c:v>
                </c:pt>
                <c:pt idx="1">
                  <c:v>5233.3896450000011</c:v>
                </c:pt>
                <c:pt idx="2">
                  <c:v>3145.012549</c:v>
                </c:pt>
                <c:pt idx="3">
                  <c:v>10944.489931000007</c:v>
                </c:pt>
              </c:numCache>
            </c:numRef>
          </c:val>
          <c:extLst>
            <c:ext xmlns:c16="http://schemas.microsoft.com/office/drawing/2014/chart" uri="{C3380CC4-5D6E-409C-BE32-E72D297353CC}">
              <c16:uniqueId val="{00000003-70CA-406C-BFD4-0E23DCD5CCA0}"/>
            </c:ext>
          </c:extLst>
        </c:ser>
        <c:ser>
          <c:idx val="4"/>
          <c:order val="4"/>
          <c:tx>
            <c:v>2023</c:v>
          </c:tx>
          <c:invertIfNegative val="0"/>
          <c:val>
            <c:numRef>
              <c:f>'10.4'!$B$20:$E$20</c:f>
              <c:numCache>
                <c:formatCode>#,##0.0</c:formatCode>
                <c:ptCount val="4"/>
                <c:pt idx="0">
                  <c:v>12290.705320999999</c:v>
                </c:pt>
              </c:numCache>
            </c:numRef>
          </c:val>
          <c:extLst>
            <c:ext xmlns:c16="http://schemas.microsoft.com/office/drawing/2014/chart" uri="{C3380CC4-5D6E-409C-BE32-E72D297353CC}">
              <c16:uniqueId val="{00000000-8D87-4631-B511-34DA7A27AA30}"/>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valAx>
    </c:plotArea>
    <c:legend>
      <c:legendPos val="b"/>
      <c:layout>
        <c:manualLayout>
          <c:xMode val="edge"/>
          <c:yMode val="edge"/>
          <c:x val="7.9452310597542715E-3"/>
          <c:y val="0.8582905802054891"/>
          <c:w val="0.58250319029519038"/>
          <c:h val="0.1144346821958731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a:t>
            </a:r>
            <a:r>
              <a:rPr lang="cs-CZ" sz="1000" baseline="0">
                <a:solidFill>
                  <a:schemeClr val="tx2"/>
                </a:solidFill>
              </a:rPr>
              <a:t> Obchod, služby, školství</a:t>
            </a:r>
            <a:r>
              <a:rPr lang="cs-CZ" sz="1000">
                <a:solidFill>
                  <a:schemeClr val="tx2"/>
                </a:solidFill>
              </a:rPr>
              <a:t> (TJ)</a:t>
            </a: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'10.4'!$B$13</c:f>
              <c:strCache>
                <c:ptCount val="1"/>
                <c:pt idx="0">
                  <c:v>2019</c:v>
                </c:pt>
              </c:strCache>
            </c:strRef>
          </c:tx>
          <c:spPr>
            <a:solidFill>
              <a:schemeClr val="accent1"/>
            </a:solidFill>
          </c:spPr>
          <c:invertIfNegative val="0"/>
          <c:cat>
            <c:strRef>
              <c:f>'10.4'!$B$4:$E$4</c:f>
              <c:strCache>
                <c:ptCount val="4"/>
                <c:pt idx="0">
                  <c:v>I. čtvrtletí</c:v>
                </c:pt>
                <c:pt idx="1">
                  <c:v>II. čtvrtletí</c:v>
                </c:pt>
                <c:pt idx="2">
                  <c:v>III. čtvrtletí</c:v>
                </c:pt>
                <c:pt idx="3">
                  <c:v>IV. čtvrtletí</c:v>
                </c:pt>
              </c:strCache>
            </c:strRef>
          </c:cat>
          <c:val>
            <c:numRef>
              <c:f>'10.4'!$B$27:$E$27</c:f>
              <c:numCache>
                <c:formatCode>#,##0.0</c:formatCode>
                <c:ptCount val="4"/>
                <c:pt idx="0">
                  <c:v>8000.2277954508227</c:v>
                </c:pt>
                <c:pt idx="1">
                  <c:v>2947.9774611584162</c:v>
                </c:pt>
                <c:pt idx="2">
                  <c:v>1375.0624167794851</c:v>
                </c:pt>
                <c:pt idx="3">
                  <c:v>6345.6836996429729</c:v>
                </c:pt>
              </c:numCache>
            </c:numRef>
          </c:val>
          <c:extLst>
            <c:ext xmlns:c16="http://schemas.microsoft.com/office/drawing/2014/chart" uri="{C3380CC4-5D6E-409C-BE32-E72D297353CC}">
              <c16:uniqueId val="{00000000-591E-4E45-A454-51DA36F9030F}"/>
            </c:ext>
          </c:extLst>
        </c:ser>
        <c:ser>
          <c:idx val="0"/>
          <c:order val="1"/>
          <c:tx>
            <c:strRef>
              <c:f>'10.4'!$C$13</c:f>
              <c:strCache>
                <c:ptCount val="1"/>
                <c:pt idx="0">
                  <c:v>2020</c:v>
                </c:pt>
              </c:strCache>
            </c:strRef>
          </c:tx>
          <c:spPr>
            <a:solidFill>
              <a:schemeClr val="accent6"/>
            </a:solidFill>
          </c:spPr>
          <c:invertIfNegative val="0"/>
          <c:cat>
            <c:strRef>
              <c:f>'10.4'!$B$4:$E$4</c:f>
              <c:strCache>
                <c:ptCount val="4"/>
                <c:pt idx="0">
                  <c:v>I. čtvrtletí</c:v>
                </c:pt>
                <c:pt idx="1">
                  <c:v>II. čtvrtletí</c:v>
                </c:pt>
                <c:pt idx="2">
                  <c:v>III. čtvrtletí</c:v>
                </c:pt>
                <c:pt idx="3">
                  <c:v>IV. čtvrtletí</c:v>
                </c:pt>
              </c:strCache>
            </c:strRef>
          </c:cat>
          <c:val>
            <c:numRef>
              <c:f>'10.4'!$B$28:$E$28</c:f>
              <c:numCache>
                <c:formatCode>#,##0.0</c:formatCode>
                <c:ptCount val="4"/>
                <c:pt idx="0">
                  <c:v>7761.4412209729589</c:v>
                </c:pt>
                <c:pt idx="1">
                  <c:v>2666.4454051244275</c:v>
                </c:pt>
                <c:pt idx="2">
                  <c:v>1502.5578261458868</c:v>
                </c:pt>
                <c:pt idx="3">
                  <c:v>6727.5190452424795</c:v>
                </c:pt>
              </c:numCache>
            </c:numRef>
          </c:val>
          <c:extLst>
            <c:ext xmlns:c16="http://schemas.microsoft.com/office/drawing/2014/chart" uri="{C3380CC4-5D6E-409C-BE32-E72D297353CC}">
              <c16:uniqueId val="{00000001-591E-4E45-A454-51DA36F9030F}"/>
            </c:ext>
          </c:extLst>
        </c:ser>
        <c:ser>
          <c:idx val="1"/>
          <c:order val="2"/>
          <c:tx>
            <c:strRef>
              <c:f>'10.4'!$D$13</c:f>
              <c:strCache>
                <c:ptCount val="1"/>
                <c:pt idx="0">
                  <c:v>2021</c:v>
                </c:pt>
              </c:strCache>
            </c:strRef>
          </c:tx>
          <c:spPr>
            <a:solidFill>
              <a:srgbClr val="F0948F"/>
            </a:solidFill>
          </c:spPr>
          <c:invertIfNegative val="0"/>
          <c:cat>
            <c:strRef>
              <c:f>'10.4'!$B$4:$E$4</c:f>
              <c:strCache>
                <c:ptCount val="4"/>
                <c:pt idx="0">
                  <c:v>I. čtvrtletí</c:v>
                </c:pt>
                <c:pt idx="1">
                  <c:v>II. čtvrtletí</c:v>
                </c:pt>
                <c:pt idx="2">
                  <c:v>III. čtvrtletí</c:v>
                </c:pt>
                <c:pt idx="3">
                  <c:v>IV. čtvrtletí</c:v>
                </c:pt>
              </c:strCache>
            </c:strRef>
          </c:cat>
          <c:val>
            <c:numRef>
              <c:f>'10.4'!$B$29:$E$29</c:f>
              <c:numCache>
                <c:formatCode>#,##0.0</c:formatCode>
                <c:ptCount val="4"/>
                <c:pt idx="0">
                  <c:v>8891.9809219999988</c:v>
                </c:pt>
                <c:pt idx="1">
                  <c:v>3340.5134649999991</c:v>
                </c:pt>
                <c:pt idx="2">
                  <c:v>1333.2217679999999</c:v>
                </c:pt>
                <c:pt idx="3">
                  <c:v>6446.5769939999973</c:v>
                </c:pt>
              </c:numCache>
            </c:numRef>
          </c:val>
          <c:extLst>
            <c:ext xmlns:c16="http://schemas.microsoft.com/office/drawing/2014/chart" uri="{C3380CC4-5D6E-409C-BE32-E72D297353CC}">
              <c16:uniqueId val="{00000002-591E-4E45-A454-51DA36F9030F}"/>
            </c:ext>
          </c:extLst>
        </c:ser>
        <c:ser>
          <c:idx val="3"/>
          <c:order val="3"/>
          <c:tx>
            <c:strRef>
              <c:f>'10.4'!$E$13</c:f>
              <c:strCache>
                <c:ptCount val="1"/>
                <c:pt idx="0">
                  <c:v>2022</c:v>
                </c:pt>
              </c:strCache>
            </c:strRef>
          </c:tx>
          <c:invertIfNegative val="0"/>
          <c:cat>
            <c:strRef>
              <c:f>'10.4'!$B$4:$E$4</c:f>
              <c:strCache>
                <c:ptCount val="4"/>
                <c:pt idx="0">
                  <c:v>I. čtvrtletí</c:v>
                </c:pt>
                <c:pt idx="1">
                  <c:v>II. čtvrtletí</c:v>
                </c:pt>
                <c:pt idx="2">
                  <c:v>III. čtvrtletí</c:v>
                </c:pt>
                <c:pt idx="3">
                  <c:v>IV. čtvrtletí</c:v>
                </c:pt>
              </c:strCache>
            </c:strRef>
          </c:cat>
          <c:val>
            <c:numRef>
              <c:f>'10.4'!$B$30:$E$30</c:f>
              <c:numCache>
                <c:formatCode>#,##0.0</c:formatCode>
                <c:ptCount val="4"/>
                <c:pt idx="0">
                  <c:v>7390.9582169999985</c:v>
                </c:pt>
                <c:pt idx="1">
                  <c:v>2754.0628879999995</c:v>
                </c:pt>
                <c:pt idx="2">
                  <c:v>1384.4316569999996</c:v>
                </c:pt>
                <c:pt idx="3">
                  <c:v>5576.0934020000022</c:v>
                </c:pt>
              </c:numCache>
            </c:numRef>
          </c:val>
          <c:extLst>
            <c:ext xmlns:c16="http://schemas.microsoft.com/office/drawing/2014/chart" uri="{C3380CC4-5D6E-409C-BE32-E72D297353CC}">
              <c16:uniqueId val="{00000003-591E-4E45-A454-51DA36F9030F}"/>
            </c:ext>
          </c:extLst>
        </c:ser>
        <c:ser>
          <c:idx val="4"/>
          <c:order val="4"/>
          <c:tx>
            <c:v>2023</c:v>
          </c:tx>
          <c:invertIfNegative val="0"/>
          <c:val>
            <c:numRef>
              <c:f>'10.4'!$B$31:$E$31</c:f>
              <c:numCache>
                <c:formatCode>#,##0.0</c:formatCode>
                <c:ptCount val="4"/>
                <c:pt idx="0">
                  <c:v>6688.1833700000007</c:v>
                </c:pt>
              </c:numCache>
            </c:numRef>
          </c:val>
          <c:extLst>
            <c:ext xmlns:c16="http://schemas.microsoft.com/office/drawing/2014/chart" uri="{C3380CC4-5D6E-409C-BE32-E72D297353CC}">
              <c16:uniqueId val="{00000000-2B1D-4211-B315-4EA41E46808E}"/>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majorUnit val="2000"/>
      </c:valAx>
    </c:plotArea>
    <c:legend>
      <c:legendPos val="b"/>
      <c:layout>
        <c:manualLayout>
          <c:xMode val="edge"/>
          <c:yMode val="edge"/>
          <c:x val="7.9452310597542715E-3"/>
          <c:y val="0.8582905802054891"/>
          <c:w val="0.57287915510226251"/>
          <c:h val="0.1144346821958731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187-42F8-8135-75264A0C357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187-42F8-8135-75264A0C357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187-42F8-8135-75264A0C357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187-42F8-8135-75264A0C357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187-42F8-8135-75264A0C357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187-42F8-8135-75264A0C357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187-42F8-8135-75264A0C357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187-42F8-8135-75264A0C357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187-42F8-8135-75264A0C357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187-42F8-8135-75264A0C357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187-42F8-8135-75264A0C357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187-42F8-8135-75264A0C357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187-42F8-8135-75264A0C357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187-42F8-8135-75264A0C357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187-42F8-8135-75264A0C357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B187-42F8-8135-75264A0C357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sz="1000">
                <a:solidFill>
                  <a:schemeClr val="tx2"/>
                </a:solidFill>
              </a:rPr>
              <a:t>Podíl kategori</a:t>
            </a:r>
            <a:r>
              <a:rPr lang="cs-CZ" sz="1000">
                <a:solidFill>
                  <a:schemeClr val="tx2"/>
                </a:solidFill>
              </a:rPr>
              <a:t>í</a:t>
            </a:r>
            <a:r>
              <a:rPr lang="en-US" sz="1000">
                <a:solidFill>
                  <a:schemeClr val="tx2"/>
                </a:solidFill>
              </a:rPr>
              <a:t> </a:t>
            </a:r>
            <a:r>
              <a:rPr lang="cs-CZ" sz="1000">
                <a:solidFill>
                  <a:schemeClr val="tx2"/>
                </a:solidFill>
              </a:rPr>
              <a:t>uhlí</a:t>
            </a:r>
            <a:r>
              <a:rPr lang="en-US" sz="1000">
                <a:solidFill>
                  <a:schemeClr val="tx2"/>
                </a:solidFill>
              </a:rPr>
              <a:t> na</a:t>
            </a:r>
            <a:endParaRPr lang="cs-CZ" sz="1000">
              <a:solidFill>
                <a:schemeClr val="tx2"/>
              </a:solidFill>
            </a:endParaRPr>
          </a:p>
          <a:p>
            <a:pPr algn="l">
              <a:defRPr/>
            </a:pPr>
            <a:r>
              <a:rPr lang="cs-CZ" sz="1000">
                <a:solidFill>
                  <a:schemeClr val="tx2"/>
                </a:solidFill>
              </a:rPr>
              <a:t>dodávkách tepla</a:t>
            </a:r>
            <a:endParaRPr lang="en-US" sz="1000">
              <a:solidFill>
                <a:schemeClr val="tx2"/>
              </a:solidFill>
            </a:endParaRPr>
          </a:p>
        </c:rich>
      </c:tx>
      <c:layout>
        <c:manualLayout>
          <c:xMode val="edge"/>
          <c:yMode val="edge"/>
          <c:x val="2.4691358024691384E-3"/>
          <c:y val="1.7779851834568046E-2"/>
        </c:manualLayout>
      </c:layout>
      <c:overlay val="0"/>
    </c:title>
    <c:autoTitleDeleted val="0"/>
    <c:plotArea>
      <c:layout>
        <c:manualLayout>
          <c:layoutTarget val="inner"/>
          <c:xMode val="edge"/>
          <c:yMode val="edge"/>
          <c:x val="0.12621522309711286"/>
          <c:y val="0.35023783646646156"/>
          <c:w val="0.50809669843901084"/>
          <c:h val="0.5238777279838471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4-3BE2-448C-9EA2-7552889CB878}"/>
              </c:ext>
            </c:extLst>
          </c:dPt>
          <c:dPt>
            <c:idx val="1"/>
            <c:bubble3D val="0"/>
            <c:spPr>
              <a:solidFill>
                <a:schemeClr val="accent2"/>
              </a:solidFill>
            </c:spPr>
            <c:extLst>
              <c:ext xmlns:c16="http://schemas.microsoft.com/office/drawing/2014/chart" uri="{C3380CC4-5D6E-409C-BE32-E72D297353CC}">
                <c16:uniqueId val="{00000001-3BE2-448C-9EA2-7552889CB878}"/>
              </c:ext>
            </c:extLst>
          </c:dPt>
          <c:dPt>
            <c:idx val="2"/>
            <c:bubble3D val="0"/>
            <c:spPr>
              <a:solidFill>
                <a:schemeClr val="accent3"/>
              </a:solidFill>
            </c:spPr>
            <c:extLst>
              <c:ext xmlns:c16="http://schemas.microsoft.com/office/drawing/2014/chart" uri="{C3380CC4-5D6E-409C-BE32-E72D297353CC}">
                <c16:uniqueId val="{00000005-3BE2-448C-9EA2-7552889CB878}"/>
              </c:ext>
            </c:extLst>
          </c:dPt>
          <c:dPt>
            <c:idx val="3"/>
            <c:bubble3D val="0"/>
            <c:spPr>
              <a:solidFill>
                <a:schemeClr val="accent4"/>
              </a:solidFill>
            </c:spPr>
            <c:extLst>
              <c:ext xmlns:c16="http://schemas.microsoft.com/office/drawing/2014/chart" uri="{C3380CC4-5D6E-409C-BE32-E72D297353CC}">
                <c16:uniqueId val="{00000004-34EE-4F56-8A11-458BF592EEC9}"/>
              </c:ext>
            </c:extLst>
          </c:dPt>
          <c:dPt>
            <c:idx val="4"/>
            <c:bubble3D val="0"/>
            <c:spPr>
              <a:solidFill>
                <a:schemeClr val="accent5"/>
              </a:solidFill>
            </c:spPr>
            <c:extLst>
              <c:ext xmlns:c16="http://schemas.microsoft.com/office/drawing/2014/chart" uri="{C3380CC4-5D6E-409C-BE32-E72D297353CC}">
                <c16:uniqueId val="{00000003-3BE2-448C-9EA2-7552889CB878}"/>
              </c:ext>
            </c:extLst>
          </c:dPt>
          <c:dPt>
            <c:idx val="5"/>
            <c:bubble3D val="0"/>
            <c:spPr>
              <a:solidFill>
                <a:schemeClr val="accent6"/>
              </a:solidFill>
            </c:spPr>
            <c:extLst>
              <c:ext xmlns:c16="http://schemas.microsoft.com/office/drawing/2014/chart" uri="{C3380CC4-5D6E-409C-BE32-E72D297353CC}">
                <c16:uniqueId val="{00000006-3BE2-448C-9EA2-7552889CB878}"/>
              </c:ext>
            </c:extLst>
          </c:dPt>
          <c:dPt>
            <c:idx val="6"/>
            <c:bubble3D val="0"/>
            <c:spPr>
              <a:solidFill>
                <a:srgbClr val="F0948F"/>
              </a:solidFill>
            </c:spPr>
            <c:extLst>
              <c:ext xmlns:c16="http://schemas.microsoft.com/office/drawing/2014/chart" uri="{C3380CC4-5D6E-409C-BE32-E72D297353CC}">
                <c16:uniqueId val="{00000007-3BE2-448C-9EA2-7552889CB878}"/>
              </c:ext>
            </c:extLst>
          </c:dPt>
          <c:dPt>
            <c:idx val="7"/>
            <c:bubble3D val="0"/>
            <c:spPr>
              <a:solidFill>
                <a:srgbClr val="F7C9C7"/>
              </a:solidFill>
            </c:spPr>
            <c:extLst>
              <c:ext xmlns:c16="http://schemas.microsoft.com/office/drawing/2014/chart" uri="{C3380CC4-5D6E-409C-BE32-E72D297353CC}">
                <c16:uniqueId val="{00000008-3BE2-448C-9EA2-7552889CB878}"/>
              </c:ext>
            </c:extLst>
          </c:dPt>
          <c:dLbls>
            <c:dLbl>
              <c:idx val="0"/>
              <c:layout>
                <c:manualLayout>
                  <c:x val="0.18426345144356954"/>
                  <c:y val="-9.8208651061692381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layout>
                    <c:manualLayout>
                      <c:w val="0.19107666229221343"/>
                      <c:h val="0.10499673561665142"/>
                    </c:manualLayout>
                  </c15:layout>
                </c:ext>
                <c:ext xmlns:c16="http://schemas.microsoft.com/office/drawing/2014/chart" uri="{C3380CC4-5D6E-409C-BE32-E72D297353CC}">
                  <c16:uniqueId val="{00000004-3BE2-448C-9EA2-7552889CB878}"/>
                </c:ext>
              </c:extLst>
            </c:dLbl>
            <c:dLbl>
              <c:idx val="2"/>
              <c:delete val="1"/>
              <c:extLst>
                <c:ext xmlns:c15="http://schemas.microsoft.com/office/drawing/2012/chart" uri="{CE6537A1-D6FC-4f65-9D91-7224C49458BB}"/>
                <c:ext xmlns:c16="http://schemas.microsoft.com/office/drawing/2014/chart" uri="{C3380CC4-5D6E-409C-BE32-E72D297353CC}">
                  <c16:uniqueId val="{00000005-3BE2-448C-9EA2-7552889CB878}"/>
                </c:ext>
              </c:extLst>
            </c:dLbl>
            <c:dLbl>
              <c:idx val="3"/>
              <c:tx>
                <c:rich>
                  <a:bodyPr/>
                  <a:lstStyle/>
                  <a:p>
                    <a:pPr algn="ctr" rtl="0">
                      <a:defRPr sz="900">
                        <a:solidFill>
                          <a:schemeClr val="bg1"/>
                        </a:solidFill>
                      </a:defRPr>
                    </a:pPr>
                    <a:r>
                      <a:rPr lang="en-US" sz="900">
                        <a:solidFill>
                          <a:schemeClr val="bg1"/>
                        </a:solidFill>
                      </a:rPr>
                      <a:t>7%</a:t>
                    </a:r>
                  </a:p>
                </c:rich>
              </c:tx>
              <c:spPr>
                <a:noFill/>
                <a:ln>
                  <a:noFill/>
                </a:ln>
                <a:effectLst/>
              </c:sp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4EE-4F56-8A11-458BF592EEC9}"/>
                </c:ext>
              </c:extLst>
            </c:dLbl>
            <c:dLbl>
              <c:idx val="5"/>
              <c:delete val="1"/>
              <c:extLst>
                <c:ext xmlns:c15="http://schemas.microsoft.com/office/drawing/2012/chart" uri="{CE6537A1-D6FC-4f65-9D91-7224C49458BB}"/>
                <c:ext xmlns:c16="http://schemas.microsoft.com/office/drawing/2014/chart" uri="{C3380CC4-5D6E-409C-BE32-E72D297353CC}">
                  <c16:uniqueId val="{00000006-3BE2-448C-9EA2-7552889CB878}"/>
                </c:ext>
              </c:extLst>
            </c:dLbl>
            <c:dLbl>
              <c:idx val="6"/>
              <c:delete val="1"/>
              <c:extLst>
                <c:ext xmlns:c15="http://schemas.microsoft.com/office/drawing/2012/chart" uri="{CE6537A1-D6FC-4f65-9D91-7224C49458BB}"/>
                <c:ext xmlns:c16="http://schemas.microsoft.com/office/drawing/2014/chart" uri="{C3380CC4-5D6E-409C-BE32-E72D297353CC}">
                  <c16:uniqueId val="{00000007-3BE2-448C-9EA2-7552889CB878}"/>
                </c:ext>
              </c:extLst>
            </c:dLbl>
            <c:dLbl>
              <c:idx val="7"/>
              <c:delete val="1"/>
              <c:extLst>
                <c:ext xmlns:c15="http://schemas.microsoft.com/office/drawing/2012/chart" uri="{CE6537A1-D6FC-4f65-9D91-7224C49458BB}"/>
                <c:ext xmlns:c16="http://schemas.microsoft.com/office/drawing/2014/chart" uri="{C3380CC4-5D6E-409C-BE32-E72D297353CC}">
                  <c16:uniqueId val="{00000008-3BE2-448C-9EA2-7552889CB878}"/>
                </c:ext>
              </c:extLst>
            </c:dLbl>
            <c:spPr>
              <a:noFill/>
              <a:ln>
                <a:noFill/>
              </a:ln>
              <a:effectLst/>
            </c:spPr>
            <c:txPr>
              <a:bodyPr wrap="square" lIns="38100" tIns="19050" rIns="38100" bIns="19050" anchor="ctr">
                <a:spAutoFit/>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'5.4'!$A$7:$A$14</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'5.4'!$E$7:$E$14</c:f>
              <c:numCache>
                <c:formatCode>0%</c:formatCode>
                <c:ptCount val="8"/>
                <c:pt idx="0">
                  <c:v>6.0728919357942246E-3</c:v>
                </c:pt>
                <c:pt idx="1">
                  <c:v>0.17904002640833031</c:v>
                </c:pt>
                <c:pt idx="2">
                  <c:v>1.3785287755501457E-4</c:v>
                </c:pt>
                <c:pt idx="3">
                  <c:v>6.4200172919468917E-2</c:v>
                </c:pt>
                <c:pt idx="4">
                  <c:v>0.75054905585885145</c:v>
                </c:pt>
                <c:pt idx="5">
                  <c:v>0</c:v>
                </c:pt>
                <c:pt idx="6">
                  <c:v>0</c:v>
                </c:pt>
                <c:pt idx="7">
                  <c:v>0</c:v>
                </c:pt>
              </c:numCache>
            </c:numRef>
          </c:val>
          <c:extLst>
            <c:ext xmlns:c16="http://schemas.microsoft.com/office/drawing/2014/chart" uri="{C3380CC4-5D6E-409C-BE32-E72D297353CC}">
              <c16:uniqueId val="{00000009-3BE2-448C-9EA2-7552889CB878}"/>
            </c:ext>
          </c:extLst>
        </c:ser>
        <c:dLbls>
          <c:showLegendKey val="0"/>
          <c:showVal val="0"/>
          <c:showCatName val="0"/>
          <c:showSerName val="0"/>
          <c:showPercent val="1"/>
          <c:showBubbleSize val="0"/>
          <c:showLeaderLines val="1"/>
        </c:dLbls>
        <c:firstSliceAng val="43"/>
        <c:holeSize val="50"/>
      </c:doughnutChart>
    </c:plotArea>
    <c:plotVisOnly val="1"/>
    <c:dispBlanksAs val="gap"/>
    <c:showDLblsOverMax val="0"/>
  </c:chart>
  <c:spPr>
    <a:ln>
      <a:noFill/>
    </a:ln>
  </c:spPr>
  <c:txPr>
    <a:bodyPr/>
    <a:lstStyle/>
    <a:p>
      <a:pPr>
        <a:defRPr sz="1050"/>
      </a:pPr>
      <a:endParaRPr lang="cs-CZ"/>
    </a:p>
  </c:tx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Bilance tepla (TJ)</a:t>
            </a:r>
          </a:p>
        </c:rich>
      </c:tx>
      <c:layout>
        <c:manualLayout>
          <c:xMode val="edge"/>
          <c:yMode val="edge"/>
          <c:x val="6.4524454768356972E-5"/>
          <c:y val="2.3691377830839831E-2"/>
        </c:manualLayout>
      </c:layout>
      <c:overlay val="0"/>
    </c:title>
    <c:autoTitleDeleted val="0"/>
    <c:plotArea>
      <c:layout>
        <c:manualLayout>
          <c:layoutTarget val="inner"/>
          <c:xMode val="edge"/>
          <c:yMode val="edge"/>
          <c:x val="5.131015127174144E-2"/>
          <c:y val="0.11527845141712992"/>
          <c:w val="0.92804202320238427"/>
          <c:h val="0.79793213446256017"/>
        </c:manualLayout>
      </c:layout>
      <c:barChart>
        <c:barDir val="col"/>
        <c:grouping val="stacked"/>
        <c:varyColors val="0"/>
        <c:ser>
          <c:idx val="0"/>
          <c:order val="0"/>
          <c:tx>
            <c:strRef>
              <c:f>'3'!$A$18</c:f>
              <c:strCache>
                <c:ptCount val="1"/>
                <c:pt idx="0">
                  <c:v>Výroba tepla brutto</c:v>
                </c:pt>
              </c:strCache>
            </c:strRef>
          </c:tx>
          <c:spPr>
            <a:solidFill>
              <a:srgbClr val="233060"/>
            </a:solidFill>
          </c:spPr>
          <c:invertIfNegative val="0"/>
          <c:val>
            <c:numRef>
              <c:f>'3'!$B$18:$M$18</c:f>
              <c:numCache>
                <c:formatCode>#,##0.0</c:formatCode>
                <c:ptCount val="12"/>
                <c:pt idx="0">
                  <c:v>17136.963942492996</c:v>
                </c:pt>
                <c:pt idx="1">
                  <c:v>15604.41231512989</c:v>
                </c:pt>
                <c:pt idx="2">
                  <c:v>14941.836596586254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7F0-43A7-BC01-5C4DC9758F47}"/>
            </c:ext>
          </c:extLst>
        </c:ser>
        <c:ser>
          <c:idx val="1"/>
          <c:order val="1"/>
          <c:tx>
            <c:strRef>
              <c:f>'3'!$A$19</c:f>
              <c:strCache>
                <c:ptCount val="1"/>
                <c:pt idx="0">
                  <c:v>Technologická vlastní spotřeba tepla </c:v>
                </c:pt>
              </c:strCache>
            </c:strRef>
          </c:tx>
          <c:spPr>
            <a:solidFill>
              <a:srgbClr val="596387"/>
            </a:solidFill>
          </c:spPr>
          <c:invertIfNegative val="0"/>
          <c:val>
            <c:numRef>
              <c:f>'3'!$B$19:$M$19</c:f>
              <c:numCache>
                <c:formatCode>#,##0.0</c:formatCode>
                <c:ptCount val="12"/>
                <c:pt idx="0">
                  <c:v>-833.89475000000016</c:v>
                </c:pt>
                <c:pt idx="1">
                  <c:v>-720.55907499999967</c:v>
                </c:pt>
                <c:pt idx="2">
                  <c:v>-796.89497100000074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17F0-43A7-BC01-5C4DC9758F47}"/>
            </c:ext>
          </c:extLst>
        </c:ser>
        <c:ser>
          <c:idx val="2"/>
          <c:order val="2"/>
          <c:tx>
            <c:strRef>
              <c:f>'3'!$A$20</c:f>
              <c:strCache>
                <c:ptCount val="1"/>
                <c:pt idx="0">
                  <c:v>Ztráty</c:v>
                </c:pt>
              </c:strCache>
            </c:strRef>
          </c:tx>
          <c:spPr>
            <a:solidFill>
              <a:srgbClr val="9196B0"/>
            </a:solidFill>
          </c:spPr>
          <c:invertIfNegative val="0"/>
          <c:val>
            <c:numRef>
              <c:f>'3'!$B$20:$M$20</c:f>
              <c:numCache>
                <c:formatCode>#,##0.0</c:formatCode>
                <c:ptCount val="12"/>
                <c:pt idx="0">
                  <c:v>-1297.3521756115099</c:v>
                </c:pt>
                <c:pt idx="1">
                  <c:v>-1171.5366145900389</c:v>
                </c:pt>
                <c:pt idx="2">
                  <c:v>-1169.3132527624584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17F0-43A7-BC01-5C4DC9758F47}"/>
            </c:ext>
          </c:extLst>
        </c:ser>
        <c:ser>
          <c:idx val="3"/>
          <c:order val="3"/>
          <c:tx>
            <c:strRef>
              <c:f>'3'!$A$21</c:f>
              <c:strCache>
                <c:ptCount val="1"/>
                <c:pt idx="0">
                  <c:v>Vlastní spotřeba tepla</c:v>
                </c:pt>
              </c:strCache>
            </c:strRef>
          </c:tx>
          <c:spPr>
            <a:solidFill>
              <a:srgbClr val="C7CCD6"/>
            </a:solidFill>
          </c:spPr>
          <c:invertIfNegative val="0"/>
          <c:val>
            <c:numRef>
              <c:f>'3'!$B$21:$M$21</c:f>
              <c:numCache>
                <c:formatCode>#,##0.0</c:formatCode>
                <c:ptCount val="12"/>
                <c:pt idx="0">
                  <c:v>-4523.2605056460088</c:v>
                </c:pt>
                <c:pt idx="1">
                  <c:v>-3720.2728821388059</c:v>
                </c:pt>
                <c:pt idx="2">
                  <c:v>-3960.2042251840303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17F0-43A7-BC01-5C4DC9758F47}"/>
            </c:ext>
          </c:extLst>
        </c:ser>
        <c:ser>
          <c:idx val="4"/>
          <c:order val="4"/>
          <c:tx>
            <c:strRef>
              <c:f>'3'!$A$22</c:f>
              <c:strCache>
                <c:ptCount val="1"/>
                <c:pt idx="0">
                  <c:v>Dodávky tepla</c:v>
                </c:pt>
              </c:strCache>
            </c:strRef>
          </c:tx>
          <c:spPr>
            <a:solidFill>
              <a:srgbClr val="DF2B20"/>
            </a:solidFill>
          </c:spPr>
          <c:invertIfNegative val="0"/>
          <c:val>
            <c:numRef>
              <c:f>'3'!$B$22:$M$22</c:f>
              <c:numCache>
                <c:formatCode>#,##0.0</c:formatCode>
                <c:ptCount val="12"/>
                <c:pt idx="0">
                  <c:v>-10458.850578235477</c:v>
                </c:pt>
                <c:pt idx="1">
                  <c:v>-9970.0383604010458</c:v>
                </c:pt>
                <c:pt idx="2">
                  <c:v>-8998.6064856397643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17F0-43A7-BC01-5C4DC9758F47}"/>
            </c:ext>
          </c:extLst>
        </c:ser>
        <c:ser>
          <c:idx val="5"/>
          <c:order val="5"/>
          <c:tx>
            <c:strRef>
              <c:f>'3'!$A$23</c:f>
              <c:strCache>
                <c:ptCount val="1"/>
                <c:pt idx="0">
                  <c:v>Bilanční rozdíl</c:v>
                </c:pt>
              </c:strCache>
            </c:strRef>
          </c:tx>
          <c:invertIfNegative val="0"/>
          <c:val>
            <c:numRef>
              <c:f>'3'!$B$23:$M$23</c:f>
              <c:numCache>
                <c:formatCode>#,##0.0</c:formatCode>
                <c:ptCount val="12"/>
                <c:pt idx="0">
                  <c:v>-23.605933000000732</c:v>
                </c:pt>
                <c:pt idx="1">
                  <c:v>-22.005382999999711</c:v>
                </c:pt>
                <c:pt idx="2">
                  <c:v>-16.817661999999473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17F0-43A7-BC01-5C4DC9758F47}"/>
            </c:ext>
          </c:extLst>
        </c:ser>
        <c:dLbls>
          <c:showLegendKey val="0"/>
          <c:showVal val="0"/>
          <c:showCatName val="0"/>
          <c:showSerName val="0"/>
          <c:showPercent val="0"/>
          <c:showBubbleSize val="0"/>
        </c:dLbls>
        <c:gapWidth val="50"/>
        <c:overlap val="100"/>
        <c:axId val="222155136"/>
        <c:axId val="222156672"/>
      </c:barChart>
      <c:catAx>
        <c:axId val="222155136"/>
        <c:scaling>
          <c:orientation val="minMax"/>
        </c:scaling>
        <c:delete val="0"/>
        <c:axPos val="b"/>
        <c:majorTickMark val="none"/>
        <c:minorTickMark val="none"/>
        <c:tickLblPos val="low"/>
        <c:txPr>
          <a:bodyPr/>
          <a:lstStyle/>
          <a:p>
            <a:pPr>
              <a:defRPr sz="900"/>
            </a:pPr>
            <a:endParaRPr lang="cs-CZ"/>
          </a:p>
        </c:txPr>
        <c:crossAx val="222156672"/>
        <c:crosses val="autoZero"/>
        <c:auto val="1"/>
        <c:lblAlgn val="ctr"/>
        <c:lblOffset val="100"/>
        <c:noMultiLvlLbl val="0"/>
      </c:catAx>
      <c:valAx>
        <c:axId val="222156672"/>
        <c:scaling>
          <c:orientation val="minMax"/>
          <c:max val="20000"/>
          <c:min val="-20000"/>
        </c:scaling>
        <c:delete val="0"/>
        <c:axPos val="l"/>
        <c:majorGridlines/>
        <c:numFmt formatCode="#,##0" sourceLinked="0"/>
        <c:majorTickMark val="out"/>
        <c:minorTickMark val="none"/>
        <c:tickLblPos val="nextTo"/>
        <c:spPr>
          <a:ln>
            <a:noFill/>
          </a:ln>
        </c:spPr>
        <c:txPr>
          <a:bodyPr/>
          <a:lstStyle/>
          <a:p>
            <a:pPr>
              <a:defRPr sz="900"/>
            </a:pPr>
            <a:endParaRPr lang="cs-CZ"/>
          </a:p>
        </c:txPr>
        <c:crossAx val="22215513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z uhlí (TJ)</a:t>
            </a:r>
            <a:endParaRPr lang="en-US" sz="1000">
              <a:solidFill>
                <a:schemeClr val="tx2"/>
              </a:solidFill>
            </a:endParaRPr>
          </a:p>
        </c:rich>
      </c:tx>
      <c:layout>
        <c:manualLayout>
          <c:xMode val="edge"/>
          <c:yMode val="edge"/>
          <c:x val="7.6781249999999983E-3"/>
          <c:y val="1.6919162822606405E-3"/>
        </c:manualLayout>
      </c:layout>
      <c:overlay val="0"/>
    </c:title>
    <c:autoTitleDeleted val="0"/>
    <c:plotArea>
      <c:layout/>
      <c:barChart>
        <c:barDir val="col"/>
        <c:grouping val="stacked"/>
        <c:varyColors val="0"/>
        <c:ser>
          <c:idx val="0"/>
          <c:order val="0"/>
          <c:tx>
            <c:strRef>
              <c:f>'5.4'!$A$7</c:f>
              <c:strCache>
                <c:ptCount val="1"/>
                <c:pt idx="0">
                  <c:v>Černé uhlí tříděné</c:v>
                </c:pt>
              </c:strCache>
            </c:strRef>
          </c:tx>
          <c:invertIfNegative val="0"/>
          <c:dPt>
            <c:idx val="1"/>
            <c:invertIfNegative val="0"/>
            <c:bubble3D val="0"/>
            <c:explosion val="51"/>
            <c:extLst>
              <c:ext xmlns:c16="http://schemas.microsoft.com/office/drawing/2014/chart" uri="{C3380CC4-5D6E-409C-BE32-E72D297353CC}">
                <c16:uniqueId val="{00000000-1AED-4DA8-87E2-E2B58DBE8113}"/>
              </c:ext>
            </c:extLst>
          </c:dPt>
          <c:dPt>
            <c:idx val="3"/>
            <c:invertIfNegative val="0"/>
            <c:bubble3D val="0"/>
            <c:explosion val="52"/>
            <c:extLst>
              <c:ext xmlns:c16="http://schemas.microsoft.com/office/drawing/2014/chart" uri="{C3380CC4-5D6E-409C-BE32-E72D297353CC}">
                <c16:uniqueId val="{00000001-1AED-4DA8-87E2-E2B58DBE8113}"/>
              </c:ext>
            </c:extLst>
          </c:dPt>
          <c:dPt>
            <c:idx val="4"/>
            <c:invertIfNegative val="0"/>
            <c:bubble3D val="0"/>
            <c:extLst>
              <c:ext xmlns:c16="http://schemas.microsoft.com/office/drawing/2014/chart" uri="{C3380CC4-5D6E-409C-BE32-E72D297353CC}">
                <c16:uniqueId val="{00000002-1AED-4DA8-87E2-E2B58DBE8113}"/>
              </c:ext>
            </c:extLst>
          </c:dPt>
          <c:dPt>
            <c:idx val="5"/>
            <c:invertIfNegative val="0"/>
            <c:bubble3D val="0"/>
            <c:extLst>
              <c:ext xmlns:c16="http://schemas.microsoft.com/office/drawing/2014/chart" uri="{C3380CC4-5D6E-409C-BE32-E72D297353CC}">
                <c16:uniqueId val="{00000003-1AED-4DA8-87E2-E2B58DBE8113}"/>
              </c:ext>
            </c:extLst>
          </c:dPt>
          <c:dPt>
            <c:idx val="6"/>
            <c:invertIfNegative val="0"/>
            <c:bubble3D val="0"/>
            <c:extLst>
              <c:ext xmlns:c16="http://schemas.microsoft.com/office/drawing/2014/chart" uri="{C3380CC4-5D6E-409C-BE32-E72D297353CC}">
                <c16:uniqueId val="{00000004-1AED-4DA8-87E2-E2B58DBE8113}"/>
              </c:ext>
            </c:extLst>
          </c:dPt>
          <c:dPt>
            <c:idx val="7"/>
            <c:invertIfNegative val="0"/>
            <c:bubble3D val="0"/>
            <c:spPr>
              <a:solidFill>
                <a:srgbClr val="FFC000"/>
              </a:solidFill>
            </c:spPr>
            <c:extLst>
              <c:ext xmlns:c16="http://schemas.microsoft.com/office/drawing/2014/chart" uri="{C3380CC4-5D6E-409C-BE32-E72D297353CC}">
                <c16:uniqueId val="{00000006-1AED-4DA8-87E2-E2B58DBE8113}"/>
              </c:ext>
            </c:extLst>
          </c:dPt>
          <c:cat>
            <c:strRef>
              <c:f>'5.4'!$B$4:$D$4</c:f>
              <c:strCache>
                <c:ptCount val="3"/>
                <c:pt idx="0">
                  <c:v>Leden</c:v>
                </c:pt>
                <c:pt idx="1">
                  <c:v>Únor</c:v>
                </c:pt>
                <c:pt idx="2">
                  <c:v>Březen</c:v>
                </c:pt>
              </c:strCache>
            </c:strRef>
          </c:cat>
          <c:val>
            <c:numRef>
              <c:f>'5.4'!$B$7:$D$7</c:f>
              <c:numCache>
                <c:formatCode>#,##0.0</c:formatCode>
                <c:ptCount val="3"/>
                <c:pt idx="0">
                  <c:v>36116.9</c:v>
                </c:pt>
                <c:pt idx="1">
                  <c:v>40032.07</c:v>
                </c:pt>
                <c:pt idx="2">
                  <c:v>24006.06</c:v>
                </c:pt>
              </c:numCache>
            </c:numRef>
          </c:val>
          <c:extLst>
            <c:ext xmlns:c16="http://schemas.microsoft.com/office/drawing/2014/chart" uri="{C3380CC4-5D6E-409C-BE32-E72D297353CC}">
              <c16:uniqueId val="{00000007-1AED-4DA8-87E2-E2B58DBE8113}"/>
            </c:ext>
          </c:extLst>
        </c:ser>
        <c:ser>
          <c:idx val="1"/>
          <c:order val="1"/>
          <c:tx>
            <c:strRef>
              <c:f>'5.4'!$A$8</c:f>
              <c:strCache>
                <c:ptCount val="1"/>
                <c:pt idx="0">
                  <c:v>Černé uhlí průmyslové</c:v>
                </c:pt>
              </c:strCache>
            </c:strRef>
          </c:tx>
          <c:spPr>
            <a:solidFill>
              <a:schemeClr val="accent2"/>
            </a:solidFill>
          </c:spPr>
          <c:invertIfNegative val="0"/>
          <c:cat>
            <c:strRef>
              <c:f>'5.4'!$B$4:$D$4</c:f>
              <c:strCache>
                <c:ptCount val="3"/>
                <c:pt idx="0">
                  <c:v>Leden</c:v>
                </c:pt>
                <c:pt idx="1">
                  <c:v>Únor</c:v>
                </c:pt>
                <c:pt idx="2">
                  <c:v>Březen</c:v>
                </c:pt>
              </c:strCache>
            </c:strRef>
          </c:cat>
          <c:val>
            <c:numRef>
              <c:f>'5.4'!$B$8:$D$8</c:f>
              <c:numCache>
                <c:formatCode>#,##0.0</c:formatCode>
                <c:ptCount val="3"/>
                <c:pt idx="0">
                  <c:v>1061896.9640000002</c:v>
                </c:pt>
                <c:pt idx="1">
                  <c:v>1009654.5830000001</c:v>
                </c:pt>
                <c:pt idx="2">
                  <c:v>881202.99</c:v>
                </c:pt>
              </c:numCache>
            </c:numRef>
          </c:val>
          <c:extLst>
            <c:ext xmlns:c16="http://schemas.microsoft.com/office/drawing/2014/chart" uri="{C3380CC4-5D6E-409C-BE32-E72D297353CC}">
              <c16:uniqueId val="{00000008-1AED-4DA8-87E2-E2B58DBE8113}"/>
            </c:ext>
          </c:extLst>
        </c:ser>
        <c:ser>
          <c:idx val="2"/>
          <c:order val="2"/>
          <c:tx>
            <c:strRef>
              <c:f>'5.4'!$A$9</c:f>
              <c:strCache>
                <c:ptCount val="1"/>
                <c:pt idx="0">
                  <c:v>Černouhelné kaly a granulát</c:v>
                </c:pt>
              </c:strCache>
            </c:strRef>
          </c:tx>
          <c:spPr>
            <a:solidFill>
              <a:schemeClr val="accent3"/>
            </a:solidFill>
          </c:spPr>
          <c:invertIfNegative val="0"/>
          <c:cat>
            <c:strRef>
              <c:f>'5.4'!$B$4:$D$4</c:f>
              <c:strCache>
                <c:ptCount val="3"/>
                <c:pt idx="0">
                  <c:v>Leden</c:v>
                </c:pt>
                <c:pt idx="1">
                  <c:v>Únor</c:v>
                </c:pt>
                <c:pt idx="2">
                  <c:v>Březen</c:v>
                </c:pt>
              </c:strCache>
            </c:strRef>
          </c:cat>
          <c:val>
            <c:numRef>
              <c:f>'5.4'!$B$9:$D$9</c:f>
              <c:numCache>
                <c:formatCode>#,##0.0</c:formatCode>
                <c:ptCount val="3"/>
                <c:pt idx="0">
                  <c:v>1587.83</c:v>
                </c:pt>
                <c:pt idx="1">
                  <c:v>383.55</c:v>
                </c:pt>
                <c:pt idx="2">
                  <c:v>302.11</c:v>
                </c:pt>
              </c:numCache>
            </c:numRef>
          </c:val>
          <c:extLst>
            <c:ext xmlns:c16="http://schemas.microsoft.com/office/drawing/2014/chart" uri="{C3380CC4-5D6E-409C-BE32-E72D297353CC}">
              <c16:uniqueId val="{00000009-1AED-4DA8-87E2-E2B58DBE8113}"/>
            </c:ext>
          </c:extLst>
        </c:ser>
        <c:ser>
          <c:idx val="3"/>
          <c:order val="3"/>
          <c:tx>
            <c:strRef>
              <c:f>'5.4'!$A$10</c:f>
              <c:strCache>
                <c:ptCount val="1"/>
                <c:pt idx="0">
                  <c:v>Hnědé uhlí tříděné</c:v>
                </c:pt>
              </c:strCache>
            </c:strRef>
          </c:tx>
          <c:spPr>
            <a:solidFill>
              <a:schemeClr val="accent4"/>
            </a:solidFill>
          </c:spPr>
          <c:invertIfNegative val="0"/>
          <c:cat>
            <c:strRef>
              <c:f>'5.4'!$B$4:$D$4</c:f>
              <c:strCache>
                <c:ptCount val="3"/>
                <c:pt idx="0">
                  <c:v>Leden</c:v>
                </c:pt>
                <c:pt idx="1">
                  <c:v>Únor</c:v>
                </c:pt>
                <c:pt idx="2">
                  <c:v>Březen</c:v>
                </c:pt>
              </c:strCache>
            </c:strRef>
          </c:cat>
          <c:val>
            <c:numRef>
              <c:f>'5.4'!$B$10:$D$10</c:f>
              <c:numCache>
                <c:formatCode>#,##0.0</c:formatCode>
                <c:ptCount val="3"/>
                <c:pt idx="0">
                  <c:v>367833.11600000004</c:v>
                </c:pt>
                <c:pt idx="1">
                  <c:v>397589.40499999997</c:v>
                </c:pt>
                <c:pt idx="2">
                  <c:v>293376.20499999996</c:v>
                </c:pt>
              </c:numCache>
            </c:numRef>
          </c:val>
          <c:extLst>
            <c:ext xmlns:c16="http://schemas.microsoft.com/office/drawing/2014/chart" uri="{C3380CC4-5D6E-409C-BE32-E72D297353CC}">
              <c16:uniqueId val="{0000000A-1AED-4DA8-87E2-E2B58DBE8113}"/>
            </c:ext>
          </c:extLst>
        </c:ser>
        <c:ser>
          <c:idx val="4"/>
          <c:order val="4"/>
          <c:tx>
            <c:strRef>
              <c:f>'5.4'!$A$11</c:f>
              <c:strCache>
                <c:ptCount val="1"/>
                <c:pt idx="0">
                  <c:v>Hnědé uhlí průmyslové</c:v>
                </c:pt>
              </c:strCache>
            </c:strRef>
          </c:tx>
          <c:spPr>
            <a:solidFill>
              <a:schemeClr val="accent5"/>
            </a:solidFill>
          </c:spPr>
          <c:invertIfNegative val="0"/>
          <c:cat>
            <c:strRef>
              <c:f>'5.4'!$B$4:$D$4</c:f>
              <c:strCache>
                <c:ptCount val="3"/>
                <c:pt idx="0">
                  <c:v>Leden</c:v>
                </c:pt>
                <c:pt idx="1">
                  <c:v>Únor</c:v>
                </c:pt>
                <c:pt idx="2">
                  <c:v>Březen</c:v>
                </c:pt>
              </c:strCache>
            </c:strRef>
          </c:cat>
          <c:val>
            <c:numRef>
              <c:f>'5.4'!$B$11:$D$11</c:f>
              <c:numCache>
                <c:formatCode>#,##0.0</c:formatCode>
                <c:ptCount val="3"/>
                <c:pt idx="0">
                  <c:v>4460310.5319999997</c:v>
                </c:pt>
                <c:pt idx="1">
                  <c:v>4210924.648</c:v>
                </c:pt>
                <c:pt idx="2">
                  <c:v>3706930.6099999994</c:v>
                </c:pt>
              </c:numCache>
            </c:numRef>
          </c:val>
          <c:extLst>
            <c:ext xmlns:c16="http://schemas.microsoft.com/office/drawing/2014/chart" uri="{C3380CC4-5D6E-409C-BE32-E72D297353CC}">
              <c16:uniqueId val="{0000000B-1AED-4DA8-87E2-E2B58DBE8113}"/>
            </c:ext>
          </c:extLst>
        </c:ser>
        <c:ser>
          <c:idx val="5"/>
          <c:order val="5"/>
          <c:tx>
            <c:strRef>
              <c:f>'5.4'!$A$12</c:f>
              <c:strCache>
                <c:ptCount val="1"/>
                <c:pt idx="0">
                  <c:v>Hnědé uhlí - Brikety</c:v>
                </c:pt>
              </c:strCache>
            </c:strRef>
          </c:tx>
          <c:spPr>
            <a:solidFill>
              <a:schemeClr val="accent6"/>
            </a:solidFill>
          </c:spPr>
          <c:invertIfNegative val="0"/>
          <c:cat>
            <c:strRef>
              <c:f>'5.4'!$B$4:$D$4</c:f>
              <c:strCache>
                <c:ptCount val="3"/>
                <c:pt idx="0">
                  <c:v>Leden</c:v>
                </c:pt>
                <c:pt idx="1">
                  <c:v>Únor</c:v>
                </c:pt>
                <c:pt idx="2">
                  <c:v>Březen</c:v>
                </c:pt>
              </c:strCache>
            </c:strRef>
          </c:cat>
          <c:val>
            <c:numRef>
              <c:f>'5.4'!$B$12:$D$12</c:f>
              <c:numCache>
                <c:formatCode>#,##0.0</c:formatCode>
                <c:ptCount val="3"/>
                <c:pt idx="0">
                  <c:v>0</c:v>
                </c:pt>
                <c:pt idx="1">
                  <c:v>0</c:v>
                </c:pt>
                <c:pt idx="2">
                  <c:v>0</c:v>
                </c:pt>
              </c:numCache>
            </c:numRef>
          </c:val>
          <c:extLst>
            <c:ext xmlns:c16="http://schemas.microsoft.com/office/drawing/2014/chart" uri="{C3380CC4-5D6E-409C-BE32-E72D297353CC}">
              <c16:uniqueId val="{0000000C-1AED-4DA8-87E2-E2B58DBE8113}"/>
            </c:ext>
          </c:extLst>
        </c:ser>
        <c:ser>
          <c:idx val="6"/>
          <c:order val="6"/>
          <c:tx>
            <c:strRef>
              <c:f>'5.4'!$A$13</c:f>
              <c:strCache>
                <c:ptCount val="1"/>
                <c:pt idx="0">
                  <c:v>Hnědé uhlí - Lignit</c:v>
                </c:pt>
              </c:strCache>
            </c:strRef>
          </c:tx>
          <c:spPr>
            <a:solidFill>
              <a:srgbClr val="F0948F"/>
            </a:solidFill>
          </c:spPr>
          <c:invertIfNegative val="0"/>
          <c:cat>
            <c:strRef>
              <c:f>'5.4'!$B$4:$D$4</c:f>
              <c:strCache>
                <c:ptCount val="3"/>
                <c:pt idx="0">
                  <c:v>Leden</c:v>
                </c:pt>
                <c:pt idx="1">
                  <c:v>Únor</c:v>
                </c:pt>
                <c:pt idx="2">
                  <c:v>Březen</c:v>
                </c:pt>
              </c:strCache>
            </c:strRef>
          </c:cat>
          <c:val>
            <c:numRef>
              <c:f>'5.4'!$B$13:$D$13</c:f>
              <c:numCache>
                <c:formatCode>#,##0.0</c:formatCode>
                <c:ptCount val="3"/>
                <c:pt idx="0">
                  <c:v>0</c:v>
                </c:pt>
                <c:pt idx="1">
                  <c:v>0</c:v>
                </c:pt>
                <c:pt idx="2">
                  <c:v>0</c:v>
                </c:pt>
              </c:numCache>
            </c:numRef>
          </c:val>
          <c:extLst>
            <c:ext xmlns:c16="http://schemas.microsoft.com/office/drawing/2014/chart" uri="{C3380CC4-5D6E-409C-BE32-E72D297353CC}">
              <c16:uniqueId val="{0000000D-1AED-4DA8-87E2-E2B58DBE8113}"/>
            </c:ext>
          </c:extLst>
        </c:ser>
        <c:ser>
          <c:idx val="7"/>
          <c:order val="7"/>
          <c:tx>
            <c:strRef>
              <c:f>'5.4'!$A$14</c:f>
              <c:strCache>
                <c:ptCount val="1"/>
                <c:pt idx="0">
                  <c:v>Hnědé uhlí - Mourové kaly</c:v>
                </c:pt>
              </c:strCache>
            </c:strRef>
          </c:tx>
          <c:spPr>
            <a:solidFill>
              <a:srgbClr val="F7C9C7"/>
            </a:solidFill>
          </c:spPr>
          <c:invertIfNegative val="0"/>
          <c:cat>
            <c:strRef>
              <c:f>'5.4'!$B$4:$D$4</c:f>
              <c:strCache>
                <c:ptCount val="3"/>
                <c:pt idx="0">
                  <c:v>Leden</c:v>
                </c:pt>
                <c:pt idx="1">
                  <c:v>Únor</c:v>
                </c:pt>
                <c:pt idx="2">
                  <c:v>Březen</c:v>
                </c:pt>
              </c:strCache>
            </c:strRef>
          </c:cat>
          <c:val>
            <c:numRef>
              <c:f>'5.4'!$B$14:$D$14</c:f>
              <c:numCache>
                <c:formatCode>#,##0.0</c:formatCode>
                <c:ptCount val="3"/>
                <c:pt idx="0">
                  <c:v>0</c:v>
                </c:pt>
                <c:pt idx="1">
                  <c:v>0</c:v>
                </c:pt>
                <c:pt idx="2">
                  <c:v>0</c:v>
                </c:pt>
              </c:numCache>
            </c:numRef>
          </c:val>
          <c:extLst>
            <c:ext xmlns:c16="http://schemas.microsoft.com/office/drawing/2014/chart" uri="{C3380CC4-5D6E-409C-BE32-E72D297353CC}">
              <c16:uniqueId val="{0000000E-1AED-4DA8-87E2-E2B58DBE8113}"/>
            </c:ext>
          </c:extLst>
        </c:ser>
        <c:dLbls>
          <c:showLegendKey val="0"/>
          <c:showVal val="0"/>
          <c:showCatName val="0"/>
          <c:showSerName val="0"/>
          <c:showPercent val="0"/>
          <c:showBubbleSize val="0"/>
        </c:dLbls>
        <c:gapWidth val="50"/>
        <c:overlap val="100"/>
        <c:axId val="233164800"/>
        <c:axId val="233166336"/>
      </c:barChart>
      <c:catAx>
        <c:axId val="233164800"/>
        <c:scaling>
          <c:orientation val="minMax"/>
        </c:scaling>
        <c:delete val="0"/>
        <c:axPos val="b"/>
        <c:numFmt formatCode="General" sourceLinked="1"/>
        <c:majorTickMark val="none"/>
        <c:minorTickMark val="none"/>
        <c:tickLblPos val="nextTo"/>
        <c:txPr>
          <a:bodyPr/>
          <a:lstStyle/>
          <a:p>
            <a:pPr>
              <a:defRPr sz="900"/>
            </a:pPr>
            <a:endParaRPr lang="cs-CZ"/>
          </a:p>
        </c:txPr>
        <c:crossAx val="233166336"/>
        <c:crosses val="autoZero"/>
        <c:auto val="1"/>
        <c:lblAlgn val="ctr"/>
        <c:lblOffset val="100"/>
        <c:noMultiLvlLbl val="0"/>
      </c:catAx>
      <c:valAx>
        <c:axId val="233166336"/>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33164800"/>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kategori</a:t>
            </a:r>
            <a:r>
              <a:rPr lang="cs-CZ" sz="1000">
                <a:solidFill>
                  <a:schemeClr val="tx2"/>
                </a:solidFill>
              </a:rPr>
              <a:t>í</a:t>
            </a:r>
            <a:r>
              <a:rPr lang="en-US" sz="1000">
                <a:solidFill>
                  <a:schemeClr val="tx2"/>
                </a:solidFill>
              </a:rPr>
              <a:t> biomasy na </a:t>
            </a:r>
            <a:r>
              <a:rPr lang="cs-CZ" sz="1000">
                <a:solidFill>
                  <a:schemeClr val="tx2"/>
                </a:solidFill>
              </a:rPr>
              <a:t>dodávkách tepla</a:t>
            </a:r>
          </a:p>
        </c:rich>
      </c:tx>
      <c:layout>
        <c:manualLayout>
          <c:xMode val="edge"/>
          <c:yMode val="edge"/>
          <c:x val="4.5019336750016535E-2"/>
          <c:y val="1.3868913649085908E-2"/>
        </c:manualLayout>
      </c:layout>
      <c:overlay val="0"/>
    </c:title>
    <c:autoTitleDeleted val="0"/>
    <c:plotArea>
      <c:layout>
        <c:manualLayout>
          <c:layoutTarget val="inner"/>
          <c:xMode val="edge"/>
          <c:yMode val="edge"/>
          <c:x val="0.16564878130227889"/>
          <c:y val="0.35431470639946622"/>
          <c:w val="0.58315899274469118"/>
          <c:h val="0.57552121611561824"/>
        </c:manualLayout>
      </c:layout>
      <c:doughnutChart>
        <c:varyColors val="1"/>
        <c:ser>
          <c:idx val="0"/>
          <c:order val="0"/>
          <c:dPt>
            <c:idx val="5"/>
            <c:bubble3D val="0"/>
            <c:spPr>
              <a:solidFill>
                <a:schemeClr val="accent6"/>
              </a:solidFill>
            </c:spPr>
            <c:extLst>
              <c:ext xmlns:c16="http://schemas.microsoft.com/office/drawing/2014/chart" uri="{C3380CC4-5D6E-409C-BE32-E72D297353CC}">
                <c16:uniqueId val="{00000000-D9EB-4D55-9B74-18198FE7428B}"/>
              </c:ext>
            </c:extLst>
          </c:dPt>
          <c:dLbls>
            <c:dLbl>
              <c:idx val="0"/>
              <c:layout>
                <c:manualLayout>
                  <c:x val="1.376937063134178E-2"/>
                  <c:y val="-1.7335596041134979E-2"/>
                </c:manualLayout>
              </c:layout>
              <c:showLegendKey val="0"/>
              <c:showVal val="0"/>
              <c:showCatName val="0"/>
              <c:showSerName val="0"/>
              <c:showPercent val="1"/>
              <c:showBubbleSize val="0"/>
              <c:extLst>
                <c:ext xmlns:c15="http://schemas.microsoft.com/office/drawing/2012/chart" uri="{CE6537A1-D6FC-4f65-9D91-7224C49458BB}">
                  <c15:layout>
                    <c:manualLayout>
                      <c:w val="0.14461308610627135"/>
                      <c:h val="7.1737228860008065E-2"/>
                    </c:manualLayout>
                  </c15:layout>
                </c:ext>
                <c:ext xmlns:c16="http://schemas.microsoft.com/office/drawing/2014/chart" uri="{C3380CC4-5D6E-409C-BE32-E72D297353CC}">
                  <c16:uniqueId val="{00000003-BCDB-4504-ADDF-2645B1B6ACA4}"/>
                </c:ext>
              </c:extLst>
            </c:dLbl>
            <c:dLbl>
              <c:idx val="1"/>
              <c:layout>
                <c:manualLayout>
                  <c:x val="1.3769370631341907E-2"/>
                  <c:y val="-2.080337047362892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3E1-49CB-8198-24B956D6F20C}"/>
                </c:ext>
              </c:extLst>
            </c:dLbl>
            <c:dLbl>
              <c:idx val="2"/>
              <c:delete val="1"/>
              <c:extLst>
                <c:ext xmlns:c15="http://schemas.microsoft.com/office/drawing/2012/chart" uri="{CE6537A1-D6FC-4f65-9D91-7224C49458BB}"/>
                <c:ext xmlns:c16="http://schemas.microsoft.com/office/drawing/2014/chart" uri="{C3380CC4-5D6E-409C-BE32-E72D297353CC}">
                  <c16:uniqueId val="{00000000-14BA-41E8-81F4-B85652C4646D}"/>
                </c:ext>
              </c:extLst>
            </c:dLbl>
            <c:dLbl>
              <c:idx val="3"/>
              <c:delete val="1"/>
              <c:extLst>
                <c:ext xmlns:c15="http://schemas.microsoft.com/office/drawing/2012/chart" uri="{CE6537A1-D6FC-4f65-9D91-7224C49458BB}"/>
                <c:ext xmlns:c16="http://schemas.microsoft.com/office/drawing/2014/chart" uri="{C3380CC4-5D6E-409C-BE32-E72D297353CC}">
                  <c16:uniqueId val="{00000001-14BA-41E8-81F4-B85652C4646D}"/>
                </c:ext>
              </c:extLst>
            </c:dLbl>
            <c:dLbl>
              <c:idx val="4"/>
              <c:delete val="1"/>
              <c:extLst>
                <c:ext xmlns:c15="http://schemas.microsoft.com/office/drawing/2012/chart" uri="{CE6537A1-D6FC-4f65-9D91-7224C49458BB}"/>
                <c:ext xmlns:c16="http://schemas.microsoft.com/office/drawing/2014/chart" uri="{C3380CC4-5D6E-409C-BE32-E72D297353CC}">
                  <c16:uniqueId val="{00000002-14BA-41E8-81F4-B85652C4646D}"/>
                </c:ext>
              </c:extLst>
            </c:dLbl>
            <c:dLbl>
              <c:idx val="6"/>
              <c:layout>
                <c:manualLayout>
                  <c:x val="0"/>
                  <c:y val="-6.93445682454289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CDB-4504-ADDF-2645B1B6ACA4}"/>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'5.4'!$A$22:$A$28</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'5.4'!$E$22:$E$28</c:f>
              <c:numCache>
                <c:formatCode>0%</c:formatCode>
                <c:ptCount val="7"/>
                <c:pt idx="0">
                  <c:v>7.8072255320242215E-2</c:v>
                </c:pt>
                <c:pt idx="1">
                  <c:v>7.6966426737892404E-2</c:v>
                </c:pt>
                <c:pt idx="2">
                  <c:v>0</c:v>
                </c:pt>
                <c:pt idx="3">
                  <c:v>0</c:v>
                </c:pt>
                <c:pt idx="4">
                  <c:v>0</c:v>
                </c:pt>
                <c:pt idx="5">
                  <c:v>0.79518823202145328</c:v>
                </c:pt>
                <c:pt idx="6">
                  <c:v>4.9773085920412047E-2</c:v>
                </c:pt>
              </c:numCache>
            </c:numRef>
          </c:val>
          <c:extLst>
            <c:ext xmlns:c16="http://schemas.microsoft.com/office/drawing/2014/chart" uri="{C3380CC4-5D6E-409C-BE32-E72D297353CC}">
              <c16:uniqueId val="{00000003-14BA-41E8-81F4-B85652C4646D}"/>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z </a:t>
            </a:r>
            <a:r>
              <a:rPr lang="cs-CZ" sz="1000" b="1" i="0" u="none" strike="noStrike" baseline="0">
                <a:solidFill>
                  <a:schemeClr val="tx2"/>
                </a:solidFill>
                <a:effectLst/>
              </a:rPr>
              <a:t>biomasy</a:t>
            </a:r>
            <a:r>
              <a:rPr lang="cs-CZ" sz="1000">
                <a:solidFill>
                  <a:schemeClr val="tx2"/>
                </a:solidFill>
              </a:rPr>
              <a:t> (TJ)</a:t>
            </a:r>
            <a:endParaRPr lang="en-US" sz="1000">
              <a:solidFill>
                <a:schemeClr val="tx2"/>
              </a:solidFill>
            </a:endParaRPr>
          </a:p>
        </c:rich>
      </c:tx>
      <c:layout>
        <c:manualLayout>
          <c:xMode val="edge"/>
          <c:yMode val="edge"/>
          <c:x val="0"/>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'5.4'!$A$22</c:f>
              <c:strCache>
                <c:ptCount val="1"/>
                <c:pt idx="0">
                  <c:v>Brikety a pelety</c:v>
                </c:pt>
              </c:strCache>
            </c:strRef>
          </c:tx>
          <c:invertIfNegative val="0"/>
          <c:dPt>
            <c:idx val="1"/>
            <c:invertIfNegative val="0"/>
            <c:bubble3D val="0"/>
            <c:explosion val="51"/>
            <c:extLst>
              <c:ext xmlns:c16="http://schemas.microsoft.com/office/drawing/2014/chart" uri="{C3380CC4-5D6E-409C-BE32-E72D297353CC}">
                <c16:uniqueId val="{00000000-C6A9-4A0A-9229-85C442BD0CF3}"/>
              </c:ext>
            </c:extLst>
          </c:dPt>
          <c:dPt>
            <c:idx val="3"/>
            <c:invertIfNegative val="0"/>
            <c:bubble3D val="0"/>
            <c:explosion val="52"/>
            <c:extLst>
              <c:ext xmlns:c16="http://schemas.microsoft.com/office/drawing/2014/chart" uri="{C3380CC4-5D6E-409C-BE32-E72D297353CC}">
                <c16:uniqueId val="{00000001-C6A9-4A0A-9229-85C442BD0CF3}"/>
              </c:ext>
            </c:extLst>
          </c:dPt>
          <c:dPt>
            <c:idx val="4"/>
            <c:invertIfNegative val="0"/>
            <c:bubble3D val="0"/>
            <c:extLst>
              <c:ext xmlns:c16="http://schemas.microsoft.com/office/drawing/2014/chart" uri="{C3380CC4-5D6E-409C-BE32-E72D297353CC}">
                <c16:uniqueId val="{00000002-C6A9-4A0A-9229-85C442BD0CF3}"/>
              </c:ext>
            </c:extLst>
          </c:dPt>
          <c:dPt>
            <c:idx val="5"/>
            <c:invertIfNegative val="0"/>
            <c:bubble3D val="0"/>
            <c:extLst>
              <c:ext xmlns:c16="http://schemas.microsoft.com/office/drawing/2014/chart" uri="{C3380CC4-5D6E-409C-BE32-E72D297353CC}">
                <c16:uniqueId val="{00000003-C6A9-4A0A-9229-85C442BD0CF3}"/>
              </c:ext>
            </c:extLst>
          </c:dPt>
          <c:dPt>
            <c:idx val="6"/>
            <c:invertIfNegative val="0"/>
            <c:bubble3D val="0"/>
            <c:extLst>
              <c:ext xmlns:c16="http://schemas.microsoft.com/office/drawing/2014/chart" uri="{C3380CC4-5D6E-409C-BE32-E72D297353CC}">
                <c16:uniqueId val="{00000004-C6A9-4A0A-9229-85C442BD0CF3}"/>
              </c:ext>
            </c:extLst>
          </c:dPt>
          <c:dPt>
            <c:idx val="7"/>
            <c:invertIfNegative val="0"/>
            <c:bubble3D val="0"/>
            <c:extLst>
              <c:ext xmlns:c16="http://schemas.microsoft.com/office/drawing/2014/chart" uri="{C3380CC4-5D6E-409C-BE32-E72D297353CC}">
                <c16:uniqueId val="{00000005-C6A9-4A0A-9229-85C442BD0CF3}"/>
              </c:ext>
            </c:extLst>
          </c:dPt>
          <c:cat>
            <c:strRef>
              <c:f>'5.4'!$B$19:$D$19</c:f>
              <c:strCache>
                <c:ptCount val="3"/>
                <c:pt idx="0">
                  <c:v>Leden</c:v>
                </c:pt>
                <c:pt idx="1">
                  <c:v>Únor</c:v>
                </c:pt>
                <c:pt idx="2">
                  <c:v>Březen</c:v>
                </c:pt>
              </c:strCache>
            </c:strRef>
          </c:cat>
          <c:val>
            <c:numRef>
              <c:f>'5.4'!$B$22:$D$22</c:f>
              <c:numCache>
                <c:formatCode>#,##0.0</c:formatCode>
                <c:ptCount val="3"/>
                <c:pt idx="0">
                  <c:v>65673.032765925745</c:v>
                </c:pt>
                <c:pt idx="1">
                  <c:v>74584.305018432133</c:v>
                </c:pt>
                <c:pt idx="2">
                  <c:v>68330.647595164497</c:v>
                </c:pt>
              </c:numCache>
            </c:numRef>
          </c:val>
          <c:extLst>
            <c:ext xmlns:c16="http://schemas.microsoft.com/office/drawing/2014/chart" uri="{C3380CC4-5D6E-409C-BE32-E72D297353CC}">
              <c16:uniqueId val="{00000006-C6A9-4A0A-9229-85C442BD0CF3}"/>
            </c:ext>
          </c:extLst>
        </c:ser>
        <c:ser>
          <c:idx val="1"/>
          <c:order val="1"/>
          <c:tx>
            <c:strRef>
              <c:f>'5.4'!$A$23</c:f>
              <c:strCache>
                <c:ptCount val="1"/>
                <c:pt idx="0">
                  <c:v>Celulózové výluhy</c:v>
                </c:pt>
              </c:strCache>
            </c:strRef>
          </c:tx>
          <c:invertIfNegative val="0"/>
          <c:cat>
            <c:strRef>
              <c:f>'5.4'!$B$19:$D$19</c:f>
              <c:strCache>
                <c:ptCount val="3"/>
                <c:pt idx="0">
                  <c:v>Leden</c:v>
                </c:pt>
                <c:pt idx="1">
                  <c:v>Únor</c:v>
                </c:pt>
                <c:pt idx="2">
                  <c:v>Březen</c:v>
                </c:pt>
              </c:strCache>
            </c:strRef>
          </c:cat>
          <c:val>
            <c:numRef>
              <c:f>'5.4'!$B$23:$D$23</c:f>
              <c:numCache>
                <c:formatCode>#,##0.0</c:formatCode>
                <c:ptCount val="3"/>
                <c:pt idx="0">
                  <c:v>73885.83</c:v>
                </c:pt>
                <c:pt idx="1">
                  <c:v>53694.52</c:v>
                </c:pt>
                <c:pt idx="2">
                  <c:v>78053.16</c:v>
                </c:pt>
              </c:numCache>
            </c:numRef>
          </c:val>
          <c:extLst>
            <c:ext xmlns:c16="http://schemas.microsoft.com/office/drawing/2014/chart" uri="{C3380CC4-5D6E-409C-BE32-E72D297353CC}">
              <c16:uniqueId val="{00000007-C6A9-4A0A-9229-85C442BD0CF3}"/>
            </c:ext>
          </c:extLst>
        </c:ser>
        <c:ser>
          <c:idx val="2"/>
          <c:order val="2"/>
          <c:tx>
            <c:strRef>
              <c:f>'5.4'!$A$24</c:f>
              <c:strCache>
                <c:ptCount val="1"/>
                <c:pt idx="0">
                  <c:v>Kapalná biopaliva</c:v>
                </c:pt>
              </c:strCache>
            </c:strRef>
          </c:tx>
          <c:invertIfNegative val="0"/>
          <c:cat>
            <c:strRef>
              <c:f>'5.4'!$B$19:$D$19</c:f>
              <c:strCache>
                <c:ptCount val="3"/>
                <c:pt idx="0">
                  <c:v>Leden</c:v>
                </c:pt>
                <c:pt idx="1">
                  <c:v>Únor</c:v>
                </c:pt>
                <c:pt idx="2">
                  <c:v>Březen</c:v>
                </c:pt>
              </c:strCache>
            </c:strRef>
          </c:cat>
          <c:val>
            <c:numRef>
              <c:f>'5.4'!$B$24:$D$24</c:f>
              <c:numCache>
                <c:formatCode>#,##0.0</c:formatCode>
                <c:ptCount val="3"/>
                <c:pt idx="0">
                  <c:v>0</c:v>
                </c:pt>
                <c:pt idx="1">
                  <c:v>0</c:v>
                </c:pt>
                <c:pt idx="2">
                  <c:v>0</c:v>
                </c:pt>
              </c:numCache>
            </c:numRef>
          </c:val>
          <c:extLst>
            <c:ext xmlns:c16="http://schemas.microsoft.com/office/drawing/2014/chart" uri="{C3380CC4-5D6E-409C-BE32-E72D297353CC}">
              <c16:uniqueId val="{00000008-C6A9-4A0A-9229-85C442BD0CF3}"/>
            </c:ext>
          </c:extLst>
        </c:ser>
        <c:ser>
          <c:idx val="3"/>
          <c:order val="3"/>
          <c:tx>
            <c:strRef>
              <c:f>'5.4'!$A$25</c:f>
              <c:strCache>
                <c:ptCount val="1"/>
                <c:pt idx="0">
                  <c:v>Ostatní biomasa</c:v>
                </c:pt>
              </c:strCache>
            </c:strRef>
          </c:tx>
          <c:invertIfNegative val="0"/>
          <c:cat>
            <c:strRef>
              <c:f>'5.4'!$B$19:$D$19</c:f>
              <c:strCache>
                <c:ptCount val="3"/>
                <c:pt idx="0">
                  <c:v>Leden</c:v>
                </c:pt>
                <c:pt idx="1">
                  <c:v>Únor</c:v>
                </c:pt>
                <c:pt idx="2">
                  <c:v>Březen</c:v>
                </c:pt>
              </c:strCache>
            </c:strRef>
          </c:cat>
          <c:val>
            <c:numRef>
              <c:f>'5.4'!$B$25:$D$25</c:f>
              <c:numCache>
                <c:formatCode>#,##0.0</c:formatCode>
                <c:ptCount val="3"/>
                <c:pt idx="0">
                  <c:v>0</c:v>
                </c:pt>
                <c:pt idx="1">
                  <c:v>0</c:v>
                </c:pt>
                <c:pt idx="2">
                  <c:v>0</c:v>
                </c:pt>
              </c:numCache>
            </c:numRef>
          </c:val>
          <c:extLst>
            <c:ext xmlns:c16="http://schemas.microsoft.com/office/drawing/2014/chart" uri="{C3380CC4-5D6E-409C-BE32-E72D297353CC}">
              <c16:uniqueId val="{00000009-C6A9-4A0A-9229-85C442BD0CF3}"/>
            </c:ext>
          </c:extLst>
        </c:ser>
        <c:ser>
          <c:idx val="4"/>
          <c:order val="4"/>
          <c:tx>
            <c:strRef>
              <c:f>'5.4'!$A$26</c:f>
              <c:strCache>
                <c:ptCount val="1"/>
                <c:pt idx="0">
                  <c:v>Palivové dříví</c:v>
                </c:pt>
              </c:strCache>
            </c:strRef>
          </c:tx>
          <c:invertIfNegative val="0"/>
          <c:cat>
            <c:strRef>
              <c:f>'5.4'!$B$19:$D$19</c:f>
              <c:strCache>
                <c:ptCount val="3"/>
                <c:pt idx="0">
                  <c:v>Leden</c:v>
                </c:pt>
                <c:pt idx="1">
                  <c:v>Únor</c:v>
                </c:pt>
                <c:pt idx="2">
                  <c:v>Březen</c:v>
                </c:pt>
              </c:strCache>
            </c:strRef>
          </c:cat>
          <c:val>
            <c:numRef>
              <c:f>'5.4'!$B$26:$D$26</c:f>
              <c:numCache>
                <c:formatCode>#,##0.0</c:formatCode>
                <c:ptCount val="3"/>
                <c:pt idx="0">
                  <c:v>0</c:v>
                </c:pt>
                <c:pt idx="1">
                  <c:v>0</c:v>
                </c:pt>
                <c:pt idx="2">
                  <c:v>0</c:v>
                </c:pt>
              </c:numCache>
            </c:numRef>
          </c:val>
          <c:extLst>
            <c:ext xmlns:c16="http://schemas.microsoft.com/office/drawing/2014/chart" uri="{C3380CC4-5D6E-409C-BE32-E72D297353CC}">
              <c16:uniqueId val="{0000000A-C6A9-4A0A-9229-85C442BD0CF3}"/>
            </c:ext>
          </c:extLst>
        </c:ser>
        <c:ser>
          <c:idx val="5"/>
          <c:order val="5"/>
          <c:tx>
            <c:strRef>
              <c:f>'5.4'!$A$27</c:f>
              <c:strCache>
                <c:ptCount val="1"/>
                <c:pt idx="0">
                  <c:v>Piliny, kůra, štěpky, dřevní odpad</c:v>
                </c:pt>
              </c:strCache>
            </c:strRef>
          </c:tx>
          <c:spPr>
            <a:solidFill>
              <a:schemeClr val="accent6"/>
            </a:solidFill>
          </c:spPr>
          <c:invertIfNegative val="0"/>
          <c:cat>
            <c:strRef>
              <c:f>'5.4'!$B$19:$D$19</c:f>
              <c:strCache>
                <c:ptCount val="3"/>
                <c:pt idx="0">
                  <c:v>Leden</c:v>
                </c:pt>
                <c:pt idx="1">
                  <c:v>Únor</c:v>
                </c:pt>
                <c:pt idx="2">
                  <c:v>Březen</c:v>
                </c:pt>
              </c:strCache>
            </c:strRef>
          </c:cat>
          <c:val>
            <c:numRef>
              <c:f>'5.4'!$B$27:$D$27</c:f>
              <c:numCache>
                <c:formatCode>#,##0.0</c:formatCode>
                <c:ptCount val="3"/>
                <c:pt idx="0">
                  <c:v>684747.14923407405</c:v>
                </c:pt>
                <c:pt idx="1">
                  <c:v>697736.39398156782</c:v>
                </c:pt>
                <c:pt idx="2">
                  <c:v>742044.69840483554</c:v>
                </c:pt>
              </c:numCache>
            </c:numRef>
          </c:val>
          <c:extLst>
            <c:ext xmlns:c16="http://schemas.microsoft.com/office/drawing/2014/chart" uri="{C3380CC4-5D6E-409C-BE32-E72D297353CC}">
              <c16:uniqueId val="{0000000B-C6A9-4A0A-9229-85C442BD0CF3}"/>
            </c:ext>
          </c:extLst>
        </c:ser>
        <c:ser>
          <c:idx val="6"/>
          <c:order val="6"/>
          <c:tx>
            <c:strRef>
              <c:f>'5.4'!$A$28</c:f>
              <c:strCache>
                <c:ptCount val="1"/>
                <c:pt idx="0">
                  <c:v>Rostlinné materiály neaglomerované</c:v>
                </c:pt>
              </c:strCache>
            </c:strRef>
          </c:tx>
          <c:spPr>
            <a:solidFill>
              <a:srgbClr val="F0948F"/>
            </a:solidFill>
          </c:spPr>
          <c:invertIfNegative val="0"/>
          <c:cat>
            <c:strRef>
              <c:f>'5.4'!$B$19:$D$19</c:f>
              <c:strCache>
                <c:ptCount val="3"/>
                <c:pt idx="0">
                  <c:v>Leden</c:v>
                </c:pt>
                <c:pt idx="1">
                  <c:v>Únor</c:v>
                </c:pt>
                <c:pt idx="2">
                  <c:v>Březen</c:v>
                </c:pt>
              </c:strCache>
            </c:strRef>
          </c:cat>
          <c:val>
            <c:numRef>
              <c:f>'5.4'!$B$28:$D$28</c:f>
              <c:numCache>
                <c:formatCode>#,##0.0</c:formatCode>
                <c:ptCount val="3"/>
                <c:pt idx="0">
                  <c:v>47981.413999999997</c:v>
                </c:pt>
                <c:pt idx="1">
                  <c:v>45009.572</c:v>
                </c:pt>
                <c:pt idx="2">
                  <c:v>39989.26</c:v>
                </c:pt>
              </c:numCache>
            </c:numRef>
          </c:val>
          <c:extLst>
            <c:ext xmlns:c16="http://schemas.microsoft.com/office/drawing/2014/chart" uri="{C3380CC4-5D6E-409C-BE32-E72D297353CC}">
              <c16:uniqueId val="{0000000C-C6A9-4A0A-9229-85C442BD0CF3}"/>
            </c:ext>
          </c:extLst>
        </c:ser>
        <c:dLbls>
          <c:showLegendKey val="0"/>
          <c:showVal val="0"/>
          <c:showCatName val="0"/>
          <c:showSerName val="0"/>
          <c:showPercent val="0"/>
          <c:showBubbleSize val="0"/>
        </c:dLbls>
        <c:gapWidth val="50"/>
        <c:overlap val="100"/>
        <c:axId val="233328640"/>
        <c:axId val="233330176"/>
      </c:barChart>
      <c:catAx>
        <c:axId val="233328640"/>
        <c:scaling>
          <c:orientation val="minMax"/>
        </c:scaling>
        <c:delete val="0"/>
        <c:axPos val="b"/>
        <c:numFmt formatCode="General" sourceLinked="1"/>
        <c:majorTickMark val="none"/>
        <c:minorTickMark val="none"/>
        <c:tickLblPos val="nextTo"/>
        <c:txPr>
          <a:bodyPr/>
          <a:lstStyle/>
          <a:p>
            <a:pPr>
              <a:defRPr sz="900"/>
            </a:pPr>
            <a:endParaRPr lang="cs-CZ"/>
          </a:p>
        </c:txPr>
        <c:crossAx val="233330176"/>
        <c:crosses val="autoZero"/>
        <c:auto val="1"/>
        <c:lblAlgn val="ctr"/>
        <c:lblOffset val="100"/>
        <c:noMultiLvlLbl val="0"/>
      </c:catAx>
      <c:valAx>
        <c:axId val="2333301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3328640"/>
        <c:crosses val="autoZero"/>
        <c:crossBetween val="between"/>
        <c:majorUnit val="200000"/>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kategori</a:t>
            </a:r>
            <a:r>
              <a:rPr lang="cs-CZ" sz="1000">
                <a:solidFill>
                  <a:schemeClr val="tx2"/>
                </a:solidFill>
              </a:rPr>
              <a:t>í</a:t>
            </a:r>
            <a:r>
              <a:rPr lang="en-US" sz="1000">
                <a:solidFill>
                  <a:schemeClr val="tx2"/>
                </a:solidFill>
              </a:rPr>
              <a:t> </a:t>
            </a:r>
            <a:r>
              <a:rPr lang="cs-CZ" sz="1000">
                <a:solidFill>
                  <a:schemeClr val="tx2"/>
                </a:solidFill>
              </a:rPr>
              <a:t>bioplynu</a:t>
            </a:r>
            <a:r>
              <a:rPr lang="en-US" sz="1000">
                <a:solidFill>
                  <a:schemeClr val="tx2"/>
                </a:solidFill>
              </a:rPr>
              <a:t> na </a:t>
            </a:r>
            <a:r>
              <a:rPr lang="cs-CZ" sz="1000">
                <a:solidFill>
                  <a:schemeClr val="tx2"/>
                </a:solidFill>
              </a:rPr>
              <a:t>dodávkách tepla</a:t>
            </a:r>
          </a:p>
        </c:rich>
      </c:tx>
      <c:layout>
        <c:manualLayout>
          <c:xMode val="edge"/>
          <c:yMode val="edge"/>
          <c:x val="4.7782213039171476E-2"/>
          <c:y val="0"/>
        </c:manualLayout>
      </c:layout>
      <c:overlay val="0"/>
    </c:title>
    <c:autoTitleDeleted val="0"/>
    <c:plotArea>
      <c:layout>
        <c:manualLayout>
          <c:layoutTarget val="inner"/>
          <c:xMode val="edge"/>
          <c:yMode val="edge"/>
          <c:x val="0.15505077382568558"/>
          <c:y val="0.36383960117915298"/>
          <c:w val="0.470966603312517"/>
          <c:h val="0.54235345322472317"/>
        </c:manualLayout>
      </c:layout>
      <c:doughnutChart>
        <c:varyColors val="1"/>
        <c:ser>
          <c:idx val="0"/>
          <c:order val="0"/>
          <c:dLbls>
            <c:dLbl>
              <c:idx val="0"/>
              <c:numFmt formatCode="0%" sourceLinked="0"/>
              <c:spPr/>
              <c:txPr>
                <a:bodyPr/>
                <a:lstStyle/>
                <a:p>
                  <a:pPr>
                    <a:defRPr sz="900">
                      <a:solidFill>
                        <a:schemeClr val="bg1"/>
                      </a:solidFill>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6="http://schemas.microsoft.com/office/drawing/2014/chart" uri="{C3380CC4-5D6E-409C-BE32-E72D297353CC}">
                  <c16:uniqueId val="{00000000-C87A-4AC0-B436-9882062371ED}"/>
                </c:ext>
              </c:extLst>
            </c:dLbl>
            <c:dLbl>
              <c:idx val="1"/>
              <c:layout>
                <c:manualLayout>
                  <c:x val="0.13123616937353927"/>
                  <c:y val="0.12104118019730301"/>
                </c:manualLayout>
              </c:layout>
              <c:numFmt formatCode="0.0%" sourceLinked="0"/>
              <c:spPr>
                <a:ln w="3175"/>
              </c:spPr>
              <c:txPr>
                <a:bodyPr/>
                <a:lstStyle/>
                <a:p>
                  <a:pPr>
                    <a:defRPr sz="900">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CA-4385-9178-87F937D55918}"/>
                </c:ext>
              </c:extLst>
            </c:dLbl>
            <c:dLbl>
              <c:idx val="2"/>
              <c:spPr>
                <a:noFill/>
                <a:ln>
                  <a:noFill/>
                </a:ln>
                <a:effectLst/>
              </c:spPr>
              <c:txPr>
                <a:bodyPr/>
                <a:lstStyle/>
                <a:p>
                  <a:pPr>
                    <a:defRPr sz="900">
                      <a:solidFill>
                        <a:schemeClr val="bg1"/>
                      </a:solidFill>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6="http://schemas.microsoft.com/office/drawing/2014/chart" uri="{C3380CC4-5D6E-409C-BE32-E72D297353CC}">
                  <c16:uniqueId val="{00000000-088D-48F6-83FC-D0F41AEA2FF1}"/>
                </c:ext>
              </c:extLst>
            </c:dLbl>
            <c:spPr>
              <a:noFill/>
              <a:ln>
                <a:noFill/>
              </a:ln>
              <a:effectLst/>
            </c:spPr>
            <c:txPr>
              <a:bodyPr/>
              <a:lstStyle/>
              <a:p>
                <a:pPr>
                  <a:defRPr sz="900">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'5.4'!$A$36:$A$38</c:f>
              <c:strCache>
                <c:ptCount val="3"/>
                <c:pt idx="0">
                  <c:v>Skládkový plyn</c:v>
                </c:pt>
                <c:pt idx="1">
                  <c:v>Kalový plyn (ČOV)</c:v>
                </c:pt>
                <c:pt idx="2">
                  <c:v>Ostatní bioplyn</c:v>
                </c:pt>
              </c:strCache>
            </c:strRef>
          </c:cat>
          <c:val>
            <c:numRef>
              <c:f>'5.4'!$E$36:$E$38</c:f>
              <c:numCache>
                <c:formatCode>0%</c:formatCode>
                <c:ptCount val="3"/>
                <c:pt idx="0">
                  <c:v>0.13394694998415768</c:v>
                </c:pt>
                <c:pt idx="1">
                  <c:v>8.228195564471864E-3</c:v>
                </c:pt>
                <c:pt idx="2">
                  <c:v>0.85782485445137047</c:v>
                </c:pt>
              </c:numCache>
            </c:numRef>
          </c:val>
          <c:extLst>
            <c:ext xmlns:c16="http://schemas.microsoft.com/office/drawing/2014/chart" uri="{C3380CC4-5D6E-409C-BE32-E72D297353CC}">
              <c16:uniqueId val="{00000002-89CA-4385-9178-87F937D55918}"/>
            </c:ext>
          </c:extLst>
        </c:ser>
        <c:dLbls>
          <c:showLegendKey val="0"/>
          <c:showVal val="0"/>
          <c:showCatName val="0"/>
          <c:showSerName val="0"/>
          <c:showPercent val="0"/>
          <c:showBubbleSize val="0"/>
          <c:showLeaderLines val="1"/>
        </c:dLbls>
        <c:firstSliceAng val="71"/>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a:t>
            </a:r>
            <a:r>
              <a:rPr lang="cs-CZ" sz="1000" baseline="0">
                <a:solidFill>
                  <a:schemeClr val="tx2"/>
                </a:solidFill>
              </a:rPr>
              <a:t>z bioplynu (TJ)</a:t>
            </a:r>
            <a:endParaRPr lang="cs-CZ" sz="1000">
              <a:solidFill>
                <a:schemeClr val="tx2"/>
              </a:solidFill>
            </a:endParaRPr>
          </a:p>
        </c:rich>
      </c:tx>
      <c:layout>
        <c:manualLayout>
          <c:xMode val="edge"/>
          <c:yMode val="edge"/>
          <c:x val="0"/>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'5.4'!$A$36</c:f>
              <c:strCache>
                <c:ptCount val="1"/>
                <c:pt idx="0">
                  <c:v>Skládkový plyn</c:v>
                </c:pt>
              </c:strCache>
            </c:strRef>
          </c:tx>
          <c:invertIfNegative val="0"/>
          <c:cat>
            <c:strRef>
              <c:f>'5.4'!$B$33:$D$33</c:f>
              <c:strCache>
                <c:ptCount val="3"/>
                <c:pt idx="0">
                  <c:v>Leden</c:v>
                </c:pt>
                <c:pt idx="1">
                  <c:v>Únor</c:v>
                </c:pt>
                <c:pt idx="2">
                  <c:v>Březen</c:v>
                </c:pt>
              </c:strCache>
            </c:strRef>
          </c:cat>
          <c:val>
            <c:numRef>
              <c:f>'5.4'!$B$36:$D$36</c:f>
              <c:numCache>
                <c:formatCode>#,##0.0</c:formatCode>
                <c:ptCount val="3"/>
                <c:pt idx="0">
                  <c:v>7166</c:v>
                </c:pt>
                <c:pt idx="1">
                  <c:v>7427</c:v>
                </c:pt>
                <c:pt idx="2">
                  <c:v>9901.6</c:v>
                </c:pt>
              </c:numCache>
            </c:numRef>
          </c:val>
          <c:extLst>
            <c:ext xmlns:c16="http://schemas.microsoft.com/office/drawing/2014/chart" uri="{C3380CC4-5D6E-409C-BE32-E72D297353CC}">
              <c16:uniqueId val="{00000000-2866-4525-B39C-E4AC50293D06}"/>
            </c:ext>
          </c:extLst>
        </c:ser>
        <c:ser>
          <c:idx val="1"/>
          <c:order val="1"/>
          <c:tx>
            <c:strRef>
              <c:f>'5.4'!$A$37</c:f>
              <c:strCache>
                <c:ptCount val="1"/>
                <c:pt idx="0">
                  <c:v>Kalový plyn (ČOV)</c:v>
                </c:pt>
              </c:strCache>
            </c:strRef>
          </c:tx>
          <c:invertIfNegative val="0"/>
          <c:cat>
            <c:strRef>
              <c:f>'5.4'!$B$33:$D$33</c:f>
              <c:strCache>
                <c:ptCount val="3"/>
                <c:pt idx="0">
                  <c:v>Leden</c:v>
                </c:pt>
                <c:pt idx="1">
                  <c:v>Únor</c:v>
                </c:pt>
                <c:pt idx="2">
                  <c:v>Březen</c:v>
                </c:pt>
              </c:strCache>
            </c:strRef>
          </c:cat>
          <c:val>
            <c:numRef>
              <c:f>'5.4'!$B$37:$D$37</c:f>
              <c:numCache>
                <c:formatCode>#,##0.0</c:formatCode>
                <c:ptCount val="3"/>
                <c:pt idx="0">
                  <c:v>609.10400000000004</c:v>
                </c:pt>
                <c:pt idx="1">
                  <c:v>391.78300000000002</c:v>
                </c:pt>
                <c:pt idx="2">
                  <c:v>503.786</c:v>
                </c:pt>
              </c:numCache>
            </c:numRef>
          </c:val>
          <c:extLst>
            <c:ext xmlns:c16="http://schemas.microsoft.com/office/drawing/2014/chart" uri="{C3380CC4-5D6E-409C-BE32-E72D297353CC}">
              <c16:uniqueId val="{00000001-2866-4525-B39C-E4AC50293D06}"/>
            </c:ext>
          </c:extLst>
        </c:ser>
        <c:ser>
          <c:idx val="2"/>
          <c:order val="2"/>
          <c:tx>
            <c:strRef>
              <c:f>'5.4'!$A$38</c:f>
              <c:strCache>
                <c:ptCount val="1"/>
                <c:pt idx="0">
                  <c:v>Ostatní bioplyn</c:v>
                </c:pt>
              </c:strCache>
            </c:strRef>
          </c:tx>
          <c:invertIfNegative val="0"/>
          <c:cat>
            <c:strRef>
              <c:f>'5.4'!$B$33:$D$33</c:f>
              <c:strCache>
                <c:ptCount val="3"/>
                <c:pt idx="0">
                  <c:v>Leden</c:v>
                </c:pt>
                <c:pt idx="1">
                  <c:v>Únor</c:v>
                </c:pt>
                <c:pt idx="2">
                  <c:v>Březen</c:v>
                </c:pt>
              </c:strCache>
            </c:strRef>
          </c:cat>
          <c:val>
            <c:numRef>
              <c:f>'5.4'!$B$38:$D$38</c:f>
              <c:numCache>
                <c:formatCode>#,##0.0</c:formatCode>
                <c:ptCount val="3"/>
                <c:pt idx="0">
                  <c:v>56848.533999999992</c:v>
                </c:pt>
                <c:pt idx="1">
                  <c:v>51955.520999999993</c:v>
                </c:pt>
                <c:pt idx="2">
                  <c:v>48064.591000000015</c:v>
                </c:pt>
              </c:numCache>
            </c:numRef>
          </c:val>
          <c:extLst>
            <c:ext xmlns:c16="http://schemas.microsoft.com/office/drawing/2014/chart" uri="{C3380CC4-5D6E-409C-BE32-E72D297353CC}">
              <c16:uniqueId val="{00000002-2866-4525-B39C-E4AC50293D06}"/>
            </c:ext>
          </c:extLst>
        </c:ser>
        <c:dLbls>
          <c:showLegendKey val="0"/>
          <c:showVal val="0"/>
          <c:showCatName val="0"/>
          <c:showSerName val="0"/>
          <c:showPercent val="0"/>
          <c:showBubbleSize val="0"/>
        </c:dLbls>
        <c:gapWidth val="50"/>
        <c:overlap val="100"/>
        <c:axId val="235041152"/>
        <c:axId val="235042688"/>
      </c:barChart>
      <c:catAx>
        <c:axId val="235041152"/>
        <c:scaling>
          <c:orientation val="minMax"/>
        </c:scaling>
        <c:delete val="0"/>
        <c:axPos val="b"/>
        <c:numFmt formatCode="General" sourceLinked="1"/>
        <c:majorTickMark val="none"/>
        <c:minorTickMark val="none"/>
        <c:tickLblPos val="nextTo"/>
        <c:txPr>
          <a:bodyPr/>
          <a:lstStyle/>
          <a:p>
            <a:pPr>
              <a:defRPr sz="900"/>
            </a:pPr>
            <a:endParaRPr lang="cs-CZ"/>
          </a:p>
        </c:txPr>
        <c:crossAx val="235042688"/>
        <c:crosses val="autoZero"/>
        <c:auto val="1"/>
        <c:lblAlgn val="ctr"/>
        <c:lblOffset val="100"/>
        <c:noMultiLvlLbl val="0"/>
      </c:catAx>
      <c:valAx>
        <c:axId val="2350426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0411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'5.4'!$G$22</c:f>
              <c:strCache>
                <c:ptCount val="1"/>
              </c:strCache>
            </c:strRef>
          </c:tx>
          <c:invertIfNegative val="0"/>
          <c:cat>
            <c:numRef>
              <c:f>'5.4'!$H$21</c:f>
              <c:numCache>
                <c:formatCode>General</c:formatCode>
                <c:ptCount val="1"/>
              </c:numCache>
            </c:numRef>
          </c:cat>
          <c:val>
            <c:numRef>
              <c:f>'5.4'!$H$22</c:f>
              <c:numCache>
                <c:formatCode>General</c:formatCode>
                <c:ptCount val="1"/>
              </c:numCache>
            </c:numRef>
          </c:val>
          <c:extLst>
            <c:ext xmlns:c16="http://schemas.microsoft.com/office/drawing/2014/chart" uri="{C3380CC4-5D6E-409C-BE32-E72D297353CC}">
              <c16:uniqueId val="{00000000-4BAB-4D3B-9176-13160CFDC7FE}"/>
            </c:ext>
          </c:extLst>
        </c:ser>
        <c:ser>
          <c:idx val="1"/>
          <c:order val="1"/>
          <c:tx>
            <c:strRef>
              <c:f>'5.4'!$G$23</c:f>
              <c:strCache>
                <c:ptCount val="1"/>
              </c:strCache>
            </c:strRef>
          </c:tx>
          <c:invertIfNegative val="0"/>
          <c:cat>
            <c:numRef>
              <c:f>'5.4'!$H$21</c:f>
              <c:numCache>
                <c:formatCode>General</c:formatCode>
                <c:ptCount val="1"/>
              </c:numCache>
            </c:numRef>
          </c:cat>
          <c:val>
            <c:numRef>
              <c:f>'5.4'!$H$23</c:f>
              <c:numCache>
                <c:formatCode>General</c:formatCode>
                <c:ptCount val="1"/>
              </c:numCache>
            </c:numRef>
          </c:val>
          <c:extLst>
            <c:ext xmlns:c16="http://schemas.microsoft.com/office/drawing/2014/chart" uri="{C3380CC4-5D6E-409C-BE32-E72D297353CC}">
              <c16:uniqueId val="{00000001-4BAB-4D3B-9176-13160CFDC7FE}"/>
            </c:ext>
          </c:extLst>
        </c:ser>
        <c:ser>
          <c:idx val="2"/>
          <c:order val="2"/>
          <c:tx>
            <c:strRef>
              <c:f>'5.4'!$G$24</c:f>
              <c:strCache>
                <c:ptCount val="1"/>
              </c:strCache>
            </c:strRef>
          </c:tx>
          <c:invertIfNegative val="0"/>
          <c:cat>
            <c:numRef>
              <c:f>'5.4'!$H$21</c:f>
              <c:numCache>
                <c:formatCode>General</c:formatCode>
                <c:ptCount val="1"/>
              </c:numCache>
            </c:numRef>
          </c:cat>
          <c:val>
            <c:numRef>
              <c:f>'5.4'!$H$24</c:f>
              <c:numCache>
                <c:formatCode>General</c:formatCode>
                <c:ptCount val="1"/>
              </c:numCache>
            </c:numRef>
          </c:val>
          <c:extLst>
            <c:ext xmlns:c16="http://schemas.microsoft.com/office/drawing/2014/chart" uri="{C3380CC4-5D6E-409C-BE32-E72D297353CC}">
              <c16:uniqueId val="{00000002-4BAB-4D3B-9176-13160CFDC7FE}"/>
            </c:ext>
          </c:extLst>
        </c:ser>
        <c:ser>
          <c:idx val="3"/>
          <c:order val="3"/>
          <c:tx>
            <c:strRef>
              <c:f>'5.4'!$G$25</c:f>
              <c:strCache>
                <c:ptCount val="1"/>
              </c:strCache>
            </c:strRef>
          </c:tx>
          <c:invertIfNegative val="0"/>
          <c:cat>
            <c:numRef>
              <c:f>'5.4'!$H$21</c:f>
              <c:numCache>
                <c:formatCode>General</c:formatCode>
                <c:ptCount val="1"/>
              </c:numCache>
            </c:numRef>
          </c:cat>
          <c:val>
            <c:numRef>
              <c:f>'5.4'!$H$25</c:f>
              <c:numCache>
                <c:formatCode>General</c:formatCode>
                <c:ptCount val="1"/>
              </c:numCache>
            </c:numRef>
          </c:val>
          <c:extLst>
            <c:ext xmlns:c16="http://schemas.microsoft.com/office/drawing/2014/chart" uri="{C3380CC4-5D6E-409C-BE32-E72D297353CC}">
              <c16:uniqueId val="{00000003-4BAB-4D3B-9176-13160CFDC7FE}"/>
            </c:ext>
          </c:extLst>
        </c:ser>
        <c:ser>
          <c:idx val="4"/>
          <c:order val="4"/>
          <c:tx>
            <c:strRef>
              <c:f>'5.4'!$G$26</c:f>
              <c:strCache>
                <c:ptCount val="1"/>
              </c:strCache>
            </c:strRef>
          </c:tx>
          <c:invertIfNegative val="0"/>
          <c:cat>
            <c:numRef>
              <c:f>'5.4'!$H$21</c:f>
              <c:numCache>
                <c:formatCode>General</c:formatCode>
                <c:ptCount val="1"/>
              </c:numCache>
            </c:numRef>
          </c:cat>
          <c:val>
            <c:numRef>
              <c:f>'5.4'!$H$26</c:f>
              <c:numCache>
                <c:formatCode>General</c:formatCode>
                <c:ptCount val="1"/>
              </c:numCache>
            </c:numRef>
          </c:val>
          <c:extLst>
            <c:ext xmlns:c16="http://schemas.microsoft.com/office/drawing/2014/chart" uri="{C3380CC4-5D6E-409C-BE32-E72D297353CC}">
              <c16:uniqueId val="{00000004-4BAB-4D3B-9176-13160CFDC7FE}"/>
            </c:ext>
          </c:extLst>
        </c:ser>
        <c:ser>
          <c:idx val="5"/>
          <c:order val="5"/>
          <c:tx>
            <c:strRef>
              <c:f>'5.4'!$G$27</c:f>
              <c:strCache>
                <c:ptCount val="1"/>
              </c:strCache>
            </c:strRef>
          </c:tx>
          <c:spPr>
            <a:solidFill>
              <a:schemeClr val="accent6"/>
            </a:solidFill>
          </c:spPr>
          <c:invertIfNegative val="0"/>
          <c:cat>
            <c:numRef>
              <c:f>'5.4'!$H$21</c:f>
              <c:numCache>
                <c:formatCode>General</c:formatCode>
                <c:ptCount val="1"/>
              </c:numCache>
            </c:numRef>
          </c:cat>
          <c:val>
            <c:numRef>
              <c:f>'5.4'!$H$27</c:f>
              <c:numCache>
                <c:formatCode>General</c:formatCode>
                <c:ptCount val="1"/>
              </c:numCache>
            </c:numRef>
          </c:val>
          <c:extLst>
            <c:ext xmlns:c16="http://schemas.microsoft.com/office/drawing/2014/chart" uri="{C3380CC4-5D6E-409C-BE32-E72D297353CC}">
              <c16:uniqueId val="{00000005-4BAB-4D3B-9176-13160CFDC7FE}"/>
            </c:ext>
          </c:extLst>
        </c:ser>
        <c:ser>
          <c:idx val="6"/>
          <c:order val="6"/>
          <c:tx>
            <c:strRef>
              <c:f>'5.4'!$G$28</c:f>
              <c:strCache>
                <c:ptCount val="1"/>
              </c:strCache>
            </c:strRef>
          </c:tx>
          <c:spPr>
            <a:solidFill>
              <a:srgbClr val="F0948F"/>
            </a:solidFill>
          </c:spPr>
          <c:invertIfNegative val="0"/>
          <c:cat>
            <c:numRef>
              <c:f>'5.4'!$H$21</c:f>
              <c:numCache>
                <c:formatCode>General</c:formatCode>
                <c:ptCount val="1"/>
              </c:numCache>
            </c:numRef>
          </c:cat>
          <c:val>
            <c:numRef>
              <c:f>'5.4'!$H$28</c:f>
              <c:numCache>
                <c:formatCode>General</c:formatCode>
                <c:ptCount val="1"/>
              </c:numCache>
            </c:numRef>
          </c:val>
          <c:extLst>
            <c:ext xmlns:c16="http://schemas.microsoft.com/office/drawing/2014/chart" uri="{C3380CC4-5D6E-409C-BE32-E72D297353CC}">
              <c16:uniqueId val="{00000006-4BAB-4D3B-9176-13160CFDC7FE}"/>
            </c:ext>
          </c:extLst>
        </c:ser>
        <c:dLbls>
          <c:showLegendKey val="0"/>
          <c:showVal val="0"/>
          <c:showCatName val="0"/>
          <c:showSerName val="0"/>
          <c:showPercent val="0"/>
          <c:showBubbleSize val="0"/>
        </c:dLbls>
        <c:gapWidth val="150"/>
        <c:axId val="235095168"/>
        <c:axId val="235096704"/>
      </c:barChart>
      <c:catAx>
        <c:axId val="235095168"/>
        <c:scaling>
          <c:orientation val="minMax"/>
        </c:scaling>
        <c:delete val="1"/>
        <c:axPos val="b"/>
        <c:numFmt formatCode="General" sourceLinked="1"/>
        <c:majorTickMark val="out"/>
        <c:minorTickMark val="none"/>
        <c:tickLblPos val="nextTo"/>
        <c:crossAx val="235096704"/>
        <c:crosses val="autoZero"/>
        <c:auto val="1"/>
        <c:lblAlgn val="ctr"/>
        <c:lblOffset val="100"/>
        <c:noMultiLvlLbl val="0"/>
      </c:catAx>
      <c:valAx>
        <c:axId val="235096704"/>
        <c:scaling>
          <c:orientation val="minMax"/>
        </c:scaling>
        <c:delete val="1"/>
        <c:axPos val="l"/>
        <c:numFmt formatCode="General" sourceLinked="1"/>
        <c:majorTickMark val="out"/>
        <c:minorTickMark val="none"/>
        <c:tickLblPos val="nextTo"/>
        <c:crossAx val="2350951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'5.4'!$G$36</c:f>
              <c:strCache>
                <c:ptCount val="1"/>
              </c:strCache>
            </c:strRef>
          </c:tx>
          <c:invertIfNegative val="0"/>
          <c:cat>
            <c:numRef>
              <c:f>'5.4'!$H$35</c:f>
              <c:numCache>
                <c:formatCode>General</c:formatCode>
                <c:ptCount val="1"/>
              </c:numCache>
            </c:numRef>
          </c:cat>
          <c:val>
            <c:numRef>
              <c:f>'5.4'!$H$36</c:f>
              <c:numCache>
                <c:formatCode>General</c:formatCode>
                <c:ptCount val="1"/>
              </c:numCache>
            </c:numRef>
          </c:val>
          <c:extLst>
            <c:ext xmlns:c16="http://schemas.microsoft.com/office/drawing/2014/chart" uri="{C3380CC4-5D6E-409C-BE32-E72D297353CC}">
              <c16:uniqueId val="{00000000-BDDA-418B-8F7D-C9525CDB7C14}"/>
            </c:ext>
          </c:extLst>
        </c:ser>
        <c:ser>
          <c:idx val="1"/>
          <c:order val="1"/>
          <c:tx>
            <c:strRef>
              <c:f>'5.4'!$G$37</c:f>
              <c:strCache>
                <c:ptCount val="1"/>
              </c:strCache>
            </c:strRef>
          </c:tx>
          <c:invertIfNegative val="0"/>
          <c:cat>
            <c:numRef>
              <c:f>'5.4'!$H$35</c:f>
              <c:numCache>
                <c:formatCode>General</c:formatCode>
                <c:ptCount val="1"/>
              </c:numCache>
            </c:numRef>
          </c:cat>
          <c:val>
            <c:numRef>
              <c:f>'5.4'!$H$37</c:f>
              <c:numCache>
                <c:formatCode>General</c:formatCode>
                <c:ptCount val="1"/>
              </c:numCache>
            </c:numRef>
          </c:val>
          <c:extLst>
            <c:ext xmlns:c16="http://schemas.microsoft.com/office/drawing/2014/chart" uri="{C3380CC4-5D6E-409C-BE32-E72D297353CC}">
              <c16:uniqueId val="{00000001-BDDA-418B-8F7D-C9525CDB7C14}"/>
            </c:ext>
          </c:extLst>
        </c:ser>
        <c:ser>
          <c:idx val="2"/>
          <c:order val="2"/>
          <c:tx>
            <c:strRef>
              <c:f>'5.4'!$G$38</c:f>
              <c:strCache>
                <c:ptCount val="1"/>
              </c:strCache>
            </c:strRef>
          </c:tx>
          <c:invertIfNegative val="0"/>
          <c:cat>
            <c:numRef>
              <c:f>'5.4'!$H$35</c:f>
              <c:numCache>
                <c:formatCode>General</c:formatCode>
                <c:ptCount val="1"/>
              </c:numCache>
            </c:numRef>
          </c:cat>
          <c:val>
            <c:numRef>
              <c:f>'5.4'!$H$38</c:f>
              <c:numCache>
                <c:formatCode>General</c:formatCode>
                <c:ptCount val="1"/>
              </c:numCache>
            </c:numRef>
          </c:val>
          <c:extLst>
            <c:ext xmlns:c16="http://schemas.microsoft.com/office/drawing/2014/chart" uri="{C3380CC4-5D6E-409C-BE32-E72D297353CC}">
              <c16:uniqueId val="{00000002-BDDA-418B-8F7D-C9525CDB7C14}"/>
            </c:ext>
          </c:extLst>
        </c:ser>
        <c:dLbls>
          <c:showLegendKey val="0"/>
          <c:showVal val="0"/>
          <c:showCatName val="0"/>
          <c:showSerName val="0"/>
          <c:showPercent val="0"/>
          <c:showBubbleSize val="0"/>
        </c:dLbls>
        <c:gapWidth val="150"/>
        <c:axId val="235209856"/>
        <c:axId val="235211392"/>
      </c:barChart>
      <c:catAx>
        <c:axId val="235209856"/>
        <c:scaling>
          <c:orientation val="minMax"/>
        </c:scaling>
        <c:delete val="1"/>
        <c:axPos val="b"/>
        <c:numFmt formatCode="General" sourceLinked="1"/>
        <c:majorTickMark val="out"/>
        <c:minorTickMark val="none"/>
        <c:tickLblPos val="nextTo"/>
        <c:crossAx val="235211392"/>
        <c:crosses val="autoZero"/>
        <c:auto val="1"/>
        <c:lblAlgn val="ctr"/>
        <c:lblOffset val="100"/>
        <c:noMultiLvlLbl val="0"/>
      </c:catAx>
      <c:valAx>
        <c:axId val="235211392"/>
        <c:scaling>
          <c:orientation val="minMax"/>
        </c:scaling>
        <c:delete val="1"/>
        <c:axPos val="l"/>
        <c:numFmt formatCode="General" sourceLinked="1"/>
        <c:majorTickMark val="out"/>
        <c:minorTickMark val="none"/>
        <c:tickLblPos val="nextTo"/>
        <c:crossAx val="2352098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'5.4'!$G$7</c:f>
              <c:strCache>
                <c:ptCount val="1"/>
              </c:strCache>
            </c:strRef>
          </c:tx>
          <c:spPr>
            <a:solidFill>
              <a:schemeClr val="tx2"/>
            </a:solidFill>
          </c:spPr>
          <c:invertIfNegative val="0"/>
          <c:cat>
            <c:numRef>
              <c:f>'5.4'!$H$6</c:f>
              <c:numCache>
                <c:formatCode>General</c:formatCode>
                <c:ptCount val="1"/>
              </c:numCache>
            </c:numRef>
          </c:cat>
          <c:val>
            <c:numRef>
              <c:f>'5.4'!$H$7</c:f>
              <c:numCache>
                <c:formatCode>General</c:formatCode>
                <c:ptCount val="1"/>
              </c:numCache>
            </c:numRef>
          </c:val>
          <c:extLst>
            <c:ext xmlns:c16="http://schemas.microsoft.com/office/drawing/2014/chart" uri="{C3380CC4-5D6E-409C-BE32-E72D297353CC}">
              <c16:uniqueId val="{00000000-FE9F-4E23-BE1A-AFA49BA024E5}"/>
            </c:ext>
          </c:extLst>
        </c:ser>
        <c:ser>
          <c:idx val="1"/>
          <c:order val="1"/>
          <c:tx>
            <c:strRef>
              <c:f>'5.4'!$G$8</c:f>
              <c:strCache>
                <c:ptCount val="1"/>
              </c:strCache>
            </c:strRef>
          </c:tx>
          <c:spPr>
            <a:solidFill>
              <a:schemeClr val="accent2"/>
            </a:solidFill>
          </c:spPr>
          <c:invertIfNegative val="0"/>
          <c:cat>
            <c:numRef>
              <c:f>'5.4'!$H$6</c:f>
              <c:numCache>
                <c:formatCode>General</c:formatCode>
                <c:ptCount val="1"/>
              </c:numCache>
            </c:numRef>
          </c:cat>
          <c:val>
            <c:numRef>
              <c:f>'5.4'!$H$8</c:f>
              <c:numCache>
                <c:formatCode>General</c:formatCode>
                <c:ptCount val="1"/>
              </c:numCache>
            </c:numRef>
          </c:val>
          <c:extLst>
            <c:ext xmlns:c16="http://schemas.microsoft.com/office/drawing/2014/chart" uri="{C3380CC4-5D6E-409C-BE32-E72D297353CC}">
              <c16:uniqueId val="{00000001-FE9F-4E23-BE1A-AFA49BA024E5}"/>
            </c:ext>
          </c:extLst>
        </c:ser>
        <c:ser>
          <c:idx val="2"/>
          <c:order val="2"/>
          <c:tx>
            <c:strRef>
              <c:f>'5.4'!$G$9</c:f>
              <c:strCache>
                <c:ptCount val="1"/>
              </c:strCache>
            </c:strRef>
          </c:tx>
          <c:spPr>
            <a:solidFill>
              <a:schemeClr val="accent3"/>
            </a:solidFill>
          </c:spPr>
          <c:invertIfNegative val="0"/>
          <c:cat>
            <c:numRef>
              <c:f>'5.4'!$H$6</c:f>
              <c:numCache>
                <c:formatCode>General</c:formatCode>
                <c:ptCount val="1"/>
              </c:numCache>
            </c:numRef>
          </c:cat>
          <c:val>
            <c:numRef>
              <c:f>'5.4'!$H$9</c:f>
              <c:numCache>
                <c:formatCode>General</c:formatCode>
                <c:ptCount val="1"/>
              </c:numCache>
            </c:numRef>
          </c:val>
          <c:extLst>
            <c:ext xmlns:c16="http://schemas.microsoft.com/office/drawing/2014/chart" uri="{C3380CC4-5D6E-409C-BE32-E72D297353CC}">
              <c16:uniqueId val="{00000002-FE9F-4E23-BE1A-AFA49BA024E5}"/>
            </c:ext>
          </c:extLst>
        </c:ser>
        <c:ser>
          <c:idx val="3"/>
          <c:order val="3"/>
          <c:tx>
            <c:strRef>
              <c:f>'5.4'!$G$10</c:f>
              <c:strCache>
                <c:ptCount val="1"/>
              </c:strCache>
            </c:strRef>
          </c:tx>
          <c:spPr>
            <a:solidFill>
              <a:schemeClr val="accent4"/>
            </a:solidFill>
          </c:spPr>
          <c:invertIfNegative val="0"/>
          <c:cat>
            <c:numRef>
              <c:f>'5.4'!$H$6</c:f>
              <c:numCache>
                <c:formatCode>General</c:formatCode>
                <c:ptCount val="1"/>
              </c:numCache>
            </c:numRef>
          </c:cat>
          <c:val>
            <c:numRef>
              <c:f>'5.4'!$H$10</c:f>
              <c:numCache>
                <c:formatCode>General</c:formatCode>
                <c:ptCount val="1"/>
              </c:numCache>
            </c:numRef>
          </c:val>
          <c:extLst>
            <c:ext xmlns:c16="http://schemas.microsoft.com/office/drawing/2014/chart" uri="{C3380CC4-5D6E-409C-BE32-E72D297353CC}">
              <c16:uniqueId val="{00000003-FE9F-4E23-BE1A-AFA49BA024E5}"/>
            </c:ext>
          </c:extLst>
        </c:ser>
        <c:ser>
          <c:idx val="4"/>
          <c:order val="4"/>
          <c:tx>
            <c:strRef>
              <c:f>'5.4'!$G$11</c:f>
              <c:strCache>
                <c:ptCount val="1"/>
              </c:strCache>
            </c:strRef>
          </c:tx>
          <c:spPr>
            <a:solidFill>
              <a:schemeClr val="accent5"/>
            </a:solidFill>
          </c:spPr>
          <c:invertIfNegative val="0"/>
          <c:cat>
            <c:numRef>
              <c:f>'5.4'!$H$6</c:f>
              <c:numCache>
                <c:formatCode>General</c:formatCode>
                <c:ptCount val="1"/>
              </c:numCache>
            </c:numRef>
          </c:cat>
          <c:val>
            <c:numRef>
              <c:f>'5.4'!$H$11</c:f>
              <c:numCache>
                <c:formatCode>General</c:formatCode>
                <c:ptCount val="1"/>
              </c:numCache>
            </c:numRef>
          </c:val>
          <c:extLst>
            <c:ext xmlns:c16="http://schemas.microsoft.com/office/drawing/2014/chart" uri="{C3380CC4-5D6E-409C-BE32-E72D297353CC}">
              <c16:uniqueId val="{00000004-FE9F-4E23-BE1A-AFA49BA024E5}"/>
            </c:ext>
          </c:extLst>
        </c:ser>
        <c:ser>
          <c:idx val="5"/>
          <c:order val="5"/>
          <c:tx>
            <c:strRef>
              <c:f>'5.4'!$G$12</c:f>
              <c:strCache>
                <c:ptCount val="1"/>
              </c:strCache>
            </c:strRef>
          </c:tx>
          <c:spPr>
            <a:solidFill>
              <a:schemeClr val="accent6"/>
            </a:solidFill>
          </c:spPr>
          <c:invertIfNegative val="0"/>
          <c:cat>
            <c:numRef>
              <c:f>'5.4'!$H$6</c:f>
              <c:numCache>
                <c:formatCode>General</c:formatCode>
                <c:ptCount val="1"/>
              </c:numCache>
            </c:numRef>
          </c:cat>
          <c:val>
            <c:numRef>
              <c:f>'5.4'!$H$12</c:f>
              <c:numCache>
                <c:formatCode>General</c:formatCode>
                <c:ptCount val="1"/>
              </c:numCache>
            </c:numRef>
          </c:val>
          <c:extLst>
            <c:ext xmlns:c16="http://schemas.microsoft.com/office/drawing/2014/chart" uri="{C3380CC4-5D6E-409C-BE32-E72D297353CC}">
              <c16:uniqueId val="{00000005-FE9F-4E23-BE1A-AFA49BA024E5}"/>
            </c:ext>
          </c:extLst>
        </c:ser>
        <c:ser>
          <c:idx val="6"/>
          <c:order val="6"/>
          <c:tx>
            <c:strRef>
              <c:f>'5.4'!$G$13</c:f>
              <c:strCache>
                <c:ptCount val="1"/>
              </c:strCache>
            </c:strRef>
          </c:tx>
          <c:spPr>
            <a:solidFill>
              <a:srgbClr val="F0948F"/>
            </a:solidFill>
          </c:spPr>
          <c:invertIfNegative val="0"/>
          <c:cat>
            <c:numRef>
              <c:f>'5.4'!$H$6</c:f>
              <c:numCache>
                <c:formatCode>General</c:formatCode>
                <c:ptCount val="1"/>
              </c:numCache>
            </c:numRef>
          </c:cat>
          <c:val>
            <c:numRef>
              <c:f>'5.4'!$H$13</c:f>
              <c:numCache>
                <c:formatCode>General</c:formatCode>
                <c:ptCount val="1"/>
              </c:numCache>
            </c:numRef>
          </c:val>
          <c:extLst>
            <c:ext xmlns:c16="http://schemas.microsoft.com/office/drawing/2014/chart" uri="{C3380CC4-5D6E-409C-BE32-E72D297353CC}">
              <c16:uniqueId val="{00000006-FE9F-4E23-BE1A-AFA49BA024E5}"/>
            </c:ext>
          </c:extLst>
        </c:ser>
        <c:ser>
          <c:idx val="7"/>
          <c:order val="7"/>
          <c:tx>
            <c:strRef>
              <c:f>'5.4'!$G$14</c:f>
              <c:strCache>
                <c:ptCount val="1"/>
              </c:strCache>
            </c:strRef>
          </c:tx>
          <c:spPr>
            <a:solidFill>
              <a:srgbClr val="F7C9C7"/>
            </a:solidFill>
          </c:spPr>
          <c:invertIfNegative val="0"/>
          <c:cat>
            <c:numRef>
              <c:f>'5.4'!$H$6</c:f>
              <c:numCache>
                <c:formatCode>General</c:formatCode>
                <c:ptCount val="1"/>
              </c:numCache>
            </c:numRef>
          </c:cat>
          <c:val>
            <c:numRef>
              <c:f>'5.4'!$H$14</c:f>
              <c:numCache>
                <c:formatCode>General</c:formatCode>
                <c:ptCount val="1"/>
              </c:numCache>
            </c:numRef>
          </c:val>
          <c:extLst>
            <c:ext xmlns:c16="http://schemas.microsoft.com/office/drawing/2014/chart" uri="{C3380CC4-5D6E-409C-BE32-E72D297353CC}">
              <c16:uniqueId val="{00000007-FE9F-4E23-BE1A-AFA49BA024E5}"/>
            </c:ext>
          </c:extLst>
        </c:ser>
        <c:dLbls>
          <c:showLegendKey val="0"/>
          <c:showVal val="0"/>
          <c:showCatName val="0"/>
          <c:showSerName val="0"/>
          <c:showPercent val="0"/>
          <c:showBubbleSize val="0"/>
        </c:dLbls>
        <c:gapWidth val="150"/>
        <c:axId val="235256832"/>
        <c:axId val="235279104"/>
      </c:barChart>
      <c:catAx>
        <c:axId val="235256832"/>
        <c:scaling>
          <c:orientation val="minMax"/>
        </c:scaling>
        <c:delete val="1"/>
        <c:axPos val="b"/>
        <c:numFmt formatCode="General" sourceLinked="1"/>
        <c:majorTickMark val="out"/>
        <c:minorTickMark val="none"/>
        <c:tickLblPos val="nextTo"/>
        <c:crossAx val="235279104"/>
        <c:crosses val="autoZero"/>
        <c:auto val="1"/>
        <c:lblAlgn val="ctr"/>
        <c:lblOffset val="100"/>
        <c:noMultiLvlLbl val="0"/>
      </c:catAx>
      <c:valAx>
        <c:axId val="235279104"/>
        <c:scaling>
          <c:orientation val="minMax"/>
        </c:scaling>
        <c:delete val="1"/>
        <c:axPos val="l"/>
        <c:numFmt formatCode="General" sourceLinked="1"/>
        <c:majorTickMark val="out"/>
        <c:minorTickMark val="none"/>
        <c:tickLblPos val="nextTo"/>
        <c:crossAx val="2352568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a:t>
            </a:r>
            <a:r>
              <a:rPr lang="cs-CZ" sz="1000">
                <a:solidFill>
                  <a:schemeClr val="tx2"/>
                </a:solidFill>
              </a:rPr>
              <a:t>krajů ČR na </a:t>
            </a:r>
            <a:r>
              <a:rPr lang="en-US" sz="1000">
                <a:solidFill>
                  <a:schemeClr val="tx2"/>
                </a:solidFill>
              </a:rPr>
              <a:t>instalované</a:t>
            </a:r>
            <a:r>
              <a:rPr lang="cs-CZ" sz="1000">
                <a:solidFill>
                  <a:schemeClr val="tx2"/>
                </a:solidFill>
              </a:rPr>
              <a:t>m</a:t>
            </a:r>
            <a:r>
              <a:rPr lang="en-US" sz="1000">
                <a:solidFill>
                  <a:schemeClr val="tx2"/>
                </a:solidFill>
              </a:rPr>
              <a:t> výkonu </a:t>
            </a:r>
            <a:endParaRPr lang="cs-CZ" sz="1000">
              <a:solidFill>
                <a:schemeClr val="tx2"/>
              </a:solidFill>
            </a:endParaRPr>
          </a:p>
          <a:p>
            <a:pPr algn="l">
              <a:defRPr sz="1000"/>
            </a:pPr>
            <a:r>
              <a:rPr lang="en-US" sz="1000">
                <a:solidFill>
                  <a:schemeClr val="tx2"/>
                </a:solidFill>
              </a:rPr>
              <a:t>v</a:t>
            </a:r>
            <a:r>
              <a:rPr lang="cs-CZ" sz="1000">
                <a:solidFill>
                  <a:schemeClr val="tx2"/>
                </a:solidFill>
              </a:rPr>
              <a:t>ýroben tepla</a:t>
            </a:r>
            <a:endParaRPr lang="en-US" sz="1000">
              <a:solidFill>
                <a:schemeClr val="tx2"/>
              </a:solidFill>
            </a:endParaRPr>
          </a:p>
        </c:rich>
      </c:tx>
      <c:layout>
        <c:manualLayout>
          <c:xMode val="edge"/>
          <c:yMode val="edge"/>
          <c:x val="1.5281609763550259E-2"/>
          <c:y val="1.4397734000730657E-2"/>
        </c:manualLayout>
      </c:layout>
      <c:overlay val="0"/>
      <c:spPr>
        <a:solidFill>
          <a:sysClr val="window" lastClr="FFFFFF"/>
        </a:solidFill>
      </c:spPr>
    </c:title>
    <c:autoTitleDeleted val="0"/>
    <c:plotArea>
      <c:layout>
        <c:manualLayout>
          <c:layoutTarget val="inner"/>
          <c:xMode val="edge"/>
          <c:yMode val="edge"/>
          <c:x val="9.5651118446039352E-2"/>
          <c:y val="0.15935589614594692"/>
          <c:w val="0.76778165406546883"/>
          <c:h val="0.7870965152295640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A-3674-42EF-8DF5-AEED34660903}"/>
              </c:ext>
            </c:extLst>
          </c:dPt>
          <c:dPt>
            <c:idx val="1"/>
            <c:bubble3D val="0"/>
            <c:spPr>
              <a:solidFill>
                <a:schemeClr val="accent2"/>
              </a:solidFill>
            </c:spPr>
            <c:extLst>
              <c:ext xmlns:c16="http://schemas.microsoft.com/office/drawing/2014/chart" uri="{C3380CC4-5D6E-409C-BE32-E72D297353CC}">
                <c16:uniqueId val="{00000009-3674-42EF-8DF5-AEED34660903}"/>
              </c:ext>
            </c:extLst>
          </c:dPt>
          <c:dPt>
            <c:idx val="2"/>
            <c:bubble3D val="0"/>
            <c:spPr>
              <a:solidFill>
                <a:schemeClr val="accent3"/>
              </a:solidFill>
            </c:spPr>
            <c:extLst>
              <c:ext xmlns:c16="http://schemas.microsoft.com/office/drawing/2014/chart" uri="{C3380CC4-5D6E-409C-BE32-E72D297353CC}">
                <c16:uniqueId val="{00000008-3674-42EF-8DF5-AEED34660903}"/>
              </c:ext>
            </c:extLst>
          </c:dPt>
          <c:dPt>
            <c:idx val="3"/>
            <c:bubble3D val="0"/>
            <c:spPr>
              <a:solidFill>
                <a:schemeClr val="accent4"/>
              </a:solidFill>
            </c:spPr>
            <c:extLst>
              <c:ext xmlns:c16="http://schemas.microsoft.com/office/drawing/2014/chart" uri="{C3380CC4-5D6E-409C-BE32-E72D297353CC}">
                <c16:uniqueId val="{00000007-3674-42EF-8DF5-AEED34660903}"/>
              </c:ext>
            </c:extLst>
          </c:dPt>
          <c:dPt>
            <c:idx val="4"/>
            <c:bubble3D val="0"/>
            <c:spPr>
              <a:solidFill>
                <a:schemeClr val="accent5"/>
              </a:solidFill>
            </c:spPr>
            <c:extLst>
              <c:ext xmlns:c16="http://schemas.microsoft.com/office/drawing/2014/chart" uri="{C3380CC4-5D6E-409C-BE32-E72D297353CC}">
                <c16:uniqueId val="{00000002-C1F1-4538-A25D-E7701F891F20}"/>
              </c:ext>
            </c:extLst>
          </c:dPt>
          <c:dPt>
            <c:idx val="5"/>
            <c:bubble3D val="0"/>
            <c:spPr>
              <a:solidFill>
                <a:schemeClr val="accent6"/>
              </a:solidFill>
            </c:spPr>
            <c:extLst>
              <c:ext xmlns:c16="http://schemas.microsoft.com/office/drawing/2014/chart" uri="{C3380CC4-5D6E-409C-BE32-E72D297353CC}">
                <c16:uniqueId val="{00000000-C1F1-4538-A25D-E7701F891F20}"/>
              </c:ext>
            </c:extLst>
          </c:dPt>
          <c:dPt>
            <c:idx val="6"/>
            <c:bubble3D val="0"/>
            <c:spPr>
              <a:solidFill>
                <a:srgbClr val="F0948F"/>
              </a:solidFill>
            </c:spPr>
            <c:extLst>
              <c:ext xmlns:c16="http://schemas.microsoft.com/office/drawing/2014/chart" uri="{C3380CC4-5D6E-409C-BE32-E72D297353CC}">
                <c16:uniqueId val="{00000003-C1F1-4538-A25D-E7701F891F20}"/>
              </c:ext>
            </c:extLst>
          </c:dPt>
          <c:dPt>
            <c:idx val="7"/>
            <c:bubble3D val="0"/>
            <c:spPr>
              <a:solidFill>
                <a:srgbClr val="F7C9C7"/>
              </a:solidFill>
            </c:spPr>
            <c:extLst>
              <c:ext xmlns:c16="http://schemas.microsoft.com/office/drawing/2014/chart" uri="{C3380CC4-5D6E-409C-BE32-E72D297353CC}">
                <c16:uniqueId val="{00000001-C1F1-4538-A25D-E7701F891F20}"/>
              </c:ext>
            </c:extLst>
          </c:dPt>
          <c:dPt>
            <c:idx val="8"/>
            <c:bubble3D val="0"/>
            <c:spPr>
              <a:solidFill>
                <a:schemeClr val="tx1"/>
              </a:solidFill>
            </c:spPr>
            <c:extLst>
              <c:ext xmlns:c16="http://schemas.microsoft.com/office/drawing/2014/chart" uri="{C3380CC4-5D6E-409C-BE32-E72D297353CC}">
                <c16:uniqueId val="{00000004-C1F1-4538-A25D-E7701F891F20}"/>
              </c:ext>
            </c:extLst>
          </c:dPt>
          <c:dPt>
            <c:idx val="9"/>
            <c:bubble3D val="0"/>
            <c:spPr>
              <a:solidFill>
                <a:srgbClr val="646363"/>
              </a:solidFill>
            </c:spPr>
            <c:extLst>
              <c:ext xmlns:c16="http://schemas.microsoft.com/office/drawing/2014/chart" uri="{C3380CC4-5D6E-409C-BE32-E72D297353CC}">
                <c16:uniqueId val="{00000006-3674-42EF-8DF5-AEED34660903}"/>
              </c:ext>
            </c:extLst>
          </c:dPt>
          <c:dPt>
            <c:idx val="10"/>
            <c:bubble3D val="0"/>
            <c:spPr>
              <a:solidFill>
                <a:srgbClr val="9D9D9C"/>
              </a:solidFill>
            </c:spPr>
            <c:extLst>
              <c:ext xmlns:c16="http://schemas.microsoft.com/office/drawing/2014/chart" uri="{C3380CC4-5D6E-409C-BE32-E72D297353CC}">
                <c16:uniqueId val="{00000005-C1F1-4538-A25D-E7701F891F20}"/>
              </c:ext>
            </c:extLst>
          </c:dPt>
          <c:dPt>
            <c:idx val="11"/>
            <c:bubble3D val="0"/>
            <c:spPr>
              <a:solidFill>
                <a:srgbClr val="D0D0D0"/>
              </a:solidFill>
            </c:spPr>
            <c:extLst>
              <c:ext xmlns:c16="http://schemas.microsoft.com/office/drawing/2014/chart" uri="{C3380CC4-5D6E-409C-BE32-E72D297353CC}">
                <c16:uniqueId val="{00000005-3674-42EF-8DF5-AEED34660903}"/>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04-3674-42EF-8DF5-AEED34660903}"/>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03-3674-42EF-8DF5-AEED34660903}"/>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C1F1-4538-A25D-E7701F891F20}"/>
                </c:ext>
              </c:extLst>
            </c:dLbl>
            <c:dLbl>
              <c:idx val="12"/>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3674-42EF-8DF5-AEED34660903}"/>
                </c:ext>
              </c:extLst>
            </c:dLbl>
            <c:dLbl>
              <c:idx val="13"/>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3674-42EF-8DF5-AEED34660903}"/>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1557.345</c:v>
                </c:pt>
                <c:pt idx="1">
                  <c:v>2155.8190000000018</c:v>
                </c:pt>
                <c:pt idx="2">
                  <c:v>1586.7649999999985</c:v>
                </c:pt>
                <c:pt idx="3">
                  <c:v>2805.9900000000002</c:v>
                </c:pt>
                <c:pt idx="4">
                  <c:v>609.02900000000022</c:v>
                </c:pt>
                <c:pt idx="5">
                  <c:v>960.11749999999995</c:v>
                </c:pt>
                <c:pt idx="6">
                  <c:v>443.92599999999993</c:v>
                </c:pt>
                <c:pt idx="7">
                  <c:v>6120.4339999999993</c:v>
                </c:pt>
                <c:pt idx="8">
                  <c:v>1343.6799999999994</c:v>
                </c:pt>
                <c:pt idx="9">
                  <c:v>3510.4849999999992</c:v>
                </c:pt>
                <c:pt idx="10">
                  <c:v>1051.2550000000003</c:v>
                </c:pt>
                <c:pt idx="11">
                  <c:v>4380.317</c:v>
                </c:pt>
                <c:pt idx="12">
                  <c:v>9915.483000000002</c:v>
                </c:pt>
                <c:pt idx="13">
                  <c:v>1244.404</c:v>
                </c:pt>
              </c:numCache>
            </c:numRef>
          </c:val>
          <c:extLst>
            <c:ext xmlns:c16="http://schemas.microsoft.com/office/drawing/2014/chart" uri="{C3380CC4-5D6E-409C-BE32-E72D297353CC}">
              <c16:uniqueId val="{00000006-C1F1-4538-A25D-E7701F891F20}"/>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Instalovaný výkon v krajích ČR</a:t>
            </a:r>
            <a:r>
              <a:rPr lang="cs-CZ" sz="1000">
                <a:solidFill>
                  <a:schemeClr val="tx2"/>
                </a:solidFill>
              </a:rPr>
              <a:t> </a:t>
            </a:r>
            <a:r>
              <a:rPr lang="en-US" sz="1000">
                <a:solidFill>
                  <a:schemeClr val="tx2"/>
                </a:solidFill>
              </a:rPr>
              <a:t>(</a:t>
            </a:r>
            <a:r>
              <a:rPr lang="cs-CZ" sz="1000">
                <a:solidFill>
                  <a:schemeClr val="tx2"/>
                </a:solidFill>
              </a:rPr>
              <a:t>M</a:t>
            </a:r>
            <a:r>
              <a:rPr lang="en-US" sz="1000">
                <a:solidFill>
                  <a:schemeClr val="tx2"/>
                </a:solidFill>
              </a:rPr>
              <a:t>W</a:t>
            </a:r>
            <a:r>
              <a:rPr lang="cs-CZ" sz="1000" baseline="-25000">
                <a:solidFill>
                  <a:schemeClr val="tx2"/>
                </a:solidFill>
              </a:rPr>
              <a:t>t</a:t>
            </a:r>
            <a:r>
              <a:rPr lang="en-US" sz="1000">
                <a:solidFill>
                  <a:schemeClr val="tx2"/>
                </a:solidFill>
              </a:rPr>
              <a:t>)</a:t>
            </a:r>
          </a:p>
        </c:rich>
      </c:tx>
      <c:layout>
        <c:manualLayout>
          <c:xMode val="edge"/>
          <c:yMode val="edge"/>
          <c:x val="1.6921397006453595E-3"/>
          <c:y val="1.8969105371895627E-3"/>
        </c:manualLayout>
      </c:layout>
      <c:overlay val="0"/>
    </c:title>
    <c:autoTitleDeleted val="0"/>
    <c:plotArea>
      <c:layout>
        <c:manualLayout>
          <c:layoutTarget val="inner"/>
          <c:xMode val="edge"/>
          <c:yMode val="edge"/>
          <c:x val="8.092474673493838E-2"/>
          <c:y val="0.14708329244079391"/>
          <c:w val="0.90821391888190195"/>
          <c:h val="0.48846027909877604"/>
        </c:manualLayout>
      </c:layout>
      <c:barChart>
        <c:barDir val="col"/>
        <c:grouping val="clustered"/>
        <c:varyColors val="0"/>
        <c:ser>
          <c:idx val="0"/>
          <c:order val="0"/>
          <c:tx>
            <c:strRef>
              <c:f>'6'!$A$23</c:f>
              <c:strCache>
                <c:ptCount val="1"/>
                <c:pt idx="0">
                  <c:v>PHA</c:v>
                </c:pt>
              </c:strCache>
            </c:strRef>
          </c:tx>
          <c:spPr>
            <a:solidFill>
              <a:schemeClr val="accent1"/>
            </a:solidFill>
          </c:spPr>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1557.345</c:v>
                </c:pt>
              </c:numCache>
            </c:numRef>
          </c:val>
          <c:extLst>
            <c:ext xmlns:c16="http://schemas.microsoft.com/office/drawing/2014/chart" uri="{C3380CC4-5D6E-409C-BE32-E72D297353CC}">
              <c16:uniqueId val="{00000000-D35A-48F7-8E09-CF5ED967ED24}"/>
            </c:ext>
          </c:extLst>
        </c:ser>
        <c:ser>
          <c:idx val="1"/>
          <c:order val="1"/>
          <c:tx>
            <c:strRef>
              <c:f>'6'!$A$24</c:f>
              <c:strCache>
                <c:ptCount val="1"/>
                <c:pt idx="0">
                  <c:v>JHČ</c:v>
                </c:pt>
              </c:strCache>
            </c:strRef>
          </c:tx>
          <c:spPr>
            <a:solidFill>
              <a:schemeClr val="accent2"/>
            </a:solidFill>
          </c:spPr>
          <c:invertIfNegative val="0"/>
          <c:val>
            <c:numRef>
              <c:f>('6'!$B$22,'6'!$B$24)</c:f>
              <c:numCache>
                <c:formatCode>General</c:formatCode>
                <c:ptCount val="2"/>
                <c:pt idx="1">
                  <c:v>2155.8190000000018</c:v>
                </c:pt>
              </c:numCache>
            </c:numRef>
          </c:val>
          <c:extLst>
            <c:ext xmlns:c16="http://schemas.microsoft.com/office/drawing/2014/chart" uri="{C3380CC4-5D6E-409C-BE32-E72D297353CC}">
              <c16:uniqueId val="{00000001-D35A-48F7-8E09-CF5ED967ED24}"/>
            </c:ext>
          </c:extLst>
        </c:ser>
        <c:ser>
          <c:idx val="2"/>
          <c:order val="2"/>
          <c:tx>
            <c:strRef>
              <c:f>'6'!$A$25</c:f>
              <c:strCache>
                <c:ptCount val="1"/>
                <c:pt idx="0">
                  <c:v>JHM</c:v>
                </c:pt>
              </c:strCache>
            </c:strRef>
          </c:tx>
          <c:spPr>
            <a:solidFill>
              <a:schemeClr val="accent3"/>
            </a:solidFill>
          </c:spPr>
          <c:invertIfNegative val="0"/>
          <c:val>
            <c:numRef>
              <c:f>('6'!$B$22,'6'!$B$22,'6'!$B$25)</c:f>
              <c:numCache>
                <c:formatCode>General</c:formatCode>
                <c:ptCount val="3"/>
                <c:pt idx="2">
                  <c:v>1586.7649999999985</c:v>
                </c:pt>
              </c:numCache>
            </c:numRef>
          </c:val>
          <c:extLst>
            <c:ext xmlns:c16="http://schemas.microsoft.com/office/drawing/2014/chart" uri="{C3380CC4-5D6E-409C-BE32-E72D297353CC}">
              <c16:uniqueId val="{00000002-D35A-48F7-8E09-CF5ED967ED24}"/>
            </c:ext>
          </c:extLst>
        </c:ser>
        <c:ser>
          <c:idx val="3"/>
          <c:order val="3"/>
          <c:tx>
            <c:strRef>
              <c:f>'6'!$A$26</c:f>
              <c:strCache>
                <c:ptCount val="1"/>
                <c:pt idx="0">
                  <c:v>KVK</c:v>
                </c:pt>
              </c:strCache>
            </c:strRef>
          </c:tx>
          <c:spPr>
            <a:solidFill>
              <a:schemeClr val="accent4"/>
            </a:solidFill>
          </c:spPr>
          <c:invertIfNegative val="0"/>
          <c:val>
            <c:numRef>
              <c:f>('6'!$B$22,'6'!$B$22,'6'!$B$22,'6'!$B$26)</c:f>
              <c:numCache>
                <c:formatCode>General</c:formatCode>
                <c:ptCount val="4"/>
                <c:pt idx="3">
                  <c:v>2805.9900000000002</c:v>
                </c:pt>
              </c:numCache>
            </c:numRef>
          </c:val>
          <c:extLst>
            <c:ext xmlns:c16="http://schemas.microsoft.com/office/drawing/2014/chart" uri="{C3380CC4-5D6E-409C-BE32-E72D297353CC}">
              <c16:uniqueId val="{00000003-D35A-48F7-8E09-CF5ED967ED24}"/>
            </c:ext>
          </c:extLst>
        </c:ser>
        <c:ser>
          <c:idx val="4"/>
          <c:order val="4"/>
          <c:tx>
            <c:strRef>
              <c:f>'6'!$A$27</c:f>
              <c:strCache>
                <c:ptCount val="1"/>
                <c:pt idx="0">
                  <c:v>VYS</c:v>
                </c:pt>
              </c:strCache>
            </c:strRef>
          </c:tx>
          <c:spPr>
            <a:solidFill>
              <a:schemeClr val="accent5"/>
            </a:solidFill>
          </c:spPr>
          <c:invertIfNegative val="0"/>
          <c:val>
            <c:numRef>
              <c:f>('6'!$B$22,'6'!$B$22,'6'!$B$22,'6'!$B$22,'6'!$B$27)</c:f>
              <c:numCache>
                <c:formatCode>General</c:formatCode>
                <c:ptCount val="5"/>
                <c:pt idx="4">
                  <c:v>609.02900000000022</c:v>
                </c:pt>
              </c:numCache>
            </c:numRef>
          </c:val>
          <c:extLst>
            <c:ext xmlns:c16="http://schemas.microsoft.com/office/drawing/2014/chart" uri="{C3380CC4-5D6E-409C-BE32-E72D297353CC}">
              <c16:uniqueId val="{00000004-D35A-48F7-8E09-CF5ED967ED24}"/>
            </c:ext>
          </c:extLst>
        </c:ser>
        <c:ser>
          <c:idx val="5"/>
          <c:order val="5"/>
          <c:tx>
            <c:strRef>
              <c:f>'6'!$A$28</c:f>
              <c:strCache>
                <c:ptCount val="1"/>
                <c:pt idx="0">
                  <c:v>HKK</c:v>
                </c:pt>
              </c:strCache>
            </c:strRef>
          </c:tx>
          <c:spPr>
            <a:solidFill>
              <a:schemeClr val="accent6"/>
            </a:solidFill>
          </c:spPr>
          <c:invertIfNegative val="0"/>
          <c:val>
            <c:numRef>
              <c:f>('6'!$B$22,'6'!$B$22,'6'!$B$22,'6'!$B$22,'6'!$B$22,'6'!$B$28)</c:f>
              <c:numCache>
                <c:formatCode>General</c:formatCode>
                <c:ptCount val="6"/>
                <c:pt idx="5">
                  <c:v>960.11749999999995</c:v>
                </c:pt>
              </c:numCache>
            </c:numRef>
          </c:val>
          <c:extLst>
            <c:ext xmlns:c16="http://schemas.microsoft.com/office/drawing/2014/chart" uri="{C3380CC4-5D6E-409C-BE32-E72D297353CC}">
              <c16:uniqueId val="{00000005-D35A-48F7-8E09-CF5ED967ED24}"/>
            </c:ext>
          </c:extLst>
        </c:ser>
        <c:ser>
          <c:idx val="6"/>
          <c:order val="6"/>
          <c:tx>
            <c:strRef>
              <c:f>'6'!$A$29</c:f>
              <c:strCache>
                <c:ptCount val="1"/>
                <c:pt idx="0">
                  <c:v>LBK</c:v>
                </c:pt>
              </c:strCache>
            </c:strRef>
          </c:tx>
          <c:spPr>
            <a:solidFill>
              <a:srgbClr val="F0948F"/>
            </a:solidFill>
          </c:spPr>
          <c:invertIfNegative val="0"/>
          <c:val>
            <c:numRef>
              <c:f>('6'!$B$22,'6'!$B$22,'6'!$B$22,'6'!$B$22,'6'!$B$22,'6'!$B$22,'6'!$B$29)</c:f>
              <c:numCache>
                <c:formatCode>General</c:formatCode>
                <c:ptCount val="7"/>
                <c:pt idx="6">
                  <c:v>443.92599999999993</c:v>
                </c:pt>
              </c:numCache>
            </c:numRef>
          </c:val>
          <c:extLst>
            <c:ext xmlns:c16="http://schemas.microsoft.com/office/drawing/2014/chart" uri="{C3380CC4-5D6E-409C-BE32-E72D297353CC}">
              <c16:uniqueId val="{00000006-D35A-48F7-8E09-CF5ED967ED24}"/>
            </c:ext>
          </c:extLst>
        </c:ser>
        <c:ser>
          <c:idx val="7"/>
          <c:order val="7"/>
          <c:tx>
            <c:strRef>
              <c:f>'6'!$A$30</c:f>
              <c:strCache>
                <c:ptCount val="1"/>
                <c:pt idx="0">
                  <c:v>MSK</c:v>
                </c:pt>
              </c:strCache>
            </c:strRef>
          </c:tx>
          <c:spPr>
            <a:solidFill>
              <a:srgbClr val="F7C9C7"/>
            </a:solidFill>
          </c:spPr>
          <c:invertIfNegative val="0"/>
          <c:val>
            <c:numRef>
              <c:f>('6'!$B$22,'6'!$B$22,'6'!$B$22,'6'!$B$22,'6'!$B$22,'6'!$B$22,'6'!$B$22,'6'!$B$30)</c:f>
              <c:numCache>
                <c:formatCode>General</c:formatCode>
                <c:ptCount val="8"/>
                <c:pt idx="7">
                  <c:v>6120.4339999999993</c:v>
                </c:pt>
              </c:numCache>
            </c:numRef>
          </c:val>
          <c:extLst>
            <c:ext xmlns:c16="http://schemas.microsoft.com/office/drawing/2014/chart" uri="{C3380CC4-5D6E-409C-BE32-E72D297353CC}">
              <c16:uniqueId val="{00000007-D35A-48F7-8E09-CF5ED967ED24}"/>
            </c:ext>
          </c:extLst>
        </c:ser>
        <c:ser>
          <c:idx val="8"/>
          <c:order val="8"/>
          <c:tx>
            <c:strRef>
              <c:f>'6'!$A$31</c:f>
              <c:strCache>
                <c:ptCount val="1"/>
                <c:pt idx="0">
                  <c:v>OLK</c:v>
                </c:pt>
              </c:strCache>
            </c:strRef>
          </c:tx>
          <c:spPr>
            <a:solidFill>
              <a:schemeClr val="tx1"/>
            </a:solidFill>
          </c:spPr>
          <c:invertIfNegative val="0"/>
          <c:val>
            <c:numRef>
              <c:f>('6'!$B$22,'6'!$B$22,'6'!$B$22,'6'!$B$22,'6'!$B$22,'6'!$B$22,'6'!$B$22,'6'!$B$22,'6'!$B$31)</c:f>
              <c:numCache>
                <c:formatCode>General</c:formatCode>
                <c:ptCount val="9"/>
                <c:pt idx="8">
                  <c:v>1343.6799999999994</c:v>
                </c:pt>
              </c:numCache>
            </c:numRef>
          </c:val>
          <c:extLst>
            <c:ext xmlns:c16="http://schemas.microsoft.com/office/drawing/2014/chart" uri="{C3380CC4-5D6E-409C-BE32-E72D297353CC}">
              <c16:uniqueId val="{00000008-D35A-48F7-8E09-CF5ED967ED24}"/>
            </c:ext>
          </c:extLst>
        </c:ser>
        <c:ser>
          <c:idx val="9"/>
          <c:order val="9"/>
          <c:tx>
            <c:strRef>
              <c:f>'6'!$A$32</c:f>
              <c:strCache>
                <c:ptCount val="1"/>
                <c:pt idx="0">
                  <c:v>PAK</c:v>
                </c:pt>
              </c:strCache>
            </c:strRef>
          </c:tx>
          <c:spPr>
            <a:solidFill>
              <a:srgbClr val="646363"/>
            </a:solidFill>
          </c:spPr>
          <c:invertIfNegative val="0"/>
          <c:val>
            <c:numRef>
              <c:f>('6'!$B$22,'6'!$B$22,'6'!$B$22,'6'!$B$22,'6'!$B$22,'6'!$B$22,'6'!$B$22,'6'!$B$22,'6'!$B$22,'6'!$B$32)</c:f>
              <c:numCache>
                <c:formatCode>General</c:formatCode>
                <c:ptCount val="10"/>
                <c:pt idx="9">
                  <c:v>3510.4849999999992</c:v>
                </c:pt>
              </c:numCache>
            </c:numRef>
          </c:val>
          <c:extLst>
            <c:ext xmlns:c16="http://schemas.microsoft.com/office/drawing/2014/chart" uri="{C3380CC4-5D6E-409C-BE32-E72D297353CC}">
              <c16:uniqueId val="{00000009-D35A-48F7-8E09-CF5ED967ED24}"/>
            </c:ext>
          </c:extLst>
        </c:ser>
        <c:ser>
          <c:idx val="10"/>
          <c:order val="10"/>
          <c:tx>
            <c:strRef>
              <c:f>'6'!$A$33</c:f>
              <c:strCache>
                <c:ptCount val="1"/>
                <c:pt idx="0">
                  <c:v>PLK</c:v>
                </c:pt>
              </c:strCache>
            </c:strRef>
          </c:tx>
          <c:spPr>
            <a:solidFill>
              <a:srgbClr val="9D9D9C"/>
            </a:solidFill>
          </c:spPr>
          <c:invertIfNegative val="0"/>
          <c:val>
            <c:numRef>
              <c:f>('6'!$B$22,'6'!$B$22,'6'!$B$22,'6'!$B$22,'6'!$B$22,'6'!$B$22,'6'!$B$22,'6'!$B$22,'6'!$B$22,'6'!$B$22,'6'!$B$33)</c:f>
              <c:numCache>
                <c:formatCode>General</c:formatCode>
                <c:ptCount val="11"/>
                <c:pt idx="10">
                  <c:v>1051.2550000000003</c:v>
                </c:pt>
              </c:numCache>
            </c:numRef>
          </c:val>
          <c:extLst>
            <c:ext xmlns:c16="http://schemas.microsoft.com/office/drawing/2014/chart" uri="{C3380CC4-5D6E-409C-BE32-E72D297353CC}">
              <c16:uniqueId val="{0000000A-D35A-48F7-8E09-CF5ED967ED24}"/>
            </c:ext>
          </c:extLst>
        </c:ser>
        <c:ser>
          <c:idx val="11"/>
          <c:order val="11"/>
          <c:tx>
            <c:strRef>
              <c:f>'6'!$A$34</c:f>
              <c:strCache>
                <c:ptCount val="1"/>
                <c:pt idx="0">
                  <c:v>STČ</c:v>
                </c:pt>
              </c:strCache>
            </c:strRef>
          </c:tx>
          <c:spPr>
            <a:solidFill>
              <a:srgbClr val="D0D0D0"/>
            </a:solidFill>
          </c:spPr>
          <c:invertIfNegative val="0"/>
          <c:val>
            <c:numRef>
              <c:f>('6'!$B$22,'6'!$B$22,'6'!$B$22,'6'!$B$22,'6'!$B$22,'6'!$B$22,'6'!$B$22,'6'!$B$22,'6'!$B$22,'6'!$B$22,'6'!$B$22,'6'!$B$34)</c:f>
              <c:numCache>
                <c:formatCode>General</c:formatCode>
                <c:ptCount val="12"/>
                <c:pt idx="11">
                  <c:v>4380.317</c:v>
                </c:pt>
              </c:numCache>
            </c:numRef>
          </c:val>
          <c:extLst>
            <c:ext xmlns:c16="http://schemas.microsoft.com/office/drawing/2014/chart" uri="{C3380CC4-5D6E-409C-BE32-E72D297353CC}">
              <c16:uniqueId val="{0000000B-D35A-48F7-8E09-CF5ED967ED24}"/>
            </c:ext>
          </c:extLst>
        </c:ser>
        <c:ser>
          <c:idx val="12"/>
          <c:order val="12"/>
          <c:tx>
            <c:strRef>
              <c:f>'6'!$A$35</c:f>
              <c:strCache>
                <c:ptCount val="1"/>
                <c:pt idx="0">
                  <c:v>ULK</c:v>
                </c:pt>
              </c:strCache>
            </c:strRef>
          </c:tx>
          <c:spPr>
            <a:pattFill prst="ltUpDiag">
              <a:fgClr>
                <a:schemeClr val="accent1"/>
              </a:fgClr>
              <a:bgClr>
                <a:schemeClr val="bg1"/>
              </a:bgClr>
            </a:pattFill>
          </c:spPr>
          <c:invertIfNegative val="0"/>
          <c:val>
            <c:numRef>
              <c:f>('6'!$B$22,'6'!$B$22,'6'!$B$22,'6'!$B$22,'6'!$B$22,'6'!$B$22,'6'!$B$22,'6'!$B$22,'6'!$B$22,'6'!$B$22,'6'!$B$22,'6'!$B$22,'6'!$B$35)</c:f>
              <c:numCache>
                <c:formatCode>General</c:formatCode>
                <c:ptCount val="13"/>
                <c:pt idx="12">
                  <c:v>9915.483000000002</c:v>
                </c:pt>
              </c:numCache>
            </c:numRef>
          </c:val>
          <c:extLst>
            <c:ext xmlns:c16="http://schemas.microsoft.com/office/drawing/2014/chart" uri="{C3380CC4-5D6E-409C-BE32-E72D297353CC}">
              <c16:uniqueId val="{0000000C-D35A-48F7-8E09-CF5ED967ED24}"/>
            </c:ext>
          </c:extLst>
        </c:ser>
        <c:ser>
          <c:idx val="13"/>
          <c:order val="13"/>
          <c:tx>
            <c:strRef>
              <c:f>'6'!$A$36</c:f>
              <c:strCache>
                <c:ptCount val="1"/>
                <c:pt idx="0">
                  <c:v>ZLK</c:v>
                </c:pt>
              </c:strCache>
            </c:strRef>
          </c:tx>
          <c:spPr>
            <a:pattFill prst="ltUpDiag">
              <a:fgClr>
                <a:schemeClr val="accent5"/>
              </a:fgClr>
              <a:bgClr>
                <a:schemeClr val="bg1"/>
              </a:bgClr>
            </a:pattFill>
          </c:spPr>
          <c:invertIfNegative val="0"/>
          <c:val>
            <c:numRef>
              <c:f>('6'!$B$22,'6'!$B$22,'6'!$B$22,'6'!$B$22,'6'!$B$22,'6'!$B$22,'6'!$B$22,'6'!$B$22,'6'!$B$22,'6'!$B$22,'6'!$B$22,'6'!$B$22,'6'!$B$22,'6'!$B$36)</c:f>
              <c:numCache>
                <c:formatCode>General</c:formatCode>
                <c:ptCount val="14"/>
                <c:pt idx="13">
                  <c:v>1244.404</c:v>
                </c:pt>
              </c:numCache>
            </c:numRef>
          </c:val>
          <c:extLst>
            <c:ext xmlns:c16="http://schemas.microsoft.com/office/drawing/2014/chart" uri="{C3380CC4-5D6E-409C-BE32-E72D297353CC}">
              <c16:uniqueId val="{0000000D-D35A-48F7-8E09-CF5ED967ED24}"/>
            </c:ext>
          </c:extLst>
        </c:ser>
        <c:dLbls>
          <c:showLegendKey val="0"/>
          <c:showVal val="0"/>
          <c:showCatName val="0"/>
          <c:showSerName val="0"/>
          <c:showPercent val="0"/>
          <c:showBubbleSize val="0"/>
        </c:dLbls>
        <c:gapWidth val="50"/>
        <c:overlap val="100"/>
        <c:axId val="235305216"/>
        <c:axId val="235307008"/>
      </c:barChart>
      <c:catAx>
        <c:axId val="235305216"/>
        <c:scaling>
          <c:orientation val="minMax"/>
        </c:scaling>
        <c:delete val="0"/>
        <c:axPos val="b"/>
        <c:numFmt formatCode="General" sourceLinked="1"/>
        <c:majorTickMark val="none"/>
        <c:minorTickMark val="none"/>
        <c:tickLblPos val="nextTo"/>
        <c:txPr>
          <a:bodyPr/>
          <a:lstStyle/>
          <a:p>
            <a:pPr>
              <a:defRPr sz="900"/>
            </a:pPr>
            <a:endParaRPr lang="cs-CZ"/>
          </a:p>
        </c:txPr>
        <c:crossAx val="235307008"/>
        <c:crosses val="autoZero"/>
        <c:auto val="1"/>
        <c:lblAlgn val="ctr"/>
        <c:lblOffset val="100"/>
        <c:noMultiLvlLbl val="0"/>
      </c:catAx>
      <c:valAx>
        <c:axId val="2353070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3052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brutto (TJ)</a:t>
            </a:r>
          </a:p>
        </c:rich>
      </c:tx>
      <c:layout>
        <c:manualLayout>
          <c:xMode val="edge"/>
          <c:yMode val="edge"/>
          <c:x val="1.1066787664470309E-3"/>
          <c:y val="2.4707650454838016E-2"/>
        </c:manualLayout>
      </c:layout>
      <c:overlay val="0"/>
    </c:title>
    <c:autoTitleDeleted val="0"/>
    <c:plotArea>
      <c:layout>
        <c:manualLayout>
          <c:layoutTarget val="inner"/>
          <c:xMode val="edge"/>
          <c:yMode val="edge"/>
          <c:x val="8.1017283830656289E-2"/>
          <c:y val="0.12971516488789958"/>
          <c:w val="0.88372446509658709"/>
          <c:h val="0.77977247561254381"/>
        </c:manualLayout>
      </c:layout>
      <c:barChart>
        <c:barDir val="col"/>
        <c:grouping val="stacked"/>
        <c:varyColors val="0"/>
        <c:ser>
          <c:idx val="0"/>
          <c:order val="0"/>
          <c:tx>
            <c:strRef>
              <c:f>'4.1'!$A$8</c:f>
              <c:strCache>
                <c:ptCount val="1"/>
                <c:pt idx="0">
                  <c:v>Biomasa</c:v>
                </c:pt>
              </c:strCache>
            </c:strRef>
          </c:tx>
          <c:spPr>
            <a:solidFill>
              <a:srgbClr val="233060"/>
            </a:solidFill>
          </c:spPr>
          <c:invertIfNegative val="0"/>
          <c:val>
            <c:numRef>
              <c:f>'4.1'!$B$8:$M$8</c:f>
              <c:numCache>
                <c:formatCode>#,##0.0</c:formatCode>
                <c:ptCount val="12"/>
                <c:pt idx="0">
                  <c:v>2143.7678609999998</c:v>
                </c:pt>
                <c:pt idx="1">
                  <c:v>1912.6236219999998</c:v>
                </c:pt>
                <c:pt idx="2">
                  <c:v>2299.5387390000001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098-4443-B1B5-C616D93B0609}"/>
            </c:ext>
          </c:extLst>
        </c:ser>
        <c:ser>
          <c:idx val="1"/>
          <c:order val="1"/>
          <c:tx>
            <c:strRef>
              <c:f>'4.1'!$A$9</c:f>
              <c:strCache>
                <c:ptCount val="1"/>
                <c:pt idx="0">
                  <c:v>Bioplyn</c:v>
                </c:pt>
              </c:strCache>
            </c:strRef>
          </c:tx>
          <c:spPr>
            <a:solidFill>
              <a:srgbClr val="596387"/>
            </a:solidFill>
          </c:spPr>
          <c:invertIfNegative val="0"/>
          <c:val>
            <c:numRef>
              <c:f>'4.1'!$B$9:$M$9</c:f>
              <c:numCache>
                <c:formatCode>#,##0.0</c:formatCode>
                <c:ptCount val="12"/>
                <c:pt idx="0">
                  <c:v>409.57335599999982</c:v>
                </c:pt>
                <c:pt idx="1">
                  <c:v>376.74537100000032</c:v>
                </c:pt>
                <c:pt idx="2">
                  <c:v>392.1801309999999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098-4443-B1B5-C616D93B0609}"/>
            </c:ext>
          </c:extLst>
        </c:ser>
        <c:ser>
          <c:idx val="2"/>
          <c:order val="2"/>
          <c:tx>
            <c:strRef>
              <c:f>'4.1'!$A$10</c:f>
              <c:strCache>
                <c:ptCount val="1"/>
                <c:pt idx="0">
                  <c:v>Černé uhlí</c:v>
                </c:pt>
              </c:strCache>
            </c:strRef>
          </c:tx>
          <c:spPr>
            <a:solidFill>
              <a:srgbClr val="9196B0"/>
            </a:solidFill>
          </c:spPr>
          <c:invertIfNegative val="0"/>
          <c:val>
            <c:numRef>
              <c:f>'4.1'!$B$10:$M$10</c:f>
              <c:numCache>
                <c:formatCode>#,##0.0</c:formatCode>
                <c:ptCount val="12"/>
                <c:pt idx="0">
                  <c:v>1565.3079129999999</c:v>
                </c:pt>
                <c:pt idx="1">
                  <c:v>1391.2060910000002</c:v>
                </c:pt>
                <c:pt idx="2">
                  <c:v>1234.2759160000003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098-4443-B1B5-C616D93B0609}"/>
            </c:ext>
          </c:extLst>
        </c:ser>
        <c:ser>
          <c:idx val="3"/>
          <c:order val="3"/>
          <c:tx>
            <c:strRef>
              <c:f>'4.1'!$A$11</c:f>
              <c:strCache>
                <c:ptCount val="1"/>
                <c:pt idx="0">
                  <c:v>Elektrická energie</c:v>
                </c:pt>
              </c:strCache>
            </c:strRef>
          </c:tx>
          <c:spPr>
            <a:solidFill>
              <a:schemeClr val="accent4"/>
            </a:solidFill>
          </c:spPr>
          <c:invertIfNegative val="0"/>
          <c:val>
            <c:numRef>
              <c:f>'4.1'!$B$11:$M$11</c:f>
              <c:numCache>
                <c:formatCode>#,##0.0</c:formatCode>
                <c:ptCount val="12"/>
                <c:pt idx="0">
                  <c:v>9.4939850000000003</c:v>
                </c:pt>
                <c:pt idx="1">
                  <c:v>11.748927999999999</c:v>
                </c:pt>
                <c:pt idx="2">
                  <c:v>15.689292000000002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0098-4443-B1B5-C616D93B0609}"/>
            </c:ext>
          </c:extLst>
        </c:ser>
        <c:ser>
          <c:idx val="4"/>
          <c:order val="4"/>
          <c:tx>
            <c:strRef>
              <c:f>'4.1'!$A$12</c:f>
              <c:strCache>
                <c:ptCount val="1"/>
                <c:pt idx="0">
                  <c:v>Energie prostředí (tepelné čerpadlo)</c:v>
                </c:pt>
              </c:strCache>
            </c:strRef>
          </c:tx>
          <c:spPr>
            <a:solidFill>
              <a:schemeClr val="accent5"/>
            </a:solidFill>
          </c:spPr>
          <c:invertIfNegative val="0"/>
          <c:val>
            <c:numRef>
              <c:f>'4.1'!$B$12:$M$12</c:f>
              <c:numCache>
                <c:formatCode>#,##0.0</c:formatCode>
                <c:ptCount val="12"/>
                <c:pt idx="0">
                  <c:v>1.2985100000000001</c:v>
                </c:pt>
                <c:pt idx="1">
                  <c:v>1.1374900000000001</c:v>
                </c:pt>
                <c:pt idx="2">
                  <c:v>1.3111799999999998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0098-4443-B1B5-C616D93B0609}"/>
            </c:ext>
          </c:extLst>
        </c:ser>
        <c:ser>
          <c:idx val="5"/>
          <c:order val="5"/>
          <c:tx>
            <c:strRef>
              <c:f>'4.1'!$A$13</c:f>
              <c:strCache>
                <c:ptCount val="1"/>
                <c:pt idx="0">
                  <c:v>Energie Slunce (solární kolektor)</c:v>
                </c:pt>
              </c:strCache>
            </c:strRef>
          </c:tx>
          <c:spPr>
            <a:solidFill>
              <a:schemeClr val="accent6"/>
            </a:solidFill>
          </c:spPr>
          <c:invertIfNegative val="0"/>
          <c:val>
            <c:numRef>
              <c:f>'4.1'!$B$13:$M$13</c:f>
              <c:numCache>
                <c:formatCode>#,##0.0</c:formatCode>
                <c:ptCount val="12"/>
                <c:pt idx="0">
                  <c:v>7.8099999999999992E-3</c:v>
                </c:pt>
                <c:pt idx="1">
                  <c:v>1.6640000000000002E-2</c:v>
                </c:pt>
                <c:pt idx="2">
                  <c:v>3.1890000000000002E-2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0098-4443-B1B5-C616D93B0609}"/>
            </c:ext>
          </c:extLst>
        </c:ser>
        <c:ser>
          <c:idx val="6"/>
          <c:order val="6"/>
          <c:tx>
            <c:strRef>
              <c:f>'4.1'!$A$14</c:f>
              <c:strCache>
                <c:ptCount val="1"/>
                <c:pt idx="0">
                  <c:v>Hnědé uhlí</c:v>
                </c:pt>
              </c:strCache>
            </c:strRef>
          </c:tx>
          <c:spPr>
            <a:solidFill>
              <a:srgbClr val="F0948F"/>
            </a:solidFill>
          </c:spPr>
          <c:invertIfNegative val="0"/>
          <c:val>
            <c:numRef>
              <c:f>'4.1'!$B$14:$M$14</c:f>
              <c:numCache>
                <c:formatCode>#,##0.0</c:formatCode>
                <c:ptCount val="12"/>
                <c:pt idx="0">
                  <c:v>7216.812675000001</c:v>
                </c:pt>
                <c:pt idx="1">
                  <c:v>6700.5752459999994</c:v>
                </c:pt>
                <c:pt idx="2">
                  <c:v>6156.1688380000005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0098-4443-B1B5-C616D93B0609}"/>
            </c:ext>
          </c:extLst>
        </c:ser>
        <c:ser>
          <c:idx val="7"/>
          <c:order val="7"/>
          <c:tx>
            <c:strRef>
              <c:f>'4.1'!$A$15</c:f>
              <c:strCache>
                <c:ptCount val="1"/>
                <c:pt idx="0">
                  <c:v>Jaderné palivo</c:v>
                </c:pt>
              </c:strCache>
            </c:strRef>
          </c:tx>
          <c:spPr>
            <a:solidFill>
              <a:srgbClr val="F7C9C7"/>
            </a:solidFill>
          </c:spPr>
          <c:invertIfNegative val="0"/>
          <c:val>
            <c:numRef>
              <c:f>'4.1'!$B$15:$M$15</c:f>
              <c:numCache>
                <c:formatCode>#,##0.0</c:formatCode>
                <c:ptCount val="12"/>
                <c:pt idx="0">
                  <c:v>122.35899999999999</c:v>
                </c:pt>
                <c:pt idx="1">
                  <c:v>115.55500000000001</c:v>
                </c:pt>
                <c:pt idx="2">
                  <c:v>104.73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0098-4443-B1B5-C616D93B0609}"/>
            </c:ext>
          </c:extLst>
        </c:ser>
        <c:ser>
          <c:idx val="8"/>
          <c:order val="8"/>
          <c:tx>
            <c:strRef>
              <c:f>'4.1'!$A$16</c:f>
              <c:strCache>
                <c:ptCount val="1"/>
                <c:pt idx="0">
                  <c:v>Koks</c:v>
                </c:pt>
              </c:strCache>
            </c:strRef>
          </c:tx>
          <c:spPr>
            <a:solidFill>
              <a:schemeClr val="tx1"/>
            </a:solidFill>
          </c:spPr>
          <c:invertIfNegative val="0"/>
          <c:val>
            <c:numRef>
              <c:f>'4.1'!$B$16:$M$16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0098-4443-B1B5-C616D93B0609}"/>
            </c:ext>
          </c:extLst>
        </c:ser>
        <c:ser>
          <c:idx val="9"/>
          <c:order val="9"/>
          <c:tx>
            <c:strRef>
              <c:f>'4.1'!$A$17</c:f>
              <c:strCache>
                <c:ptCount val="1"/>
                <c:pt idx="0">
                  <c:v>Odpadní teplo</c:v>
                </c:pt>
              </c:strCache>
            </c:strRef>
          </c:tx>
          <c:spPr>
            <a:solidFill>
              <a:srgbClr val="646363"/>
            </a:solidFill>
          </c:spPr>
          <c:invertIfNegative val="0"/>
          <c:val>
            <c:numRef>
              <c:f>'4.1'!$B$17:$M$17</c:f>
              <c:numCache>
                <c:formatCode>#,##0.0</c:formatCode>
                <c:ptCount val="12"/>
                <c:pt idx="0">
                  <c:v>681.33984099999998</c:v>
                </c:pt>
                <c:pt idx="1">
                  <c:v>624.15015399999993</c:v>
                </c:pt>
                <c:pt idx="2">
                  <c:v>587.65480700000001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0098-4443-B1B5-C616D93B0609}"/>
            </c:ext>
          </c:extLst>
        </c:ser>
        <c:ser>
          <c:idx val="10"/>
          <c:order val="10"/>
          <c:tx>
            <c:strRef>
              <c:f>'4.1'!$A$18</c:f>
              <c:strCache>
                <c:ptCount val="1"/>
                <c:pt idx="0">
                  <c:v>Ostatní kapalná paliva</c:v>
                </c:pt>
              </c:strCache>
            </c:strRef>
          </c:tx>
          <c:spPr>
            <a:solidFill>
              <a:srgbClr val="9D9D9C"/>
            </a:solidFill>
          </c:spPr>
          <c:invertIfNegative val="0"/>
          <c:val>
            <c:numRef>
              <c:f>'4.1'!$B$18:$M$18</c:f>
              <c:numCache>
                <c:formatCode>#,##0.0</c:formatCode>
                <c:ptCount val="12"/>
                <c:pt idx="0">
                  <c:v>76.553153999999992</c:v>
                </c:pt>
                <c:pt idx="1">
                  <c:v>70.964450999999997</c:v>
                </c:pt>
                <c:pt idx="2">
                  <c:v>52.370024999999998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0098-4443-B1B5-C616D93B0609}"/>
            </c:ext>
          </c:extLst>
        </c:ser>
        <c:ser>
          <c:idx val="11"/>
          <c:order val="11"/>
          <c:tx>
            <c:strRef>
              <c:f>'4.1'!$A$19</c:f>
              <c:strCache>
                <c:ptCount val="1"/>
                <c:pt idx="0">
                  <c:v>Ostatní pevná paliva</c:v>
                </c:pt>
              </c:strCache>
            </c:strRef>
          </c:tx>
          <c:spPr>
            <a:solidFill>
              <a:srgbClr val="D0D0D0"/>
            </a:solidFill>
          </c:spPr>
          <c:invertIfNegative val="0"/>
          <c:val>
            <c:numRef>
              <c:f>'4.1'!$B$19:$M$19</c:f>
              <c:numCache>
                <c:formatCode>#,##0.0</c:formatCode>
                <c:ptCount val="12"/>
                <c:pt idx="0">
                  <c:v>409.06136700000002</c:v>
                </c:pt>
                <c:pt idx="1">
                  <c:v>388.68445599999995</c:v>
                </c:pt>
                <c:pt idx="2">
                  <c:v>374.59180900000007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0098-4443-B1B5-C616D93B0609}"/>
            </c:ext>
          </c:extLst>
        </c:ser>
        <c:ser>
          <c:idx val="12"/>
          <c:order val="12"/>
          <c:tx>
            <c:strRef>
              <c:f>'4.1'!$A$20</c:f>
              <c:strCache>
                <c:ptCount val="1"/>
                <c:pt idx="0">
                  <c:v>Ostatní plyny</c:v>
                </c:pt>
              </c:strCache>
            </c:strRef>
          </c:tx>
          <c:spPr>
            <a:pattFill prst="ltUpDiag">
              <a:fgClr>
                <a:schemeClr val="tx2"/>
              </a:fgClr>
              <a:bgClr>
                <a:schemeClr val="bg1"/>
              </a:bgClr>
            </a:pattFill>
          </c:spPr>
          <c:invertIfNegative val="0"/>
          <c:val>
            <c:numRef>
              <c:f>'4.1'!$B$20:$M$20</c:f>
              <c:numCache>
                <c:formatCode>#,##0.0</c:formatCode>
                <c:ptCount val="12"/>
                <c:pt idx="0">
                  <c:v>675.45770700000003</c:v>
                </c:pt>
                <c:pt idx="1">
                  <c:v>606.47558100000003</c:v>
                </c:pt>
                <c:pt idx="2">
                  <c:v>624.74609399999997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0098-4443-B1B5-C616D93B0609}"/>
            </c:ext>
          </c:extLst>
        </c:ser>
        <c:ser>
          <c:idx val="13"/>
          <c:order val="13"/>
          <c:tx>
            <c:strRef>
              <c:f>'4.1'!$A$21</c:f>
              <c:strCache>
                <c:ptCount val="1"/>
                <c:pt idx="0">
                  <c:v>Ostatní</c:v>
                </c:pt>
              </c:strCache>
            </c:strRef>
          </c:tx>
          <c:spPr>
            <a:pattFill prst="ltUpDiag">
              <a:fgClr>
                <a:schemeClr val="accent5"/>
              </a:fgClr>
              <a:bgClr>
                <a:schemeClr val="bg1"/>
              </a:bgClr>
            </a:pattFill>
          </c:spPr>
          <c:invertIfNegative val="0"/>
          <c:val>
            <c:numRef>
              <c:f>'4.1'!$B$21:$M$21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0098-4443-B1B5-C616D93B0609}"/>
            </c:ext>
          </c:extLst>
        </c:ser>
        <c:ser>
          <c:idx val="14"/>
          <c:order val="14"/>
          <c:tx>
            <c:strRef>
              <c:f>'4.1'!$A$22</c:f>
              <c:strCache>
                <c:ptCount val="1"/>
                <c:pt idx="0">
                  <c:v>Topné oleje</c:v>
                </c:pt>
              </c:strCache>
            </c:strRef>
          </c:tx>
          <c:spPr>
            <a:pattFill prst="ltUpDiag">
              <a:fgClr>
                <a:schemeClr val="accent2"/>
              </a:fgClr>
              <a:bgClr>
                <a:schemeClr val="bg1"/>
              </a:bgClr>
            </a:pattFill>
          </c:spPr>
          <c:invertIfNegative val="0"/>
          <c:val>
            <c:numRef>
              <c:f>'4.1'!$B$22:$M$22</c:f>
              <c:numCache>
                <c:formatCode>#,##0.0</c:formatCode>
                <c:ptCount val="12"/>
                <c:pt idx="0">
                  <c:v>143.06273100000007</c:v>
                </c:pt>
                <c:pt idx="1">
                  <c:v>102.03283599999997</c:v>
                </c:pt>
                <c:pt idx="2">
                  <c:v>76.520469999999975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0098-4443-B1B5-C616D93B0609}"/>
            </c:ext>
          </c:extLst>
        </c:ser>
        <c:ser>
          <c:idx val="15"/>
          <c:order val="15"/>
          <c:tx>
            <c:strRef>
              <c:f>'4.1'!$A$23</c:f>
              <c:strCache>
                <c:ptCount val="1"/>
                <c:pt idx="0">
                  <c:v>Zemní plyn</c:v>
                </c:pt>
              </c:strCache>
            </c:strRef>
          </c:tx>
          <c:spPr>
            <a:pattFill prst="ltUpDiag">
              <a:fgClr>
                <a:srgbClr val="E86159"/>
              </a:fgClr>
              <a:bgClr>
                <a:schemeClr val="bg1"/>
              </a:bgClr>
            </a:pattFill>
          </c:spPr>
          <c:invertIfNegative val="0"/>
          <c:val>
            <c:numRef>
              <c:f>'4.1'!$B$23:$M$23</c:f>
              <c:numCache>
                <c:formatCode>#,##0.0</c:formatCode>
                <c:ptCount val="12"/>
                <c:pt idx="0">
                  <c:v>3682.8680324929942</c:v>
                </c:pt>
                <c:pt idx="1">
                  <c:v>3302.4964491298902</c:v>
                </c:pt>
                <c:pt idx="2">
                  <c:v>3022.0274055862528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F-0098-4443-B1B5-C616D93B0609}"/>
            </c:ext>
          </c:extLst>
        </c:ser>
        <c:dLbls>
          <c:showLegendKey val="0"/>
          <c:showVal val="0"/>
          <c:showCatName val="0"/>
          <c:showSerName val="0"/>
          <c:showPercent val="0"/>
          <c:showBubbleSize val="0"/>
        </c:dLbls>
        <c:gapWidth val="50"/>
        <c:overlap val="100"/>
        <c:axId val="178610944"/>
        <c:axId val="178612480"/>
      </c:barChart>
      <c:catAx>
        <c:axId val="178610944"/>
        <c:scaling>
          <c:orientation val="minMax"/>
        </c:scaling>
        <c:delete val="0"/>
        <c:axPos val="b"/>
        <c:majorTickMark val="none"/>
        <c:minorTickMark val="none"/>
        <c:tickLblPos val="nextTo"/>
        <c:txPr>
          <a:bodyPr/>
          <a:lstStyle/>
          <a:p>
            <a:pPr>
              <a:defRPr sz="900"/>
            </a:pPr>
            <a:endParaRPr lang="cs-CZ"/>
          </a:p>
        </c:txPr>
        <c:crossAx val="178612480"/>
        <c:crosses val="autoZero"/>
        <c:auto val="1"/>
        <c:lblAlgn val="ctr"/>
        <c:lblOffset val="100"/>
        <c:noMultiLvlLbl val="0"/>
      </c:catAx>
      <c:valAx>
        <c:axId val="178612480"/>
        <c:scaling>
          <c:orientation val="minMax"/>
          <c:max val="20000"/>
        </c:scaling>
        <c:delete val="0"/>
        <c:axPos val="l"/>
        <c:majorGridlines/>
        <c:numFmt formatCode="#,##0" sourceLinked="0"/>
        <c:majorTickMark val="none"/>
        <c:minorTickMark val="none"/>
        <c:tickLblPos val="nextTo"/>
        <c:spPr>
          <a:ln w="6350">
            <a:noFill/>
          </a:ln>
        </c:spPr>
        <c:txPr>
          <a:bodyPr/>
          <a:lstStyle/>
          <a:p>
            <a:pPr>
              <a:defRPr sz="900"/>
            </a:pPr>
            <a:endParaRPr lang="cs-CZ"/>
          </a:p>
        </c:txPr>
        <c:crossAx val="178610944"/>
        <c:crosses val="autoZero"/>
        <c:crossBetween val="between"/>
        <c:majorUnit val="2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spPr>
            <a:solidFill>
              <a:schemeClr val="accent1"/>
            </a:solidFill>
          </c:spPr>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FD4C-42A0-96FE-49730A1E4246}"/>
            </c:ext>
          </c:extLst>
        </c:ser>
        <c:ser>
          <c:idx val="1"/>
          <c:order val="1"/>
          <c:tx>
            <c:strRef>
              <c:f>'4.2'!$O$8</c:f>
              <c:strCache>
                <c:ptCount val="1"/>
              </c:strCache>
            </c:strRef>
          </c:tx>
          <c:spPr>
            <a:solidFill>
              <a:schemeClr val="accent2"/>
            </a:solidFill>
          </c:spPr>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FD4C-42A0-96FE-49730A1E4246}"/>
            </c:ext>
          </c:extLst>
        </c:ser>
        <c:ser>
          <c:idx val="2"/>
          <c:order val="2"/>
          <c:tx>
            <c:strRef>
              <c:f>'4.2'!$O$9</c:f>
              <c:strCache>
                <c:ptCount val="1"/>
              </c:strCache>
            </c:strRef>
          </c:tx>
          <c:spPr>
            <a:solidFill>
              <a:schemeClr val="accent3"/>
            </a:solidFill>
          </c:spPr>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FD4C-42A0-96FE-49730A1E4246}"/>
            </c:ext>
          </c:extLst>
        </c:ser>
        <c:ser>
          <c:idx val="3"/>
          <c:order val="3"/>
          <c:tx>
            <c:strRef>
              <c:f>'4.2'!$O$10</c:f>
              <c:strCache>
                <c:ptCount val="1"/>
              </c:strCache>
            </c:strRef>
          </c:tx>
          <c:spPr>
            <a:solidFill>
              <a:schemeClr val="accent4"/>
            </a:solidFill>
          </c:spPr>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FD4C-42A0-96FE-49730A1E4246}"/>
            </c:ext>
          </c:extLst>
        </c:ser>
        <c:ser>
          <c:idx val="4"/>
          <c:order val="4"/>
          <c:tx>
            <c:strRef>
              <c:f>'4.2'!$O$11</c:f>
              <c:strCache>
                <c:ptCount val="1"/>
              </c:strCache>
            </c:strRef>
          </c:tx>
          <c:spPr>
            <a:solidFill>
              <a:schemeClr val="accent5"/>
            </a:solidFill>
          </c:spPr>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FD4C-42A0-96FE-49730A1E4246}"/>
            </c:ext>
          </c:extLst>
        </c:ser>
        <c:ser>
          <c:idx val="5"/>
          <c:order val="5"/>
          <c:tx>
            <c:strRef>
              <c:f>'4.2'!$O$12</c:f>
              <c:strCache>
                <c:ptCount val="1"/>
              </c:strCache>
            </c:strRef>
          </c:tx>
          <c:spPr>
            <a:solidFill>
              <a:schemeClr val="accent6"/>
            </a:solidFill>
          </c:spPr>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FD4C-42A0-96FE-49730A1E4246}"/>
            </c:ext>
          </c:extLst>
        </c:ser>
        <c:ser>
          <c:idx val="6"/>
          <c:order val="6"/>
          <c:tx>
            <c:strRef>
              <c:f>'4.2'!$O$13</c:f>
              <c:strCache>
                <c:ptCount val="1"/>
              </c:strCache>
            </c:strRef>
          </c:tx>
          <c:spPr>
            <a:solidFill>
              <a:srgbClr val="F0948F"/>
            </a:solidFill>
          </c:spPr>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FD4C-42A0-96FE-49730A1E4246}"/>
            </c:ext>
          </c:extLst>
        </c:ser>
        <c:ser>
          <c:idx val="7"/>
          <c:order val="7"/>
          <c:tx>
            <c:strRef>
              <c:f>'4.2'!$O$14</c:f>
              <c:strCache>
                <c:ptCount val="1"/>
              </c:strCache>
            </c:strRef>
          </c:tx>
          <c:spPr>
            <a:solidFill>
              <a:srgbClr val="F7C9C7"/>
            </a:solidFill>
          </c:spPr>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FD4C-42A0-96FE-49730A1E4246}"/>
            </c:ext>
          </c:extLst>
        </c:ser>
        <c:ser>
          <c:idx val="8"/>
          <c:order val="8"/>
          <c:tx>
            <c:strRef>
              <c:f>'4.2'!$O$15</c:f>
              <c:strCache>
                <c:ptCount val="1"/>
              </c:strCache>
            </c:strRef>
          </c:tx>
          <c:spPr>
            <a:solidFill>
              <a:schemeClr val="tx1"/>
            </a:solidFill>
          </c:spPr>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FD4C-42A0-96FE-49730A1E4246}"/>
            </c:ext>
          </c:extLst>
        </c:ser>
        <c:ser>
          <c:idx val="9"/>
          <c:order val="9"/>
          <c:tx>
            <c:strRef>
              <c:f>'4.2'!$O$16</c:f>
              <c:strCache>
                <c:ptCount val="1"/>
              </c:strCache>
            </c:strRef>
          </c:tx>
          <c:spPr>
            <a:solidFill>
              <a:srgbClr val="646363"/>
            </a:solidFill>
          </c:spPr>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FD4C-42A0-96FE-49730A1E4246}"/>
            </c:ext>
          </c:extLst>
        </c:ser>
        <c:ser>
          <c:idx val="10"/>
          <c:order val="10"/>
          <c:tx>
            <c:strRef>
              <c:f>'4.2'!$O$17</c:f>
              <c:strCache>
                <c:ptCount val="1"/>
              </c:strCache>
            </c:strRef>
          </c:tx>
          <c:spPr>
            <a:solidFill>
              <a:srgbClr val="9D9D9C"/>
            </a:solidFill>
          </c:spPr>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FD4C-42A0-96FE-49730A1E4246}"/>
            </c:ext>
          </c:extLst>
        </c:ser>
        <c:ser>
          <c:idx val="11"/>
          <c:order val="11"/>
          <c:tx>
            <c:strRef>
              <c:f>'4.2'!$O$18</c:f>
              <c:strCache>
                <c:ptCount val="1"/>
              </c:strCache>
            </c:strRef>
          </c:tx>
          <c:spPr>
            <a:solidFill>
              <a:srgbClr val="D0D0D0"/>
            </a:solidFill>
          </c:spPr>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FD4C-42A0-96FE-49730A1E4246}"/>
            </c:ext>
          </c:extLst>
        </c:ser>
        <c:ser>
          <c:idx val="12"/>
          <c:order val="12"/>
          <c:tx>
            <c:strRef>
              <c:f>'4.2'!$O$19</c:f>
              <c:strCache>
                <c:ptCount val="1"/>
              </c:strCache>
            </c:strRef>
          </c:tx>
          <c:spPr>
            <a:pattFill prst="ltUpDiag">
              <a:fgClr>
                <a:schemeClr val="accent1"/>
              </a:fgClr>
              <a:bgClr>
                <a:schemeClr val="bg1"/>
              </a:bgClr>
            </a:pattFill>
          </c:spPr>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FD4C-42A0-96FE-49730A1E4246}"/>
            </c:ext>
          </c:extLst>
        </c:ser>
        <c:ser>
          <c:idx val="13"/>
          <c:order val="13"/>
          <c:tx>
            <c:strRef>
              <c:f>'4.2'!$O$20</c:f>
              <c:strCache>
                <c:ptCount val="1"/>
              </c:strCache>
            </c:strRef>
          </c:tx>
          <c:spPr>
            <a:pattFill prst="ltUpDiag">
              <a:fgClr>
                <a:schemeClr val="accent5"/>
              </a:fgClr>
              <a:bgClr>
                <a:schemeClr val="bg1"/>
              </a:bgClr>
            </a:pattFill>
          </c:spPr>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FD4C-42A0-96FE-49730A1E4246}"/>
            </c:ext>
          </c:extLst>
        </c:ser>
        <c:dLbls>
          <c:showLegendKey val="0"/>
          <c:showVal val="0"/>
          <c:showCatName val="0"/>
          <c:showSerName val="0"/>
          <c:showPercent val="0"/>
          <c:showBubbleSize val="0"/>
        </c:dLbls>
        <c:gapWidth val="150"/>
        <c:axId val="235479040"/>
        <c:axId val="235480576"/>
      </c:barChart>
      <c:catAx>
        <c:axId val="235479040"/>
        <c:scaling>
          <c:orientation val="minMax"/>
        </c:scaling>
        <c:delete val="1"/>
        <c:axPos val="b"/>
        <c:numFmt formatCode="General" sourceLinked="1"/>
        <c:majorTickMark val="out"/>
        <c:minorTickMark val="none"/>
        <c:tickLblPos val="nextTo"/>
        <c:crossAx val="235480576"/>
        <c:crosses val="autoZero"/>
        <c:auto val="1"/>
        <c:lblAlgn val="ctr"/>
        <c:lblOffset val="100"/>
        <c:noMultiLvlLbl val="0"/>
      </c:catAx>
      <c:valAx>
        <c:axId val="235480576"/>
        <c:scaling>
          <c:orientation val="minMax"/>
        </c:scaling>
        <c:delete val="1"/>
        <c:axPos val="l"/>
        <c:numFmt formatCode="0.0%" sourceLinked="1"/>
        <c:majorTickMark val="out"/>
        <c:minorTickMark val="none"/>
        <c:tickLblPos val="nextTo"/>
        <c:crossAx val="2354790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Instalovaný výkon v ČR (MW</a:t>
            </a:r>
            <a:r>
              <a:rPr lang="cs-CZ" sz="1000" baseline="-25000">
                <a:solidFill>
                  <a:schemeClr val="tx2"/>
                </a:solidFill>
              </a:rPr>
              <a:t>t</a:t>
            </a:r>
            <a:r>
              <a:rPr lang="cs-CZ" sz="1000">
                <a:solidFill>
                  <a:schemeClr val="tx2"/>
                </a:solidFill>
              </a:rPr>
              <a:t>)</a:t>
            </a:r>
          </a:p>
        </c:rich>
      </c:tx>
      <c:layout>
        <c:manualLayout>
          <c:xMode val="edge"/>
          <c:yMode val="edge"/>
          <c:x val="2.1198696001707E-3"/>
          <c:y val="3.4071565490064917E-2"/>
        </c:manualLayout>
      </c:layout>
      <c:overlay val="0"/>
    </c:title>
    <c:autoTitleDeleted val="0"/>
    <c:plotArea>
      <c:layout>
        <c:manualLayout>
          <c:layoutTarget val="inner"/>
          <c:xMode val="edge"/>
          <c:yMode val="edge"/>
          <c:x val="7.8332167930714694E-2"/>
          <c:y val="0.16578678264711025"/>
          <c:w val="0.88757812783102241"/>
          <c:h val="0.70939771577428523"/>
        </c:manualLayout>
      </c:layout>
      <c:barChart>
        <c:barDir val="col"/>
        <c:grouping val="stacked"/>
        <c:varyColors val="0"/>
        <c:ser>
          <c:idx val="0"/>
          <c:order val="0"/>
          <c:tx>
            <c:strRef>
              <c:f>'6'!$A$7</c:f>
              <c:strCache>
                <c:ptCount val="1"/>
                <c:pt idx="0">
                  <c:v>Hlavní město Praha (PHA)</c:v>
                </c:pt>
              </c:strCache>
            </c:strRef>
          </c:tx>
          <c:spPr>
            <a:solidFill>
              <a:schemeClr val="accent1"/>
            </a:solidFill>
          </c:spPr>
          <c:invertIfNegative val="0"/>
          <c:val>
            <c:numRef>
              <c:f>'6'!$B$7:$M$7</c:f>
              <c:numCache>
                <c:formatCode>#,##0.0</c:formatCode>
                <c:ptCount val="12"/>
                <c:pt idx="0">
                  <c:v>1557.1670000000001</c:v>
                </c:pt>
                <c:pt idx="1">
                  <c:v>1557.347</c:v>
                </c:pt>
                <c:pt idx="2">
                  <c:v>1557.345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10D-4DC0-A3DF-71286D468598}"/>
            </c:ext>
          </c:extLst>
        </c:ser>
        <c:ser>
          <c:idx val="1"/>
          <c:order val="1"/>
          <c:tx>
            <c:strRef>
              <c:f>'6'!$A$8</c:f>
              <c:strCache>
                <c:ptCount val="1"/>
                <c:pt idx="0">
                  <c:v>Jihočeský kraj (JHČ)</c:v>
                </c:pt>
              </c:strCache>
            </c:strRef>
          </c:tx>
          <c:spPr>
            <a:solidFill>
              <a:schemeClr val="accent2"/>
            </a:solidFill>
          </c:spPr>
          <c:invertIfNegative val="0"/>
          <c:val>
            <c:numRef>
              <c:f>'6'!$B$8:$M$8</c:f>
              <c:numCache>
                <c:formatCode>#,##0.0</c:formatCode>
                <c:ptCount val="12"/>
                <c:pt idx="0">
                  <c:v>2155.8190000000018</c:v>
                </c:pt>
                <c:pt idx="1">
                  <c:v>2155.8190000000018</c:v>
                </c:pt>
                <c:pt idx="2">
                  <c:v>2155.8190000000018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A10D-4DC0-A3DF-71286D468598}"/>
            </c:ext>
          </c:extLst>
        </c:ser>
        <c:ser>
          <c:idx val="2"/>
          <c:order val="2"/>
          <c:tx>
            <c:strRef>
              <c:f>'6'!$A$9</c:f>
              <c:strCache>
                <c:ptCount val="1"/>
                <c:pt idx="0">
                  <c:v>Jihomoravský kraj (JHM)</c:v>
                </c:pt>
              </c:strCache>
            </c:strRef>
          </c:tx>
          <c:spPr>
            <a:solidFill>
              <a:schemeClr val="accent3"/>
            </a:solidFill>
          </c:spPr>
          <c:invertIfNegative val="0"/>
          <c:val>
            <c:numRef>
              <c:f>'6'!$B$9:$M$9</c:f>
              <c:numCache>
                <c:formatCode>#,##0.0</c:formatCode>
                <c:ptCount val="12"/>
                <c:pt idx="0">
                  <c:v>1599.8329999999985</c:v>
                </c:pt>
                <c:pt idx="1">
                  <c:v>1586.8329999999985</c:v>
                </c:pt>
                <c:pt idx="2">
                  <c:v>1586.7649999999985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A10D-4DC0-A3DF-71286D468598}"/>
            </c:ext>
          </c:extLst>
        </c:ser>
        <c:ser>
          <c:idx val="3"/>
          <c:order val="3"/>
          <c:tx>
            <c:strRef>
              <c:f>'6'!$A$10</c:f>
              <c:strCache>
                <c:ptCount val="1"/>
                <c:pt idx="0">
                  <c:v>Karlovarský kraj (KVK)</c:v>
                </c:pt>
              </c:strCache>
            </c:strRef>
          </c:tx>
          <c:spPr>
            <a:solidFill>
              <a:schemeClr val="accent4"/>
            </a:solidFill>
          </c:spPr>
          <c:invertIfNegative val="0"/>
          <c:val>
            <c:numRef>
              <c:f>'6'!$B$10:$M$10</c:f>
              <c:numCache>
                <c:formatCode>#,##0.0</c:formatCode>
                <c:ptCount val="12"/>
                <c:pt idx="0">
                  <c:v>2806.01</c:v>
                </c:pt>
                <c:pt idx="1">
                  <c:v>2805.9900000000002</c:v>
                </c:pt>
                <c:pt idx="2">
                  <c:v>2805.9900000000002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A10D-4DC0-A3DF-71286D468598}"/>
            </c:ext>
          </c:extLst>
        </c:ser>
        <c:ser>
          <c:idx val="4"/>
          <c:order val="4"/>
          <c:tx>
            <c:strRef>
              <c:f>'6'!$A$11</c:f>
              <c:strCache>
                <c:ptCount val="1"/>
                <c:pt idx="0">
                  <c:v>Kraj Vysočina (VYS)</c:v>
                </c:pt>
              </c:strCache>
            </c:strRef>
          </c:tx>
          <c:spPr>
            <a:solidFill>
              <a:schemeClr val="accent5"/>
            </a:solidFill>
          </c:spPr>
          <c:invertIfNegative val="0"/>
          <c:val>
            <c:numRef>
              <c:f>'6'!$B$11:$M$11</c:f>
              <c:numCache>
                <c:formatCode>#,##0.0</c:formatCode>
                <c:ptCount val="12"/>
                <c:pt idx="0">
                  <c:v>611.0870000000001</c:v>
                </c:pt>
                <c:pt idx="1">
                  <c:v>611.12900000000013</c:v>
                </c:pt>
                <c:pt idx="2">
                  <c:v>609.02900000000022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A10D-4DC0-A3DF-71286D468598}"/>
            </c:ext>
          </c:extLst>
        </c:ser>
        <c:ser>
          <c:idx val="5"/>
          <c:order val="5"/>
          <c:tx>
            <c:strRef>
              <c:f>'6'!$A$12</c:f>
              <c:strCache>
                <c:ptCount val="1"/>
                <c:pt idx="0">
                  <c:v>Královéhradecký kraj (HKK)</c:v>
                </c:pt>
              </c:strCache>
            </c:strRef>
          </c:tx>
          <c:spPr>
            <a:solidFill>
              <a:schemeClr val="accent6"/>
            </a:solidFill>
          </c:spPr>
          <c:invertIfNegative val="0"/>
          <c:val>
            <c:numRef>
              <c:f>'6'!$B$12:$M$12</c:f>
              <c:numCache>
                <c:formatCode>#,##0.0</c:formatCode>
                <c:ptCount val="12"/>
                <c:pt idx="0">
                  <c:v>959.85749999999996</c:v>
                </c:pt>
                <c:pt idx="1">
                  <c:v>959.85749999999996</c:v>
                </c:pt>
                <c:pt idx="2">
                  <c:v>960.11749999999995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A10D-4DC0-A3DF-71286D468598}"/>
            </c:ext>
          </c:extLst>
        </c:ser>
        <c:ser>
          <c:idx val="6"/>
          <c:order val="6"/>
          <c:tx>
            <c:strRef>
              <c:f>'6'!$A$13</c:f>
              <c:strCache>
                <c:ptCount val="1"/>
                <c:pt idx="0">
                  <c:v>Liberecký kraj (LBK)</c:v>
                </c:pt>
              </c:strCache>
            </c:strRef>
          </c:tx>
          <c:spPr>
            <a:solidFill>
              <a:srgbClr val="F0948F"/>
            </a:solidFill>
          </c:spPr>
          <c:invertIfNegative val="0"/>
          <c:val>
            <c:numRef>
              <c:f>'6'!$B$13:$M$13</c:f>
              <c:numCache>
                <c:formatCode>#,##0.0</c:formatCode>
                <c:ptCount val="12"/>
                <c:pt idx="0">
                  <c:v>443.68799999999993</c:v>
                </c:pt>
                <c:pt idx="1">
                  <c:v>443.68799999999993</c:v>
                </c:pt>
                <c:pt idx="2">
                  <c:v>443.92599999999993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A10D-4DC0-A3DF-71286D468598}"/>
            </c:ext>
          </c:extLst>
        </c:ser>
        <c:ser>
          <c:idx val="7"/>
          <c:order val="7"/>
          <c:tx>
            <c:strRef>
              <c:f>'6'!$A$14</c:f>
              <c:strCache>
                <c:ptCount val="1"/>
                <c:pt idx="0">
                  <c:v>Moravskoslezský kraj (MSK)</c:v>
                </c:pt>
              </c:strCache>
            </c:strRef>
          </c:tx>
          <c:spPr>
            <a:solidFill>
              <a:srgbClr val="F7C9C7"/>
            </a:solidFill>
          </c:spPr>
          <c:invertIfNegative val="0"/>
          <c:val>
            <c:numRef>
              <c:f>'6'!$B$14:$M$14</c:f>
              <c:numCache>
                <c:formatCode>#,##0.0</c:formatCode>
                <c:ptCount val="12"/>
                <c:pt idx="0">
                  <c:v>6121.2829999999985</c:v>
                </c:pt>
                <c:pt idx="1">
                  <c:v>6120.686999999999</c:v>
                </c:pt>
                <c:pt idx="2">
                  <c:v>6120.4339999999993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A10D-4DC0-A3DF-71286D468598}"/>
            </c:ext>
          </c:extLst>
        </c:ser>
        <c:ser>
          <c:idx val="8"/>
          <c:order val="8"/>
          <c:tx>
            <c:strRef>
              <c:f>'6'!$A$15</c:f>
              <c:strCache>
                <c:ptCount val="1"/>
                <c:pt idx="0">
                  <c:v>Olomoucký kraj (OLK)</c:v>
                </c:pt>
              </c:strCache>
            </c:strRef>
          </c:tx>
          <c:spPr>
            <a:solidFill>
              <a:schemeClr val="tx1"/>
            </a:solidFill>
          </c:spPr>
          <c:invertIfNegative val="0"/>
          <c:val>
            <c:numRef>
              <c:f>'6'!$B$15:$M$15</c:f>
              <c:numCache>
                <c:formatCode>#,##0.0</c:formatCode>
                <c:ptCount val="12"/>
                <c:pt idx="0">
                  <c:v>1343.6799999999994</c:v>
                </c:pt>
                <c:pt idx="1">
                  <c:v>1343.6799999999994</c:v>
                </c:pt>
                <c:pt idx="2">
                  <c:v>1343.6799999999994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A10D-4DC0-A3DF-71286D468598}"/>
            </c:ext>
          </c:extLst>
        </c:ser>
        <c:ser>
          <c:idx val="9"/>
          <c:order val="9"/>
          <c:tx>
            <c:strRef>
              <c:f>'6'!$A$16</c:f>
              <c:strCache>
                <c:ptCount val="1"/>
                <c:pt idx="0">
                  <c:v>Pardubický kraj (PAK)</c:v>
                </c:pt>
              </c:strCache>
            </c:strRef>
          </c:tx>
          <c:spPr>
            <a:solidFill>
              <a:srgbClr val="646363"/>
            </a:solidFill>
          </c:spPr>
          <c:invertIfNegative val="0"/>
          <c:val>
            <c:numRef>
              <c:f>'6'!$B$16:$M$16</c:f>
              <c:numCache>
                <c:formatCode>#,##0.0</c:formatCode>
                <c:ptCount val="12"/>
                <c:pt idx="0">
                  <c:v>3510.0639999999994</c:v>
                </c:pt>
                <c:pt idx="1">
                  <c:v>3510.0639999999994</c:v>
                </c:pt>
                <c:pt idx="2">
                  <c:v>3510.4849999999992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A10D-4DC0-A3DF-71286D468598}"/>
            </c:ext>
          </c:extLst>
        </c:ser>
        <c:ser>
          <c:idx val="10"/>
          <c:order val="10"/>
          <c:tx>
            <c:strRef>
              <c:f>'6'!$A$17</c:f>
              <c:strCache>
                <c:ptCount val="1"/>
                <c:pt idx="0">
                  <c:v>Plzeňský kraj (PLK)</c:v>
                </c:pt>
              </c:strCache>
            </c:strRef>
          </c:tx>
          <c:spPr>
            <a:solidFill>
              <a:srgbClr val="9D9D9C"/>
            </a:solidFill>
          </c:spPr>
          <c:invertIfNegative val="0"/>
          <c:val>
            <c:numRef>
              <c:f>'6'!$B$17:$M$17</c:f>
              <c:numCache>
                <c:formatCode>#,##0.0</c:formatCode>
                <c:ptCount val="12"/>
                <c:pt idx="0">
                  <c:v>1052.3360000000005</c:v>
                </c:pt>
                <c:pt idx="1">
                  <c:v>1051.2550000000003</c:v>
                </c:pt>
                <c:pt idx="2">
                  <c:v>1051.2550000000003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A10D-4DC0-A3DF-71286D468598}"/>
            </c:ext>
          </c:extLst>
        </c:ser>
        <c:ser>
          <c:idx val="11"/>
          <c:order val="11"/>
          <c:tx>
            <c:strRef>
              <c:f>'6'!$A$18</c:f>
              <c:strCache>
                <c:ptCount val="1"/>
                <c:pt idx="0">
                  <c:v>Středočeský kraj (STČ)</c:v>
                </c:pt>
              </c:strCache>
            </c:strRef>
          </c:tx>
          <c:spPr>
            <a:solidFill>
              <a:srgbClr val="D0D0D0"/>
            </a:solidFill>
          </c:spPr>
          <c:invertIfNegative val="0"/>
          <c:val>
            <c:numRef>
              <c:f>'6'!$B$18:$M$18</c:f>
              <c:numCache>
                <c:formatCode>#,##0.0</c:formatCode>
                <c:ptCount val="12"/>
                <c:pt idx="0">
                  <c:v>4380.317</c:v>
                </c:pt>
                <c:pt idx="1">
                  <c:v>4380.317</c:v>
                </c:pt>
                <c:pt idx="2">
                  <c:v>4380.317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A10D-4DC0-A3DF-71286D468598}"/>
            </c:ext>
          </c:extLst>
        </c:ser>
        <c:ser>
          <c:idx val="12"/>
          <c:order val="12"/>
          <c:tx>
            <c:strRef>
              <c:f>'6'!$A$19</c:f>
              <c:strCache>
                <c:ptCount val="1"/>
                <c:pt idx="0">
                  <c:v>Ústecký kraj (ULK)</c:v>
                </c:pt>
              </c:strCache>
            </c:strRef>
          </c:tx>
          <c:spPr>
            <a:pattFill prst="ltUpDiag">
              <a:fgClr>
                <a:schemeClr val="tx2"/>
              </a:fgClr>
              <a:bgClr>
                <a:schemeClr val="bg1"/>
              </a:bgClr>
            </a:pattFill>
          </c:spPr>
          <c:invertIfNegative val="0"/>
          <c:val>
            <c:numRef>
              <c:f>'6'!$B$19:$M$19</c:f>
              <c:numCache>
                <c:formatCode>#,##0.0</c:formatCode>
                <c:ptCount val="12"/>
                <c:pt idx="0">
                  <c:v>9915.483000000002</c:v>
                </c:pt>
                <c:pt idx="1">
                  <c:v>9915.483000000002</c:v>
                </c:pt>
                <c:pt idx="2">
                  <c:v>9915.483000000002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A10D-4DC0-A3DF-71286D468598}"/>
            </c:ext>
          </c:extLst>
        </c:ser>
        <c:ser>
          <c:idx val="13"/>
          <c:order val="13"/>
          <c:tx>
            <c:strRef>
              <c:f>'6'!$A$20</c:f>
              <c:strCache>
                <c:ptCount val="1"/>
                <c:pt idx="0">
                  <c:v>Zlínský kraj (ZLK)</c:v>
                </c:pt>
              </c:strCache>
            </c:strRef>
          </c:tx>
          <c:spPr>
            <a:pattFill prst="ltUpDiag">
              <a:fgClr>
                <a:schemeClr val="accent5"/>
              </a:fgClr>
              <a:bgClr>
                <a:schemeClr val="bg1"/>
              </a:bgClr>
            </a:pattFill>
          </c:spPr>
          <c:invertIfNegative val="0"/>
          <c:val>
            <c:numRef>
              <c:f>'6'!$B$20:$M$20</c:f>
              <c:numCache>
                <c:formatCode>#,##0.0</c:formatCode>
                <c:ptCount val="12"/>
                <c:pt idx="0">
                  <c:v>1244.1599999999999</c:v>
                </c:pt>
                <c:pt idx="1">
                  <c:v>1244.404</c:v>
                </c:pt>
                <c:pt idx="2">
                  <c:v>1244.404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A10D-4DC0-A3DF-71286D468598}"/>
            </c:ext>
          </c:extLst>
        </c:ser>
        <c:dLbls>
          <c:showLegendKey val="0"/>
          <c:showVal val="0"/>
          <c:showCatName val="0"/>
          <c:showSerName val="0"/>
          <c:showPercent val="0"/>
          <c:showBubbleSize val="0"/>
        </c:dLbls>
        <c:gapWidth val="50"/>
        <c:overlap val="100"/>
        <c:axId val="235549440"/>
        <c:axId val="235550976"/>
      </c:barChart>
      <c:catAx>
        <c:axId val="235549440"/>
        <c:scaling>
          <c:orientation val="minMax"/>
        </c:scaling>
        <c:delete val="0"/>
        <c:axPos val="b"/>
        <c:majorTickMark val="none"/>
        <c:minorTickMark val="none"/>
        <c:tickLblPos val="nextTo"/>
        <c:txPr>
          <a:bodyPr/>
          <a:lstStyle/>
          <a:p>
            <a:pPr>
              <a:defRPr sz="900"/>
            </a:pPr>
            <a:endParaRPr lang="cs-CZ"/>
          </a:p>
        </c:txPr>
        <c:crossAx val="235550976"/>
        <c:crosses val="autoZero"/>
        <c:auto val="1"/>
        <c:lblAlgn val="ctr"/>
        <c:lblOffset val="100"/>
        <c:noMultiLvlLbl val="0"/>
      </c:catAx>
      <c:valAx>
        <c:axId val="235550976"/>
        <c:scaling>
          <c:orientation val="minMax"/>
          <c:max val="40000"/>
        </c:scaling>
        <c:delete val="0"/>
        <c:axPos val="l"/>
        <c:majorGridlines/>
        <c:numFmt formatCode="#,##0" sourceLinked="0"/>
        <c:majorTickMark val="none"/>
        <c:minorTickMark val="none"/>
        <c:tickLblPos val="nextTo"/>
        <c:spPr>
          <a:ln>
            <a:noFill/>
          </a:ln>
        </c:spPr>
        <c:txPr>
          <a:bodyPr/>
          <a:lstStyle/>
          <a:p>
            <a:pPr>
              <a:defRPr sz="900"/>
            </a:pPr>
            <a:endParaRPr lang="cs-CZ"/>
          </a:p>
        </c:txPr>
        <c:crossAx val="235549440"/>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podle sektorů národního hospodářství </a:t>
            </a:r>
            <a:r>
              <a:rPr lang="en-US" sz="1000">
                <a:solidFill>
                  <a:schemeClr val="tx2"/>
                </a:solidFill>
              </a:rPr>
              <a:t>(</a:t>
            </a:r>
            <a:r>
              <a:rPr lang="cs-CZ" sz="1000">
                <a:solidFill>
                  <a:schemeClr val="tx2"/>
                </a:solidFill>
              </a:rPr>
              <a:t>TJ</a:t>
            </a:r>
            <a:r>
              <a:rPr lang="en-US" sz="1000">
                <a:solidFill>
                  <a:schemeClr val="tx2"/>
                </a:solidFill>
              </a:rPr>
              <a:t>)</a:t>
            </a:r>
          </a:p>
        </c:rich>
      </c:tx>
      <c:layout>
        <c:manualLayout>
          <c:xMode val="edge"/>
          <c:yMode val="edge"/>
          <c:x val="9.5311695002577176E-4"/>
          <c:y val="2.22841290795017E-2"/>
        </c:manualLayout>
      </c:layout>
      <c:overlay val="0"/>
      <c:spPr>
        <a:solidFill>
          <a:sysClr val="window" lastClr="FFFFFF"/>
        </a:solidFill>
      </c:spPr>
    </c:title>
    <c:autoTitleDeleted val="0"/>
    <c:plotArea>
      <c:layout/>
      <c:barChart>
        <c:barDir val="col"/>
        <c:grouping val="stacked"/>
        <c:varyColors val="0"/>
        <c:ser>
          <c:idx val="0"/>
          <c:order val="0"/>
          <c:tx>
            <c:strRef>
              <c:f>'7.1'!$A$8</c:f>
              <c:strCache>
                <c:ptCount val="1"/>
                <c:pt idx="0">
                  <c:v>Průmysl</c:v>
                </c:pt>
              </c:strCache>
            </c:strRef>
          </c:tx>
          <c:spPr>
            <a:solidFill>
              <a:schemeClr val="accent1"/>
            </a:solidFill>
          </c:spPr>
          <c:invertIfNegative val="0"/>
          <c:val>
            <c:numRef>
              <c:f>'7.1'!$B$8:$M$8</c:f>
              <c:numCache>
                <c:formatCode>#,##0.0</c:formatCode>
                <c:ptCount val="12"/>
                <c:pt idx="0">
                  <c:v>2221.4582399999999</c:v>
                </c:pt>
                <c:pt idx="1">
                  <c:v>2098.8388170000003</c:v>
                </c:pt>
                <c:pt idx="2">
                  <c:v>2026.5262589999998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27B-49DE-A9FD-237786D95FC5}"/>
            </c:ext>
          </c:extLst>
        </c:ser>
        <c:ser>
          <c:idx val="1"/>
          <c:order val="1"/>
          <c:tx>
            <c:strRef>
              <c:f>'7.1'!$A$9</c:f>
              <c:strCache>
                <c:ptCount val="1"/>
                <c:pt idx="0">
                  <c:v>Energetika</c:v>
                </c:pt>
              </c:strCache>
            </c:strRef>
          </c:tx>
          <c:spPr>
            <a:solidFill>
              <a:schemeClr val="accent2"/>
            </a:solidFill>
          </c:spPr>
          <c:invertIfNegative val="0"/>
          <c:val>
            <c:numRef>
              <c:f>'7.1'!$B$9:$M$9</c:f>
              <c:numCache>
                <c:formatCode>#,##0.0</c:formatCode>
                <c:ptCount val="12"/>
                <c:pt idx="0">
                  <c:v>213.59516699999998</c:v>
                </c:pt>
                <c:pt idx="1">
                  <c:v>184.42376800000002</c:v>
                </c:pt>
                <c:pt idx="2">
                  <c:v>225.39987300000001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F27B-49DE-A9FD-237786D95FC5}"/>
            </c:ext>
          </c:extLst>
        </c:ser>
        <c:ser>
          <c:idx val="2"/>
          <c:order val="2"/>
          <c:tx>
            <c:strRef>
              <c:f>'7.1'!$A$10</c:f>
              <c:strCache>
                <c:ptCount val="1"/>
                <c:pt idx="0">
                  <c:v>Doprava</c:v>
                </c:pt>
              </c:strCache>
            </c:strRef>
          </c:tx>
          <c:spPr>
            <a:solidFill>
              <a:schemeClr val="accent3"/>
            </a:solidFill>
          </c:spPr>
          <c:invertIfNegative val="0"/>
          <c:val>
            <c:numRef>
              <c:f>'7.1'!$B$10:$M$10</c:f>
              <c:numCache>
                <c:formatCode>#,##0.0</c:formatCode>
                <c:ptCount val="12"/>
                <c:pt idx="0">
                  <c:v>82.914485999999997</c:v>
                </c:pt>
                <c:pt idx="1">
                  <c:v>79.947690000000009</c:v>
                </c:pt>
                <c:pt idx="2">
                  <c:v>77.457414999999997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F27B-49DE-A9FD-237786D95FC5}"/>
            </c:ext>
          </c:extLst>
        </c:ser>
        <c:ser>
          <c:idx val="3"/>
          <c:order val="3"/>
          <c:tx>
            <c:strRef>
              <c:f>'7.1'!$A$11</c:f>
              <c:strCache>
                <c:ptCount val="1"/>
                <c:pt idx="0">
                  <c:v>Stavebnictví</c:v>
                </c:pt>
              </c:strCache>
            </c:strRef>
          </c:tx>
          <c:spPr>
            <a:solidFill>
              <a:schemeClr val="accent4"/>
            </a:solidFill>
          </c:spPr>
          <c:invertIfNegative val="0"/>
          <c:val>
            <c:numRef>
              <c:f>'7.1'!$B$11:$M$11</c:f>
              <c:numCache>
                <c:formatCode>#,##0.0</c:formatCode>
                <c:ptCount val="12"/>
                <c:pt idx="0">
                  <c:v>32.358080000000001</c:v>
                </c:pt>
                <c:pt idx="1">
                  <c:v>31.742851999999996</c:v>
                </c:pt>
                <c:pt idx="2">
                  <c:v>36.111272000000007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F27B-49DE-A9FD-237786D95FC5}"/>
            </c:ext>
          </c:extLst>
        </c:ser>
        <c:ser>
          <c:idx val="4"/>
          <c:order val="4"/>
          <c:tx>
            <c:strRef>
              <c:f>'7.1'!$A$12</c:f>
              <c:strCache>
                <c:ptCount val="1"/>
                <c:pt idx="0">
                  <c:v>Zemědělství a lesnictví</c:v>
                </c:pt>
              </c:strCache>
            </c:strRef>
          </c:tx>
          <c:spPr>
            <a:solidFill>
              <a:schemeClr val="accent5"/>
            </a:solidFill>
          </c:spPr>
          <c:invertIfNegative val="0"/>
          <c:val>
            <c:numRef>
              <c:f>'7.1'!$B$12:$M$12</c:f>
              <c:numCache>
                <c:formatCode>#,##0.0</c:formatCode>
                <c:ptCount val="12"/>
                <c:pt idx="0">
                  <c:v>38.776691</c:v>
                </c:pt>
                <c:pt idx="1">
                  <c:v>41.858886999999996</c:v>
                </c:pt>
                <c:pt idx="2">
                  <c:v>42.066730999999997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F27B-49DE-A9FD-237786D95FC5}"/>
            </c:ext>
          </c:extLst>
        </c:ser>
        <c:ser>
          <c:idx val="5"/>
          <c:order val="5"/>
          <c:tx>
            <c:strRef>
              <c:f>'7.1'!$A$13</c:f>
              <c:strCache>
                <c:ptCount val="1"/>
                <c:pt idx="0">
                  <c:v>Domácnosti</c:v>
                </c:pt>
              </c:strCache>
            </c:strRef>
          </c:tx>
          <c:spPr>
            <a:solidFill>
              <a:schemeClr val="accent6"/>
            </a:solidFill>
          </c:spPr>
          <c:invertIfNegative val="0"/>
          <c:val>
            <c:numRef>
              <c:f>'7.1'!$B$13:$M$13</c:f>
              <c:numCache>
                <c:formatCode>#,##0.0</c:formatCode>
                <c:ptCount val="12"/>
                <c:pt idx="0">
                  <c:v>4489.1441619999987</c:v>
                </c:pt>
                <c:pt idx="1">
                  <c:v>4145.7307810000002</c:v>
                </c:pt>
                <c:pt idx="2">
                  <c:v>3655.8303780000006</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F27B-49DE-A9FD-237786D95FC5}"/>
            </c:ext>
          </c:extLst>
        </c:ser>
        <c:ser>
          <c:idx val="6"/>
          <c:order val="6"/>
          <c:tx>
            <c:strRef>
              <c:f>'7.1'!$A$14</c:f>
              <c:strCache>
                <c:ptCount val="1"/>
                <c:pt idx="0">
                  <c:v>Obchod, služby, školství, zdravotnictví</c:v>
                </c:pt>
              </c:strCache>
            </c:strRef>
          </c:tx>
          <c:spPr>
            <a:solidFill>
              <a:srgbClr val="F0948F"/>
            </a:solidFill>
          </c:spPr>
          <c:invertIfNegative val="0"/>
          <c:val>
            <c:numRef>
              <c:f>'7.1'!$B$14:$M$14</c:f>
              <c:numCache>
                <c:formatCode>#,##0.0</c:formatCode>
                <c:ptCount val="12"/>
                <c:pt idx="0">
                  <c:v>2366.0160750000014</c:v>
                </c:pt>
                <c:pt idx="1">
                  <c:v>2303.9306559999991</c:v>
                </c:pt>
                <c:pt idx="2">
                  <c:v>2018.2366390000011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F27B-49DE-A9FD-237786D95FC5}"/>
            </c:ext>
          </c:extLst>
        </c:ser>
        <c:ser>
          <c:idx val="7"/>
          <c:order val="7"/>
          <c:tx>
            <c:strRef>
              <c:f>'7.1'!$A$15</c:f>
              <c:strCache>
                <c:ptCount val="1"/>
                <c:pt idx="0">
                  <c:v>Ostatní</c:v>
                </c:pt>
              </c:strCache>
            </c:strRef>
          </c:tx>
          <c:spPr>
            <a:solidFill>
              <a:srgbClr val="F7C9C7"/>
            </a:solidFill>
          </c:spPr>
          <c:invertIfNegative val="0"/>
          <c:val>
            <c:numRef>
              <c:f>'7.1'!$B$15:$M$15</c:f>
              <c:numCache>
                <c:formatCode>#,##0.0</c:formatCode>
                <c:ptCount val="12"/>
                <c:pt idx="0">
                  <c:v>254.07185999999993</c:v>
                </c:pt>
                <c:pt idx="1">
                  <c:v>251.07858200000013</c:v>
                </c:pt>
                <c:pt idx="2">
                  <c:v>203.449916</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F27B-49DE-A9FD-237786D95FC5}"/>
            </c:ext>
          </c:extLst>
        </c:ser>
        <c:dLbls>
          <c:showLegendKey val="0"/>
          <c:showVal val="0"/>
          <c:showCatName val="0"/>
          <c:showSerName val="0"/>
          <c:showPercent val="0"/>
          <c:showBubbleSize val="0"/>
        </c:dLbls>
        <c:gapWidth val="50"/>
        <c:overlap val="100"/>
        <c:axId val="235601280"/>
        <c:axId val="234820736"/>
      </c:barChart>
      <c:catAx>
        <c:axId val="235601280"/>
        <c:scaling>
          <c:orientation val="minMax"/>
        </c:scaling>
        <c:delete val="0"/>
        <c:axPos val="b"/>
        <c:majorTickMark val="none"/>
        <c:minorTickMark val="none"/>
        <c:tickLblPos val="nextTo"/>
        <c:txPr>
          <a:bodyPr/>
          <a:lstStyle/>
          <a:p>
            <a:pPr>
              <a:defRPr sz="900"/>
            </a:pPr>
            <a:endParaRPr lang="cs-CZ"/>
          </a:p>
        </c:txPr>
        <c:crossAx val="234820736"/>
        <c:crosses val="autoZero"/>
        <c:auto val="1"/>
        <c:lblAlgn val="ctr"/>
        <c:lblOffset val="100"/>
        <c:noMultiLvlLbl val="0"/>
      </c:catAx>
      <c:valAx>
        <c:axId val="234820736"/>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35601280"/>
        <c:crosses val="autoZero"/>
        <c:crossBetween val="between"/>
        <c:majorUnit val="2000"/>
      </c:valAx>
    </c:plotArea>
    <c:legend>
      <c:legendPos val="b"/>
      <c:layout>
        <c:manualLayout>
          <c:xMode val="edge"/>
          <c:yMode val="edge"/>
          <c:x val="1.0088566815436963E-3"/>
          <c:y val="0.91434267375625611"/>
          <c:w val="0.81491002466308415"/>
          <c:h val="6.3373197164242223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'7.1'!$O$8</c:f>
              <c:strCache>
                <c:ptCount val="1"/>
              </c:strCache>
            </c:strRef>
          </c:tx>
          <c:spPr>
            <a:solidFill>
              <a:schemeClr val="tx2"/>
            </a:solidFill>
          </c:spPr>
          <c:invertIfNegative val="0"/>
          <c:cat>
            <c:numRef>
              <c:f>'7.1'!$P$7</c:f>
              <c:numCache>
                <c:formatCode>General</c:formatCode>
                <c:ptCount val="1"/>
              </c:numCache>
            </c:numRef>
          </c:cat>
          <c:val>
            <c:numRef>
              <c:f>'7.1'!$P$8</c:f>
              <c:numCache>
                <c:formatCode>0%</c:formatCode>
                <c:ptCount val="1"/>
              </c:numCache>
            </c:numRef>
          </c:val>
          <c:extLst>
            <c:ext xmlns:c16="http://schemas.microsoft.com/office/drawing/2014/chart" uri="{C3380CC4-5D6E-409C-BE32-E72D297353CC}">
              <c16:uniqueId val="{00000000-520D-42CF-BCEA-16F4CB5B3DF0}"/>
            </c:ext>
          </c:extLst>
        </c:ser>
        <c:ser>
          <c:idx val="1"/>
          <c:order val="1"/>
          <c:tx>
            <c:strRef>
              <c:f>'7.1'!$O$9</c:f>
              <c:strCache>
                <c:ptCount val="1"/>
              </c:strCache>
            </c:strRef>
          </c:tx>
          <c:spPr>
            <a:solidFill>
              <a:schemeClr val="accent2"/>
            </a:solidFill>
          </c:spPr>
          <c:invertIfNegative val="0"/>
          <c:cat>
            <c:numRef>
              <c:f>'7.1'!$P$7</c:f>
              <c:numCache>
                <c:formatCode>General</c:formatCode>
                <c:ptCount val="1"/>
              </c:numCache>
            </c:numRef>
          </c:cat>
          <c:val>
            <c:numRef>
              <c:f>'7.1'!$P$9</c:f>
              <c:numCache>
                <c:formatCode>0%</c:formatCode>
                <c:ptCount val="1"/>
              </c:numCache>
            </c:numRef>
          </c:val>
          <c:extLst>
            <c:ext xmlns:c16="http://schemas.microsoft.com/office/drawing/2014/chart" uri="{C3380CC4-5D6E-409C-BE32-E72D297353CC}">
              <c16:uniqueId val="{00000001-520D-42CF-BCEA-16F4CB5B3DF0}"/>
            </c:ext>
          </c:extLst>
        </c:ser>
        <c:ser>
          <c:idx val="2"/>
          <c:order val="2"/>
          <c:tx>
            <c:strRef>
              <c:f>'7.1'!$O$10</c:f>
              <c:strCache>
                <c:ptCount val="1"/>
              </c:strCache>
            </c:strRef>
          </c:tx>
          <c:spPr>
            <a:solidFill>
              <a:schemeClr val="accent3"/>
            </a:solidFill>
          </c:spPr>
          <c:invertIfNegative val="0"/>
          <c:cat>
            <c:numRef>
              <c:f>'7.1'!$P$7</c:f>
              <c:numCache>
                <c:formatCode>General</c:formatCode>
                <c:ptCount val="1"/>
              </c:numCache>
            </c:numRef>
          </c:cat>
          <c:val>
            <c:numRef>
              <c:f>'7.1'!$P$10</c:f>
              <c:numCache>
                <c:formatCode>0%</c:formatCode>
                <c:ptCount val="1"/>
              </c:numCache>
            </c:numRef>
          </c:val>
          <c:extLst>
            <c:ext xmlns:c16="http://schemas.microsoft.com/office/drawing/2014/chart" uri="{C3380CC4-5D6E-409C-BE32-E72D297353CC}">
              <c16:uniqueId val="{00000002-520D-42CF-BCEA-16F4CB5B3DF0}"/>
            </c:ext>
          </c:extLst>
        </c:ser>
        <c:ser>
          <c:idx val="3"/>
          <c:order val="3"/>
          <c:tx>
            <c:strRef>
              <c:f>'7.1'!$O$11</c:f>
              <c:strCache>
                <c:ptCount val="1"/>
              </c:strCache>
            </c:strRef>
          </c:tx>
          <c:spPr>
            <a:solidFill>
              <a:schemeClr val="accent4"/>
            </a:solidFill>
          </c:spPr>
          <c:invertIfNegative val="0"/>
          <c:cat>
            <c:numRef>
              <c:f>'7.1'!$P$7</c:f>
              <c:numCache>
                <c:formatCode>General</c:formatCode>
                <c:ptCount val="1"/>
              </c:numCache>
            </c:numRef>
          </c:cat>
          <c:val>
            <c:numRef>
              <c:f>'7.1'!$P$11</c:f>
              <c:numCache>
                <c:formatCode>0%</c:formatCode>
                <c:ptCount val="1"/>
              </c:numCache>
            </c:numRef>
          </c:val>
          <c:extLst>
            <c:ext xmlns:c16="http://schemas.microsoft.com/office/drawing/2014/chart" uri="{C3380CC4-5D6E-409C-BE32-E72D297353CC}">
              <c16:uniqueId val="{00000003-520D-42CF-BCEA-16F4CB5B3DF0}"/>
            </c:ext>
          </c:extLst>
        </c:ser>
        <c:ser>
          <c:idx val="4"/>
          <c:order val="4"/>
          <c:tx>
            <c:strRef>
              <c:f>'7.1'!$O$12</c:f>
              <c:strCache>
                <c:ptCount val="1"/>
              </c:strCache>
            </c:strRef>
          </c:tx>
          <c:invertIfNegative val="0"/>
          <c:cat>
            <c:numRef>
              <c:f>'7.1'!$P$7</c:f>
              <c:numCache>
                <c:formatCode>General</c:formatCode>
                <c:ptCount val="1"/>
              </c:numCache>
            </c:numRef>
          </c:cat>
          <c:val>
            <c:numRef>
              <c:f>'7.1'!$P$12</c:f>
              <c:numCache>
                <c:formatCode>0%</c:formatCode>
                <c:ptCount val="1"/>
              </c:numCache>
            </c:numRef>
          </c:val>
          <c:extLst>
            <c:ext xmlns:c16="http://schemas.microsoft.com/office/drawing/2014/chart" uri="{C3380CC4-5D6E-409C-BE32-E72D297353CC}">
              <c16:uniqueId val="{00000004-520D-42CF-BCEA-16F4CB5B3DF0}"/>
            </c:ext>
          </c:extLst>
        </c:ser>
        <c:ser>
          <c:idx val="5"/>
          <c:order val="5"/>
          <c:tx>
            <c:strRef>
              <c:f>'7.1'!$O$13</c:f>
              <c:strCache>
                <c:ptCount val="1"/>
              </c:strCache>
            </c:strRef>
          </c:tx>
          <c:spPr>
            <a:solidFill>
              <a:schemeClr val="accent6"/>
            </a:solidFill>
          </c:spPr>
          <c:invertIfNegative val="0"/>
          <c:cat>
            <c:numRef>
              <c:f>'7.1'!$P$7</c:f>
              <c:numCache>
                <c:formatCode>General</c:formatCode>
                <c:ptCount val="1"/>
              </c:numCache>
            </c:numRef>
          </c:cat>
          <c:val>
            <c:numRef>
              <c:f>'7.1'!$P$13</c:f>
              <c:numCache>
                <c:formatCode>0%</c:formatCode>
                <c:ptCount val="1"/>
              </c:numCache>
            </c:numRef>
          </c:val>
          <c:extLst>
            <c:ext xmlns:c16="http://schemas.microsoft.com/office/drawing/2014/chart" uri="{C3380CC4-5D6E-409C-BE32-E72D297353CC}">
              <c16:uniqueId val="{00000005-520D-42CF-BCEA-16F4CB5B3DF0}"/>
            </c:ext>
          </c:extLst>
        </c:ser>
        <c:ser>
          <c:idx val="6"/>
          <c:order val="6"/>
          <c:tx>
            <c:strRef>
              <c:f>'7.1'!$O$14</c:f>
              <c:strCache>
                <c:ptCount val="1"/>
              </c:strCache>
            </c:strRef>
          </c:tx>
          <c:spPr>
            <a:solidFill>
              <a:srgbClr val="F0948F"/>
            </a:solidFill>
          </c:spPr>
          <c:invertIfNegative val="0"/>
          <c:cat>
            <c:numRef>
              <c:f>'7.1'!$P$7</c:f>
              <c:numCache>
                <c:formatCode>General</c:formatCode>
                <c:ptCount val="1"/>
              </c:numCache>
            </c:numRef>
          </c:cat>
          <c:val>
            <c:numRef>
              <c:f>'7.1'!$P$14</c:f>
              <c:numCache>
                <c:formatCode>0%</c:formatCode>
                <c:ptCount val="1"/>
              </c:numCache>
            </c:numRef>
          </c:val>
          <c:extLst>
            <c:ext xmlns:c16="http://schemas.microsoft.com/office/drawing/2014/chart" uri="{C3380CC4-5D6E-409C-BE32-E72D297353CC}">
              <c16:uniqueId val="{00000006-520D-42CF-BCEA-16F4CB5B3DF0}"/>
            </c:ext>
          </c:extLst>
        </c:ser>
        <c:ser>
          <c:idx val="7"/>
          <c:order val="7"/>
          <c:tx>
            <c:strRef>
              <c:f>'7.1'!$O$15</c:f>
              <c:strCache>
                <c:ptCount val="1"/>
              </c:strCache>
            </c:strRef>
          </c:tx>
          <c:spPr>
            <a:solidFill>
              <a:srgbClr val="F7C9C7"/>
            </a:solidFill>
          </c:spPr>
          <c:invertIfNegative val="0"/>
          <c:cat>
            <c:numRef>
              <c:f>'7.1'!$P$7</c:f>
              <c:numCache>
                <c:formatCode>General</c:formatCode>
                <c:ptCount val="1"/>
              </c:numCache>
            </c:numRef>
          </c:cat>
          <c:val>
            <c:numRef>
              <c:f>'7.1'!$P$15</c:f>
              <c:numCache>
                <c:formatCode>0%</c:formatCode>
                <c:ptCount val="1"/>
              </c:numCache>
            </c:numRef>
          </c:val>
          <c:extLst>
            <c:ext xmlns:c16="http://schemas.microsoft.com/office/drawing/2014/chart" uri="{C3380CC4-5D6E-409C-BE32-E72D297353CC}">
              <c16:uniqueId val="{00000007-520D-42CF-BCEA-16F4CB5B3DF0}"/>
            </c:ext>
          </c:extLst>
        </c:ser>
        <c:dLbls>
          <c:showLegendKey val="0"/>
          <c:showVal val="0"/>
          <c:showCatName val="0"/>
          <c:showSerName val="0"/>
          <c:showPercent val="0"/>
          <c:showBubbleSize val="0"/>
        </c:dLbls>
        <c:gapWidth val="150"/>
        <c:axId val="234870272"/>
        <c:axId val="234871808"/>
      </c:barChart>
      <c:catAx>
        <c:axId val="234870272"/>
        <c:scaling>
          <c:orientation val="minMax"/>
        </c:scaling>
        <c:delete val="1"/>
        <c:axPos val="b"/>
        <c:numFmt formatCode="General" sourceLinked="1"/>
        <c:majorTickMark val="out"/>
        <c:minorTickMark val="none"/>
        <c:tickLblPos val="nextTo"/>
        <c:crossAx val="234871808"/>
        <c:crosses val="autoZero"/>
        <c:auto val="1"/>
        <c:lblAlgn val="ctr"/>
        <c:lblOffset val="100"/>
        <c:noMultiLvlLbl val="0"/>
      </c:catAx>
      <c:valAx>
        <c:axId val="234871808"/>
        <c:scaling>
          <c:orientation val="minMax"/>
        </c:scaling>
        <c:delete val="1"/>
        <c:axPos val="l"/>
        <c:numFmt formatCode="0%" sourceLinked="1"/>
        <c:majorTickMark val="out"/>
        <c:minorTickMark val="none"/>
        <c:tickLblPos val="nextTo"/>
        <c:crossAx val="2348702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Spotřeba tepla v krajích ČR podle sektorů národního hospodářství (TJ)</a:t>
            </a:r>
          </a:p>
        </c:rich>
      </c:tx>
      <c:layout>
        <c:manualLayout>
          <c:xMode val="edge"/>
          <c:yMode val="edge"/>
          <c:x val="1.1096921549336717E-4"/>
          <c:y val="2.6610081681993657E-2"/>
        </c:manualLayout>
      </c:layout>
      <c:overlay val="0"/>
    </c:title>
    <c:autoTitleDeleted val="0"/>
    <c:plotArea>
      <c:layout>
        <c:manualLayout>
          <c:layoutTarget val="inner"/>
          <c:xMode val="edge"/>
          <c:yMode val="edge"/>
          <c:x val="4.6612307810022749E-2"/>
          <c:y val="0.14640605169467286"/>
          <c:w val="0.54332795749197038"/>
          <c:h val="0.44660015416014731"/>
        </c:manualLayout>
      </c:layout>
      <c:barChart>
        <c:barDir val="col"/>
        <c:grouping val="stacked"/>
        <c:varyColors val="0"/>
        <c:ser>
          <c:idx val="0"/>
          <c:order val="0"/>
          <c:tx>
            <c:strRef>
              <c:f>'7.2'!$B$3</c:f>
              <c:strCache>
                <c:ptCount val="1"/>
                <c:pt idx="0">
                  <c:v>Průmysl</c:v>
                </c:pt>
              </c:strCache>
            </c:strRef>
          </c:tx>
          <c:spPr>
            <a:solidFill>
              <a:schemeClr val="tx2"/>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#,##0.0</c:formatCode>
                <c:ptCount val="14"/>
                <c:pt idx="0">
                  <c:v>110.314764</c:v>
                </c:pt>
                <c:pt idx="1">
                  <c:v>264.10037799999998</c:v>
                </c:pt>
                <c:pt idx="2">
                  <c:v>166.81631899999996</c:v>
                </c:pt>
                <c:pt idx="3">
                  <c:v>126.31680300000001</c:v>
                </c:pt>
                <c:pt idx="4">
                  <c:v>48.570642999999997</c:v>
                </c:pt>
                <c:pt idx="5">
                  <c:v>198.55354499999999</c:v>
                </c:pt>
                <c:pt idx="6">
                  <c:v>71.061915999999997</c:v>
                </c:pt>
                <c:pt idx="7">
                  <c:v>1464.1209450000001</c:v>
                </c:pt>
                <c:pt idx="8">
                  <c:v>186.92038600000001</c:v>
                </c:pt>
                <c:pt idx="9">
                  <c:v>172.47519800000001</c:v>
                </c:pt>
                <c:pt idx="10">
                  <c:v>319.106448</c:v>
                </c:pt>
                <c:pt idx="11">
                  <c:v>1569.6382440000002</c:v>
                </c:pt>
                <c:pt idx="12">
                  <c:v>1076.585619</c:v>
                </c:pt>
                <c:pt idx="13">
                  <c:v>572.24210800000003</c:v>
                </c:pt>
              </c:numCache>
            </c:numRef>
          </c:val>
          <c:extLst>
            <c:ext xmlns:c16="http://schemas.microsoft.com/office/drawing/2014/chart" uri="{C3380CC4-5D6E-409C-BE32-E72D297353CC}">
              <c16:uniqueId val="{00000000-EEF0-4BB7-8278-2B40CA1AB11C}"/>
            </c:ext>
          </c:extLst>
        </c:ser>
        <c:ser>
          <c:idx val="1"/>
          <c:order val="1"/>
          <c:tx>
            <c:strRef>
              <c:f>'7.2'!$C$3</c:f>
              <c:strCache>
                <c:ptCount val="1"/>
                <c:pt idx="0">
                  <c:v>Energetika</c:v>
                </c:pt>
              </c:strCache>
            </c:strRef>
          </c:tx>
          <c:spPr>
            <a:solidFill>
              <a:schemeClr val="accent2"/>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#,##0.0</c:formatCode>
                <c:ptCount val="14"/>
                <c:pt idx="0">
                  <c:v>15.653486000000001</c:v>
                </c:pt>
                <c:pt idx="1">
                  <c:v>10.498776000000003</c:v>
                </c:pt>
                <c:pt idx="2">
                  <c:v>2.5651000000000002</c:v>
                </c:pt>
                <c:pt idx="3">
                  <c:v>32.50029</c:v>
                </c:pt>
                <c:pt idx="4">
                  <c:v>16.33765</c:v>
                </c:pt>
                <c:pt idx="5">
                  <c:v>2.3566599999999998</c:v>
                </c:pt>
                <c:pt idx="6">
                  <c:v>1.2250000000000001</c:v>
                </c:pt>
                <c:pt idx="7">
                  <c:v>248.49260199999998</c:v>
                </c:pt>
                <c:pt idx="8">
                  <c:v>19.909249999999997</c:v>
                </c:pt>
                <c:pt idx="9">
                  <c:v>7.3582999999999998</c:v>
                </c:pt>
                <c:pt idx="10">
                  <c:v>0.72020000000000006</c:v>
                </c:pt>
                <c:pt idx="11">
                  <c:v>93.035585999999995</c:v>
                </c:pt>
                <c:pt idx="12">
                  <c:v>171.94455399999998</c:v>
                </c:pt>
                <c:pt idx="13">
                  <c:v>0.82135400000000003</c:v>
                </c:pt>
              </c:numCache>
            </c:numRef>
          </c:val>
          <c:extLst>
            <c:ext xmlns:c16="http://schemas.microsoft.com/office/drawing/2014/chart" uri="{C3380CC4-5D6E-409C-BE32-E72D297353CC}">
              <c16:uniqueId val="{00000001-EEF0-4BB7-8278-2B40CA1AB11C}"/>
            </c:ext>
          </c:extLst>
        </c:ser>
        <c:ser>
          <c:idx val="2"/>
          <c:order val="2"/>
          <c:tx>
            <c:strRef>
              <c:f>'7.2'!$D$3</c:f>
              <c:strCache>
                <c:ptCount val="1"/>
                <c:pt idx="0">
                  <c:v>Doprava</c:v>
                </c:pt>
              </c:strCache>
            </c:strRef>
          </c:tx>
          <c:spPr>
            <a:solidFill>
              <a:schemeClr val="accent3"/>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#,##0.0</c:formatCode>
                <c:ptCount val="14"/>
                <c:pt idx="0">
                  <c:v>74.049938999999995</c:v>
                </c:pt>
                <c:pt idx="1">
                  <c:v>18.392205000000001</c:v>
                </c:pt>
                <c:pt idx="2">
                  <c:v>0.25900000000000001</c:v>
                </c:pt>
                <c:pt idx="3">
                  <c:v>5.4812439999999993</c:v>
                </c:pt>
                <c:pt idx="4">
                  <c:v>1.5394300000000001</c:v>
                </c:pt>
                <c:pt idx="5">
                  <c:v>6.4580000000000002</c:v>
                </c:pt>
                <c:pt idx="6">
                  <c:v>2.94</c:v>
                </c:pt>
                <c:pt idx="7">
                  <c:v>21.221646</c:v>
                </c:pt>
                <c:pt idx="8">
                  <c:v>0.47586000000000001</c:v>
                </c:pt>
                <c:pt idx="9">
                  <c:v>25.275959000000004</c:v>
                </c:pt>
                <c:pt idx="10">
                  <c:v>13.906470000000001</c:v>
                </c:pt>
                <c:pt idx="11">
                  <c:v>8.6108379999999993</c:v>
                </c:pt>
                <c:pt idx="12">
                  <c:v>54.008489999999995</c:v>
                </c:pt>
                <c:pt idx="13">
                  <c:v>7.7005100000000004</c:v>
                </c:pt>
              </c:numCache>
            </c:numRef>
          </c:val>
          <c:extLst>
            <c:ext xmlns:c16="http://schemas.microsoft.com/office/drawing/2014/chart" uri="{C3380CC4-5D6E-409C-BE32-E72D297353CC}">
              <c16:uniqueId val="{00000002-EEF0-4BB7-8278-2B40CA1AB11C}"/>
            </c:ext>
          </c:extLst>
        </c:ser>
        <c:ser>
          <c:idx val="3"/>
          <c:order val="3"/>
          <c:tx>
            <c:strRef>
              <c:f>'7.2'!$E$3</c:f>
              <c:strCache>
                <c:ptCount val="1"/>
                <c:pt idx="0">
                  <c:v>Stavebnictví</c:v>
                </c:pt>
              </c:strCache>
            </c:strRef>
          </c:tx>
          <c:spPr>
            <a:solidFill>
              <a:schemeClr val="accent4"/>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#,##0.0</c:formatCode>
                <c:ptCount val="14"/>
                <c:pt idx="0">
                  <c:v>15.820437999999999</c:v>
                </c:pt>
                <c:pt idx="1">
                  <c:v>1.723619</c:v>
                </c:pt>
                <c:pt idx="2">
                  <c:v>0.16400000000000001</c:v>
                </c:pt>
                <c:pt idx="3">
                  <c:v>10.492293999999999</c:v>
                </c:pt>
                <c:pt idx="4">
                  <c:v>1.9793099999999997</c:v>
                </c:pt>
                <c:pt idx="5">
                  <c:v>3.6280000000000001</c:v>
                </c:pt>
                <c:pt idx="6">
                  <c:v>0.83489999999999998</c:v>
                </c:pt>
                <c:pt idx="7">
                  <c:v>33.460419000000002</c:v>
                </c:pt>
                <c:pt idx="8">
                  <c:v>10.789323</c:v>
                </c:pt>
                <c:pt idx="9">
                  <c:v>9.2157929999999997</c:v>
                </c:pt>
                <c:pt idx="10">
                  <c:v>1.6027819999999999</c:v>
                </c:pt>
                <c:pt idx="11">
                  <c:v>0.36101</c:v>
                </c:pt>
                <c:pt idx="12">
                  <c:v>4.6542649999999997</c:v>
                </c:pt>
                <c:pt idx="13">
                  <c:v>5.4860509999999998</c:v>
                </c:pt>
              </c:numCache>
            </c:numRef>
          </c:val>
          <c:extLst>
            <c:ext xmlns:c16="http://schemas.microsoft.com/office/drawing/2014/chart" uri="{C3380CC4-5D6E-409C-BE32-E72D297353CC}">
              <c16:uniqueId val="{00000003-EEF0-4BB7-8278-2B40CA1AB11C}"/>
            </c:ext>
          </c:extLst>
        </c:ser>
        <c:ser>
          <c:idx val="4"/>
          <c:order val="4"/>
          <c:tx>
            <c:strRef>
              <c:f>'7.2'!$F$3</c:f>
              <c:strCache>
                <c:ptCount val="1"/>
                <c:pt idx="0">
                  <c:v>Zemědělství a lesnictví</c:v>
                </c:pt>
              </c:strCache>
            </c:strRef>
          </c:tx>
          <c:spPr>
            <a:solidFill>
              <a:schemeClr val="accent5"/>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#,##0.0</c:formatCode>
                <c:ptCount val="14"/>
                <c:pt idx="0">
                  <c:v>2.7234220000000002</c:v>
                </c:pt>
                <c:pt idx="1">
                  <c:v>6.3438569999999999</c:v>
                </c:pt>
                <c:pt idx="2">
                  <c:v>9.7228360000000009</c:v>
                </c:pt>
                <c:pt idx="3">
                  <c:v>2.41473</c:v>
                </c:pt>
                <c:pt idx="4">
                  <c:v>15.753655</c:v>
                </c:pt>
                <c:pt idx="5">
                  <c:v>0.41799999999999998</c:v>
                </c:pt>
                <c:pt idx="6">
                  <c:v>2.9984899999999999</c:v>
                </c:pt>
                <c:pt idx="7">
                  <c:v>11.307849000000001</c:v>
                </c:pt>
                <c:pt idx="8">
                  <c:v>3.2201859999999995</c:v>
                </c:pt>
                <c:pt idx="9">
                  <c:v>14.478669999999997</c:v>
                </c:pt>
                <c:pt idx="10">
                  <c:v>16.219250000000002</c:v>
                </c:pt>
                <c:pt idx="11">
                  <c:v>4.2692039999999993</c:v>
                </c:pt>
                <c:pt idx="12">
                  <c:v>29.215620000000001</c:v>
                </c:pt>
                <c:pt idx="13">
                  <c:v>3.6165400000000001</c:v>
                </c:pt>
              </c:numCache>
            </c:numRef>
          </c:val>
          <c:extLst>
            <c:ext xmlns:c16="http://schemas.microsoft.com/office/drawing/2014/chart" uri="{C3380CC4-5D6E-409C-BE32-E72D297353CC}">
              <c16:uniqueId val="{00000004-EEF0-4BB7-8278-2B40CA1AB11C}"/>
            </c:ext>
          </c:extLst>
        </c:ser>
        <c:ser>
          <c:idx val="5"/>
          <c:order val="5"/>
          <c:tx>
            <c:strRef>
              <c:f>'7.2'!$G$3</c:f>
              <c:strCache>
                <c:ptCount val="1"/>
                <c:pt idx="0">
                  <c:v>Domácnosti</c:v>
                </c:pt>
              </c:strCache>
            </c:strRef>
          </c:tx>
          <c:spPr>
            <a:solidFill>
              <a:schemeClr val="accent6"/>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#,##0.0</c:formatCode>
                <c:ptCount val="14"/>
                <c:pt idx="0">
                  <c:v>2265.403577</c:v>
                </c:pt>
                <c:pt idx="1">
                  <c:v>714.35324200000014</c:v>
                </c:pt>
                <c:pt idx="2">
                  <c:v>978.07827799999995</c:v>
                </c:pt>
                <c:pt idx="3">
                  <c:v>572.72609399999965</c:v>
                </c:pt>
                <c:pt idx="4">
                  <c:v>319.85361799999976</c:v>
                </c:pt>
                <c:pt idx="5">
                  <c:v>566.34915000000001</c:v>
                </c:pt>
                <c:pt idx="6">
                  <c:v>372.67255799999998</c:v>
                </c:pt>
                <c:pt idx="7">
                  <c:v>1986.3143350000005</c:v>
                </c:pt>
                <c:pt idx="8">
                  <c:v>571.13014000000021</c:v>
                </c:pt>
                <c:pt idx="9">
                  <c:v>475.85667599999999</c:v>
                </c:pt>
                <c:pt idx="10">
                  <c:v>636.99166600000035</c:v>
                </c:pt>
                <c:pt idx="11">
                  <c:v>923.57308799999987</c:v>
                </c:pt>
                <c:pt idx="12">
                  <c:v>1448.1075129999995</c:v>
                </c:pt>
                <c:pt idx="13">
                  <c:v>459.29538599999995</c:v>
                </c:pt>
              </c:numCache>
            </c:numRef>
          </c:val>
          <c:extLst>
            <c:ext xmlns:c16="http://schemas.microsoft.com/office/drawing/2014/chart" uri="{C3380CC4-5D6E-409C-BE32-E72D297353CC}">
              <c16:uniqueId val="{00000005-EEF0-4BB7-8278-2B40CA1AB11C}"/>
            </c:ext>
          </c:extLst>
        </c:ser>
        <c:ser>
          <c:idx val="6"/>
          <c:order val="6"/>
          <c:tx>
            <c:strRef>
              <c:f>'7.2'!$H$3</c:f>
              <c:strCache>
                <c:ptCount val="1"/>
                <c:pt idx="0">
                  <c:v>Obchod, služby, školství, zdravotnictví</c:v>
                </c:pt>
              </c:strCache>
            </c:strRef>
          </c:tx>
          <c:spPr>
            <a:solidFill>
              <a:srgbClr val="F0948F"/>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#,##0.0</c:formatCode>
                <c:ptCount val="14"/>
                <c:pt idx="0">
                  <c:v>1537.3544620000002</c:v>
                </c:pt>
                <c:pt idx="1">
                  <c:v>453.14470000000006</c:v>
                </c:pt>
                <c:pt idx="2">
                  <c:v>285.91197900000009</c:v>
                </c:pt>
                <c:pt idx="3">
                  <c:v>267.143505</c:v>
                </c:pt>
                <c:pt idx="4">
                  <c:v>137.70778499999994</c:v>
                </c:pt>
                <c:pt idx="5">
                  <c:v>382.49371700000006</c:v>
                </c:pt>
                <c:pt idx="6">
                  <c:v>233.10454100000007</c:v>
                </c:pt>
                <c:pt idx="7">
                  <c:v>1018.2345609999995</c:v>
                </c:pt>
                <c:pt idx="8">
                  <c:v>314.03189700000007</c:v>
                </c:pt>
                <c:pt idx="9">
                  <c:v>319.29996199999999</c:v>
                </c:pt>
                <c:pt idx="10">
                  <c:v>476.03677099999987</c:v>
                </c:pt>
                <c:pt idx="11">
                  <c:v>408.41711099999998</c:v>
                </c:pt>
                <c:pt idx="12">
                  <c:v>638.27049399999987</c:v>
                </c:pt>
                <c:pt idx="13">
                  <c:v>217.03188499999999</c:v>
                </c:pt>
              </c:numCache>
            </c:numRef>
          </c:val>
          <c:extLst>
            <c:ext xmlns:c16="http://schemas.microsoft.com/office/drawing/2014/chart" uri="{C3380CC4-5D6E-409C-BE32-E72D297353CC}">
              <c16:uniqueId val="{00000006-EEF0-4BB7-8278-2B40CA1AB11C}"/>
            </c:ext>
          </c:extLst>
        </c:ser>
        <c:ser>
          <c:idx val="7"/>
          <c:order val="7"/>
          <c:tx>
            <c:strRef>
              <c:f>'7.2'!$I$3</c:f>
              <c:strCache>
                <c:ptCount val="1"/>
                <c:pt idx="0">
                  <c:v>Ostatní</c:v>
                </c:pt>
              </c:strCache>
            </c:strRef>
          </c:tx>
          <c:spPr>
            <a:solidFill>
              <a:srgbClr val="F7C9C7"/>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#,##0.0</c:formatCode>
                <c:ptCount val="14"/>
                <c:pt idx="0">
                  <c:v>37.235106000000002</c:v>
                </c:pt>
                <c:pt idx="1">
                  <c:v>107.74513399999998</c:v>
                </c:pt>
                <c:pt idx="2">
                  <c:v>264.03516099999996</c:v>
                </c:pt>
                <c:pt idx="3">
                  <c:v>57.084617000000009</c:v>
                </c:pt>
                <c:pt idx="4">
                  <c:v>0.13204400000000002</c:v>
                </c:pt>
                <c:pt idx="5">
                  <c:v>16.483336999999999</c:v>
                </c:pt>
                <c:pt idx="6">
                  <c:v>4.6969719999999979</c:v>
                </c:pt>
                <c:pt idx="7">
                  <c:v>32.602078999999996</c:v>
                </c:pt>
                <c:pt idx="8">
                  <c:v>6.1554399999999996</c:v>
                </c:pt>
                <c:pt idx="9">
                  <c:v>85.682222999999993</c:v>
                </c:pt>
                <c:pt idx="10">
                  <c:v>19.468499999999999</c:v>
                </c:pt>
                <c:pt idx="11">
                  <c:v>7.5922430000000007</c:v>
                </c:pt>
                <c:pt idx="12">
                  <c:v>65.912241999999992</c:v>
                </c:pt>
                <c:pt idx="13">
                  <c:v>3.7752599999999998</c:v>
                </c:pt>
              </c:numCache>
            </c:numRef>
          </c:val>
          <c:extLst>
            <c:ext xmlns:c16="http://schemas.microsoft.com/office/drawing/2014/chart" uri="{C3380CC4-5D6E-409C-BE32-E72D297353CC}">
              <c16:uniqueId val="{00000007-EEF0-4BB7-8278-2B40CA1AB11C}"/>
            </c:ext>
          </c:extLst>
        </c:ser>
        <c:dLbls>
          <c:showLegendKey val="0"/>
          <c:showVal val="0"/>
          <c:showCatName val="0"/>
          <c:showSerName val="0"/>
          <c:showPercent val="0"/>
          <c:showBubbleSize val="0"/>
        </c:dLbls>
        <c:gapWidth val="50"/>
        <c:overlap val="100"/>
        <c:axId val="234987904"/>
        <c:axId val="234989440"/>
      </c:barChart>
      <c:catAx>
        <c:axId val="234987904"/>
        <c:scaling>
          <c:orientation val="minMax"/>
        </c:scaling>
        <c:delete val="0"/>
        <c:axPos val="b"/>
        <c:numFmt formatCode="General" sourceLinked="0"/>
        <c:majorTickMark val="none"/>
        <c:minorTickMark val="none"/>
        <c:tickLblPos val="nextTo"/>
        <c:txPr>
          <a:bodyPr rot="-5400000" vert="horz"/>
          <a:lstStyle/>
          <a:p>
            <a:pPr>
              <a:defRPr sz="900"/>
            </a:pPr>
            <a:endParaRPr lang="cs-CZ"/>
          </a:p>
        </c:txPr>
        <c:crossAx val="234989440"/>
        <c:crosses val="autoZero"/>
        <c:auto val="1"/>
        <c:lblAlgn val="ctr"/>
        <c:lblOffset val="100"/>
        <c:tickLblSkip val="1"/>
        <c:noMultiLvlLbl val="0"/>
      </c:catAx>
      <c:valAx>
        <c:axId val="2349894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4987904"/>
        <c:crosses val="autoZero"/>
        <c:crossBetween val="between"/>
      </c:valAx>
    </c:plotArea>
    <c:legend>
      <c:legendPos val="b"/>
      <c:layout>
        <c:manualLayout>
          <c:xMode val="edge"/>
          <c:yMode val="edge"/>
          <c:x val="3.5802607748353847E-5"/>
          <c:y val="0.96114827631810973"/>
          <c:w val="0.76038085455043547"/>
          <c:h val="3.8851835715753971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a:solidFill>
                  <a:schemeClr val="tx2"/>
                </a:solidFill>
              </a:rPr>
              <a:t>Podíl</a:t>
            </a:r>
            <a:r>
              <a:rPr lang="cs-CZ" sz="1000" baseline="0">
                <a:solidFill>
                  <a:schemeClr val="tx2"/>
                </a:solidFill>
              </a:rPr>
              <a:t> jednotlivých sektorů národního hospodářství na spotřebě tepla v ČR</a:t>
            </a:r>
            <a:endParaRPr lang="cs-CZ" sz="1000">
              <a:solidFill>
                <a:schemeClr val="tx2"/>
              </a:solidFill>
            </a:endParaRPr>
          </a:p>
        </c:rich>
      </c:tx>
      <c:layout>
        <c:manualLayout>
          <c:xMode val="edge"/>
          <c:yMode val="edge"/>
          <c:x val="7.1662715632701277E-3"/>
          <c:y val="1.4608939117821381E-2"/>
        </c:manualLayout>
      </c:layout>
      <c:overlay val="0"/>
    </c:title>
    <c:autoTitleDeleted val="0"/>
    <c:plotArea>
      <c:layout/>
      <c:doughnutChart>
        <c:varyColors val="1"/>
        <c:ser>
          <c:idx val="0"/>
          <c:order val="0"/>
          <c:dPt>
            <c:idx val="0"/>
            <c:bubble3D val="0"/>
            <c:spPr>
              <a:solidFill>
                <a:schemeClr val="tx2"/>
              </a:solidFill>
            </c:spPr>
            <c:extLst>
              <c:ext xmlns:c16="http://schemas.microsoft.com/office/drawing/2014/chart" uri="{C3380CC4-5D6E-409C-BE32-E72D297353CC}">
                <c16:uniqueId val="{00000000-30B3-4FD4-A40A-943455922E4B}"/>
              </c:ext>
            </c:extLst>
          </c:dPt>
          <c:dPt>
            <c:idx val="1"/>
            <c:bubble3D val="0"/>
            <c:spPr>
              <a:solidFill>
                <a:schemeClr val="accent2"/>
              </a:solidFill>
            </c:spPr>
            <c:extLst>
              <c:ext xmlns:c16="http://schemas.microsoft.com/office/drawing/2014/chart" uri="{C3380CC4-5D6E-409C-BE32-E72D297353CC}">
                <c16:uniqueId val="{00000000-DE1F-4E2D-ADCB-21064F22A93E}"/>
              </c:ext>
            </c:extLst>
          </c:dPt>
          <c:dPt>
            <c:idx val="2"/>
            <c:bubble3D val="0"/>
            <c:spPr>
              <a:solidFill>
                <a:schemeClr val="accent3"/>
              </a:solidFill>
            </c:spPr>
            <c:extLst>
              <c:ext xmlns:c16="http://schemas.microsoft.com/office/drawing/2014/chart" uri="{C3380CC4-5D6E-409C-BE32-E72D297353CC}">
                <c16:uniqueId val="{00000001-DE1F-4E2D-ADCB-21064F22A93E}"/>
              </c:ext>
            </c:extLst>
          </c:dPt>
          <c:dPt>
            <c:idx val="3"/>
            <c:bubble3D val="0"/>
            <c:spPr>
              <a:solidFill>
                <a:schemeClr val="accent4"/>
              </a:solidFill>
            </c:spPr>
            <c:extLst>
              <c:ext xmlns:c16="http://schemas.microsoft.com/office/drawing/2014/chart" uri="{C3380CC4-5D6E-409C-BE32-E72D297353CC}">
                <c16:uniqueId val="{00000002-DE1F-4E2D-ADCB-21064F22A93E}"/>
              </c:ext>
            </c:extLst>
          </c:dPt>
          <c:dPt>
            <c:idx val="4"/>
            <c:bubble3D val="0"/>
            <c:spPr>
              <a:solidFill>
                <a:schemeClr val="accent5"/>
              </a:solidFill>
            </c:spPr>
            <c:extLst>
              <c:ext xmlns:c16="http://schemas.microsoft.com/office/drawing/2014/chart" uri="{C3380CC4-5D6E-409C-BE32-E72D297353CC}">
                <c16:uniqueId val="{00000003-DE1F-4E2D-ADCB-21064F22A93E}"/>
              </c:ext>
            </c:extLst>
          </c:dPt>
          <c:dPt>
            <c:idx val="5"/>
            <c:bubble3D val="0"/>
            <c:spPr>
              <a:solidFill>
                <a:schemeClr val="accent6"/>
              </a:solidFill>
            </c:spPr>
            <c:extLst>
              <c:ext xmlns:c16="http://schemas.microsoft.com/office/drawing/2014/chart" uri="{C3380CC4-5D6E-409C-BE32-E72D297353CC}">
                <c16:uniqueId val="{00000001-30B3-4FD4-A40A-943455922E4B}"/>
              </c:ext>
            </c:extLst>
          </c:dPt>
          <c:dPt>
            <c:idx val="6"/>
            <c:bubble3D val="0"/>
            <c:spPr>
              <a:solidFill>
                <a:srgbClr val="F0948F"/>
              </a:solidFill>
            </c:spPr>
            <c:extLst>
              <c:ext xmlns:c16="http://schemas.microsoft.com/office/drawing/2014/chart" uri="{C3380CC4-5D6E-409C-BE32-E72D297353CC}">
                <c16:uniqueId val="{00000002-30B3-4FD4-A40A-943455922E4B}"/>
              </c:ext>
            </c:extLst>
          </c:dPt>
          <c:dPt>
            <c:idx val="7"/>
            <c:bubble3D val="0"/>
            <c:spPr>
              <a:solidFill>
                <a:srgbClr val="F7C9C7"/>
              </a:solidFill>
            </c:spPr>
            <c:extLst>
              <c:ext xmlns:c16="http://schemas.microsoft.com/office/drawing/2014/chart" uri="{C3380CC4-5D6E-409C-BE32-E72D297353CC}">
                <c16:uniqueId val="{00000004-DE1F-4E2D-ADCB-21064F22A93E}"/>
              </c:ext>
            </c:extLst>
          </c:dPt>
          <c:dLbls>
            <c:dLbl>
              <c:idx val="2"/>
              <c:layout>
                <c:manualLayout>
                  <c:x val="-0.18423439974069322"/>
                  <c:y val="0.12287278792959624"/>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E1F-4E2D-ADCB-21064F22A93E}"/>
                </c:ext>
              </c:extLst>
            </c:dLbl>
            <c:dLbl>
              <c:idx val="3"/>
              <c:layout>
                <c:manualLayout>
                  <c:x val="-0.20182501121315516"/>
                  <c:y val="5.4161146791701531E-2"/>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DE1F-4E2D-ADCB-21064F22A93E}"/>
                </c:ext>
              </c:extLst>
            </c:dLbl>
            <c:dLbl>
              <c:idx val="4"/>
              <c:layout>
                <c:manualLayout>
                  <c:x val="-0.21501803831570052"/>
                  <c:y val="-3.4540237104428897E-2"/>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DE1F-4E2D-ADCB-21064F22A93E}"/>
                </c:ext>
              </c:extLst>
            </c:dLbl>
            <c:dLbl>
              <c:idx val="7"/>
              <c:layout>
                <c:manualLayout>
                  <c:x val="9.6286548241500541E-3"/>
                  <c:y val="3.5668711878711532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E1F-4E2D-ADCB-21064F22A93E}"/>
                </c:ext>
              </c:extLst>
            </c:dLbl>
            <c:numFmt formatCode="0%" sourceLinked="0"/>
            <c:spPr>
              <a:noFill/>
              <a:ln>
                <a:noFill/>
              </a:ln>
              <a:effectLst/>
            </c:spPr>
            <c:txPr>
              <a:bodyPr wrap="square"/>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#,##0.0</c:formatCode>
                <c:ptCount val="8"/>
                <c:pt idx="0">
                  <c:v>6346.823316</c:v>
                </c:pt>
                <c:pt idx="1">
                  <c:v>623.41880800000001</c:v>
                </c:pt>
                <c:pt idx="2">
                  <c:v>240.31959100000003</c:v>
                </c:pt>
                <c:pt idx="3">
                  <c:v>100.212204</c:v>
                </c:pt>
                <c:pt idx="4">
                  <c:v>122.702309</c:v>
                </c:pt>
                <c:pt idx="5">
                  <c:v>12290.705320999999</c:v>
                </c:pt>
                <c:pt idx="6">
                  <c:v>6688.1833700000007</c:v>
                </c:pt>
                <c:pt idx="7">
                  <c:v>708.60035800000003</c:v>
                </c:pt>
              </c:numCache>
            </c:numRef>
          </c:val>
          <c:extLst>
            <c:ext xmlns:c16="http://schemas.microsoft.com/office/drawing/2014/chart" uri="{C3380CC4-5D6E-409C-BE32-E72D297353CC}">
              <c16:uniqueId val="{00000005-DE1F-4E2D-ADCB-21064F22A93E}"/>
            </c:ext>
          </c:extLst>
        </c:ser>
        <c:dLbls>
          <c:showLegendKey val="0"/>
          <c:showVal val="0"/>
          <c:showCatName val="0"/>
          <c:showSerName val="0"/>
          <c:showPercent val="1"/>
          <c:showBubbleSize val="0"/>
          <c:showLeaderLines val="1"/>
        </c:dLbls>
        <c:firstSliceAng val="13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a:solidFill>
                  <a:schemeClr val="accent1"/>
                </a:solidFill>
              </a:rPr>
              <a:t>Spotřeba tepla podle sektorů</a:t>
            </a:r>
            <a:r>
              <a:rPr lang="cs-CZ" sz="1000" baseline="0">
                <a:solidFill>
                  <a:schemeClr val="accent1"/>
                </a:solidFill>
              </a:rPr>
              <a:t> </a:t>
            </a:r>
            <a:r>
              <a:rPr lang="cs-CZ" sz="1000">
                <a:solidFill>
                  <a:schemeClr val="accent1"/>
                </a:solidFill>
              </a:rPr>
              <a:t>národního hospodářství (GJ)</a:t>
            </a:r>
          </a:p>
        </c:rich>
      </c:tx>
      <c:layout>
        <c:manualLayout>
          <c:xMode val="edge"/>
          <c:yMode val="edge"/>
          <c:x val="0"/>
          <c:y val="0"/>
        </c:manualLayout>
      </c:layout>
      <c:overlay val="0"/>
    </c:title>
    <c:autoTitleDeleted val="0"/>
    <c:plotArea>
      <c:layout>
        <c:manualLayout>
          <c:layoutTarget val="inner"/>
          <c:xMode val="edge"/>
          <c:yMode val="edge"/>
          <c:x val="9.5820074367818905E-2"/>
          <c:y val="0.29398174232186058"/>
          <c:w val="0.51041199091494682"/>
          <c:h val="0.45066335524728635"/>
        </c:manualLayout>
      </c:layout>
      <c:barChart>
        <c:barDir val="col"/>
        <c:grouping val="stacked"/>
        <c:varyColors val="0"/>
        <c:ser>
          <c:idx val="0"/>
          <c:order val="0"/>
          <c:tx>
            <c:strRef>
              <c:f>'8.1'!$A$28</c:f>
              <c:strCache>
                <c:ptCount val="1"/>
                <c:pt idx="0">
                  <c:v>Průmysl</c:v>
                </c:pt>
              </c:strCache>
            </c:strRef>
          </c:tx>
          <c:invertIfNegative val="0"/>
          <c:cat>
            <c:strRef>
              <c:f>'8.1'!$C$38:$E$38</c:f>
              <c:strCache>
                <c:ptCount val="3"/>
                <c:pt idx="0">
                  <c:v>Leden</c:v>
                </c:pt>
                <c:pt idx="1">
                  <c:v>Únor</c:v>
                </c:pt>
                <c:pt idx="2">
                  <c:v>Březen</c:v>
                </c:pt>
              </c:strCache>
            </c:strRef>
          </c:cat>
          <c:val>
            <c:numRef>
              <c:f>('8.1'!$B$28,'8.1'!$D$28,'8.1'!$F$28)</c:f>
              <c:numCache>
                <c:formatCode>#,##0.0</c:formatCode>
                <c:ptCount val="3"/>
                <c:pt idx="0">
                  <c:v>37995.851999999999</c:v>
                </c:pt>
                <c:pt idx="1">
                  <c:v>38344.875</c:v>
                </c:pt>
                <c:pt idx="2">
                  <c:v>33974.036999999997</c:v>
                </c:pt>
              </c:numCache>
            </c:numRef>
          </c:val>
          <c:extLst>
            <c:ext xmlns:c16="http://schemas.microsoft.com/office/drawing/2014/chart" uri="{C3380CC4-5D6E-409C-BE32-E72D297353CC}">
              <c16:uniqueId val="{00000000-07D8-41D7-B8C5-C615F4A0E720}"/>
            </c:ext>
          </c:extLst>
        </c:ser>
        <c:ser>
          <c:idx val="1"/>
          <c:order val="1"/>
          <c:tx>
            <c:strRef>
              <c:f>'8.1'!$A$29</c:f>
              <c:strCache>
                <c:ptCount val="1"/>
                <c:pt idx="0">
                  <c:v>Energetika</c:v>
                </c:pt>
              </c:strCache>
            </c:strRef>
          </c:tx>
          <c:invertIfNegative val="0"/>
          <c:cat>
            <c:strRef>
              <c:f>'8.1'!$C$38:$E$38</c:f>
              <c:strCache>
                <c:ptCount val="3"/>
                <c:pt idx="0">
                  <c:v>Leden</c:v>
                </c:pt>
                <c:pt idx="1">
                  <c:v>Únor</c:v>
                </c:pt>
                <c:pt idx="2">
                  <c:v>Březen</c:v>
                </c:pt>
              </c:strCache>
            </c:strRef>
          </c:cat>
          <c:val>
            <c:numRef>
              <c:f>('8.1'!$B$29,'8.1'!$D$29,'8.1'!$F$29)</c:f>
              <c:numCache>
                <c:formatCode>#,##0.0</c:formatCode>
                <c:ptCount val="3"/>
                <c:pt idx="0">
                  <c:v>3089.848</c:v>
                </c:pt>
                <c:pt idx="1">
                  <c:v>4881.0869999999995</c:v>
                </c:pt>
                <c:pt idx="2">
                  <c:v>7682.5510000000004</c:v>
                </c:pt>
              </c:numCache>
            </c:numRef>
          </c:val>
          <c:extLst>
            <c:ext xmlns:c16="http://schemas.microsoft.com/office/drawing/2014/chart" uri="{C3380CC4-5D6E-409C-BE32-E72D297353CC}">
              <c16:uniqueId val="{00000001-07D8-41D7-B8C5-C615F4A0E720}"/>
            </c:ext>
          </c:extLst>
        </c:ser>
        <c:ser>
          <c:idx val="2"/>
          <c:order val="2"/>
          <c:tx>
            <c:strRef>
              <c:f>'8.1'!$A$30</c:f>
              <c:strCache>
                <c:ptCount val="1"/>
                <c:pt idx="0">
                  <c:v>Doprava</c:v>
                </c:pt>
              </c:strCache>
            </c:strRef>
          </c:tx>
          <c:invertIfNegative val="0"/>
          <c:cat>
            <c:strRef>
              <c:f>'8.1'!$C$38:$E$38</c:f>
              <c:strCache>
                <c:ptCount val="3"/>
                <c:pt idx="0">
                  <c:v>Leden</c:v>
                </c:pt>
                <c:pt idx="1">
                  <c:v>Únor</c:v>
                </c:pt>
                <c:pt idx="2">
                  <c:v>Březen</c:v>
                </c:pt>
              </c:strCache>
            </c:strRef>
          </c:cat>
          <c:val>
            <c:numRef>
              <c:f>('8.1'!$B$30,'8.1'!$D$30,'8.1'!$F$30)</c:f>
              <c:numCache>
                <c:formatCode>#,##0.0</c:formatCode>
                <c:ptCount val="3"/>
                <c:pt idx="0">
                  <c:v>23197.499</c:v>
                </c:pt>
                <c:pt idx="1">
                  <c:v>23463.696</c:v>
                </c:pt>
                <c:pt idx="2">
                  <c:v>27388.743999999999</c:v>
                </c:pt>
              </c:numCache>
            </c:numRef>
          </c:val>
          <c:extLst>
            <c:ext xmlns:c16="http://schemas.microsoft.com/office/drawing/2014/chart" uri="{C3380CC4-5D6E-409C-BE32-E72D297353CC}">
              <c16:uniqueId val="{00000002-07D8-41D7-B8C5-C615F4A0E720}"/>
            </c:ext>
          </c:extLst>
        </c:ser>
        <c:ser>
          <c:idx val="3"/>
          <c:order val="3"/>
          <c:tx>
            <c:strRef>
              <c:f>'8.1'!$A$31</c:f>
              <c:strCache>
                <c:ptCount val="1"/>
                <c:pt idx="0">
                  <c:v>Stavebnictví</c:v>
                </c:pt>
              </c:strCache>
            </c:strRef>
          </c:tx>
          <c:invertIfNegative val="0"/>
          <c:cat>
            <c:strRef>
              <c:f>'8.1'!$C$38:$E$38</c:f>
              <c:strCache>
                <c:ptCount val="3"/>
                <c:pt idx="0">
                  <c:v>Leden</c:v>
                </c:pt>
                <c:pt idx="1">
                  <c:v>Únor</c:v>
                </c:pt>
                <c:pt idx="2">
                  <c:v>Březen</c:v>
                </c:pt>
              </c:strCache>
            </c:strRef>
          </c:cat>
          <c:val>
            <c:numRef>
              <c:f>('8.1'!$B$31,'8.1'!$D$31,'8.1'!$F$31)</c:f>
              <c:numCache>
                <c:formatCode>#,##0.0</c:formatCode>
                <c:ptCount val="3"/>
                <c:pt idx="0">
                  <c:v>4804.4279999999999</c:v>
                </c:pt>
                <c:pt idx="1">
                  <c:v>4097.5569999999998</c:v>
                </c:pt>
                <c:pt idx="2">
                  <c:v>6918.4530000000004</c:v>
                </c:pt>
              </c:numCache>
            </c:numRef>
          </c:val>
          <c:extLst>
            <c:ext xmlns:c16="http://schemas.microsoft.com/office/drawing/2014/chart" uri="{C3380CC4-5D6E-409C-BE32-E72D297353CC}">
              <c16:uniqueId val="{00000003-07D8-41D7-B8C5-C615F4A0E720}"/>
            </c:ext>
          </c:extLst>
        </c:ser>
        <c:ser>
          <c:idx val="4"/>
          <c:order val="4"/>
          <c:tx>
            <c:strRef>
              <c:f>'8.1'!$A$32</c:f>
              <c:strCache>
                <c:ptCount val="1"/>
                <c:pt idx="0">
                  <c:v>Zemědělství a lesnictví</c:v>
                </c:pt>
              </c:strCache>
            </c:strRef>
          </c:tx>
          <c:spPr>
            <a:solidFill>
              <a:schemeClr val="accent5"/>
            </a:solidFill>
          </c:spPr>
          <c:invertIfNegative val="0"/>
          <c:cat>
            <c:strRef>
              <c:f>'8.1'!$C$38:$E$38</c:f>
              <c:strCache>
                <c:ptCount val="3"/>
                <c:pt idx="0">
                  <c:v>Leden</c:v>
                </c:pt>
                <c:pt idx="1">
                  <c:v>Únor</c:v>
                </c:pt>
                <c:pt idx="2">
                  <c:v>Březen</c:v>
                </c:pt>
              </c:strCache>
            </c:strRef>
          </c:cat>
          <c:val>
            <c:numRef>
              <c:f>('8.1'!$B$32,'8.1'!$D$32,'8.1'!$F$32)</c:f>
              <c:numCache>
                <c:formatCode>#,##0.0</c:formatCode>
                <c:ptCount val="3"/>
                <c:pt idx="0">
                  <c:v>793.39499999999998</c:v>
                </c:pt>
                <c:pt idx="1">
                  <c:v>767.59199999999998</c:v>
                </c:pt>
                <c:pt idx="2">
                  <c:v>1162.4349999999999</c:v>
                </c:pt>
              </c:numCache>
            </c:numRef>
          </c:val>
          <c:extLst>
            <c:ext xmlns:c16="http://schemas.microsoft.com/office/drawing/2014/chart" uri="{C3380CC4-5D6E-409C-BE32-E72D297353CC}">
              <c16:uniqueId val="{00000004-07D8-41D7-B8C5-C615F4A0E720}"/>
            </c:ext>
          </c:extLst>
        </c:ser>
        <c:ser>
          <c:idx val="5"/>
          <c:order val="5"/>
          <c:tx>
            <c:strRef>
              <c:f>'8.1'!$A$33</c:f>
              <c:strCache>
                <c:ptCount val="1"/>
                <c:pt idx="0">
                  <c:v>Domácnosti</c:v>
                </c:pt>
              </c:strCache>
            </c:strRef>
          </c:tx>
          <c:spPr>
            <a:solidFill>
              <a:schemeClr val="accent6"/>
            </a:solidFill>
          </c:spPr>
          <c:invertIfNegative val="0"/>
          <c:cat>
            <c:strRef>
              <c:f>'8.1'!$C$38:$E$38</c:f>
              <c:strCache>
                <c:ptCount val="3"/>
                <c:pt idx="0">
                  <c:v>Leden</c:v>
                </c:pt>
                <c:pt idx="1">
                  <c:v>Únor</c:v>
                </c:pt>
                <c:pt idx="2">
                  <c:v>Březen</c:v>
                </c:pt>
              </c:strCache>
            </c:strRef>
          </c:cat>
          <c:val>
            <c:numRef>
              <c:f>('8.1'!$B$33,'8.1'!$D$33,'8.1'!$F$33)</c:f>
              <c:numCache>
                <c:formatCode>#,##0.0</c:formatCode>
                <c:ptCount val="3"/>
                <c:pt idx="0">
                  <c:v>874814.07199999969</c:v>
                </c:pt>
                <c:pt idx="1">
                  <c:v>707182.16399999987</c:v>
                </c:pt>
                <c:pt idx="2">
                  <c:v>683407.34100000013</c:v>
                </c:pt>
              </c:numCache>
            </c:numRef>
          </c:val>
          <c:extLst>
            <c:ext xmlns:c16="http://schemas.microsoft.com/office/drawing/2014/chart" uri="{C3380CC4-5D6E-409C-BE32-E72D297353CC}">
              <c16:uniqueId val="{00000005-07D8-41D7-B8C5-C615F4A0E720}"/>
            </c:ext>
          </c:extLst>
        </c:ser>
        <c:ser>
          <c:idx val="6"/>
          <c:order val="6"/>
          <c:tx>
            <c:strRef>
              <c:f>'8.1'!$A$34</c:f>
              <c:strCache>
                <c:ptCount val="1"/>
                <c:pt idx="0">
                  <c:v>Obchod, služby, školství, zdravotnictví</c:v>
                </c:pt>
              </c:strCache>
            </c:strRef>
          </c:tx>
          <c:spPr>
            <a:solidFill>
              <a:srgbClr val="F0948F"/>
            </a:solidFill>
          </c:spPr>
          <c:invertIfNegative val="0"/>
          <c:cat>
            <c:strRef>
              <c:f>'8.1'!$C$38:$E$38</c:f>
              <c:strCache>
                <c:ptCount val="3"/>
                <c:pt idx="0">
                  <c:v>Leden</c:v>
                </c:pt>
                <c:pt idx="1">
                  <c:v>Únor</c:v>
                </c:pt>
                <c:pt idx="2">
                  <c:v>Březen</c:v>
                </c:pt>
              </c:strCache>
            </c:strRef>
          </c:cat>
          <c:val>
            <c:numRef>
              <c:f>('8.1'!$B$34,'8.1'!$D$34,'8.1'!$F$34)</c:f>
              <c:numCache>
                <c:formatCode>#,##0.0</c:formatCode>
                <c:ptCount val="3"/>
                <c:pt idx="0">
                  <c:v>531811.96300000011</c:v>
                </c:pt>
                <c:pt idx="1">
                  <c:v>528698.05500000005</c:v>
                </c:pt>
                <c:pt idx="2">
                  <c:v>476844.44399999996</c:v>
                </c:pt>
              </c:numCache>
            </c:numRef>
          </c:val>
          <c:extLst>
            <c:ext xmlns:c16="http://schemas.microsoft.com/office/drawing/2014/chart" uri="{C3380CC4-5D6E-409C-BE32-E72D297353CC}">
              <c16:uniqueId val="{00000006-07D8-41D7-B8C5-C615F4A0E720}"/>
            </c:ext>
          </c:extLst>
        </c:ser>
        <c:ser>
          <c:idx val="7"/>
          <c:order val="7"/>
          <c:tx>
            <c:strRef>
              <c:f>'8.1'!$A$35</c:f>
              <c:strCache>
                <c:ptCount val="1"/>
                <c:pt idx="0">
                  <c:v>Ostatní</c:v>
                </c:pt>
              </c:strCache>
            </c:strRef>
          </c:tx>
          <c:spPr>
            <a:solidFill>
              <a:srgbClr val="F7C9C7"/>
            </a:solidFill>
          </c:spPr>
          <c:invertIfNegative val="0"/>
          <c:cat>
            <c:strRef>
              <c:f>'8.1'!$C$38:$E$38</c:f>
              <c:strCache>
                <c:ptCount val="3"/>
                <c:pt idx="0">
                  <c:v>Leden</c:v>
                </c:pt>
                <c:pt idx="1">
                  <c:v>Únor</c:v>
                </c:pt>
                <c:pt idx="2">
                  <c:v>Březen</c:v>
                </c:pt>
              </c:strCache>
            </c:strRef>
          </c:cat>
          <c:val>
            <c:numRef>
              <c:f>('8.1'!$B$35,'8.1'!$D$35,'8.1'!$F$35)</c:f>
              <c:numCache>
                <c:formatCode>#,##0.0</c:formatCode>
                <c:ptCount val="3"/>
                <c:pt idx="0">
                  <c:v>12755.387999999999</c:v>
                </c:pt>
                <c:pt idx="1">
                  <c:v>12778.801000000001</c:v>
                </c:pt>
                <c:pt idx="2">
                  <c:v>11700.916999999999</c:v>
                </c:pt>
              </c:numCache>
            </c:numRef>
          </c:val>
          <c:extLst>
            <c:ext xmlns:c16="http://schemas.microsoft.com/office/drawing/2014/chart" uri="{C3380CC4-5D6E-409C-BE32-E72D297353CC}">
              <c16:uniqueId val="{00000007-07D8-41D7-B8C5-C615F4A0E720}"/>
            </c:ext>
          </c:extLst>
        </c:ser>
        <c:dLbls>
          <c:showLegendKey val="0"/>
          <c:showVal val="0"/>
          <c:showCatName val="0"/>
          <c:showSerName val="0"/>
          <c:showPercent val="0"/>
          <c:showBubbleSize val="0"/>
        </c:dLbls>
        <c:gapWidth val="50"/>
        <c:overlap val="100"/>
        <c:axId val="233661952"/>
        <c:axId val="233663488"/>
      </c:barChart>
      <c:catAx>
        <c:axId val="23366195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3663488"/>
        <c:crosses val="autoZero"/>
        <c:auto val="1"/>
        <c:lblAlgn val="ctr"/>
        <c:lblOffset val="100"/>
        <c:noMultiLvlLbl val="0"/>
      </c:catAx>
      <c:valAx>
        <c:axId val="233663488"/>
        <c:scaling>
          <c:orientation val="minMax"/>
          <c:max val="15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3661952"/>
        <c:crosses val="autoZero"/>
        <c:crossBetween val="between"/>
      </c:valAx>
    </c:plotArea>
    <c:plotVisOnly val="1"/>
    <c:dispBlanksAs val="gap"/>
    <c:showDLblsOverMax val="0"/>
  </c:chart>
  <c:spPr>
    <a:ln>
      <a:noFill/>
    </a:ln>
  </c:spPr>
  <c:txPr>
    <a:bodyPr/>
    <a:lstStyle/>
    <a:p>
      <a:pPr>
        <a:defRPr sz="1000"/>
      </a:pPr>
      <a:endParaRPr lang="cs-CZ"/>
    </a:p>
  </c:tx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894E-4"/>
          <c:y val="0"/>
        </c:manualLayout>
      </c:layout>
      <c:overlay val="0"/>
    </c:title>
    <c:autoTitleDeleted val="0"/>
    <c:plotArea>
      <c:layout>
        <c:manualLayout>
          <c:layoutTarget val="inner"/>
          <c:xMode val="edge"/>
          <c:yMode val="edge"/>
          <c:x val="6.7874699701625241E-2"/>
          <c:y val="0.17364373640247927"/>
          <c:w val="0.86679862645627792"/>
          <c:h val="0.23923655005223349"/>
        </c:manualLayout>
      </c:layout>
      <c:barChart>
        <c:barDir val="bar"/>
        <c:grouping val="clustered"/>
        <c:varyColors val="0"/>
        <c:ser>
          <c:idx val="0"/>
          <c:order val="0"/>
          <c:tx>
            <c:strRef>
              <c:f>'8.1'!$A$38</c:f>
              <c:strCache>
                <c:ptCount val="1"/>
                <c:pt idx="0">
                  <c:v>Instalovaný výkon</c:v>
                </c:pt>
              </c:strCache>
            </c:strRef>
          </c:tx>
          <c:invertIfNegative val="0"/>
          <c:val>
            <c:numRef>
              <c:f>'8.1'!$B$38</c:f>
              <c:numCache>
                <c:formatCode>0.0%</c:formatCode>
                <c:ptCount val="1"/>
                <c:pt idx="0">
                  <c:v>4.1325274098419323E-2</c:v>
                </c:pt>
              </c:numCache>
            </c:numRef>
          </c:val>
          <c:extLst>
            <c:ext xmlns:c16="http://schemas.microsoft.com/office/drawing/2014/chart" uri="{C3380CC4-5D6E-409C-BE32-E72D297353CC}">
              <c16:uniqueId val="{00000000-92D8-4483-98D6-699F0B52D202}"/>
            </c:ext>
          </c:extLst>
        </c:ser>
        <c:ser>
          <c:idx val="1"/>
          <c:order val="1"/>
          <c:tx>
            <c:strRef>
              <c:f>'8.1'!$A$39</c:f>
              <c:strCache>
                <c:ptCount val="1"/>
                <c:pt idx="0">
                  <c:v>Výroba tepla brutto</c:v>
                </c:pt>
              </c:strCache>
            </c:strRef>
          </c:tx>
          <c:invertIfNegative val="0"/>
          <c:val>
            <c:numRef>
              <c:f>'8.1'!$B$39</c:f>
              <c:numCache>
                <c:formatCode>0.0%</c:formatCode>
                <c:ptCount val="1"/>
                <c:pt idx="0">
                  <c:v>3.3410345499807724E-2</c:v>
                </c:pt>
              </c:numCache>
            </c:numRef>
          </c:val>
          <c:extLst>
            <c:ext xmlns:c16="http://schemas.microsoft.com/office/drawing/2014/chart" uri="{C3380CC4-5D6E-409C-BE32-E72D297353CC}">
              <c16:uniqueId val="{00000001-92D8-4483-98D6-699F0B52D202}"/>
            </c:ext>
          </c:extLst>
        </c:ser>
        <c:ser>
          <c:idx val="2"/>
          <c:order val="2"/>
          <c:tx>
            <c:strRef>
              <c:f>'8.1'!$A$40</c:f>
              <c:strCache>
                <c:ptCount val="1"/>
                <c:pt idx="0">
                  <c:v>Dodávky tepla</c:v>
                </c:pt>
              </c:strCache>
            </c:strRef>
          </c:tx>
          <c:invertIfNegative val="0"/>
          <c:val>
            <c:numRef>
              <c:f>'8.1'!$B$40</c:f>
              <c:numCache>
                <c:formatCode>0.0%</c:formatCode>
                <c:ptCount val="1"/>
                <c:pt idx="0">
                  <c:v>4.251143150184572E-2</c:v>
                </c:pt>
              </c:numCache>
            </c:numRef>
          </c:val>
          <c:extLst>
            <c:ext xmlns:c16="http://schemas.microsoft.com/office/drawing/2014/chart" uri="{C3380CC4-5D6E-409C-BE32-E72D297353CC}">
              <c16:uniqueId val="{00000002-92D8-4483-98D6-699F0B52D202}"/>
            </c:ext>
          </c:extLst>
        </c:ser>
        <c:dLbls>
          <c:showLegendKey val="0"/>
          <c:showVal val="0"/>
          <c:showCatName val="0"/>
          <c:showSerName val="0"/>
          <c:showPercent val="0"/>
          <c:showBubbleSize val="0"/>
        </c:dLbls>
        <c:gapWidth val="150"/>
        <c:axId val="237438464"/>
        <c:axId val="237440000"/>
      </c:barChart>
      <c:catAx>
        <c:axId val="237438464"/>
        <c:scaling>
          <c:orientation val="maxMin"/>
        </c:scaling>
        <c:delete val="0"/>
        <c:axPos val="l"/>
        <c:numFmt formatCode="General" sourceLinked="1"/>
        <c:majorTickMark val="none"/>
        <c:minorTickMark val="none"/>
        <c:tickLblPos val="none"/>
        <c:crossAx val="237440000"/>
        <c:crosses val="autoZero"/>
        <c:auto val="1"/>
        <c:lblAlgn val="ctr"/>
        <c:lblOffset val="100"/>
        <c:noMultiLvlLbl val="0"/>
      </c:catAx>
      <c:valAx>
        <c:axId val="2374400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438464"/>
        <c:crosses val="max"/>
        <c:crossBetween val="between"/>
      </c:valAx>
    </c:plotArea>
    <c:legend>
      <c:legendPos val="b"/>
      <c:layout>
        <c:manualLayout>
          <c:xMode val="edge"/>
          <c:yMode val="edge"/>
          <c:x val="0"/>
          <c:y val="0.61791562040250336"/>
          <c:w val="0.48816888524113639"/>
          <c:h val="0.2968850877280495"/>
        </c:manualLayout>
      </c:layout>
      <c:overlay val="0"/>
      <c:txPr>
        <a:bodyPr/>
        <a:lstStyle/>
        <a:p>
          <a:pPr>
            <a:defRPr sz="900">
              <a:latin typeface="Arial" panose="020B0604020202020204" pitchFamily="34" charset="0"/>
              <a:cs typeface="Arial" panose="020B0604020202020204" pitchFamily="34" charset="0"/>
            </a:defRPr>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podle paliv (GJ)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'8.1'!$A$10</c:f>
              <c:strCache>
                <c:ptCount val="1"/>
                <c:pt idx="0">
                  <c:v>Biomasa</c:v>
                </c:pt>
              </c:strCache>
            </c:strRef>
          </c:tx>
          <c:spPr>
            <a:solidFill>
              <a:schemeClr val="accent1"/>
            </a:solidFill>
          </c:spPr>
          <c:invertIfNegative val="0"/>
          <c:cat>
            <c:strRef>
              <c:f>'8.1'!$C$38:$E$38</c:f>
              <c:strCache>
                <c:ptCount val="3"/>
                <c:pt idx="0">
                  <c:v>Leden</c:v>
                </c:pt>
                <c:pt idx="1">
                  <c:v>Únor</c:v>
                </c:pt>
                <c:pt idx="2">
                  <c:v>Březen</c:v>
                </c:pt>
              </c:strCache>
            </c:strRef>
          </c:cat>
          <c:val>
            <c:numRef>
              <c:f>('8.1'!$B$10,'8.1'!$D$10,'8.1'!$F$10)</c:f>
              <c:numCache>
                <c:formatCode>#,##0.0</c:formatCode>
                <c:ptCount val="3"/>
                <c:pt idx="0">
                  <c:v>0</c:v>
                </c:pt>
                <c:pt idx="1">
                  <c:v>0</c:v>
                </c:pt>
                <c:pt idx="2">
                  <c:v>0</c:v>
                </c:pt>
              </c:numCache>
            </c:numRef>
          </c:val>
          <c:extLst>
            <c:ext xmlns:c16="http://schemas.microsoft.com/office/drawing/2014/chart" uri="{C3380CC4-5D6E-409C-BE32-E72D297353CC}">
              <c16:uniqueId val="{00000000-7D58-4EAE-BC86-D545F330926A}"/>
            </c:ext>
          </c:extLst>
        </c:ser>
        <c:ser>
          <c:idx val="1"/>
          <c:order val="1"/>
          <c:tx>
            <c:strRef>
              <c:f>'8.1'!$A$11</c:f>
              <c:strCache>
                <c:ptCount val="1"/>
                <c:pt idx="0">
                  <c:v>Bioplyn</c:v>
                </c:pt>
              </c:strCache>
            </c:strRef>
          </c:tx>
          <c:spPr>
            <a:solidFill>
              <a:schemeClr val="accent2"/>
            </a:solidFill>
          </c:spPr>
          <c:invertIfNegative val="0"/>
          <c:cat>
            <c:strRef>
              <c:f>'8.1'!$C$38:$E$38</c:f>
              <c:strCache>
                <c:ptCount val="3"/>
                <c:pt idx="0">
                  <c:v>Leden</c:v>
                </c:pt>
                <c:pt idx="1">
                  <c:v>Únor</c:v>
                </c:pt>
                <c:pt idx="2">
                  <c:v>Březen</c:v>
                </c:pt>
              </c:strCache>
            </c:strRef>
          </c:cat>
          <c:val>
            <c:numRef>
              <c:f>('8.1'!$B$11,'8.1'!$D$11,'8.1'!$F$11)</c:f>
              <c:numCache>
                <c:formatCode>#,##0.0</c:formatCode>
                <c:ptCount val="3"/>
                <c:pt idx="0">
                  <c:v>7166</c:v>
                </c:pt>
                <c:pt idx="1">
                  <c:v>7285</c:v>
                </c:pt>
                <c:pt idx="2">
                  <c:v>7857</c:v>
                </c:pt>
              </c:numCache>
            </c:numRef>
          </c:val>
          <c:extLst>
            <c:ext xmlns:c16="http://schemas.microsoft.com/office/drawing/2014/chart" uri="{C3380CC4-5D6E-409C-BE32-E72D297353CC}">
              <c16:uniqueId val="{00000001-7D58-4EAE-BC86-D545F330926A}"/>
            </c:ext>
          </c:extLst>
        </c:ser>
        <c:ser>
          <c:idx val="2"/>
          <c:order val="2"/>
          <c:tx>
            <c:strRef>
              <c:f>'8.1'!$A$12</c:f>
              <c:strCache>
                <c:ptCount val="1"/>
                <c:pt idx="0">
                  <c:v>Černé uhlí</c:v>
                </c:pt>
              </c:strCache>
            </c:strRef>
          </c:tx>
          <c:spPr>
            <a:solidFill>
              <a:schemeClr val="accent3"/>
            </a:solidFill>
          </c:spPr>
          <c:invertIfNegative val="0"/>
          <c:cat>
            <c:strRef>
              <c:f>'8.1'!$C$38:$E$38</c:f>
              <c:strCache>
                <c:ptCount val="3"/>
                <c:pt idx="0">
                  <c:v>Leden</c:v>
                </c:pt>
                <c:pt idx="1">
                  <c:v>Únor</c:v>
                </c:pt>
                <c:pt idx="2">
                  <c:v>Březen</c:v>
                </c:pt>
              </c:strCache>
            </c:strRef>
          </c:cat>
          <c:val>
            <c:numRef>
              <c:f>('8.1'!$B$12,'8.1'!$D$12,'8.1'!$F$12)</c:f>
              <c:numCache>
                <c:formatCode>#,##0.0</c:formatCode>
                <c:ptCount val="3"/>
                <c:pt idx="0">
                  <c:v>0</c:v>
                </c:pt>
                <c:pt idx="1">
                  <c:v>0</c:v>
                </c:pt>
                <c:pt idx="2">
                  <c:v>0</c:v>
                </c:pt>
              </c:numCache>
            </c:numRef>
          </c:val>
          <c:extLst>
            <c:ext xmlns:c16="http://schemas.microsoft.com/office/drawing/2014/chart" uri="{C3380CC4-5D6E-409C-BE32-E72D297353CC}">
              <c16:uniqueId val="{00000002-7D58-4EAE-BC86-D545F330926A}"/>
            </c:ext>
          </c:extLst>
        </c:ser>
        <c:ser>
          <c:idx val="3"/>
          <c:order val="3"/>
          <c:tx>
            <c:strRef>
              <c:f>'8.1'!$A$13</c:f>
              <c:strCache>
                <c:ptCount val="1"/>
                <c:pt idx="0">
                  <c:v>Elektrická energie</c:v>
                </c:pt>
              </c:strCache>
            </c:strRef>
          </c:tx>
          <c:spPr>
            <a:solidFill>
              <a:schemeClr val="accent4"/>
            </a:solidFill>
          </c:spPr>
          <c:invertIfNegative val="0"/>
          <c:cat>
            <c:strRef>
              <c:f>'8.1'!$C$38:$E$38</c:f>
              <c:strCache>
                <c:ptCount val="3"/>
                <c:pt idx="0">
                  <c:v>Leden</c:v>
                </c:pt>
                <c:pt idx="1">
                  <c:v>Únor</c:v>
                </c:pt>
                <c:pt idx="2">
                  <c:v>Březen</c:v>
                </c:pt>
              </c:strCache>
            </c:strRef>
          </c:cat>
          <c:val>
            <c:numRef>
              <c:f>('8.1'!$B$13,'8.1'!$D$13,'8.1'!$F$13)</c:f>
              <c:numCache>
                <c:formatCode>#,##0.0</c:formatCode>
                <c:ptCount val="3"/>
                <c:pt idx="0">
                  <c:v>0</c:v>
                </c:pt>
                <c:pt idx="1">
                  <c:v>0</c:v>
                </c:pt>
                <c:pt idx="2">
                  <c:v>0</c:v>
                </c:pt>
              </c:numCache>
            </c:numRef>
          </c:val>
          <c:extLst>
            <c:ext xmlns:c16="http://schemas.microsoft.com/office/drawing/2014/chart" uri="{C3380CC4-5D6E-409C-BE32-E72D297353CC}">
              <c16:uniqueId val="{00000003-7D58-4EAE-BC86-D545F330926A}"/>
            </c:ext>
          </c:extLst>
        </c:ser>
        <c:ser>
          <c:idx val="4"/>
          <c:order val="4"/>
          <c:tx>
            <c:strRef>
              <c:f>'8.1'!$A$14</c:f>
              <c:strCache>
                <c:ptCount val="1"/>
                <c:pt idx="0">
                  <c:v>Energie prostředí (tepelné čerpadlo)</c:v>
                </c:pt>
              </c:strCache>
            </c:strRef>
          </c:tx>
          <c:spPr>
            <a:solidFill>
              <a:schemeClr val="accent5"/>
            </a:solidFill>
          </c:spPr>
          <c:invertIfNegative val="0"/>
          <c:cat>
            <c:strRef>
              <c:f>'8.1'!$C$38:$E$38</c:f>
              <c:strCache>
                <c:ptCount val="3"/>
                <c:pt idx="0">
                  <c:v>Leden</c:v>
                </c:pt>
                <c:pt idx="1">
                  <c:v>Únor</c:v>
                </c:pt>
                <c:pt idx="2">
                  <c:v>Březen</c:v>
                </c:pt>
              </c:strCache>
            </c:strRef>
          </c:cat>
          <c:val>
            <c:numRef>
              <c:f>('8.1'!$B$14,'8.1'!$D$14,'8.1'!$F$14)</c:f>
              <c:numCache>
                <c:formatCode>#,##0.0</c:formatCode>
                <c:ptCount val="3"/>
                <c:pt idx="0">
                  <c:v>224</c:v>
                </c:pt>
                <c:pt idx="1">
                  <c:v>69</c:v>
                </c:pt>
                <c:pt idx="2">
                  <c:v>303</c:v>
                </c:pt>
              </c:numCache>
            </c:numRef>
          </c:val>
          <c:extLst>
            <c:ext xmlns:c16="http://schemas.microsoft.com/office/drawing/2014/chart" uri="{C3380CC4-5D6E-409C-BE32-E72D297353CC}">
              <c16:uniqueId val="{00000004-7D58-4EAE-BC86-D545F330926A}"/>
            </c:ext>
          </c:extLst>
        </c:ser>
        <c:ser>
          <c:idx val="5"/>
          <c:order val="5"/>
          <c:tx>
            <c:strRef>
              <c:f>'8.1'!$A$15</c:f>
              <c:strCache>
                <c:ptCount val="1"/>
                <c:pt idx="0">
                  <c:v>Energie Slunce (solární kolektor)</c:v>
                </c:pt>
              </c:strCache>
            </c:strRef>
          </c:tx>
          <c:spPr>
            <a:solidFill>
              <a:schemeClr val="accent6"/>
            </a:solidFill>
          </c:spPr>
          <c:invertIfNegative val="0"/>
          <c:cat>
            <c:strRef>
              <c:f>'8.1'!$C$38:$E$38</c:f>
              <c:strCache>
                <c:ptCount val="3"/>
                <c:pt idx="0">
                  <c:v>Leden</c:v>
                </c:pt>
                <c:pt idx="1">
                  <c:v>Únor</c:v>
                </c:pt>
                <c:pt idx="2">
                  <c:v>Březen</c:v>
                </c:pt>
              </c:strCache>
            </c:strRef>
          </c:cat>
          <c:val>
            <c:numRef>
              <c:f>('8.1'!$B$15,'8.1'!$D$15,'8.1'!$F$15)</c:f>
              <c:numCache>
                <c:formatCode>#,##0.0</c:formatCode>
                <c:ptCount val="3"/>
                <c:pt idx="0">
                  <c:v>0</c:v>
                </c:pt>
                <c:pt idx="1">
                  <c:v>0</c:v>
                </c:pt>
                <c:pt idx="2">
                  <c:v>0</c:v>
                </c:pt>
              </c:numCache>
            </c:numRef>
          </c:val>
          <c:extLst>
            <c:ext xmlns:c16="http://schemas.microsoft.com/office/drawing/2014/chart" uri="{C3380CC4-5D6E-409C-BE32-E72D297353CC}">
              <c16:uniqueId val="{00000005-7D58-4EAE-BC86-D545F330926A}"/>
            </c:ext>
          </c:extLst>
        </c:ser>
        <c:ser>
          <c:idx val="6"/>
          <c:order val="6"/>
          <c:tx>
            <c:strRef>
              <c:f>'8.1'!$A$16</c:f>
              <c:strCache>
                <c:ptCount val="1"/>
                <c:pt idx="0">
                  <c:v>Hnědé uhlí</c:v>
                </c:pt>
              </c:strCache>
            </c:strRef>
          </c:tx>
          <c:spPr>
            <a:solidFill>
              <a:srgbClr val="F0948F"/>
            </a:solidFill>
          </c:spPr>
          <c:invertIfNegative val="0"/>
          <c:cat>
            <c:strRef>
              <c:f>'8.1'!$C$38:$E$38</c:f>
              <c:strCache>
                <c:ptCount val="3"/>
                <c:pt idx="0">
                  <c:v>Leden</c:v>
                </c:pt>
                <c:pt idx="1">
                  <c:v>Únor</c:v>
                </c:pt>
                <c:pt idx="2">
                  <c:v>Březen</c:v>
                </c:pt>
              </c:strCache>
            </c:strRef>
          </c:cat>
          <c:val>
            <c:numRef>
              <c:f>('8.1'!$B$16,'8.1'!$D$16,'8.1'!$F$16)</c:f>
              <c:numCache>
                <c:formatCode>#,##0.0</c:formatCode>
                <c:ptCount val="3"/>
                <c:pt idx="0">
                  <c:v>0</c:v>
                </c:pt>
                <c:pt idx="1">
                  <c:v>0</c:v>
                </c:pt>
                <c:pt idx="2">
                  <c:v>0</c:v>
                </c:pt>
              </c:numCache>
            </c:numRef>
          </c:val>
          <c:extLst>
            <c:ext xmlns:c16="http://schemas.microsoft.com/office/drawing/2014/chart" uri="{C3380CC4-5D6E-409C-BE32-E72D297353CC}">
              <c16:uniqueId val="{00000006-7D58-4EAE-BC86-D545F330926A}"/>
            </c:ext>
          </c:extLst>
        </c:ser>
        <c:ser>
          <c:idx val="7"/>
          <c:order val="7"/>
          <c:tx>
            <c:strRef>
              <c:f>'8.1'!$A$17</c:f>
              <c:strCache>
                <c:ptCount val="1"/>
                <c:pt idx="0">
                  <c:v>Jaderné palivo</c:v>
                </c:pt>
              </c:strCache>
            </c:strRef>
          </c:tx>
          <c:spPr>
            <a:solidFill>
              <a:srgbClr val="F7C9C7"/>
            </a:solidFill>
          </c:spPr>
          <c:invertIfNegative val="0"/>
          <c:cat>
            <c:strRef>
              <c:f>'8.1'!$C$38:$E$38</c:f>
              <c:strCache>
                <c:ptCount val="3"/>
                <c:pt idx="0">
                  <c:v>Leden</c:v>
                </c:pt>
                <c:pt idx="1">
                  <c:v>Únor</c:v>
                </c:pt>
                <c:pt idx="2">
                  <c:v>Březen</c:v>
                </c:pt>
              </c:strCache>
            </c:strRef>
          </c:cat>
          <c:val>
            <c:numRef>
              <c:f>('8.1'!$B$17,'8.1'!$D$17,'8.1'!$F$17)</c:f>
              <c:numCache>
                <c:formatCode>#,##0.0</c:formatCode>
                <c:ptCount val="3"/>
                <c:pt idx="0">
                  <c:v>0</c:v>
                </c:pt>
                <c:pt idx="1">
                  <c:v>0</c:v>
                </c:pt>
                <c:pt idx="2">
                  <c:v>0</c:v>
                </c:pt>
              </c:numCache>
            </c:numRef>
          </c:val>
          <c:extLst>
            <c:ext xmlns:c16="http://schemas.microsoft.com/office/drawing/2014/chart" uri="{C3380CC4-5D6E-409C-BE32-E72D297353CC}">
              <c16:uniqueId val="{00000007-7D58-4EAE-BC86-D545F330926A}"/>
            </c:ext>
          </c:extLst>
        </c:ser>
        <c:ser>
          <c:idx val="8"/>
          <c:order val="8"/>
          <c:tx>
            <c:strRef>
              <c:f>'8.1'!$A$18</c:f>
              <c:strCache>
                <c:ptCount val="1"/>
                <c:pt idx="0">
                  <c:v>Koks</c:v>
                </c:pt>
              </c:strCache>
            </c:strRef>
          </c:tx>
          <c:spPr>
            <a:solidFill>
              <a:schemeClr val="tx1"/>
            </a:solidFill>
          </c:spPr>
          <c:invertIfNegative val="0"/>
          <c:cat>
            <c:strRef>
              <c:f>'8.1'!$C$38:$E$38</c:f>
              <c:strCache>
                <c:ptCount val="3"/>
                <c:pt idx="0">
                  <c:v>Leden</c:v>
                </c:pt>
                <c:pt idx="1">
                  <c:v>Únor</c:v>
                </c:pt>
                <c:pt idx="2">
                  <c:v>Březen</c:v>
                </c:pt>
              </c:strCache>
            </c:strRef>
          </c:cat>
          <c:val>
            <c:numRef>
              <c:f>('8.1'!$B$18,'8.1'!$D$18,'8.1'!$F$18)</c:f>
              <c:numCache>
                <c:formatCode>#,##0.0</c:formatCode>
                <c:ptCount val="3"/>
                <c:pt idx="0">
                  <c:v>0</c:v>
                </c:pt>
                <c:pt idx="1">
                  <c:v>0</c:v>
                </c:pt>
                <c:pt idx="2">
                  <c:v>0</c:v>
                </c:pt>
              </c:numCache>
            </c:numRef>
          </c:val>
          <c:extLst>
            <c:ext xmlns:c16="http://schemas.microsoft.com/office/drawing/2014/chart" uri="{C3380CC4-5D6E-409C-BE32-E72D297353CC}">
              <c16:uniqueId val="{00000008-7D58-4EAE-BC86-D545F330926A}"/>
            </c:ext>
          </c:extLst>
        </c:ser>
        <c:ser>
          <c:idx val="9"/>
          <c:order val="9"/>
          <c:tx>
            <c:strRef>
              <c:f>'8.1'!$A$19</c:f>
              <c:strCache>
                <c:ptCount val="1"/>
                <c:pt idx="0">
                  <c:v>Odpadní teplo</c:v>
                </c:pt>
              </c:strCache>
            </c:strRef>
          </c:tx>
          <c:spPr>
            <a:solidFill>
              <a:srgbClr val="646363"/>
            </a:solidFill>
          </c:spPr>
          <c:invertIfNegative val="0"/>
          <c:cat>
            <c:strRef>
              <c:f>'8.1'!$C$38:$E$38</c:f>
              <c:strCache>
                <c:ptCount val="3"/>
                <c:pt idx="0">
                  <c:v>Leden</c:v>
                </c:pt>
                <c:pt idx="1">
                  <c:v>Únor</c:v>
                </c:pt>
                <c:pt idx="2">
                  <c:v>Březen</c:v>
                </c:pt>
              </c:strCache>
            </c:strRef>
          </c:cat>
          <c:val>
            <c:numRef>
              <c:f>('8.1'!$B$19,'8.1'!$D$19,'8.1'!$F$19)</c:f>
              <c:numCache>
                <c:formatCode>#,##0.0</c:formatCode>
                <c:ptCount val="3"/>
                <c:pt idx="0">
                  <c:v>0</c:v>
                </c:pt>
                <c:pt idx="1">
                  <c:v>0</c:v>
                </c:pt>
                <c:pt idx="2">
                  <c:v>0</c:v>
                </c:pt>
              </c:numCache>
            </c:numRef>
          </c:val>
          <c:extLst>
            <c:ext xmlns:c16="http://schemas.microsoft.com/office/drawing/2014/chart" uri="{C3380CC4-5D6E-409C-BE32-E72D297353CC}">
              <c16:uniqueId val="{00000009-7D58-4EAE-BC86-D545F330926A}"/>
            </c:ext>
          </c:extLst>
        </c:ser>
        <c:ser>
          <c:idx val="10"/>
          <c:order val="10"/>
          <c:tx>
            <c:strRef>
              <c:f>'8.1'!$A$20</c:f>
              <c:strCache>
                <c:ptCount val="1"/>
                <c:pt idx="0">
                  <c:v>Ostatní kapalná paliva</c:v>
                </c:pt>
              </c:strCache>
            </c:strRef>
          </c:tx>
          <c:spPr>
            <a:solidFill>
              <a:srgbClr val="9D9D9C"/>
            </a:solidFill>
          </c:spPr>
          <c:invertIfNegative val="0"/>
          <c:cat>
            <c:strRef>
              <c:f>'8.1'!$C$38:$E$38</c:f>
              <c:strCache>
                <c:ptCount val="3"/>
                <c:pt idx="0">
                  <c:v>Leden</c:v>
                </c:pt>
                <c:pt idx="1">
                  <c:v>Únor</c:v>
                </c:pt>
                <c:pt idx="2">
                  <c:v>Březen</c:v>
                </c:pt>
              </c:strCache>
            </c:strRef>
          </c:cat>
          <c:val>
            <c:numRef>
              <c:f>('8.1'!$B$20,'8.1'!$D$20,'8.1'!$F$20)</c:f>
              <c:numCache>
                <c:formatCode>#,##0.0</c:formatCode>
                <c:ptCount val="3"/>
                <c:pt idx="0">
                  <c:v>0</c:v>
                </c:pt>
                <c:pt idx="1">
                  <c:v>0</c:v>
                </c:pt>
                <c:pt idx="2">
                  <c:v>0</c:v>
                </c:pt>
              </c:numCache>
            </c:numRef>
          </c:val>
          <c:extLst>
            <c:ext xmlns:c16="http://schemas.microsoft.com/office/drawing/2014/chart" uri="{C3380CC4-5D6E-409C-BE32-E72D297353CC}">
              <c16:uniqueId val="{0000000A-7D58-4EAE-BC86-D545F330926A}"/>
            </c:ext>
          </c:extLst>
        </c:ser>
        <c:ser>
          <c:idx val="11"/>
          <c:order val="11"/>
          <c:tx>
            <c:strRef>
              <c:f>'8.1'!$A$21</c:f>
              <c:strCache>
                <c:ptCount val="1"/>
                <c:pt idx="0">
                  <c:v>Ostatní pevná paliva</c:v>
                </c:pt>
              </c:strCache>
            </c:strRef>
          </c:tx>
          <c:spPr>
            <a:solidFill>
              <a:srgbClr val="D0D0D0"/>
            </a:solidFill>
          </c:spPr>
          <c:invertIfNegative val="0"/>
          <c:cat>
            <c:strRef>
              <c:f>'8.1'!$C$38:$E$38</c:f>
              <c:strCache>
                <c:ptCount val="3"/>
                <c:pt idx="0">
                  <c:v>Leden</c:v>
                </c:pt>
                <c:pt idx="1">
                  <c:v>Únor</c:v>
                </c:pt>
                <c:pt idx="2">
                  <c:v>Březen</c:v>
                </c:pt>
              </c:strCache>
            </c:strRef>
          </c:cat>
          <c:val>
            <c:numRef>
              <c:f>('8.1'!$B$21,'8.1'!$D$21,'8.1'!$F$21)</c:f>
              <c:numCache>
                <c:formatCode>#,##0.0</c:formatCode>
                <c:ptCount val="3"/>
                <c:pt idx="0">
                  <c:v>66845</c:v>
                </c:pt>
                <c:pt idx="1">
                  <c:v>62784</c:v>
                </c:pt>
                <c:pt idx="2">
                  <c:v>62977</c:v>
                </c:pt>
              </c:numCache>
            </c:numRef>
          </c:val>
          <c:extLst>
            <c:ext xmlns:c16="http://schemas.microsoft.com/office/drawing/2014/chart" uri="{C3380CC4-5D6E-409C-BE32-E72D297353CC}">
              <c16:uniqueId val="{0000000B-7D58-4EAE-BC86-D545F330926A}"/>
            </c:ext>
          </c:extLst>
        </c:ser>
        <c:ser>
          <c:idx val="12"/>
          <c:order val="12"/>
          <c:tx>
            <c:strRef>
              <c:f>'8.1'!$A$22</c:f>
              <c:strCache>
                <c:ptCount val="1"/>
                <c:pt idx="0">
                  <c:v>Ostatní plyny</c:v>
                </c:pt>
              </c:strCache>
            </c:strRef>
          </c:tx>
          <c:spPr>
            <a:pattFill prst="ltUpDiag">
              <a:fgClr>
                <a:schemeClr val="tx2"/>
              </a:fgClr>
              <a:bgClr>
                <a:schemeClr val="bg1"/>
              </a:bgClr>
            </a:pattFill>
          </c:spPr>
          <c:invertIfNegative val="0"/>
          <c:cat>
            <c:strRef>
              <c:f>'8.1'!$C$38:$E$38</c:f>
              <c:strCache>
                <c:ptCount val="3"/>
                <c:pt idx="0">
                  <c:v>Leden</c:v>
                </c:pt>
                <c:pt idx="1">
                  <c:v>Únor</c:v>
                </c:pt>
                <c:pt idx="2">
                  <c:v>Březen</c:v>
                </c:pt>
              </c:strCache>
            </c:strRef>
          </c:cat>
          <c:val>
            <c:numRef>
              <c:f>('8.1'!$B$22,'8.1'!$D$22,'8.1'!$F$22)</c:f>
              <c:numCache>
                <c:formatCode>#,##0.0</c:formatCode>
                <c:ptCount val="3"/>
                <c:pt idx="0">
                  <c:v>0</c:v>
                </c:pt>
                <c:pt idx="1">
                  <c:v>0</c:v>
                </c:pt>
                <c:pt idx="2">
                  <c:v>0</c:v>
                </c:pt>
              </c:numCache>
            </c:numRef>
          </c:val>
          <c:extLst>
            <c:ext xmlns:c16="http://schemas.microsoft.com/office/drawing/2014/chart" uri="{C3380CC4-5D6E-409C-BE32-E72D297353CC}">
              <c16:uniqueId val="{0000000C-7D58-4EAE-BC86-D545F330926A}"/>
            </c:ext>
          </c:extLst>
        </c:ser>
        <c:ser>
          <c:idx val="13"/>
          <c:order val="13"/>
          <c:tx>
            <c:strRef>
              <c:f>'8.1'!$A$23</c:f>
              <c:strCache>
                <c:ptCount val="1"/>
                <c:pt idx="0">
                  <c:v>Ostatní</c:v>
                </c:pt>
              </c:strCache>
            </c:strRef>
          </c:tx>
          <c:spPr>
            <a:pattFill prst="ltUpDiag">
              <a:fgClr>
                <a:schemeClr val="accent5"/>
              </a:fgClr>
              <a:bgClr>
                <a:schemeClr val="bg1"/>
              </a:bgClr>
            </a:pattFill>
          </c:spPr>
          <c:invertIfNegative val="0"/>
          <c:cat>
            <c:strRef>
              <c:f>'8.1'!$C$38:$E$38</c:f>
              <c:strCache>
                <c:ptCount val="3"/>
                <c:pt idx="0">
                  <c:v>Leden</c:v>
                </c:pt>
                <c:pt idx="1">
                  <c:v>Únor</c:v>
                </c:pt>
                <c:pt idx="2">
                  <c:v>Březen</c:v>
                </c:pt>
              </c:strCache>
            </c:strRef>
          </c:cat>
          <c:val>
            <c:numRef>
              <c:f>('8.1'!$B$23,'8.1'!$D$23,'8.1'!$F$23)</c:f>
              <c:numCache>
                <c:formatCode>#,##0.0</c:formatCode>
                <c:ptCount val="3"/>
                <c:pt idx="0">
                  <c:v>0</c:v>
                </c:pt>
                <c:pt idx="1">
                  <c:v>0</c:v>
                </c:pt>
                <c:pt idx="2">
                  <c:v>0</c:v>
                </c:pt>
              </c:numCache>
            </c:numRef>
          </c:val>
          <c:extLst>
            <c:ext xmlns:c16="http://schemas.microsoft.com/office/drawing/2014/chart" uri="{C3380CC4-5D6E-409C-BE32-E72D297353CC}">
              <c16:uniqueId val="{0000000D-7D58-4EAE-BC86-D545F330926A}"/>
            </c:ext>
          </c:extLst>
        </c:ser>
        <c:ser>
          <c:idx val="14"/>
          <c:order val="14"/>
          <c:tx>
            <c:strRef>
              <c:f>'8.1'!$A$24</c:f>
              <c:strCache>
                <c:ptCount val="1"/>
                <c:pt idx="0">
                  <c:v>Topné oleje</c:v>
                </c:pt>
              </c:strCache>
            </c:strRef>
          </c:tx>
          <c:spPr>
            <a:pattFill prst="ltUpDiag">
              <a:fgClr>
                <a:schemeClr val="accent2"/>
              </a:fgClr>
              <a:bgClr>
                <a:schemeClr val="bg1"/>
              </a:bgClr>
            </a:pattFill>
          </c:spPr>
          <c:invertIfNegative val="0"/>
          <c:cat>
            <c:strRef>
              <c:f>'8.1'!$C$38:$E$38</c:f>
              <c:strCache>
                <c:ptCount val="3"/>
                <c:pt idx="0">
                  <c:v>Leden</c:v>
                </c:pt>
                <c:pt idx="1">
                  <c:v>Únor</c:v>
                </c:pt>
                <c:pt idx="2">
                  <c:v>Březen</c:v>
                </c:pt>
              </c:strCache>
            </c:strRef>
          </c:cat>
          <c:val>
            <c:numRef>
              <c:f>('8.1'!$B$24,'8.1'!$D$24,'8.1'!$F$24)</c:f>
              <c:numCache>
                <c:formatCode>#,##0.0</c:formatCode>
                <c:ptCount val="3"/>
                <c:pt idx="0">
                  <c:v>0</c:v>
                </c:pt>
                <c:pt idx="1">
                  <c:v>0</c:v>
                </c:pt>
                <c:pt idx="2">
                  <c:v>0</c:v>
                </c:pt>
              </c:numCache>
            </c:numRef>
          </c:val>
          <c:extLst>
            <c:ext xmlns:c16="http://schemas.microsoft.com/office/drawing/2014/chart" uri="{C3380CC4-5D6E-409C-BE32-E72D297353CC}">
              <c16:uniqueId val="{0000000E-7D58-4EAE-BC86-D545F330926A}"/>
            </c:ext>
          </c:extLst>
        </c:ser>
        <c:ser>
          <c:idx val="15"/>
          <c:order val="15"/>
          <c:tx>
            <c:strRef>
              <c:f>'8.1'!$A$25</c:f>
              <c:strCache>
                <c:ptCount val="1"/>
                <c:pt idx="0">
                  <c:v>Zemní plyn</c:v>
                </c:pt>
              </c:strCache>
            </c:strRef>
          </c:tx>
          <c:spPr>
            <a:pattFill prst="ltUpDiag">
              <a:fgClr>
                <a:schemeClr val="accent6"/>
              </a:fgClr>
              <a:bgClr>
                <a:schemeClr val="bg1"/>
              </a:bgClr>
            </a:pattFill>
          </c:spPr>
          <c:invertIfNegative val="0"/>
          <c:cat>
            <c:strRef>
              <c:f>'8.1'!$C$38:$E$38</c:f>
              <c:strCache>
                <c:ptCount val="3"/>
                <c:pt idx="0">
                  <c:v>Leden</c:v>
                </c:pt>
                <c:pt idx="1">
                  <c:v>Únor</c:v>
                </c:pt>
                <c:pt idx="2">
                  <c:v>Březen</c:v>
                </c:pt>
              </c:strCache>
            </c:strRef>
          </c:cat>
          <c:val>
            <c:numRef>
              <c:f>('8.1'!$B$25,'8.1'!$D$25,'8.1'!$F$25)</c:f>
              <c:numCache>
                <c:formatCode>#,##0.0</c:formatCode>
                <c:ptCount val="3"/>
                <c:pt idx="0">
                  <c:v>368520.25299999997</c:v>
                </c:pt>
                <c:pt idx="1">
                  <c:v>354663.18799999991</c:v>
                </c:pt>
                <c:pt idx="2">
                  <c:v>312311.51499999996</c:v>
                </c:pt>
              </c:numCache>
            </c:numRef>
          </c:val>
          <c:extLst>
            <c:ext xmlns:c16="http://schemas.microsoft.com/office/drawing/2014/chart" uri="{C3380CC4-5D6E-409C-BE32-E72D297353CC}">
              <c16:uniqueId val="{0000000F-7D58-4EAE-BC86-D545F330926A}"/>
            </c:ext>
          </c:extLst>
        </c:ser>
        <c:dLbls>
          <c:showLegendKey val="0"/>
          <c:showVal val="0"/>
          <c:showCatName val="0"/>
          <c:showSerName val="0"/>
          <c:showPercent val="0"/>
          <c:showBubbleSize val="0"/>
        </c:dLbls>
        <c:gapWidth val="50"/>
        <c:overlap val="100"/>
        <c:axId val="237528576"/>
        <c:axId val="237530112"/>
      </c:barChart>
      <c:catAx>
        <c:axId val="23752857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7530112"/>
        <c:crosses val="autoZero"/>
        <c:auto val="1"/>
        <c:lblAlgn val="ctr"/>
        <c:lblOffset val="100"/>
        <c:noMultiLvlLbl val="0"/>
      </c:catAx>
      <c:valAx>
        <c:axId val="237530112"/>
        <c:scaling>
          <c:orientation val="minMax"/>
          <c:max val="15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528576"/>
        <c:crosses val="autoZero"/>
        <c:crossBetween val="between"/>
        <c:majorUnit val="5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tx2"/>
              </a:solidFill>
            </c:spPr>
            <c:extLst>
              <c:ext xmlns:c16="http://schemas.microsoft.com/office/drawing/2014/chart" uri="{C3380CC4-5D6E-409C-BE32-E72D297353CC}">
                <c16:uniqueId val="{00000001-6018-455D-B5F6-7403F9F44D1B}"/>
              </c:ext>
            </c:extLst>
          </c:dPt>
          <c:dPt>
            <c:idx val="1"/>
            <c:bubble3D val="0"/>
            <c:spPr>
              <a:solidFill>
                <a:schemeClr val="accent2"/>
              </a:solidFill>
            </c:spPr>
            <c:extLst>
              <c:ext xmlns:c16="http://schemas.microsoft.com/office/drawing/2014/chart" uri="{C3380CC4-5D6E-409C-BE32-E72D297353CC}">
                <c16:uniqueId val="{00000002-6018-455D-B5F6-7403F9F44D1B}"/>
              </c:ext>
            </c:extLst>
          </c:dPt>
          <c:dPt>
            <c:idx val="2"/>
            <c:bubble3D val="0"/>
            <c:spPr>
              <a:solidFill>
                <a:schemeClr val="accent3"/>
              </a:solidFill>
            </c:spPr>
            <c:extLst>
              <c:ext xmlns:c16="http://schemas.microsoft.com/office/drawing/2014/chart" uri="{C3380CC4-5D6E-409C-BE32-E72D297353CC}">
                <c16:uniqueId val="{00000003-6018-455D-B5F6-7403F9F44D1B}"/>
              </c:ext>
            </c:extLst>
          </c:dPt>
          <c:dPt>
            <c:idx val="3"/>
            <c:bubble3D val="0"/>
            <c:spPr>
              <a:solidFill>
                <a:schemeClr val="accent4"/>
              </a:solidFill>
            </c:spPr>
            <c:extLst>
              <c:ext xmlns:c16="http://schemas.microsoft.com/office/drawing/2014/chart" uri="{C3380CC4-5D6E-409C-BE32-E72D297353CC}">
                <c16:uniqueId val="{00000004-6018-455D-B5F6-7403F9F44D1B}"/>
              </c:ext>
            </c:extLst>
          </c:dPt>
          <c:dPt>
            <c:idx val="4"/>
            <c:bubble3D val="0"/>
            <c:spPr>
              <a:solidFill>
                <a:schemeClr val="accent5"/>
              </a:solidFill>
            </c:spPr>
            <c:extLst>
              <c:ext xmlns:c16="http://schemas.microsoft.com/office/drawing/2014/chart" uri="{C3380CC4-5D6E-409C-BE32-E72D297353CC}">
                <c16:uniqueId val="{00000005-6018-455D-B5F6-7403F9F44D1B}"/>
              </c:ext>
            </c:extLst>
          </c:dPt>
          <c:dPt>
            <c:idx val="5"/>
            <c:bubble3D val="0"/>
            <c:spPr>
              <a:solidFill>
                <a:schemeClr val="accent6"/>
              </a:solidFill>
            </c:spPr>
            <c:extLst>
              <c:ext xmlns:c16="http://schemas.microsoft.com/office/drawing/2014/chart" uri="{C3380CC4-5D6E-409C-BE32-E72D297353CC}">
                <c16:uniqueId val="{00000006-6018-455D-B5F6-7403F9F44D1B}"/>
              </c:ext>
            </c:extLst>
          </c:dPt>
          <c:dPt>
            <c:idx val="6"/>
            <c:bubble3D val="0"/>
            <c:spPr>
              <a:solidFill>
                <a:srgbClr val="F0948F"/>
              </a:solidFill>
            </c:spPr>
            <c:extLst>
              <c:ext xmlns:c16="http://schemas.microsoft.com/office/drawing/2014/chart" uri="{C3380CC4-5D6E-409C-BE32-E72D297353CC}">
                <c16:uniqueId val="{00000007-6018-455D-B5F6-7403F9F44D1B}"/>
              </c:ext>
            </c:extLst>
          </c:dPt>
          <c:dPt>
            <c:idx val="7"/>
            <c:bubble3D val="0"/>
            <c:spPr>
              <a:solidFill>
                <a:srgbClr val="F7C9C7"/>
              </a:solidFill>
            </c:spPr>
            <c:extLst>
              <c:ext xmlns:c16="http://schemas.microsoft.com/office/drawing/2014/chart" uri="{C3380CC4-5D6E-409C-BE32-E72D297353CC}">
                <c16:uniqueId val="{00000000-460E-4CF6-B3D5-472A3D958B04}"/>
              </c:ext>
            </c:extLst>
          </c:dPt>
          <c:cat>
            <c:numRef>
              <c:f>'8.1'!$O$28:$O$35</c:f>
              <c:numCache>
                <c:formatCode>#,##0.0</c:formatCode>
                <c:ptCount val="8"/>
              </c:numCache>
            </c:numRef>
          </c:cat>
          <c:val>
            <c:numRef>
              <c:f>'8.1'!$J$28:$J$35</c:f>
              <c:numCache>
                <c:formatCode>General</c:formatCode>
                <c:ptCount val="8"/>
              </c:numCache>
            </c:numRef>
          </c:val>
          <c:extLst>
            <c:ext xmlns:c16="http://schemas.microsoft.com/office/drawing/2014/chart" uri="{C3380CC4-5D6E-409C-BE32-E72D297353CC}">
              <c16:uniqueId val="{00000001-460E-4CF6-B3D5-472A3D958B0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rgbClr val="233060"/>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E16-49E5-91AD-8891FEFD71A2}"/>
            </c:ext>
          </c:extLst>
        </c:ser>
        <c:ser>
          <c:idx val="1"/>
          <c:order val="1"/>
          <c:tx>
            <c:strRef>
              <c:f>'4.1'!$O$9</c:f>
              <c:strCache>
                <c:ptCount val="1"/>
              </c:strCache>
            </c:strRef>
          </c:tx>
          <c:spPr>
            <a:solidFill>
              <a:srgbClr val="596387"/>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E16-49E5-91AD-8891FEFD71A2}"/>
            </c:ext>
          </c:extLst>
        </c:ser>
        <c:ser>
          <c:idx val="2"/>
          <c:order val="2"/>
          <c:tx>
            <c:strRef>
              <c:f>'4.1'!$O$10</c:f>
              <c:strCache>
                <c:ptCount val="1"/>
              </c:strCache>
            </c:strRef>
          </c:tx>
          <c:spPr>
            <a:solidFill>
              <a:srgbClr val="9196B0"/>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E16-49E5-91AD-8891FEFD71A2}"/>
            </c:ext>
          </c:extLst>
        </c:ser>
        <c:ser>
          <c:idx val="3"/>
          <c:order val="3"/>
          <c:tx>
            <c:strRef>
              <c:f>'4.1'!$O$11</c:f>
              <c:strCache>
                <c:ptCount val="1"/>
              </c:strCache>
            </c:strRef>
          </c:tx>
          <c:spPr>
            <a:solidFill>
              <a:srgbClr val="C7CCD6"/>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E16-49E5-91AD-8891FEFD71A2}"/>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E16-49E5-91AD-8891FEFD71A2}"/>
            </c:ext>
          </c:extLst>
        </c:ser>
        <c:ser>
          <c:idx val="5"/>
          <c:order val="5"/>
          <c:tx>
            <c:strRef>
              <c:f>'4.1'!$O$13</c:f>
              <c:strCache>
                <c:ptCount val="1"/>
              </c:strCache>
            </c:strRef>
          </c:tx>
          <c:spPr>
            <a:solidFill>
              <a:srgbClr val="E86159"/>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E16-49E5-91AD-8891FEFD71A2}"/>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E16-49E5-91AD-8891FEFD71A2}"/>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E16-49E5-91AD-8891FEFD71A2}"/>
            </c:ext>
          </c:extLst>
        </c:ser>
        <c:ser>
          <c:idx val="8"/>
          <c:order val="8"/>
          <c:tx>
            <c:strRef>
              <c:f>'4.1'!$O$16</c:f>
              <c:strCache>
                <c:ptCount val="1"/>
              </c:strCache>
            </c:strRef>
          </c:tx>
          <c:spPr>
            <a:solidFill>
              <a:srgbClr val="000000"/>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E16-49E5-91AD-8891FEFD71A2}"/>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E16-49E5-91AD-8891FEFD71A2}"/>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E16-49E5-91AD-8891FEFD71A2}"/>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E16-49E5-91AD-8891FEFD71A2}"/>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E16-49E5-91AD-8891FEFD71A2}"/>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E16-49E5-91AD-8891FEFD71A2}"/>
            </c:ext>
          </c:extLst>
        </c:ser>
        <c:ser>
          <c:idx val="14"/>
          <c:order val="14"/>
          <c:tx>
            <c:strRef>
              <c:f>'4.1'!$O$22</c:f>
              <c:strCache>
                <c:ptCount val="1"/>
              </c:strCache>
            </c:strRef>
          </c:tx>
          <c:spPr>
            <a:pattFill prst="ltUpDiag">
              <a:fgClr>
                <a:srgbClr val="596387"/>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E16-49E5-91AD-8891FEFD71A2}"/>
            </c:ext>
          </c:extLst>
        </c:ser>
        <c:ser>
          <c:idx val="15"/>
          <c:order val="15"/>
          <c:tx>
            <c:strRef>
              <c:f>'4.1'!$O$23</c:f>
              <c:strCache>
                <c:ptCount val="1"/>
              </c:strCache>
            </c:strRef>
          </c:tx>
          <c:spPr>
            <a:pattFill prst="ltUpDiag">
              <a:fgClr>
                <a:srgbClr val="E86159"/>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BE16-49E5-91AD-8891FEFD71A2}"/>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0.97490589711417819"/>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165-46A2-B497-197BA76EAA1E}"/>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165-46A2-B497-197BA76EAA1E}"/>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165-46A2-B497-197BA76EAA1E}"/>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165-46A2-B497-197BA76EAA1E}"/>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165-46A2-B497-197BA76EAA1E}"/>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165-46A2-B497-197BA76EAA1E}"/>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165-46A2-B497-197BA76EAA1E}"/>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165-46A2-B497-197BA76EAA1E}"/>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165-46A2-B497-197BA76EAA1E}"/>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165-46A2-B497-197BA76EAA1E}"/>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165-46A2-B497-197BA76EAA1E}"/>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165-46A2-B497-197BA76EAA1E}"/>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165-46A2-B497-197BA76EAA1E}"/>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165-46A2-B497-197BA76EAA1E}"/>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165-46A2-B497-197BA76EAA1E}"/>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3165-46A2-B497-197BA76EAA1E}"/>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0.9635193169251170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1.7757619224394721E-3"/>
          <c:y val="1.52075774448875E-2"/>
        </c:manualLayout>
      </c:layout>
      <c:overlay val="0"/>
    </c:title>
    <c:autoTitleDeleted val="0"/>
    <c:plotArea>
      <c:layout>
        <c:manualLayout>
          <c:layoutTarget val="inner"/>
          <c:xMode val="edge"/>
          <c:yMode val="edge"/>
          <c:x val="0.10446396915284765"/>
          <c:y val="0.24097968239140588"/>
          <c:w val="0.6700337575744868"/>
          <c:h val="0.54603135217188226"/>
        </c:manualLayout>
      </c:layout>
      <c:barChart>
        <c:barDir val="col"/>
        <c:grouping val="stacked"/>
        <c:varyColors val="0"/>
        <c:ser>
          <c:idx val="0"/>
          <c:order val="0"/>
          <c:tx>
            <c:strRef>
              <c:f>'8.2'!$A$27</c:f>
              <c:strCache>
                <c:ptCount val="1"/>
                <c:pt idx="0">
                  <c:v>Průmysl</c:v>
                </c:pt>
              </c:strCache>
            </c:strRef>
          </c:tx>
          <c:invertIfNegative val="0"/>
          <c:cat>
            <c:strRef>
              <c:f>'8.2'!$C$38:$E$38</c:f>
              <c:strCache>
                <c:ptCount val="3"/>
                <c:pt idx="0">
                  <c:v>Leden</c:v>
                </c:pt>
                <c:pt idx="1">
                  <c:v>Únor</c:v>
                </c:pt>
                <c:pt idx="2">
                  <c:v>Březen</c:v>
                </c:pt>
              </c:strCache>
            </c:strRef>
          </c:cat>
          <c:val>
            <c:numRef>
              <c:f>('8.2'!$B$27,'8.2'!$D$27,'8.2'!$F$27)</c:f>
              <c:numCache>
                <c:formatCode>#,##0.0</c:formatCode>
                <c:ptCount val="3"/>
                <c:pt idx="0">
                  <c:v>92497.581999999995</c:v>
                </c:pt>
                <c:pt idx="1">
                  <c:v>86723.43</c:v>
                </c:pt>
                <c:pt idx="2">
                  <c:v>84879.365999999995</c:v>
                </c:pt>
              </c:numCache>
            </c:numRef>
          </c:val>
          <c:extLst>
            <c:ext xmlns:c16="http://schemas.microsoft.com/office/drawing/2014/chart" uri="{C3380CC4-5D6E-409C-BE32-E72D297353CC}">
              <c16:uniqueId val="{00000000-0040-4BC3-86BF-1A83C982E45A}"/>
            </c:ext>
          </c:extLst>
        </c:ser>
        <c:ser>
          <c:idx val="1"/>
          <c:order val="1"/>
          <c:tx>
            <c:strRef>
              <c:f>'8.2'!$A$28</c:f>
              <c:strCache>
                <c:ptCount val="1"/>
                <c:pt idx="0">
                  <c:v>Energetika</c:v>
                </c:pt>
              </c:strCache>
            </c:strRef>
          </c:tx>
          <c:invertIfNegative val="0"/>
          <c:cat>
            <c:strRef>
              <c:f>'8.2'!$C$38:$E$38</c:f>
              <c:strCache>
                <c:ptCount val="3"/>
                <c:pt idx="0">
                  <c:v>Leden</c:v>
                </c:pt>
                <c:pt idx="1">
                  <c:v>Únor</c:v>
                </c:pt>
                <c:pt idx="2">
                  <c:v>Březen</c:v>
                </c:pt>
              </c:strCache>
            </c:strRef>
          </c:cat>
          <c:val>
            <c:numRef>
              <c:f>('8.2'!$B$28,'8.2'!$D$28,'8.2'!$F$28)</c:f>
              <c:numCache>
                <c:formatCode>#,##0.0</c:formatCode>
                <c:ptCount val="3"/>
                <c:pt idx="0">
                  <c:v>3933.7669999999998</c:v>
                </c:pt>
                <c:pt idx="1">
                  <c:v>3430.4489999999996</c:v>
                </c:pt>
                <c:pt idx="2">
                  <c:v>3134.56</c:v>
                </c:pt>
              </c:numCache>
            </c:numRef>
          </c:val>
          <c:extLst>
            <c:ext xmlns:c16="http://schemas.microsoft.com/office/drawing/2014/chart" uri="{C3380CC4-5D6E-409C-BE32-E72D297353CC}">
              <c16:uniqueId val="{00000001-0040-4BC3-86BF-1A83C982E45A}"/>
            </c:ext>
          </c:extLst>
        </c:ser>
        <c:ser>
          <c:idx val="2"/>
          <c:order val="2"/>
          <c:tx>
            <c:strRef>
              <c:f>'8.2'!$A$29</c:f>
              <c:strCache>
                <c:ptCount val="1"/>
                <c:pt idx="0">
                  <c:v>Doprava</c:v>
                </c:pt>
              </c:strCache>
            </c:strRef>
          </c:tx>
          <c:invertIfNegative val="0"/>
          <c:cat>
            <c:strRef>
              <c:f>'8.2'!$C$38:$E$38</c:f>
              <c:strCache>
                <c:ptCount val="3"/>
                <c:pt idx="0">
                  <c:v>Leden</c:v>
                </c:pt>
                <c:pt idx="1">
                  <c:v>Únor</c:v>
                </c:pt>
                <c:pt idx="2">
                  <c:v>Březen</c:v>
                </c:pt>
              </c:strCache>
            </c:strRef>
          </c:cat>
          <c:val>
            <c:numRef>
              <c:f>('8.2'!$B$29,'8.2'!$D$29,'8.2'!$F$29)</c:f>
              <c:numCache>
                <c:formatCode>#,##0.0</c:formatCode>
                <c:ptCount val="3"/>
                <c:pt idx="0">
                  <c:v>6678.1109999999999</c:v>
                </c:pt>
                <c:pt idx="1">
                  <c:v>6071.4659999999994</c:v>
                </c:pt>
                <c:pt idx="2">
                  <c:v>5642.6279999999988</c:v>
                </c:pt>
              </c:numCache>
            </c:numRef>
          </c:val>
          <c:extLst>
            <c:ext xmlns:c16="http://schemas.microsoft.com/office/drawing/2014/chart" uri="{C3380CC4-5D6E-409C-BE32-E72D297353CC}">
              <c16:uniqueId val="{00000002-0040-4BC3-86BF-1A83C982E45A}"/>
            </c:ext>
          </c:extLst>
        </c:ser>
        <c:ser>
          <c:idx val="3"/>
          <c:order val="3"/>
          <c:tx>
            <c:strRef>
              <c:f>'8.2'!$A$30</c:f>
              <c:strCache>
                <c:ptCount val="1"/>
                <c:pt idx="0">
                  <c:v>Stavebnictví</c:v>
                </c:pt>
              </c:strCache>
            </c:strRef>
          </c:tx>
          <c:invertIfNegative val="0"/>
          <c:cat>
            <c:strRef>
              <c:f>'8.2'!$C$38:$E$38</c:f>
              <c:strCache>
                <c:ptCount val="3"/>
                <c:pt idx="0">
                  <c:v>Leden</c:v>
                </c:pt>
                <c:pt idx="1">
                  <c:v>Únor</c:v>
                </c:pt>
                <c:pt idx="2">
                  <c:v>Březen</c:v>
                </c:pt>
              </c:strCache>
            </c:strRef>
          </c:cat>
          <c:val>
            <c:numRef>
              <c:f>('8.2'!$B$30,'8.2'!$D$30,'8.2'!$F$30)</c:f>
              <c:numCache>
                <c:formatCode>#,##0.0</c:formatCode>
                <c:ptCount val="3"/>
                <c:pt idx="0">
                  <c:v>622.59100000000012</c:v>
                </c:pt>
                <c:pt idx="1">
                  <c:v>562.29300000000001</c:v>
                </c:pt>
                <c:pt idx="2">
                  <c:v>538.73500000000001</c:v>
                </c:pt>
              </c:numCache>
            </c:numRef>
          </c:val>
          <c:extLst>
            <c:ext xmlns:c16="http://schemas.microsoft.com/office/drawing/2014/chart" uri="{C3380CC4-5D6E-409C-BE32-E72D297353CC}">
              <c16:uniqueId val="{00000003-0040-4BC3-86BF-1A83C982E45A}"/>
            </c:ext>
          </c:extLst>
        </c:ser>
        <c:ser>
          <c:idx val="4"/>
          <c:order val="4"/>
          <c:tx>
            <c:strRef>
              <c:f>'8.2'!$A$31</c:f>
              <c:strCache>
                <c:ptCount val="1"/>
                <c:pt idx="0">
                  <c:v>Zemědělství a lesnictví</c:v>
                </c:pt>
              </c:strCache>
            </c:strRef>
          </c:tx>
          <c:spPr>
            <a:solidFill>
              <a:schemeClr val="accent5"/>
            </a:solidFill>
          </c:spPr>
          <c:invertIfNegative val="0"/>
          <c:cat>
            <c:strRef>
              <c:f>'8.2'!$C$38:$E$38</c:f>
              <c:strCache>
                <c:ptCount val="3"/>
                <c:pt idx="0">
                  <c:v>Leden</c:v>
                </c:pt>
                <c:pt idx="1">
                  <c:v>Únor</c:v>
                </c:pt>
                <c:pt idx="2">
                  <c:v>Březen</c:v>
                </c:pt>
              </c:strCache>
            </c:strRef>
          </c:cat>
          <c:val>
            <c:numRef>
              <c:f>('8.2'!$B$31,'8.2'!$D$31,'8.2'!$F$31)</c:f>
              <c:numCache>
                <c:formatCode>#,##0.0</c:formatCode>
                <c:ptCount val="3"/>
                <c:pt idx="0">
                  <c:v>2297.8310000000001</c:v>
                </c:pt>
                <c:pt idx="1">
                  <c:v>2008.8319999999999</c:v>
                </c:pt>
                <c:pt idx="2">
                  <c:v>2037.194</c:v>
                </c:pt>
              </c:numCache>
            </c:numRef>
          </c:val>
          <c:extLst>
            <c:ext xmlns:c16="http://schemas.microsoft.com/office/drawing/2014/chart" uri="{C3380CC4-5D6E-409C-BE32-E72D297353CC}">
              <c16:uniqueId val="{00000004-0040-4BC3-86BF-1A83C982E45A}"/>
            </c:ext>
          </c:extLst>
        </c:ser>
        <c:ser>
          <c:idx val="5"/>
          <c:order val="5"/>
          <c:tx>
            <c:strRef>
              <c:f>'8.2'!$A$32</c:f>
              <c:strCache>
                <c:ptCount val="1"/>
                <c:pt idx="0">
                  <c:v>Domácnosti</c:v>
                </c:pt>
              </c:strCache>
            </c:strRef>
          </c:tx>
          <c:spPr>
            <a:solidFill>
              <a:schemeClr val="accent6"/>
            </a:solidFill>
          </c:spPr>
          <c:invertIfNegative val="0"/>
          <c:cat>
            <c:strRef>
              <c:f>'8.2'!$C$38:$E$38</c:f>
              <c:strCache>
                <c:ptCount val="3"/>
                <c:pt idx="0">
                  <c:v>Leden</c:v>
                </c:pt>
                <c:pt idx="1">
                  <c:v>Únor</c:v>
                </c:pt>
                <c:pt idx="2">
                  <c:v>Březen</c:v>
                </c:pt>
              </c:strCache>
            </c:strRef>
          </c:cat>
          <c:val>
            <c:numRef>
              <c:f>('8.2'!$B$32,'8.2'!$D$32,'8.2'!$F$32)</c:f>
              <c:numCache>
                <c:formatCode>#,##0.0</c:formatCode>
                <c:ptCount val="3"/>
                <c:pt idx="0">
                  <c:v>261886.33</c:v>
                </c:pt>
                <c:pt idx="1">
                  <c:v>237997.02</c:v>
                </c:pt>
                <c:pt idx="2">
                  <c:v>214469.89199999996</c:v>
                </c:pt>
              </c:numCache>
            </c:numRef>
          </c:val>
          <c:extLst>
            <c:ext xmlns:c16="http://schemas.microsoft.com/office/drawing/2014/chart" uri="{C3380CC4-5D6E-409C-BE32-E72D297353CC}">
              <c16:uniqueId val="{00000005-0040-4BC3-86BF-1A83C982E45A}"/>
            </c:ext>
          </c:extLst>
        </c:ser>
        <c:ser>
          <c:idx val="6"/>
          <c:order val="6"/>
          <c:tx>
            <c:strRef>
              <c:f>'8.2'!$A$33</c:f>
              <c:strCache>
                <c:ptCount val="1"/>
                <c:pt idx="0">
                  <c:v>Obchod, služby, školství, zdravotnictví</c:v>
                </c:pt>
              </c:strCache>
            </c:strRef>
          </c:tx>
          <c:spPr>
            <a:solidFill>
              <a:srgbClr val="F0948F"/>
            </a:solidFill>
          </c:spPr>
          <c:invertIfNegative val="0"/>
          <c:cat>
            <c:strRef>
              <c:f>'8.2'!$C$38:$E$38</c:f>
              <c:strCache>
                <c:ptCount val="3"/>
                <c:pt idx="0">
                  <c:v>Leden</c:v>
                </c:pt>
                <c:pt idx="1">
                  <c:v>Únor</c:v>
                </c:pt>
                <c:pt idx="2">
                  <c:v>Březen</c:v>
                </c:pt>
              </c:strCache>
            </c:strRef>
          </c:cat>
          <c:val>
            <c:numRef>
              <c:f>('8.2'!$B$33,'8.2'!$D$33,'8.2'!$F$33)</c:f>
              <c:numCache>
                <c:formatCode>#,##0.0</c:formatCode>
                <c:ptCount val="3"/>
                <c:pt idx="0">
                  <c:v>157818.704</c:v>
                </c:pt>
                <c:pt idx="1">
                  <c:v>151517.20300000004</c:v>
                </c:pt>
                <c:pt idx="2">
                  <c:v>143808.79299999998</c:v>
                </c:pt>
              </c:numCache>
            </c:numRef>
          </c:val>
          <c:extLst>
            <c:ext xmlns:c16="http://schemas.microsoft.com/office/drawing/2014/chart" uri="{C3380CC4-5D6E-409C-BE32-E72D297353CC}">
              <c16:uniqueId val="{00000006-0040-4BC3-86BF-1A83C982E45A}"/>
            </c:ext>
          </c:extLst>
        </c:ser>
        <c:ser>
          <c:idx val="7"/>
          <c:order val="7"/>
          <c:tx>
            <c:strRef>
              <c:f>'8.2'!$A$34</c:f>
              <c:strCache>
                <c:ptCount val="1"/>
                <c:pt idx="0">
                  <c:v>Ostatní</c:v>
                </c:pt>
              </c:strCache>
            </c:strRef>
          </c:tx>
          <c:spPr>
            <a:solidFill>
              <a:srgbClr val="F7C9C7"/>
            </a:solidFill>
          </c:spPr>
          <c:invertIfNegative val="0"/>
          <c:cat>
            <c:strRef>
              <c:f>'8.2'!$C$38:$E$38</c:f>
              <c:strCache>
                <c:ptCount val="3"/>
                <c:pt idx="0">
                  <c:v>Leden</c:v>
                </c:pt>
                <c:pt idx="1">
                  <c:v>Únor</c:v>
                </c:pt>
                <c:pt idx="2">
                  <c:v>Březen</c:v>
                </c:pt>
              </c:strCache>
            </c:strRef>
          </c:cat>
          <c:val>
            <c:numRef>
              <c:f>('8.2'!$B$34,'8.2'!$D$34,'8.2'!$F$34)</c:f>
              <c:numCache>
                <c:formatCode>#,##0.0</c:formatCode>
                <c:ptCount val="3"/>
                <c:pt idx="0">
                  <c:v>38853.453000000001</c:v>
                </c:pt>
                <c:pt idx="1">
                  <c:v>45830.832000000002</c:v>
                </c:pt>
                <c:pt idx="2">
                  <c:v>23060.849000000002</c:v>
                </c:pt>
              </c:numCache>
            </c:numRef>
          </c:val>
          <c:extLst>
            <c:ext xmlns:c16="http://schemas.microsoft.com/office/drawing/2014/chart" uri="{C3380CC4-5D6E-409C-BE32-E72D297353CC}">
              <c16:uniqueId val="{00000007-0040-4BC3-86BF-1A83C982E45A}"/>
            </c:ext>
          </c:extLst>
        </c:ser>
        <c:dLbls>
          <c:showLegendKey val="0"/>
          <c:showVal val="0"/>
          <c:showCatName val="0"/>
          <c:showSerName val="0"/>
          <c:showPercent val="0"/>
          <c:showBubbleSize val="0"/>
        </c:dLbls>
        <c:gapWidth val="50"/>
        <c:overlap val="100"/>
        <c:axId val="235759872"/>
        <c:axId val="235761664"/>
      </c:barChart>
      <c:catAx>
        <c:axId val="23575987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5761664"/>
        <c:crosses val="autoZero"/>
        <c:auto val="1"/>
        <c:lblAlgn val="ctr"/>
        <c:lblOffset val="100"/>
        <c:noMultiLvlLbl val="0"/>
      </c:catAx>
      <c:valAx>
        <c:axId val="23576166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57598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solidFill>
                  <a:schemeClr val="tx2"/>
                </a:solidFill>
              </a:defRPr>
            </a:pPr>
            <a:r>
              <a:rPr lang="cs-CZ" sz="1000">
                <a:solidFill>
                  <a:schemeClr val="tx2"/>
                </a:solidFill>
              </a:rPr>
              <a:t>Podíl v ČR</a:t>
            </a:r>
          </a:p>
        </c:rich>
      </c:tx>
      <c:layout>
        <c:manualLayout>
          <c:xMode val="edge"/>
          <c:yMode val="edge"/>
          <c:x val="5.1553002128805882E-4"/>
          <c:y val="0"/>
        </c:manualLayout>
      </c:layout>
      <c:overlay val="0"/>
    </c:title>
    <c:autoTitleDeleted val="0"/>
    <c:plotArea>
      <c:layout>
        <c:manualLayout>
          <c:layoutTarget val="inner"/>
          <c:xMode val="edge"/>
          <c:yMode val="edge"/>
          <c:x val="6.7874699701625241E-2"/>
          <c:y val="0.24592026197143887"/>
          <c:w val="0.86679862645627792"/>
          <c:h val="0.27543687465053568"/>
        </c:manualLayout>
      </c:layout>
      <c:barChart>
        <c:barDir val="bar"/>
        <c:grouping val="clustered"/>
        <c:varyColors val="0"/>
        <c:ser>
          <c:idx val="0"/>
          <c:order val="0"/>
          <c:tx>
            <c:strRef>
              <c:f>'8.2'!$A$38</c:f>
              <c:strCache>
                <c:ptCount val="1"/>
                <c:pt idx="0">
                  <c:v>Instalovaný výkon</c:v>
                </c:pt>
              </c:strCache>
            </c:strRef>
          </c:tx>
          <c:invertIfNegative val="0"/>
          <c:val>
            <c:numRef>
              <c:f>'8.2'!$B$38</c:f>
              <c:numCache>
                <c:formatCode>0.0%</c:formatCode>
                <c:ptCount val="1"/>
                <c:pt idx="0">
                  <c:v>5.7206213832888868E-2</c:v>
                </c:pt>
              </c:numCache>
            </c:numRef>
          </c:val>
          <c:extLst>
            <c:ext xmlns:c16="http://schemas.microsoft.com/office/drawing/2014/chart" uri="{C3380CC4-5D6E-409C-BE32-E72D297353CC}">
              <c16:uniqueId val="{00000000-FC7F-469A-B30A-EE5A1B230C15}"/>
            </c:ext>
          </c:extLst>
        </c:ser>
        <c:ser>
          <c:idx val="1"/>
          <c:order val="1"/>
          <c:tx>
            <c:strRef>
              <c:f>'8.2'!$A$39</c:f>
              <c:strCache>
                <c:ptCount val="1"/>
                <c:pt idx="0">
                  <c:v>Výroba tepla brutto</c:v>
                </c:pt>
              </c:strCache>
            </c:strRef>
          </c:tx>
          <c:invertIfNegative val="0"/>
          <c:val>
            <c:numRef>
              <c:f>'8.2'!$B$39</c:f>
              <c:numCache>
                <c:formatCode>0.0%</c:formatCode>
                <c:ptCount val="1"/>
                <c:pt idx="0">
                  <c:v>5.0877673772056833E-2</c:v>
                </c:pt>
              </c:numCache>
            </c:numRef>
          </c:val>
          <c:extLst>
            <c:ext xmlns:c16="http://schemas.microsoft.com/office/drawing/2014/chart" uri="{C3380CC4-5D6E-409C-BE32-E72D297353CC}">
              <c16:uniqueId val="{00000001-FC7F-469A-B30A-EE5A1B230C15}"/>
            </c:ext>
          </c:extLst>
        </c:ser>
        <c:ser>
          <c:idx val="2"/>
          <c:order val="2"/>
          <c:tx>
            <c:strRef>
              <c:f>'8.2'!$A$40</c:f>
              <c:strCache>
                <c:ptCount val="1"/>
                <c:pt idx="0">
                  <c:v>Dodávky tepla</c:v>
                </c:pt>
              </c:strCache>
            </c:strRef>
          </c:tx>
          <c:invertIfNegative val="0"/>
          <c:val>
            <c:numRef>
              <c:f>'8.2'!$B$40</c:f>
              <c:numCache>
                <c:formatCode>0.0%</c:formatCode>
                <c:ptCount val="1"/>
                <c:pt idx="0">
                  <c:v>5.6103004900581087E-2</c:v>
                </c:pt>
              </c:numCache>
            </c:numRef>
          </c:val>
          <c:extLst>
            <c:ext xmlns:c16="http://schemas.microsoft.com/office/drawing/2014/chart" uri="{C3380CC4-5D6E-409C-BE32-E72D297353CC}">
              <c16:uniqueId val="{00000002-FC7F-469A-B30A-EE5A1B230C15}"/>
            </c:ext>
          </c:extLst>
        </c:ser>
        <c:dLbls>
          <c:showLegendKey val="0"/>
          <c:showVal val="0"/>
          <c:showCatName val="0"/>
          <c:showSerName val="0"/>
          <c:showPercent val="0"/>
          <c:showBubbleSize val="0"/>
        </c:dLbls>
        <c:gapWidth val="150"/>
        <c:axId val="235792640"/>
        <c:axId val="237547520"/>
      </c:barChart>
      <c:catAx>
        <c:axId val="235792640"/>
        <c:scaling>
          <c:orientation val="maxMin"/>
        </c:scaling>
        <c:delete val="0"/>
        <c:axPos val="l"/>
        <c:numFmt formatCode="General" sourceLinked="1"/>
        <c:majorTickMark val="none"/>
        <c:minorTickMark val="none"/>
        <c:tickLblPos val="none"/>
        <c:crossAx val="237547520"/>
        <c:crosses val="autoZero"/>
        <c:auto val="1"/>
        <c:lblAlgn val="ctr"/>
        <c:lblOffset val="100"/>
        <c:noMultiLvlLbl val="0"/>
      </c:catAx>
      <c:valAx>
        <c:axId val="23754752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35792640"/>
        <c:crosses val="max"/>
        <c:crossBetween val="between"/>
      </c:valAx>
    </c:plotArea>
    <c:legend>
      <c:legendPos val="b"/>
      <c:layout>
        <c:manualLayout>
          <c:xMode val="edge"/>
          <c:yMode val="edge"/>
          <c:x val="1.4071404916193386E-2"/>
          <c:y val="0.68323709536307975"/>
          <c:w val="0.55331546504569662"/>
          <c:h val="0.2509193131330318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07AB-4CA6-AAA1-96A4B03D0DB8}"/>
              </c:ext>
            </c:extLst>
          </c:dPt>
          <c:dPt>
            <c:idx val="1"/>
            <c:bubble3D val="0"/>
            <c:spPr>
              <a:solidFill>
                <a:schemeClr val="accent2"/>
              </a:solidFill>
            </c:spPr>
            <c:extLst>
              <c:ext xmlns:c16="http://schemas.microsoft.com/office/drawing/2014/chart" uri="{C3380CC4-5D6E-409C-BE32-E72D297353CC}">
                <c16:uniqueId val="{00000002-07AB-4CA6-AAA1-96A4B03D0DB8}"/>
              </c:ext>
            </c:extLst>
          </c:dPt>
          <c:dPt>
            <c:idx val="2"/>
            <c:bubble3D val="0"/>
            <c:spPr>
              <a:solidFill>
                <a:schemeClr val="accent3"/>
              </a:solidFill>
            </c:spPr>
            <c:extLst>
              <c:ext xmlns:c16="http://schemas.microsoft.com/office/drawing/2014/chart" uri="{C3380CC4-5D6E-409C-BE32-E72D297353CC}">
                <c16:uniqueId val="{00000003-07AB-4CA6-AAA1-96A4B03D0DB8}"/>
              </c:ext>
            </c:extLst>
          </c:dPt>
          <c:dPt>
            <c:idx val="3"/>
            <c:bubble3D val="0"/>
            <c:spPr>
              <a:solidFill>
                <a:schemeClr val="accent4"/>
              </a:solidFill>
            </c:spPr>
            <c:extLst>
              <c:ext xmlns:c16="http://schemas.microsoft.com/office/drawing/2014/chart" uri="{C3380CC4-5D6E-409C-BE32-E72D297353CC}">
                <c16:uniqueId val="{00000004-07AB-4CA6-AAA1-96A4B03D0DB8}"/>
              </c:ext>
            </c:extLst>
          </c:dPt>
          <c:dPt>
            <c:idx val="4"/>
            <c:bubble3D val="0"/>
            <c:spPr>
              <a:solidFill>
                <a:schemeClr val="accent5"/>
              </a:solidFill>
            </c:spPr>
            <c:extLst>
              <c:ext xmlns:c16="http://schemas.microsoft.com/office/drawing/2014/chart" uri="{C3380CC4-5D6E-409C-BE32-E72D297353CC}">
                <c16:uniqueId val="{00000005-07AB-4CA6-AAA1-96A4B03D0DB8}"/>
              </c:ext>
            </c:extLst>
          </c:dPt>
          <c:dPt>
            <c:idx val="5"/>
            <c:bubble3D val="0"/>
            <c:spPr>
              <a:solidFill>
                <a:schemeClr val="accent6"/>
              </a:solidFill>
            </c:spPr>
            <c:extLst>
              <c:ext xmlns:c16="http://schemas.microsoft.com/office/drawing/2014/chart" uri="{C3380CC4-5D6E-409C-BE32-E72D297353CC}">
                <c16:uniqueId val="{00000006-07AB-4CA6-AAA1-96A4B03D0DB8}"/>
              </c:ext>
            </c:extLst>
          </c:dPt>
          <c:dPt>
            <c:idx val="6"/>
            <c:bubble3D val="0"/>
            <c:spPr>
              <a:solidFill>
                <a:srgbClr val="F0948F"/>
              </a:solidFill>
            </c:spPr>
            <c:extLst>
              <c:ext xmlns:c16="http://schemas.microsoft.com/office/drawing/2014/chart" uri="{C3380CC4-5D6E-409C-BE32-E72D297353CC}">
                <c16:uniqueId val="{00000007-07AB-4CA6-AAA1-96A4B03D0DB8}"/>
              </c:ext>
            </c:extLst>
          </c:dPt>
          <c:dPt>
            <c:idx val="7"/>
            <c:bubble3D val="0"/>
            <c:spPr>
              <a:solidFill>
                <a:srgbClr val="F7C9C7"/>
              </a:solidFill>
            </c:spPr>
            <c:extLst>
              <c:ext xmlns:c16="http://schemas.microsoft.com/office/drawing/2014/chart" uri="{C3380CC4-5D6E-409C-BE32-E72D297353CC}">
                <c16:uniqueId val="{00000000-155B-4D88-8DC4-E7B4C54CBE27}"/>
              </c:ext>
            </c:extLst>
          </c:dPt>
          <c:cat>
            <c:numRef>
              <c:f>'8.2'!$O$27:$O$34</c:f>
              <c:numCache>
                <c:formatCode>#,##0.0</c:formatCode>
                <c:ptCount val="8"/>
              </c:numCache>
            </c:numRef>
          </c:cat>
          <c:val>
            <c:numRef>
              <c:f>'8.2'!$J$27:$J$34</c:f>
              <c:numCache>
                <c:formatCode>0.0</c:formatCode>
                <c:ptCount val="8"/>
              </c:numCache>
            </c:numRef>
          </c:val>
          <c:extLst>
            <c:ext xmlns:c16="http://schemas.microsoft.com/office/drawing/2014/chart" uri="{C3380CC4-5D6E-409C-BE32-E72D297353CC}">
              <c16:uniqueId val="{00000001-155B-4D88-8DC4-E7B4C54CBE27}"/>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D55E-4FBD-9696-50200E1DB18A}"/>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D55E-4FBD-9696-50200E1DB18A}"/>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D55E-4FBD-9696-50200E1DB18A}"/>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D55E-4FBD-9696-50200E1DB18A}"/>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D55E-4FBD-9696-50200E1DB18A}"/>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D55E-4FBD-9696-50200E1DB18A}"/>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D55E-4FBD-9696-50200E1DB18A}"/>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D55E-4FBD-9696-50200E1DB18A}"/>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D55E-4FBD-9696-50200E1DB18A}"/>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D55E-4FBD-9696-50200E1DB18A}"/>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D55E-4FBD-9696-50200E1DB18A}"/>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D55E-4FBD-9696-50200E1DB18A}"/>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D55E-4FBD-9696-50200E1DB18A}"/>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D55E-4FBD-9696-50200E1DB18A}"/>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D55E-4FBD-9696-50200E1DB18A}"/>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D55E-4FBD-9696-50200E1DB18A}"/>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podle paliv (GJ)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'8.2'!$A$10</c:f>
              <c:strCache>
                <c:ptCount val="1"/>
                <c:pt idx="0">
                  <c:v>Biomasa</c:v>
                </c:pt>
              </c:strCache>
            </c:strRef>
          </c:tx>
          <c:spPr>
            <a:solidFill>
              <a:schemeClr val="accent1"/>
            </a:solidFill>
          </c:spPr>
          <c:invertIfNegative val="0"/>
          <c:cat>
            <c:strRef>
              <c:f>'8.2'!$C$38:$E$38</c:f>
              <c:strCache>
                <c:ptCount val="3"/>
                <c:pt idx="0">
                  <c:v>Leden</c:v>
                </c:pt>
                <c:pt idx="1">
                  <c:v>Únor</c:v>
                </c:pt>
                <c:pt idx="2">
                  <c:v>Březen</c:v>
                </c:pt>
              </c:strCache>
            </c:strRef>
          </c:cat>
          <c:val>
            <c:numRef>
              <c:f>('8.2'!$B$10,'8.2'!$D$10,'8.2'!$F$10)</c:f>
              <c:numCache>
                <c:formatCode>#,##0.0</c:formatCode>
                <c:ptCount val="3"/>
                <c:pt idx="0">
                  <c:v>200199.60300000003</c:v>
                </c:pt>
                <c:pt idx="1">
                  <c:v>188495.07</c:v>
                </c:pt>
                <c:pt idx="2">
                  <c:v>175361.084</c:v>
                </c:pt>
              </c:numCache>
            </c:numRef>
          </c:val>
          <c:extLst>
            <c:ext xmlns:c16="http://schemas.microsoft.com/office/drawing/2014/chart" uri="{C3380CC4-5D6E-409C-BE32-E72D297353CC}">
              <c16:uniqueId val="{00000000-31DC-4155-BD8C-161C194FEB34}"/>
            </c:ext>
          </c:extLst>
        </c:ser>
        <c:ser>
          <c:idx val="1"/>
          <c:order val="1"/>
          <c:tx>
            <c:strRef>
              <c:f>'8.2'!$A$11</c:f>
              <c:strCache>
                <c:ptCount val="1"/>
                <c:pt idx="0">
                  <c:v>Bioplyn</c:v>
                </c:pt>
              </c:strCache>
            </c:strRef>
          </c:tx>
          <c:spPr>
            <a:solidFill>
              <a:schemeClr val="accent2"/>
            </a:solidFill>
          </c:spPr>
          <c:invertIfNegative val="0"/>
          <c:cat>
            <c:strRef>
              <c:f>'8.2'!$C$38:$E$38</c:f>
              <c:strCache>
                <c:ptCount val="3"/>
                <c:pt idx="0">
                  <c:v>Leden</c:v>
                </c:pt>
                <c:pt idx="1">
                  <c:v>Únor</c:v>
                </c:pt>
                <c:pt idx="2">
                  <c:v>Březen</c:v>
                </c:pt>
              </c:strCache>
            </c:strRef>
          </c:cat>
          <c:val>
            <c:numRef>
              <c:f>('8.2'!$B$11,'8.2'!$D$11,'8.2'!$F$11)</c:f>
              <c:numCache>
                <c:formatCode>#,##0.0</c:formatCode>
                <c:ptCount val="3"/>
                <c:pt idx="0">
                  <c:v>10708.264000000001</c:v>
                </c:pt>
                <c:pt idx="1">
                  <c:v>9992.1659999999993</c:v>
                </c:pt>
                <c:pt idx="2">
                  <c:v>10227.138000000001</c:v>
                </c:pt>
              </c:numCache>
            </c:numRef>
          </c:val>
          <c:extLst>
            <c:ext xmlns:c16="http://schemas.microsoft.com/office/drawing/2014/chart" uri="{C3380CC4-5D6E-409C-BE32-E72D297353CC}">
              <c16:uniqueId val="{00000001-31DC-4155-BD8C-161C194FEB34}"/>
            </c:ext>
          </c:extLst>
        </c:ser>
        <c:ser>
          <c:idx val="2"/>
          <c:order val="2"/>
          <c:tx>
            <c:strRef>
              <c:f>'8.2'!$A$12</c:f>
              <c:strCache>
                <c:ptCount val="1"/>
                <c:pt idx="0">
                  <c:v>Černé uhlí</c:v>
                </c:pt>
              </c:strCache>
            </c:strRef>
          </c:tx>
          <c:spPr>
            <a:solidFill>
              <a:schemeClr val="accent3"/>
            </a:solidFill>
          </c:spPr>
          <c:invertIfNegative val="0"/>
          <c:cat>
            <c:strRef>
              <c:f>'8.2'!$C$38:$E$38</c:f>
              <c:strCache>
                <c:ptCount val="3"/>
                <c:pt idx="0">
                  <c:v>Leden</c:v>
                </c:pt>
                <c:pt idx="1">
                  <c:v>Únor</c:v>
                </c:pt>
                <c:pt idx="2">
                  <c:v>Březen</c:v>
                </c:pt>
              </c:strCache>
            </c:strRef>
          </c:cat>
          <c:val>
            <c:numRef>
              <c:f>('8.2'!$B$12,'8.2'!$D$12,'8.2'!$F$12)</c:f>
              <c:numCache>
                <c:formatCode>#,##0.0</c:formatCode>
                <c:ptCount val="3"/>
                <c:pt idx="0">
                  <c:v>0</c:v>
                </c:pt>
                <c:pt idx="1">
                  <c:v>0</c:v>
                </c:pt>
                <c:pt idx="2">
                  <c:v>0</c:v>
                </c:pt>
              </c:numCache>
            </c:numRef>
          </c:val>
          <c:extLst>
            <c:ext xmlns:c16="http://schemas.microsoft.com/office/drawing/2014/chart" uri="{C3380CC4-5D6E-409C-BE32-E72D297353CC}">
              <c16:uniqueId val="{00000002-31DC-4155-BD8C-161C194FEB34}"/>
            </c:ext>
          </c:extLst>
        </c:ser>
        <c:ser>
          <c:idx val="3"/>
          <c:order val="3"/>
          <c:tx>
            <c:strRef>
              <c:f>'8.2'!$A$13</c:f>
              <c:strCache>
                <c:ptCount val="1"/>
                <c:pt idx="0">
                  <c:v>Elektrická energie</c:v>
                </c:pt>
              </c:strCache>
            </c:strRef>
          </c:tx>
          <c:spPr>
            <a:solidFill>
              <a:schemeClr val="accent4"/>
            </a:solidFill>
          </c:spPr>
          <c:invertIfNegative val="0"/>
          <c:cat>
            <c:strRef>
              <c:f>'8.2'!$C$38:$E$38</c:f>
              <c:strCache>
                <c:ptCount val="3"/>
                <c:pt idx="0">
                  <c:v>Leden</c:v>
                </c:pt>
                <c:pt idx="1">
                  <c:v>Únor</c:v>
                </c:pt>
                <c:pt idx="2">
                  <c:v>Březen</c:v>
                </c:pt>
              </c:strCache>
            </c:strRef>
          </c:cat>
          <c:val>
            <c:numRef>
              <c:f>('8.2'!$B$13,'8.2'!$D$13,'8.2'!$F$13)</c:f>
              <c:numCache>
                <c:formatCode>#,##0.0</c:formatCode>
                <c:ptCount val="3"/>
                <c:pt idx="0">
                  <c:v>0</c:v>
                </c:pt>
                <c:pt idx="1">
                  <c:v>0</c:v>
                </c:pt>
                <c:pt idx="2">
                  <c:v>0</c:v>
                </c:pt>
              </c:numCache>
            </c:numRef>
          </c:val>
          <c:extLst>
            <c:ext xmlns:c16="http://schemas.microsoft.com/office/drawing/2014/chart" uri="{C3380CC4-5D6E-409C-BE32-E72D297353CC}">
              <c16:uniqueId val="{00000003-31DC-4155-BD8C-161C194FEB34}"/>
            </c:ext>
          </c:extLst>
        </c:ser>
        <c:ser>
          <c:idx val="4"/>
          <c:order val="4"/>
          <c:tx>
            <c:strRef>
              <c:f>'8.2'!$A$14</c:f>
              <c:strCache>
                <c:ptCount val="1"/>
                <c:pt idx="0">
                  <c:v>Energie prostředí (tepelné čerpadlo)</c:v>
                </c:pt>
              </c:strCache>
            </c:strRef>
          </c:tx>
          <c:spPr>
            <a:solidFill>
              <a:schemeClr val="accent5"/>
            </a:solidFill>
          </c:spPr>
          <c:invertIfNegative val="0"/>
          <c:cat>
            <c:strRef>
              <c:f>'8.2'!$C$38:$E$38</c:f>
              <c:strCache>
                <c:ptCount val="3"/>
                <c:pt idx="0">
                  <c:v>Leden</c:v>
                </c:pt>
                <c:pt idx="1">
                  <c:v>Únor</c:v>
                </c:pt>
                <c:pt idx="2">
                  <c:v>Březen</c:v>
                </c:pt>
              </c:strCache>
            </c:strRef>
          </c:cat>
          <c:val>
            <c:numRef>
              <c:f>('8.2'!$B$14,'8.2'!$D$14,'8.2'!$F$14)</c:f>
              <c:numCache>
                <c:formatCode>#,##0.0</c:formatCode>
                <c:ptCount val="3"/>
                <c:pt idx="0">
                  <c:v>0</c:v>
                </c:pt>
                <c:pt idx="1">
                  <c:v>0</c:v>
                </c:pt>
                <c:pt idx="2">
                  <c:v>0</c:v>
                </c:pt>
              </c:numCache>
            </c:numRef>
          </c:val>
          <c:extLst>
            <c:ext xmlns:c16="http://schemas.microsoft.com/office/drawing/2014/chart" uri="{C3380CC4-5D6E-409C-BE32-E72D297353CC}">
              <c16:uniqueId val="{00000004-31DC-4155-BD8C-161C194FEB34}"/>
            </c:ext>
          </c:extLst>
        </c:ser>
        <c:ser>
          <c:idx val="5"/>
          <c:order val="5"/>
          <c:tx>
            <c:strRef>
              <c:f>'8.2'!$A$15</c:f>
              <c:strCache>
                <c:ptCount val="1"/>
                <c:pt idx="0">
                  <c:v>Energie Slunce (solární kolektor)</c:v>
                </c:pt>
              </c:strCache>
            </c:strRef>
          </c:tx>
          <c:spPr>
            <a:solidFill>
              <a:schemeClr val="accent6"/>
            </a:solidFill>
          </c:spPr>
          <c:invertIfNegative val="0"/>
          <c:cat>
            <c:strRef>
              <c:f>'8.2'!$C$38:$E$38</c:f>
              <c:strCache>
                <c:ptCount val="3"/>
                <c:pt idx="0">
                  <c:v>Leden</c:v>
                </c:pt>
                <c:pt idx="1">
                  <c:v>Únor</c:v>
                </c:pt>
                <c:pt idx="2">
                  <c:v>Březen</c:v>
                </c:pt>
              </c:strCache>
            </c:strRef>
          </c:cat>
          <c:val>
            <c:numRef>
              <c:f>('8.2'!$B$15,'8.2'!$D$15,'8.2'!$F$15)</c:f>
              <c:numCache>
                <c:formatCode>#,##0.0</c:formatCode>
                <c:ptCount val="3"/>
                <c:pt idx="0">
                  <c:v>0</c:v>
                </c:pt>
                <c:pt idx="1">
                  <c:v>0</c:v>
                </c:pt>
                <c:pt idx="2">
                  <c:v>0</c:v>
                </c:pt>
              </c:numCache>
            </c:numRef>
          </c:val>
          <c:extLst>
            <c:ext xmlns:c16="http://schemas.microsoft.com/office/drawing/2014/chart" uri="{C3380CC4-5D6E-409C-BE32-E72D297353CC}">
              <c16:uniqueId val="{00000005-31DC-4155-BD8C-161C194FEB34}"/>
            </c:ext>
          </c:extLst>
        </c:ser>
        <c:ser>
          <c:idx val="6"/>
          <c:order val="6"/>
          <c:tx>
            <c:strRef>
              <c:f>'8.2'!$A$16</c:f>
              <c:strCache>
                <c:ptCount val="1"/>
                <c:pt idx="0">
                  <c:v>Hnědé uhlí</c:v>
                </c:pt>
              </c:strCache>
            </c:strRef>
          </c:tx>
          <c:spPr>
            <a:solidFill>
              <a:srgbClr val="F0948F"/>
            </a:solidFill>
          </c:spPr>
          <c:invertIfNegative val="0"/>
          <c:cat>
            <c:strRef>
              <c:f>'8.2'!$C$38:$E$38</c:f>
              <c:strCache>
                <c:ptCount val="3"/>
                <c:pt idx="0">
                  <c:v>Leden</c:v>
                </c:pt>
                <c:pt idx="1">
                  <c:v>Únor</c:v>
                </c:pt>
                <c:pt idx="2">
                  <c:v>Březen</c:v>
                </c:pt>
              </c:strCache>
            </c:strRef>
          </c:cat>
          <c:val>
            <c:numRef>
              <c:f>('8.2'!$B$16,'8.2'!$D$16,'8.2'!$F$16)</c:f>
              <c:numCache>
                <c:formatCode>#,##0.0</c:formatCode>
                <c:ptCount val="3"/>
                <c:pt idx="0">
                  <c:v>258670.484</c:v>
                </c:pt>
                <c:pt idx="1">
                  <c:v>242114.75899999999</c:v>
                </c:pt>
                <c:pt idx="2">
                  <c:v>213307.734</c:v>
                </c:pt>
              </c:numCache>
            </c:numRef>
          </c:val>
          <c:extLst>
            <c:ext xmlns:c16="http://schemas.microsoft.com/office/drawing/2014/chart" uri="{C3380CC4-5D6E-409C-BE32-E72D297353CC}">
              <c16:uniqueId val="{00000006-31DC-4155-BD8C-161C194FEB34}"/>
            </c:ext>
          </c:extLst>
        </c:ser>
        <c:ser>
          <c:idx val="7"/>
          <c:order val="7"/>
          <c:tx>
            <c:strRef>
              <c:f>'8.2'!$A$17</c:f>
              <c:strCache>
                <c:ptCount val="1"/>
                <c:pt idx="0">
                  <c:v>Jaderné palivo</c:v>
                </c:pt>
              </c:strCache>
            </c:strRef>
          </c:tx>
          <c:spPr>
            <a:solidFill>
              <a:srgbClr val="F7C9C7"/>
            </a:solidFill>
          </c:spPr>
          <c:invertIfNegative val="0"/>
          <c:cat>
            <c:strRef>
              <c:f>'8.2'!$C$38:$E$38</c:f>
              <c:strCache>
                <c:ptCount val="3"/>
                <c:pt idx="0">
                  <c:v>Leden</c:v>
                </c:pt>
                <c:pt idx="1">
                  <c:v>Únor</c:v>
                </c:pt>
                <c:pt idx="2">
                  <c:v>Březen</c:v>
                </c:pt>
              </c:strCache>
            </c:strRef>
          </c:cat>
          <c:val>
            <c:numRef>
              <c:f>('8.2'!$B$17,'8.2'!$D$17,'8.2'!$F$17)</c:f>
              <c:numCache>
                <c:formatCode>#,##0.0</c:formatCode>
                <c:ptCount val="3"/>
                <c:pt idx="0">
                  <c:v>26794</c:v>
                </c:pt>
                <c:pt idx="1">
                  <c:v>25157.58</c:v>
                </c:pt>
                <c:pt idx="2">
                  <c:v>21710.86</c:v>
                </c:pt>
              </c:numCache>
            </c:numRef>
          </c:val>
          <c:extLst>
            <c:ext xmlns:c16="http://schemas.microsoft.com/office/drawing/2014/chart" uri="{C3380CC4-5D6E-409C-BE32-E72D297353CC}">
              <c16:uniqueId val="{00000007-31DC-4155-BD8C-161C194FEB34}"/>
            </c:ext>
          </c:extLst>
        </c:ser>
        <c:ser>
          <c:idx val="8"/>
          <c:order val="8"/>
          <c:tx>
            <c:strRef>
              <c:f>'8.2'!$A$18</c:f>
              <c:strCache>
                <c:ptCount val="1"/>
                <c:pt idx="0">
                  <c:v>Koks</c:v>
                </c:pt>
              </c:strCache>
            </c:strRef>
          </c:tx>
          <c:spPr>
            <a:solidFill>
              <a:schemeClr val="tx1"/>
            </a:solidFill>
          </c:spPr>
          <c:invertIfNegative val="0"/>
          <c:cat>
            <c:strRef>
              <c:f>'8.2'!$C$38:$E$38</c:f>
              <c:strCache>
                <c:ptCount val="3"/>
                <c:pt idx="0">
                  <c:v>Leden</c:v>
                </c:pt>
                <c:pt idx="1">
                  <c:v>Únor</c:v>
                </c:pt>
                <c:pt idx="2">
                  <c:v>Březen</c:v>
                </c:pt>
              </c:strCache>
            </c:strRef>
          </c:cat>
          <c:val>
            <c:numRef>
              <c:f>('8.2'!$B$18,'8.2'!$D$18,'8.2'!$F$18)</c:f>
              <c:numCache>
                <c:formatCode>#,##0.0</c:formatCode>
                <c:ptCount val="3"/>
                <c:pt idx="0">
                  <c:v>0</c:v>
                </c:pt>
                <c:pt idx="1">
                  <c:v>0</c:v>
                </c:pt>
                <c:pt idx="2">
                  <c:v>0</c:v>
                </c:pt>
              </c:numCache>
            </c:numRef>
          </c:val>
          <c:extLst>
            <c:ext xmlns:c16="http://schemas.microsoft.com/office/drawing/2014/chart" uri="{C3380CC4-5D6E-409C-BE32-E72D297353CC}">
              <c16:uniqueId val="{00000008-31DC-4155-BD8C-161C194FEB34}"/>
            </c:ext>
          </c:extLst>
        </c:ser>
        <c:ser>
          <c:idx val="9"/>
          <c:order val="9"/>
          <c:tx>
            <c:strRef>
              <c:f>'8.2'!$A$19</c:f>
              <c:strCache>
                <c:ptCount val="1"/>
                <c:pt idx="0">
                  <c:v>Odpadní teplo</c:v>
                </c:pt>
              </c:strCache>
            </c:strRef>
          </c:tx>
          <c:spPr>
            <a:solidFill>
              <a:srgbClr val="646363"/>
            </a:solidFill>
          </c:spPr>
          <c:invertIfNegative val="0"/>
          <c:cat>
            <c:strRef>
              <c:f>'8.2'!$C$38:$E$38</c:f>
              <c:strCache>
                <c:ptCount val="3"/>
                <c:pt idx="0">
                  <c:v>Leden</c:v>
                </c:pt>
                <c:pt idx="1">
                  <c:v>Únor</c:v>
                </c:pt>
                <c:pt idx="2">
                  <c:v>Březen</c:v>
                </c:pt>
              </c:strCache>
            </c:strRef>
          </c:cat>
          <c:val>
            <c:numRef>
              <c:f>('8.2'!$B$19,'8.2'!$D$19,'8.2'!$F$19)</c:f>
              <c:numCache>
                <c:formatCode>#,##0.0</c:formatCode>
                <c:ptCount val="3"/>
                <c:pt idx="0">
                  <c:v>0</c:v>
                </c:pt>
                <c:pt idx="1">
                  <c:v>0</c:v>
                </c:pt>
                <c:pt idx="2">
                  <c:v>0</c:v>
                </c:pt>
              </c:numCache>
            </c:numRef>
          </c:val>
          <c:extLst>
            <c:ext xmlns:c16="http://schemas.microsoft.com/office/drawing/2014/chart" uri="{C3380CC4-5D6E-409C-BE32-E72D297353CC}">
              <c16:uniqueId val="{00000009-31DC-4155-BD8C-161C194FEB34}"/>
            </c:ext>
          </c:extLst>
        </c:ser>
        <c:ser>
          <c:idx val="10"/>
          <c:order val="10"/>
          <c:tx>
            <c:strRef>
              <c:f>'8.2'!$A$20</c:f>
              <c:strCache>
                <c:ptCount val="1"/>
                <c:pt idx="0">
                  <c:v>Ostatní kapalná paliva</c:v>
                </c:pt>
              </c:strCache>
            </c:strRef>
          </c:tx>
          <c:spPr>
            <a:solidFill>
              <a:srgbClr val="9D9D9C"/>
            </a:solidFill>
          </c:spPr>
          <c:invertIfNegative val="0"/>
          <c:cat>
            <c:strRef>
              <c:f>'8.2'!$C$38:$E$38</c:f>
              <c:strCache>
                <c:ptCount val="3"/>
                <c:pt idx="0">
                  <c:v>Leden</c:v>
                </c:pt>
                <c:pt idx="1">
                  <c:v>Únor</c:v>
                </c:pt>
                <c:pt idx="2">
                  <c:v>Březen</c:v>
                </c:pt>
              </c:strCache>
            </c:strRef>
          </c:cat>
          <c:val>
            <c:numRef>
              <c:f>('8.2'!$B$20,'8.2'!$D$20,'8.2'!$F$20)</c:f>
              <c:numCache>
                <c:formatCode>#,##0.0</c:formatCode>
                <c:ptCount val="3"/>
                <c:pt idx="0">
                  <c:v>0</c:v>
                </c:pt>
                <c:pt idx="1">
                  <c:v>0</c:v>
                </c:pt>
                <c:pt idx="2">
                  <c:v>0</c:v>
                </c:pt>
              </c:numCache>
            </c:numRef>
          </c:val>
          <c:extLst>
            <c:ext xmlns:c16="http://schemas.microsoft.com/office/drawing/2014/chart" uri="{C3380CC4-5D6E-409C-BE32-E72D297353CC}">
              <c16:uniqueId val="{0000000A-31DC-4155-BD8C-161C194FEB34}"/>
            </c:ext>
          </c:extLst>
        </c:ser>
        <c:ser>
          <c:idx val="11"/>
          <c:order val="11"/>
          <c:tx>
            <c:strRef>
              <c:f>'8.2'!$A$21</c:f>
              <c:strCache>
                <c:ptCount val="1"/>
                <c:pt idx="0">
                  <c:v>Ostatní pevná paliva</c:v>
                </c:pt>
              </c:strCache>
            </c:strRef>
          </c:tx>
          <c:spPr>
            <a:solidFill>
              <a:srgbClr val="D0D0D0"/>
            </a:solidFill>
          </c:spPr>
          <c:invertIfNegative val="0"/>
          <c:cat>
            <c:strRef>
              <c:f>'8.2'!$C$38:$E$38</c:f>
              <c:strCache>
                <c:ptCount val="3"/>
                <c:pt idx="0">
                  <c:v>Leden</c:v>
                </c:pt>
                <c:pt idx="1">
                  <c:v>Únor</c:v>
                </c:pt>
                <c:pt idx="2">
                  <c:v>Březen</c:v>
                </c:pt>
              </c:strCache>
            </c:strRef>
          </c:cat>
          <c:val>
            <c:numRef>
              <c:f>('8.2'!$B$21,'8.2'!$D$21,'8.2'!$F$21)</c:f>
              <c:numCache>
                <c:formatCode>#,##0.0</c:formatCode>
                <c:ptCount val="3"/>
                <c:pt idx="0">
                  <c:v>0</c:v>
                </c:pt>
                <c:pt idx="1">
                  <c:v>0</c:v>
                </c:pt>
                <c:pt idx="2">
                  <c:v>0</c:v>
                </c:pt>
              </c:numCache>
            </c:numRef>
          </c:val>
          <c:extLst>
            <c:ext xmlns:c16="http://schemas.microsoft.com/office/drawing/2014/chart" uri="{C3380CC4-5D6E-409C-BE32-E72D297353CC}">
              <c16:uniqueId val="{0000000B-31DC-4155-BD8C-161C194FEB34}"/>
            </c:ext>
          </c:extLst>
        </c:ser>
        <c:ser>
          <c:idx val="12"/>
          <c:order val="12"/>
          <c:tx>
            <c:strRef>
              <c:f>'8.2'!$A$22</c:f>
              <c:strCache>
                <c:ptCount val="1"/>
                <c:pt idx="0">
                  <c:v>Ostatní plyny</c:v>
                </c:pt>
              </c:strCache>
            </c:strRef>
          </c:tx>
          <c:spPr>
            <a:pattFill prst="ltUpDiag">
              <a:fgClr>
                <a:schemeClr val="tx2"/>
              </a:fgClr>
              <a:bgClr>
                <a:schemeClr val="bg1"/>
              </a:bgClr>
            </a:pattFill>
          </c:spPr>
          <c:invertIfNegative val="0"/>
          <c:cat>
            <c:strRef>
              <c:f>'8.2'!$C$38:$E$38</c:f>
              <c:strCache>
                <c:ptCount val="3"/>
                <c:pt idx="0">
                  <c:v>Leden</c:v>
                </c:pt>
                <c:pt idx="1">
                  <c:v>Únor</c:v>
                </c:pt>
                <c:pt idx="2">
                  <c:v>Březen</c:v>
                </c:pt>
              </c:strCache>
            </c:strRef>
          </c:cat>
          <c:val>
            <c:numRef>
              <c:f>('8.2'!$B$22,'8.2'!$D$22,'8.2'!$F$22)</c:f>
              <c:numCache>
                <c:formatCode>#,##0.0</c:formatCode>
                <c:ptCount val="3"/>
                <c:pt idx="0">
                  <c:v>78.835999999999999</c:v>
                </c:pt>
                <c:pt idx="1">
                  <c:v>75.066000000000003</c:v>
                </c:pt>
                <c:pt idx="2">
                  <c:v>64.442999999999998</c:v>
                </c:pt>
              </c:numCache>
            </c:numRef>
          </c:val>
          <c:extLst>
            <c:ext xmlns:c16="http://schemas.microsoft.com/office/drawing/2014/chart" uri="{C3380CC4-5D6E-409C-BE32-E72D297353CC}">
              <c16:uniqueId val="{0000000C-31DC-4155-BD8C-161C194FEB34}"/>
            </c:ext>
          </c:extLst>
        </c:ser>
        <c:ser>
          <c:idx val="13"/>
          <c:order val="13"/>
          <c:tx>
            <c:strRef>
              <c:f>'8.2'!$A$23</c:f>
              <c:strCache>
                <c:ptCount val="1"/>
                <c:pt idx="0">
                  <c:v>Ostatní</c:v>
                </c:pt>
              </c:strCache>
            </c:strRef>
          </c:tx>
          <c:spPr>
            <a:pattFill prst="ltUpDiag">
              <a:fgClr>
                <a:schemeClr val="accent5"/>
              </a:fgClr>
              <a:bgClr>
                <a:schemeClr val="bg1"/>
              </a:bgClr>
            </a:pattFill>
          </c:spPr>
          <c:invertIfNegative val="0"/>
          <c:cat>
            <c:strRef>
              <c:f>'8.2'!$C$38:$E$38</c:f>
              <c:strCache>
                <c:ptCount val="3"/>
                <c:pt idx="0">
                  <c:v>Leden</c:v>
                </c:pt>
                <c:pt idx="1">
                  <c:v>Únor</c:v>
                </c:pt>
                <c:pt idx="2">
                  <c:v>Březen</c:v>
                </c:pt>
              </c:strCache>
            </c:strRef>
          </c:cat>
          <c:val>
            <c:numRef>
              <c:f>('8.2'!$B$23,'8.2'!$D$23,'8.2'!$F$23)</c:f>
              <c:numCache>
                <c:formatCode>#,##0.0</c:formatCode>
                <c:ptCount val="3"/>
                <c:pt idx="0">
                  <c:v>0</c:v>
                </c:pt>
                <c:pt idx="1">
                  <c:v>0</c:v>
                </c:pt>
                <c:pt idx="2">
                  <c:v>0</c:v>
                </c:pt>
              </c:numCache>
            </c:numRef>
          </c:val>
          <c:extLst>
            <c:ext xmlns:c16="http://schemas.microsoft.com/office/drawing/2014/chart" uri="{C3380CC4-5D6E-409C-BE32-E72D297353CC}">
              <c16:uniqueId val="{0000000D-31DC-4155-BD8C-161C194FEB34}"/>
            </c:ext>
          </c:extLst>
        </c:ser>
        <c:ser>
          <c:idx val="14"/>
          <c:order val="14"/>
          <c:tx>
            <c:strRef>
              <c:f>'8.2'!$A$24</c:f>
              <c:strCache>
                <c:ptCount val="1"/>
                <c:pt idx="0">
                  <c:v>Topné oleje</c:v>
                </c:pt>
              </c:strCache>
            </c:strRef>
          </c:tx>
          <c:spPr>
            <a:pattFill prst="ltUpDiag">
              <a:fgClr>
                <a:schemeClr val="accent2"/>
              </a:fgClr>
              <a:bgClr>
                <a:schemeClr val="bg1"/>
              </a:bgClr>
            </a:pattFill>
          </c:spPr>
          <c:invertIfNegative val="0"/>
          <c:cat>
            <c:strRef>
              <c:f>'8.2'!$C$38:$E$38</c:f>
              <c:strCache>
                <c:ptCount val="3"/>
                <c:pt idx="0">
                  <c:v>Leden</c:v>
                </c:pt>
                <c:pt idx="1">
                  <c:v>Únor</c:v>
                </c:pt>
                <c:pt idx="2">
                  <c:v>Březen</c:v>
                </c:pt>
              </c:strCache>
            </c:strRef>
          </c:cat>
          <c:val>
            <c:numRef>
              <c:f>('8.2'!$B$24,'8.2'!$D$24,'8.2'!$F$24)</c:f>
              <c:numCache>
                <c:formatCode>#,##0.0</c:formatCode>
                <c:ptCount val="3"/>
                <c:pt idx="0">
                  <c:v>11740.703</c:v>
                </c:pt>
                <c:pt idx="1">
                  <c:v>8419.8339999999989</c:v>
                </c:pt>
                <c:pt idx="2">
                  <c:v>512.59100000000001</c:v>
                </c:pt>
              </c:numCache>
            </c:numRef>
          </c:val>
          <c:extLst>
            <c:ext xmlns:c16="http://schemas.microsoft.com/office/drawing/2014/chart" uri="{C3380CC4-5D6E-409C-BE32-E72D297353CC}">
              <c16:uniqueId val="{0000000E-31DC-4155-BD8C-161C194FEB34}"/>
            </c:ext>
          </c:extLst>
        </c:ser>
        <c:ser>
          <c:idx val="15"/>
          <c:order val="15"/>
          <c:tx>
            <c:strRef>
              <c:f>'8.2'!$A$25</c:f>
              <c:strCache>
                <c:ptCount val="1"/>
                <c:pt idx="0">
                  <c:v>Zemní plyn</c:v>
                </c:pt>
              </c:strCache>
            </c:strRef>
          </c:tx>
          <c:spPr>
            <a:pattFill prst="ltUpDiag">
              <a:fgClr>
                <a:schemeClr val="accent6"/>
              </a:fgClr>
              <a:bgClr>
                <a:schemeClr val="bg1"/>
              </a:bgClr>
            </a:pattFill>
          </c:spPr>
          <c:invertIfNegative val="0"/>
          <c:cat>
            <c:strRef>
              <c:f>'8.2'!$C$38:$E$38</c:f>
              <c:strCache>
                <c:ptCount val="3"/>
                <c:pt idx="0">
                  <c:v>Leden</c:v>
                </c:pt>
                <c:pt idx="1">
                  <c:v>Únor</c:v>
                </c:pt>
                <c:pt idx="2">
                  <c:v>Březen</c:v>
                </c:pt>
              </c:strCache>
            </c:strRef>
          </c:cat>
          <c:val>
            <c:numRef>
              <c:f>('8.2'!$B$25,'8.2'!$D$25,'8.2'!$F$25)</c:f>
              <c:numCache>
                <c:formatCode>#,##0.0</c:formatCode>
                <c:ptCount val="3"/>
                <c:pt idx="0">
                  <c:v>83200.511000000013</c:v>
                </c:pt>
                <c:pt idx="1">
                  <c:v>85631.02899999998</c:v>
                </c:pt>
                <c:pt idx="2">
                  <c:v>78509.165000000008</c:v>
                </c:pt>
              </c:numCache>
            </c:numRef>
          </c:val>
          <c:extLst>
            <c:ext xmlns:c16="http://schemas.microsoft.com/office/drawing/2014/chart" uri="{C3380CC4-5D6E-409C-BE32-E72D297353CC}">
              <c16:uniqueId val="{0000000F-31DC-4155-BD8C-161C194FEB34}"/>
            </c:ext>
          </c:extLst>
        </c:ser>
        <c:dLbls>
          <c:showLegendKey val="0"/>
          <c:showVal val="0"/>
          <c:showCatName val="0"/>
          <c:showSerName val="0"/>
          <c:showPercent val="0"/>
          <c:showBubbleSize val="0"/>
        </c:dLbls>
        <c:gapWidth val="50"/>
        <c:overlap val="100"/>
        <c:axId val="237528576"/>
        <c:axId val="237530112"/>
      </c:barChart>
      <c:catAx>
        <c:axId val="23752857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7530112"/>
        <c:crosses val="autoZero"/>
        <c:auto val="1"/>
        <c:lblAlgn val="ctr"/>
        <c:lblOffset val="100"/>
        <c:noMultiLvlLbl val="0"/>
      </c:catAx>
      <c:valAx>
        <c:axId val="237530112"/>
        <c:scaling>
          <c:orientation val="minMax"/>
          <c:max val="6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528576"/>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86C6-41AE-A3FE-BEAD1A7565F0}"/>
              </c:ext>
            </c:extLst>
          </c:dPt>
          <c:cat>
            <c:numRef>
              <c:f>'14.2'!$J$19:$J$26</c:f>
              <c:numCache>
                <c:formatCode>General</c:formatCode>
                <c:ptCount val="8"/>
              </c:numCache>
            </c:numRef>
          </c:cat>
          <c:val>
            <c:numRef>
              <c:f>'14.2'!$K$19:$K$26</c:f>
              <c:numCache>
                <c:formatCode>General</c:formatCode>
                <c:ptCount val="8"/>
              </c:numCache>
            </c:numRef>
          </c:val>
          <c:extLst>
            <c:ext xmlns:c16="http://schemas.microsoft.com/office/drawing/2014/chart" uri="{C3380CC4-5D6E-409C-BE32-E72D297353CC}">
              <c16:uniqueId val="{00000002-86C6-41AE-A3FE-BEAD1A7565F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extLst>
            <c:ext xmlns:c16="http://schemas.microsoft.com/office/drawing/2014/chart" uri="{C3380CC4-5D6E-409C-BE32-E72D297353CC}">
              <c16:uniqueId val="{00000000-E40A-450D-9AA7-B0C71B71C1F4}"/>
            </c:ext>
          </c:extLst>
        </c:ser>
        <c:dLbls>
          <c:showLegendKey val="0"/>
          <c:showVal val="0"/>
          <c:showCatName val="0"/>
          <c:showSerName val="0"/>
          <c:showPercent val="0"/>
          <c:showBubbleSize val="0"/>
        </c:dLbls>
        <c:gapWidth val="150"/>
        <c:axId val="237951616"/>
        <c:axId val="237953408"/>
      </c:barChart>
      <c:catAx>
        <c:axId val="237951616"/>
        <c:scaling>
          <c:orientation val="maxMin"/>
        </c:scaling>
        <c:delete val="0"/>
        <c:axPos val="l"/>
        <c:numFmt formatCode="0.0" sourceLinked="1"/>
        <c:majorTickMark val="none"/>
        <c:minorTickMark val="none"/>
        <c:tickLblPos val="nextTo"/>
        <c:txPr>
          <a:bodyPr/>
          <a:lstStyle/>
          <a:p>
            <a:pPr>
              <a:defRPr sz="900"/>
            </a:pPr>
            <a:endParaRPr lang="cs-CZ"/>
          </a:p>
        </c:txPr>
        <c:crossAx val="237953408"/>
        <c:crosses val="autoZero"/>
        <c:auto val="1"/>
        <c:lblAlgn val="ctr"/>
        <c:lblOffset val="100"/>
        <c:noMultiLvlLbl val="0"/>
      </c:catAx>
      <c:valAx>
        <c:axId val="2379534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951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extLst>
            <c:ext xmlns:c16="http://schemas.microsoft.com/office/drawing/2014/chart" uri="{C3380CC4-5D6E-409C-BE32-E72D297353CC}">
              <c16:uniqueId val="{00000000-C041-4E2A-B2DA-BC2D9EF31675}"/>
            </c:ext>
          </c:extLst>
        </c:ser>
        <c:dLbls>
          <c:showLegendKey val="0"/>
          <c:showVal val="0"/>
          <c:showCatName val="0"/>
          <c:showSerName val="0"/>
          <c:showPercent val="0"/>
          <c:showBubbleSize val="0"/>
        </c:dLbls>
        <c:gapWidth val="150"/>
        <c:axId val="237982080"/>
        <c:axId val="237983616"/>
      </c:barChart>
      <c:catAx>
        <c:axId val="237982080"/>
        <c:scaling>
          <c:orientation val="minMax"/>
        </c:scaling>
        <c:delete val="0"/>
        <c:axPos val="l"/>
        <c:numFmt formatCode="General" sourceLinked="1"/>
        <c:majorTickMark val="none"/>
        <c:minorTickMark val="none"/>
        <c:tickLblPos val="nextTo"/>
        <c:txPr>
          <a:bodyPr/>
          <a:lstStyle/>
          <a:p>
            <a:pPr>
              <a:defRPr sz="900"/>
            </a:pPr>
            <a:endParaRPr lang="cs-CZ"/>
          </a:p>
        </c:txPr>
        <c:crossAx val="237983616"/>
        <c:crosses val="autoZero"/>
        <c:auto val="1"/>
        <c:lblAlgn val="ctr"/>
        <c:lblOffset val="100"/>
        <c:noMultiLvlLbl val="0"/>
      </c:catAx>
      <c:valAx>
        <c:axId val="2379836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79820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#,##0.0</c:formatCode>
                <c:ptCount val="3"/>
              </c:numCache>
            </c:numRef>
          </c:val>
          <c:extLst>
            <c:ext xmlns:c16="http://schemas.microsoft.com/office/drawing/2014/chart" uri="{C3380CC4-5D6E-409C-BE32-E72D297353CC}">
              <c16:uniqueId val="{00000000-BF63-4CB6-B87C-D59736B3174C}"/>
            </c:ext>
          </c:extLst>
        </c:ser>
        <c:ser>
          <c:idx val="1"/>
          <c:order val="1"/>
          <c:tx>
            <c:strRef>
              <c:f>'14.2'!$J$32</c:f>
              <c:strCache>
                <c:ptCount val="1"/>
              </c:strCache>
            </c:strRef>
          </c:tx>
          <c:invertIfNegative val="0"/>
          <c:cat>
            <c:numRef>
              <c:f>'14.2'!$K$30:$M$30</c:f>
              <c:numCache>
                <c:formatCode>General</c:formatCode>
                <c:ptCount val="3"/>
              </c:numCache>
            </c:numRef>
          </c:cat>
          <c:val>
            <c:numRef>
              <c:f>'14.2'!$K$32:$M$32</c:f>
              <c:numCache>
                <c:formatCode>#,##0.0</c:formatCode>
                <c:ptCount val="3"/>
              </c:numCache>
            </c:numRef>
          </c:val>
          <c:extLst>
            <c:ext xmlns:c16="http://schemas.microsoft.com/office/drawing/2014/chart" uri="{C3380CC4-5D6E-409C-BE32-E72D297353CC}">
              <c16:uniqueId val="{00000001-BF63-4CB6-B87C-D59736B3174C}"/>
            </c:ext>
          </c:extLst>
        </c:ser>
        <c:ser>
          <c:idx val="2"/>
          <c:order val="2"/>
          <c:tx>
            <c:strRef>
              <c:f>'14.2'!$J$33</c:f>
              <c:strCache>
                <c:ptCount val="1"/>
              </c:strCache>
            </c:strRef>
          </c:tx>
          <c:invertIfNegative val="0"/>
          <c:cat>
            <c:numRef>
              <c:f>'14.2'!$K$30:$M$30</c:f>
              <c:numCache>
                <c:formatCode>General</c:formatCode>
                <c:ptCount val="3"/>
              </c:numCache>
            </c:numRef>
          </c:cat>
          <c:val>
            <c:numRef>
              <c:f>'14.2'!$K$33:$M$33</c:f>
              <c:numCache>
                <c:formatCode>#,##0.0</c:formatCode>
                <c:ptCount val="3"/>
              </c:numCache>
            </c:numRef>
          </c:val>
          <c:extLst>
            <c:ext xmlns:c16="http://schemas.microsoft.com/office/drawing/2014/chart" uri="{C3380CC4-5D6E-409C-BE32-E72D297353CC}">
              <c16:uniqueId val="{00000002-BF63-4CB6-B87C-D59736B3174C}"/>
            </c:ext>
          </c:extLst>
        </c:ser>
        <c:ser>
          <c:idx val="3"/>
          <c:order val="3"/>
          <c:tx>
            <c:strRef>
              <c:f>'14.2'!$J$34</c:f>
              <c:strCache>
                <c:ptCount val="1"/>
              </c:strCache>
            </c:strRef>
          </c:tx>
          <c:invertIfNegative val="0"/>
          <c:cat>
            <c:numRef>
              <c:f>'14.2'!$K$30:$M$30</c:f>
              <c:numCache>
                <c:formatCode>General</c:formatCode>
                <c:ptCount val="3"/>
              </c:numCache>
            </c:numRef>
          </c:cat>
          <c:val>
            <c:numRef>
              <c:f>'14.2'!$K$34:$M$34</c:f>
              <c:numCache>
                <c:formatCode>#,##0.0</c:formatCode>
                <c:ptCount val="3"/>
              </c:numCache>
            </c:numRef>
          </c:val>
          <c:extLst>
            <c:ext xmlns:c16="http://schemas.microsoft.com/office/drawing/2014/chart" uri="{C3380CC4-5D6E-409C-BE32-E72D297353CC}">
              <c16:uniqueId val="{00000003-BF63-4CB6-B87C-D59736B3174C}"/>
            </c:ext>
          </c:extLst>
        </c:ser>
        <c:ser>
          <c:idx val="4"/>
          <c:order val="4"/>
          <c:tx>
            <c:strRef>
              <c:f>'14.2'!$J$35</c:f>
              <c:strCache>
                <c:ptCount val="1"/>
              </c:strCache>
            </c:strRef>
          </c:tx>
          <c:invertIfNegative val="0"/>
          <c:cat>
            <c:numRef>
              <c:f>'14.2'!$K$30:$M$30</c:f>
              <c:numCache>
                <c:formatCode>General</c:formatCode>
                <c:ptCount val="3"/>
              </c:numCache>
            </c:numRef>
          </c:cat>
          <c:val>
            <c:numRef>
              <c:f>'14.2'!$K$35:$M$35</c:f>
              <c:numCache>
                <c:formatCode>#,##0.0</c:formatCode>
                <c:ptCount val="3"/>
              </c:numCache>
            </c:numRef>
          </c:val>
          <c:extLst>
            <c:ext xmlns:c16="http://schemas.microsoft.com/office/drawing/2014/chart" uri="{C3380CC4-5D6E-409C-BE32-E72D297353CC}">
              <c16:uniqueId val="{00000004-BF63-4CB6-B87C-D59736B3174C}"/>
            </c:ext>
          </c:extLst>
        </c:ser>
        <c:ser>
          <c:idx val="5"/>
          <c:order val="5"/>
          <c:tx>
            <c:strRef>
              <c:f>'14.2'!$J$36</c:f>
              <c:strCache>
                <c:ptCount val="1"/>
              </c:strCache>
            </c:strRef>
          </c:tx>
          <c:invertIfNegative val="0"/>
          <c:cat>
            <c:numRef>
              <c:f>'14.2'!$K$30:$M$30</c:f>
              <c:numCache>
                <c:formatCode>General</c:formatCode>
                <c:ptCount val="3"/>
              </c:numCache>
            </c:numRef>
          </c:cat>
          <c:val>
            <c:numRef>
              <c:f>'14.2'!$K$36:$M$36</c:f>
              <c:numCache>
                <c:formatCode>#,##0.0</c:formatCode>
                <c:ptCount val="3"/>
              </c:numCache>
            </c:numRef>
          </c:val>
          <c:extLst>
            <c:ext xmlns:c16="http://schemas.microsoft.com/office/drawing/2014/chart" uri="{C3380CC4-5D6E-409C-BE32-E72D297353CC}">
              <c16:uniqueId val="{00000005-BF63-4CB6-B87C-D59736B3174C}"/>
            </c:ext>
          </c:extLst>
        </c:ser>
        <c:ser>
          <c:idx val="6"/>
          <c:order val="6"/>
          <c:tx>
            <c:strRef>
              <c:f>'14.2'!$J$37</c:f>
              <c:strCache>
                <c:ptCount val="1"/>
              </c:strCache>
            </c:strRef>
          </c:tx>
          <c:invertIfNegative val="0"/>
          <c:cat>
            <c:numRef>
              <c:f>'14.2'!$K$30:$M$30</c:f>
              <c:numCache>
                <c:formatCode>General</c:formatCode>
                <c:ptCount val="3"/>
              </c:numCache>
            </c:numRef>
          </c:cat>
          <c:val>
            <c:numRef>
              <c:f>'14.2'!$K$37:$M$37</c:f>
              <c:numCache>
                <c:formatCode>#,##0.0</c:formatCode>
                <c:ptCount val="3"/>
              </c:numCache>
            </c:numRef>
          </c:val>
          <c:extLst>
            <c:ext xmlns:c16="http://schemas.microsoft.com/office/drawing/2014/chart" uri="{C3380CC4-5D6E-409C-BE32-E72D297353CC}">
              <c16:uniqueId val="{00000006-BF63-4CB6-B87C-D59736B3174C}"/>
            </c:ext>
          </c:extLst>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#,##0.0</c:formatCode>
                <c:ptCount val="3"/>
              </c:numCache>
            </c:numRef>
          </c:val>
          <c:extLst>
            <c:ext xmlns:c16="http://schemas.microsoft.com/office/drawing/2014/chart" uri="{C3380CC4-5D6E-409C-BE32-E72D297353CC}">
              <c16:uniqueId val="{00000007-BF63-4CB6-B87C-D59736B3174C}"/>
            </c:ext>
          </c:extLst>
        </c:ser>
        <c:dLbls>
          <c:showLegendKey val="0"/>
          <c:showVal val="0"/>
          <c:showCatName val="0"/>
          <c:showSerName val="0"/>
          <c:showPercent val="0"/>
          <c:showBubbleSize val="0"/>
        </c:dLbls>
        <c:gapWidth val="150"/>
        <c:overlap val="100"/>
        <c:axId val="238024960"/>
        <c:axId val="239357952"/>
      </c:barChart>
      <c:catAx>
        <c:axId val="238024960"/>
        <c:scaling>
          <c:orientation val="minMax"/>
        </c:scaling>
        <c:delete val="0"/>
        <c:axPos val="b"/>
        <c:numFmt formatCode="General" sourceLinked="1"/>
        <c:majorTickMark val="none"/>
        <c:minorTickMark val="none"/>
        <c:tickLblPos val="nextTo"/>
        <c:txPr>
          <a:bodyPr/>
          <a:lstStyle/>
          <a:p>
            <a:pPr>
              <a:defRPr sz="900"/>
            </a:pPr>
            <a:endParaRPr lang="cs-CZ"/>
          </a:p>
        </c:txPr>
        <c:crossAx val="239357952"/>
        <c:crosses val="autoZero"/>
        <c:auto val="1"/>
        <c:lblAlgn val="ctr"/>
        <c:lblOffset val="100"/>
        <c:noMultiLvlLbl val="0"/>
      </c:catAx>
      <c:valAx>
        <c:axId val="239357952"/>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2380249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paliv na výrobě tepla brutto</a:t>
            </a:r>
          </a:p>
        </c:rich>
      </c:tx>
      <c:layout>
        <c:manualLayout>
          <c:xMode val="edge"/>
          <c:yMode val="edge"/>
          <c:x val="2.4144810606041896E-3"/>
          <c:y val="1.6399302087024253E-2"/>
        </c:manualLayout>
      </c:layout>
      <c:overlay val="0"/>
    </c:title>
    <c:autoTitleDeleted val="0"/>
    <c:plotArea>
      <c:layout>
        <c:manualLayout>
          <c:layoutTarget val="inner"/>
          <c:xMode val="edge"/>
          <c:yMode val="edge"/>
          <c:x val="0.12201905319802483"/>
          <c:y val="0.11730394890440396"/>
          <c:w val="0.76550208681263932"/>
          <c:h val="0.84562035940197744"/>
        </c:manualLayout>
      </c:layout>
      <c:doughnutChart>
        <c:varyColors val="1"/>
        <c:ser>
          <c:idx val="0"/>
          <c:order val="0"/>
          <c:dPt>
            <c:idx val="0"/>
            <c:bubble3D val="0"/>
            <c:spPr>
              <a:solidFill>
                <a:schemeClr val="tx2"/>
              </a:solidFill>
            </c:spPr>
            <c:extLst>
              <c:ext xmlns:c16="http://schemas.microsoft.com/office/drawing/2014/chart" uri="{C3380CC4-5D6E-409C-BE32-E72D297353CC}">
                <c16:uniqueId val="{00000001-2D58-41CF-B8C3-A7EEB731B536}"/>
              </c:ext>
            </c:extLst>
          </c:dPt>
          <c:dPt>
            <c:idx val="1"/>
            <c:bubble3D val="0"/>
            <c:spPr>
              <a:solidFill>
                <a:schemeClr val="accent2"/>
              </a:solidFill>
            </c:spPr>
            <c:extLst>
              <c:ext xmlns:c16="http://schemas.microsoft.com/office/drawing/2014/chart" uri="{C3380CC4-5D6E-409C-BE32-E72D297353CC}">
                <c16:uniqueId val="{00000003-2D58-41CF-B8C3-A7EEB731B536}"/>
              </c:ext>
            </c:extLst>
          </c:dPt>
          <c:dPt>
            <c:idx val="2"/>
            <c:bubble3D val="0"/>
            <c:spPr>
              <a:solidFill>
                <a:schemeClr val="accent3"/>
              </a:solidFill>
            </c:spPr>
            <c:extLst>
              <c:ext xmlns:c16="http://schemas.microsoft.com/office/drawing/2014/chart" uri="{C3380CC4-5D6E-409C-BE32-E72D297353CC}">
                <c16:uniqueId val="{00000005-2D58-41CF-B8C3-A7EEB731B536}"/>
              </c:ext>
            </c:extLst>
          </c:dPt>
          <c:dPt>
            <c:idx val="3"/>
            <c:bubble3D val="0"/>
            <c:spPr>
              <a:solidFill>
                <a:schemeClr val="accent4"/>
              </a:solidFill>
            </c:spPr>
            <c:extLst>
              <c:ext xmlns:c16="http://schemas.microsoft.com/office/drawing/2014/chart" uri="{C3380CC4-5D6E-409C-BE32-E72D297353CC}">
                <c16:uniqueId val="{0000000A-D1CC-4EE3-AE6B-71BF6A6E80D7}"/>
              </c:ext>
            </c:extLst>
          </c:dPt>
          <c:dPt>
            <c:idx val="4"/>
            <c:bubble3D val="0"/>
            <c:spPr>
              <a:solidFill>
                <a:schemeClr val="accent5"/>
              </a:solidFill>
            </c:spPr>
            <c:extLst>
              <c:ext xmlns:c16="http://schemas.microsoft.com/office/drawing/2014/chart" uri="{C3380CC4-5D6E-409C-BE32-E72D297353CC}">
                <c16:uniqueId val="{0000000B-D1CC-4EE3-AE6B-71BF6A6E80D7}"/>
              </c:ext>
            </c:extLst>
          </c:dPt>
          <c:dPt>
            <c:idx val="5"/>
            <c:bubble3D val="0"/>
            <c:spPr>
              <a:solidFill>
                <a:schemeClr val="accent6"/>
              </a:solidFill>
            </c:spPr>
            <c:extLst>
              <c:ext xmlns:c16="http://schemas.microsoft.com/office/drawing/2014/chart" uri="{C3380CC4-5D6E-409C-BE32-E72D297353CC}">
                <c16:uniqueId val="{0000000C-D1CC-4EE3-AE6B-71BF6A6E80D7}"/>
              </c:ext>
            </c:extLst>
          </c:dPt>
          <c:dPt>
            <c:idx val="6"/>
            <c:bubble3D val="0"/>
            <c:spPr>
              <a:solidFill>
                <a:srgbClr val="F0948F"/>
              </a:solidFill>
            </c:spPr>
            <c:extLst>
              <c:ext xmlns:c16="http://schemas.microsoft.com/office/drawing/2014/chart" uri="{C3380CC4-5D6E-409C-BE32-E72D297353CC}">
                <c16:uniqueId val="{00000007-2D58-41CF-B8C3-A7EEB731B536}"/>
              </c:ext>
            </c:extLst>
          </c:dPt>
          <c:dPt>
            <c:idx val="7"/>
            <c:bubble3D val="0"/>
            <c:spPr>
              <a:solidFill>
                <a:srgbClr val="F7C9C7"/>
              </a:solidFill>
            </c:spPr>
            <c:extLst>
              <c:ext xmlns:c16="http://schemas.microsoft.com/office/drawing/2014/chart" uri="{C3380CC4-5D6E-409C-BE32-E72D297353CC}">
                <c16:uniqueId val="{0000000D-D1CC-4EE3-AE6B-71BF6A6E80D7}"/>
              </c:ext>
            </c:extLst>
          </c:dPt>
          <c:dPt>
            <c:idx val="8"/>
            <c:bubble3D val="0"/>
            <c:spPr>
              <a:solidFill>
                <a:schemeClr val="tx1"/>
              </a:solidFill>
            </c:spPr>
            <c:extLst>
              <c:ext xmlns:c16="http://schemas.microsoft.com/office/drawing/2014/chart" uri="{C3380CC4-5D6E-409C-BE32-E72D297353CC}">
                <c16:uniqueId val="{0000000E-D1CC-4EE3-AE6B-71BF6A6E80D7}"/>
              </c:ext>
            </c:extLst>
          </c:dPt>
          <c:dPt>
            <c:idx val="9"/>
            <c:bubble3D val="0"/>
            <c:spPr>
              <a:solidFill>
                <a:srgbClr val="646363"/>
              </a:solidFill>
            </c:spPr>
            <c:extLst>
              <c:ext xmlns:c16="http://schemas.microsoft.com/office/drawing/2014/chart" uri="{C3380CC4-5D6E-409C-BE32-E72D297353CC}">
                <c16:uniqueId val="{0000000A-546B-4CF4-BA66-24C6A2768B6A}"/>
              </c:ext>
            </c:extLst>
          </c:dPt>
          <c:dPt>
            <c:idx val="10"/>
            <c:bubble3D val="0"/>
            <c:spPr>
              <a:solidFill>
                <a:srgbClr val="9D9D9C"/>
              </a:solidFill>
            </c:spPr>
            <c:extLst>
              <c:ext xmlns:c16="http://schemas.microsoft.com/office/drawing/2014/chart" uri="{C3380CC4-5D6E-409C-BE32-E72D297353CC}">
                <c16:uniqueId val="{0000000F-D1CC-4EE3-AE6B-71BF6A6E80D7}"/>
              </c:ext>
            </c:extLst>
          </c:dPt>
          <c:dPt>
            <c:idx val="11"/>
            <c:bubble3D val="0"/>
            <c:spPr>
              <a:solidFill>
                <a:srgbClr val="D0D0D0"/>
              </a:solidFill>
            </c:spPr>
            <c:extLst>
              <c:ext xmlns:c16="http://schemas.microsoft.com/office/drawing/2014/chart" uri="{C3380CC4-5D6E-409C-BE32-E72D297353CC}">
                <c16:uniqueId val="{0000000B-546B-4CF4-BA66-24C6A2768B6A}"/>
              </c:ext>
            </c:extLst>
          </c:dPt>
          <c:dPt>
            <c:idx val="12"/>
            <c:bubble3D val="0"/>
            <c:spPr>
              <a:pattFill prst="ltUpDiag">
                <a:fgClr>
                  <a:schemeClr val="tx2"/>
                </a:fgClr>
                <a:bgClr>
                  <a:schemeClr val="bg1"/>
                </a:bgClr>
              </a:pattFill>
            </c:spPr>
            <c:extLst>
              <c:ext xmlns:c16="http://schemas.microsoft.com/office/drawing/2014/chart" uri="{C3380CC4-5D6E-409C-BE32-E72D297353CC}">
                <c16:uniqueId val="{0000000C-546B-4CF4-BA66-24C6A2768B6A}"/>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10-D1CC-4EE3-AE6B-71BF6A6E80D7}"/>
              </c:ext>
            </c:extLst>
          </c:dPt>
          <c:dPt>
            <c:idx val="14"/>
            <c:bubble3D val="0"/>
            <c:spPr>
              <a:pattFill prst="ltUpDiag">
                <a:fgClr>
                  <a:schemeClr val="accent2"/>
                </a:fgClr>
                <a:bgClr>
                  <a:schemeClr val="bg1"/>
                </a:bgClr>
              </a:pattFill>
            </c:spPr>
            <c:extLst>
              <c:ext xmlns:c16="http://schemas.microsoft.com/office/drawing/2014/chart" uri="{C3380CC4-5D6E-409C-BE32-E72D297353CC}">
                <c16:uniqueId val="{00000011-D1CC-4EE3-AE6B-71BF6A6E80D7}"/>
              </c:ext>
            </c:extLst>
          </c:dPt>
          <c:dPt>
            <c:idx val="15"/>
            <c:bubble3D val="0"/>
            <c:spPr>
              <a:pattFill prst="ltUpDiag">
                <a:fgClr>
                  <a:schemeClr val="accent6"/>
                </a:fgClr>
                <a:bgClr>
                  <a:schemeClr val="bg1"/>
                </a:bgClr>
              </a:pattFill>
            </c:spPr>
            <c:extLst>
              <c:ext xmlns:c16="http://schemas.microsoft.com/office/drawing/2014/chart" uri="{C3380CC4-5D6E-409C-BE32-E72D297353CC}">
                <c16:uniqueId val="{00000009-2D58-41CF-B8C3-A7EEB731B536}"/>
              </c:ext>
            </c:extLst>
          </c:dPt>
          <c:dLbls>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2D58-41CF-B8C3-A7EEB731B536}"/>
                </c:ext>
              </c:extLst>
            </c:dLbl>
            <c:dLbl>
              <c:idx val="3"/>
              <c:delete val="1"/>
              <c:extLst>
                <c:ext xmlns:c15="http://schemas.microsoft.com/office/drawing/2012/chart" uri="{CE6537A1-D6FC-4f65-9D91-7224C49458BB}"/>
                <c:ext xmlns:c16="http://schemas.microsoft.com/office/drawing/2014/chart" uri="{C3380CC4-5D6E-409C-BE32-E72D297353CC}">
                  <c16:uniqueId val="{0000000A-D1CC-4EE3-AE6B-71BF6A6E80D7}"/>
                </c:ext>
              </c:extLst>
            </c:dLbl>
            <c:dLbl>
              <c:idx val="4"/>
              <c:delete val="1"/>
              <c:extLst>
                <c:ext xmlns:c15="http://schemas.microsoft.com/office/drawing/2012/chart" uri="{CE6537A1-D6FC-4f65-9D91-7224C49458BB}"/>
                <c:ext xmlns:c16="http://schemas.microsoft.com/office/drawing/2014/chart" uri="{C3380CC4-5D6E-409C-BE32-E72D297353CC}">
                  <c16:uniqueId val="{0000000B-D1CC-4EE3-AE6B-71BF6A6E80D7}"/>
                </c:ext>
              </c:extLst>
            </c:dLbl>
            <c:dLbl>
              <c:idx val="5"/>
              <c:delete val="1"/>
              <c:extLst>
                <c:ext xmlns:c15="http://schemas.microsoft.com/office/drawing/2012/chart" uri="{CE6537A1-D6FC-4f65-9D91-7224C49458BB}"/>
                <c:ext xmlns:c16="http://schemas.microsoft.com/office/drawing/2014/chart" uri="{C3380CC4-5D6E-409C-BE32-E72D297353CC}">
                  <c16:uniqueId val="{0000000C-D1CC-4EE3-AE6B-71BF6A6E80D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2D58-41CF-B8C3-A7EEB731B536}"/>
                </c:ext>
              </c:extLst>
            </c:dLbl>
            <c:dLbl>
              <c:idx val="7"/>
              <c:layout>
                <c:manualLayout>
                  <c:x val="-0.18102565456855546"/>
                  <c:y val="8.4672956956867648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1CC-4EE3-AE6B-71BF6A6E80D7}"/>
                </c:ext>
              </c:extLst>
            </c:dLbl>
            <c:dLbl>
              <c:idx val="8"/>
              <c:delete val="1"/>
              <c:extLst>
                <c:ext xmlns:c15="http://schemas.microsoft.com/office/drawing/2012/chart" uri="{CE6537A1-D6FC-4f65-9D91-7224C49458BB}"/>
                <c:ext xmlns:c16="http://schemas.microsoft.com/office/drawing/2014/chart" uri="{C3380CC4-5D6E-409C-BE32-E72D297353CC}">
                  <c16:uniqueId val="{0000000E-D1CC-4EE3-AE6B-71BF6A6E80D7}"/>
                </c:ext>
              </c:extLst>
            </c:dLbl>
            <c:dLbl>
              <c:idx val="10"/>
              <c:layout>
                <c:manualLayout>
                  <c:x val="-0.16846659181538889"/>
                  <c:y val="3.7961529596335732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1CC-4EE3-AE6B-71BF6A6E80D7}"/>
                </c:ext>
              </c:extLst>
            </c:dLbl>
            <c:dLbl>
              <c:idx val="12"/>
              <c:numFmt formatCode="0%" sourceLinked="0"/>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C-546B-4CF4-BA66-24C6A2768B6A}"/>
                </c:ext>
              </c:extLst>
            </c:dLbl>
            <c:dLbl>
              <c:idx val="13"/>
              <c:delete val="1"/>
              <c:extLst>
                <c:ext xmlns:c15="http://schemas.microsoft.com/office/drawing/2012/chart" uri="{CE6537A1-D6FC-4f65-9D91-7224C49458BB}"/>
                <c:ext xmlns:c16="http://schemas.microsoft.com/office/drawing/2014/chart" uri="{C3380CC4-5D6E-409C-BE32-E72D297353CC}">
                  <c16:uniqueId val="{00000010-D1CC-4EE3-AE6B-71BF6A6E80D7}"/>
                </c:ext>
              </c:extLst>
            </c:dLbl>
            <c:dLbl>
              <c:idx val="14"/>
              <c:layout>
                <c:manualLayout>
                  <c:x val="-0.16797069543132448"/>
                  <c:y val="-3.2195281538816144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D1CC-4EE3-AE6B-71BF6A6E80D7}"/>
                </c:ext>
              </c:extLst>
            </c:dLbl>
            <c:dLbl>
              <c:idx val="15"/>
              <c:numFmt formatCode="0%" sourceLinked="0"/>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2D58-41CF-B8C3-A7EEB731B536}"/>
                </c:ext>
              </c:extLst>
            </c:dLbl>
            <c:numFmt formatCode="0%" sourceLinked="0"/>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'4.1'!$B$25:$B$40</c:f>
              <c:numCache>
                <c:formatCode>#,##0.0</c:formatCode>
                <c:ptCount val="16"/>
                <c:pt idx="0">
                  <c:v>6355.930221999999</c:v>
                </c:pt>
                <c:pt idx="1">
                  <c:v>1178.4988579999999</c:v>
                </c:pt>
                <c:pt idx="2">
                  <c:v>4190.7899200000002</c:v>
                </c:pt>
                <c:pt idx="3">
                  <c:v>36.932205000000003</c:v>
                </c:pt>
                <c:pt idx="4">
                  <c:v>3.7471799999999997</c:v>
                </c:pt>
                <c:pt idx="5">
                  <c:v>5.6340000000000001E-2</c:v>
                </c:pt>
                <c:pt idx="6">
                  <c:v>20073.556759000003</c:v>
                </c:pt>
                <c:pt idx="7">
                  <c:v>342.64400000000001</c:v>
                </c:pt>
                <c:pt idx="8">
                  <c:v>0</c:v>
                </c:pt>
                <c:pt idx="9">
                  <c:v>1893.1448019999998</c:v>
                </c:pt>
                <c:pt idx="10">
                  <c:v>199.88763</c:v>
                </c:pt>
                <c:pt idx="11">
                  <c:v>1172.337632</c:v>
                </c:pt>
                <c:pt idx="12">
                  <c:v>1906.6793820000003</c:v>
                </c:pt>
                <c:pt idx="13">
                  <c:v>0</c:v>
                </c:pt>
                <c:pt idx="14">
                  <c:v>321.61603700000001</c:v>
                </c:pt>
                <c:pt idx="15">
                  <c:v>10007.391887209138</c:v>
                </c:pt>
              </c:numCache>
            </c:numRef>
          </c:val>
          <c:extLst>
            <c:ext xmlns:c16="http://schemas.microsoft.com/office/drawing/2014/chart" uri="{C3380CC4-5D6E-409C-BE32-E72D297353CC}">
              <c16:uniqueId val="{00000012-2D58-41CF-B8C3-A7EEB731B536}"/>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extLst>
            <c:ext xmlns:c16="http://schemas.microsoft.com/office/drawing/2014/chart" uri="{C3380CC4-5D6E-409C-BE32-E72D297353CC}">
              <c16:uniqueId val="{00000000-C1AB-41B7-ABDD-8E7EC0EC03F0}"/>
            </c:ext>
          </c:extLst>
        </c:ser>
        <c:dLbls>
          <c:showLegendKey val="0"/>
          <c:showVal val="0"/>
          <c:showCatName val="0"/>
          <c:showSerName val="0"/>
          <c:showPercent val="0"/>
          <c:showBubbleSize val="0"/>
        </c:dLbls>
        <c:gapWidth val="150"/>
        <c:axId val="239387392"/>
        <c:axId val="239388928"/>
      </c:barChart>
      <c:catAx>
        <c:axId val="239387392"/>
        <c:scaling>
          <c:orientation val="minMax"/>
        </c:scaling>
        <c:delete val="0"/>
        <c:axPos val="l"/>
        <c:numFmt formatCode="General" sourceLinked="1"/>
        <c:majorTickMark val="none"/>
        <c:minorTickMark val="none"/>
        <c:tickLblPos val="nextTo"/>
        <c:txPr>
          <a:bodyPr/>
          <a:lstStyle/>
          <a:p>
            <a:pPr>
              <a:defRPr sz="900"/>
            </a:pPr>
            <a:endParaRPr lang="cs-CZ"/>
          </a:p>
        </c:txPr>
        <c:crossAx val="239388928"/>
        <c:crosses val="autoZero"/>
        <c:auto val="1"/>
        <c:lblAlgn val="ctr"/>
        <c:lblOffset val="100"/>
        <c:noMultiLvlLbl val="0"/>
      </c:catAx>
      <c:valAx>
        <c:axId val="2393889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873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064F-4F63-8439-5189DA88F5C3}"/>
              </c:ext>
            </c:extLst>
          </c:dPt>
          <c:cat>
            <c:numRef>
              <c:f>'14.3'!$J$19:$J$26</c:f>
              <c:numCache>
                <c:formatCode>General</c:formatCode>
                <c:ptCount val="8"/>
              </c:numCache>
            </c:numRef>
          </c:cat>
          <c:val>
            <c:numRef>
              <c:f>'14.3'!$K$19:$K$26</c:f>
              <c:numCache>
                <c:formatCode>General</c:formatCode>
                <c:ptCount val="8"/>
              </c:numCache>
            </c:numRef>
          </c:val>
          <c:extLst>
            <c:ext xmlns:c16="http://schemas.microsoft.com/office/drawing/2014/chart" uri="{C3380CC4-5D6E-409C-BE32-E72D297353CC}">
              <c16:uniqueId val="{00000002-064F-4F63-8439-5189DA88F5C3}"/>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extLst>
            <c:ext xmlns:c16="http://schemas.microsoft.com/office/drawing/2014/chart" uri="{C3380CC4-5D6E-409C-BE32-E72D297353CC}">
              <c16:uniqueId val="{00000000-8C6E-4C87-B0B1-18623D096D01}"/>
            </c:ext>
          </c:extLst>
        </c:ser>
        <c:dLbls>
          <c:showLegendKey val="0"/>
          <c:showVal val="0"/>
          <c:showCatName val="0"/>
          <c:showSerName val="0"/>
          <c:showPercent val="0"/>
          <c:showBubbleSize val="0"/>
        </c:dLbls>
        <c:gapWidth val="150"/>
        <c:axId val="237731200"/>
        <c:axId val="237745280"/>
      </c:barChart>
      <c:catAx>
        <c:axId val="237731200"/>
        <c:scaling>
          <c:orientation val="maxMin"/>
        </c:scaling>
        <c:delete val="0"/>
        <c:axPos val="l"/>
        <c:numFmt formatCode="0.0" sourceLinked="1"/>
        <c:majorTickMark val="none"/>
        <c:minorTickMark val="none"/>
        <c:tickLblPos val="nextTo"/>
        <c:txPr>
          <a:bodyPr/>
          <a:lstStyle/>
          <a:p>
            <a:pPr>
              <a:defRPr sz="900"/>
            </a:pPr>
            <a:endParaRPr lang="cs-CZ"/>
          </a:p>
        </c:txPr>
        <c:crossAx val="237745280"/>
        <c:crosses val="autoZero"/>
        <c:auto val="1"/>
        <c:lblAlgn val="ctr"/>
        <c:lblOffset val="100"/>
        <c:noMultiLvlLbl val="0"/>
      </c:catAx>
      <c:valAx>
        <c:axId val="23774528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73120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extLst>
            <c:ext xmlns:c16="http://schemas.microsoft.com/office/drawing/2014/chart" uri="{C3380CC4-5D6E-409C-BE32-E72D297353CC}">
              <c16:uniqueId val="{00000000-D1A1-44DC-B712-E20257FC3DE5}"/>
            </c:ext>
          </c:extLst>
        </c:ser>
        <c:dLbls>
          <c:showLegendKey val="0"/>
          <c:showVal val="0"/>
          <c:showCatName val="0"/>
          <c:showSerName val="0"/>
          <c:showPercent val="0"/>
          <c:showBubbleSize val="0"/>
        </c:dLbls>
        <c:gapWidth val="150"/>
        <c:axId val="239674496"/>
        <c:axId val="239676032"/>
      </c:barChart>
      <c:catAx>
        <c:axId val="239674496"/>
        <c:scaling>
          <c:orientation val="minMax"/>
        </c:scaling>
        <c:delete val="0"/>
        <c:axPos val="l"/>
        <c:numFmt formatCode="General" sourceLinked="1"/>
        <c:majorTickMark val="none"/>
        <c:minorTickMark val="none"/>
        <c:tickLblPos val="nextTo"/>
        <c:txPr>
          <a:bodyPr/>
          <a:lstStyle/>
          <a:p>
            <a:pPr>
              <a:defRPr sz="900"/>
            </a:pPr>
            <a:endParaRPr lang="cs-CZ"/>
          </a:p>
        </c:txPr>
        <c:crossAx val="239676032"/>
        <c:crosses val="autoZero"/>
        <c:auto val="1"/>
        <c:lblAlgn val="ctr"/>
        <c:lblOffset val="100"/>
        <c:noMultiLvlLbl val="0"/>
      </c:catAx>
      <c:valAx>
        <c:axId val="2396760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744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#,##0.0</c:formatCode>
                <c:ptCount val="3"/>
              </c:numCache>
            </c:numRef>
          </c:val>
          <c:extLst>
            <c:ext xmlns:c16="http://schemas.microsoft.com/office/drawing/2014/chart" uri="{C3380CC4-5D6E-409C-BE32-E72D297353CC}">
              <c16:uniqueId val="{00000000-5E00-4FCE-A12A-4B4C1DFBFB4B}"/>
            </c:ext>
          </c:extLst>
        </c:ser>
        <c:ser>
          <c:idx val="1"/>
          <c:order val="1"/>
          <c:tx>
            <c:strRef>
              <c:f>'14.3'!$J$32</c:f>
              <c:strCache>
                <c:ptCount val="1"/>
              </c:strCache>
            </c:strRef>
          </c:tx>
          <c:invertIfNegative val="0"/>
          <c:cat>
            <c:numRef>
              <c:f>'14.3'!$K$30:$M$30</c:f>
              <c:numCache>
                <c:formatCode>General</c:formatCode>
                <c:ptCount val="3"/>
              </c:numCache>
            </c:numRef>
          </c:cat>
          <c:val>
            <c:numRef>
              <c:f>'14.3'!$K$32:$M$32</c:f>
              <c:numCache>
                <c:formatCode>#,##0.0</c:formatCode>
                <c:ptCount val="3"/>
              </c:numCache>
            </c:numRef>
          </c:val>
          <c:extLst>
            <c:ext xmlns:c16="http://schemas.microsoft.com/office/drawing/2014/chart" uri="{C3380CC4-5D6E-409C-BE32-E72D297353CC}">
              <c16:uniqueId val="{00000001-5E00-4FCE-A12A-4B4C1DFBFB4B}"/>
            </c:ext>
          </c:extLst>
        </c:ser>
        <c:ser>
          <c:idx val="2"/>
          <c:order val="2"/>
          <c:tx>
            <c:strRef>
              <c:f>'14.3'!$J$33</c:f>
              <c:strCache>
                <c:ptCount val="1"/>
              </c:strCache>
            </c:strRef>
          </c:tx>
          <c:invertIfNegative val="0"/>
          <c:cat>
            <c:numRef>
              <c:f>'14.3'!$K$30:$M$30</c:f>
              <c:numCache>
                <c:formatCode>General</c:formatCode>
                <c:ptCount val="3"/>
              </c:numCache>
            </c:numRef>
          </c:cat>
          <c:val>
            <c:numRef>
              <c:f>'14.3'!$K$33:$M$33</c:f>
              <c:numCache>
                <c:formatCode>#,##0.0</c:formatCode>
                <c:ptCount val="3"/>
              </c:numCache>
            </c:numRef>
          </c:val>
          <c:extLst>
            <c:ext xmlns:c16="http://schemas.microsoft.com/office/drawing/2014/chart" uri="{C3380CC4-5D6E-409C-BE32-E72D297353CC}">
              <c16:uniqueId val="{00000002-5E00-4FCE-A12A-4B4C1DFBFB4B}"/>
            </c:ext>
          </c:extLst>
        </c:ser>
        <c:ser>
          <c:idx val="3"/>
          <c:order val="3"/>
          <c:tx>
            <c:strRef>
              <c:f>'14.3'!$J$34</c:f>
              <c:strCache>
                <c:ptCount val="1"/>
              </c:strCache>
            </c:strRef>
          </c:tx>
          <c:invertIfNegative val="0"/>
          <c:cat>
            <c:numRef>
              <c:f>'14.3'!$K$30:$M$30</c:f>
              <c:numCache>
                <c:formatCode>General</c:formatCode>
                <c:ptCount val="3"/>
              </c:numCache>
            </c:numRef>
          </c:cat>
          <c:val>
            <c:numRef>
              <c:f>'14.3'!$K$34:$M$34</c:f>
              <c:numCache>
                <c:formatCode>#,##0.0</c:formatCode>
                <c:ptCount val="3"/>
              </c:numCache>
            </c:numRef>
          </c:val>
          <c:extLst>
            <c:ext xmlns:c16="http://schemas.microsoft.com/office/drawing/2014/chart" uri="{C3380CC4-5D6E-409C-BE32-E72D297353CC}">
              <c16:uniqueId val="{00000003-5E00-4FCE-A12A-4B4C1DFBFB4B}"/>
            </c:ext>
          </c:extLst>
        </c:ser>
        <c:ser>
          <c:idx val="4"/>
          <c:order val="4"/>
          <c:tx>
            <c:strRef>
              <c:f>'14.3'!$J$35</c:f>
              <c:strCache>
                <c:ptCount val="1"/>
              </c:strCache>
            </c:strRef>
          </c:tx>
          <c:invertIfNegative val="0"/>
          <c:cat>
            <c:numRef>
              <c:f>'14.3'!$K$30:$M$30</c:f>
              <c:numCache>
                <c:formatCode>General</c:formatCode>
                <c:ptCount val="3"/>
              </c:numCache>
            </c:numRef>
          </c:cat>
          <c:val>
            <c:numRef>
              <c:f>'14.3'!$K$35:$M$35</c:f>
              <c:numCache>
                <c:formatCode>#,##0.0</c:formatCode>
                <c:ptCount val="3"/>
              </c:numCache>
            </c:numRef>
          </c:val>
          <c:extLst>
            <c:ext xmlns:c16="http://schemas.microsoft.com/office/drawing/2014/chart" uri="{C3380CC4-5D6E-409C-BE32-E72D297353CC}">
              <c16:uniqueId val="{00000004-5E00-4FCE-A12A-4B4C1DFBFB4B}"/>
            </c:ext>
          </c:extLst>
        </c:ser>
        <c:ser>
          <c:idx val="5"/>
          <c:order val="5"/>
          <c:tx>
            <c:strRef>
              <c:f>'14.3'!$J$36</c:f>
              <c:strCache>
                <c:ptCount val="1"/>
              </c:strCache>
            </c:strRef>
          </c:tx>
          <c:invertIfNegative val="0"/>
          <c:cat>
            <c:numRef>
              <c:f>'14.3'!$K$30:$M$30</c:f>
              <c:numCache>
                <c:formatCode>General</c:formatCode>
                <c:ptCount val="3"/>
              </c:numCache>
            </c:numRef>
          </c:cat>
          <c:val>
            <c:numRef>
              <c:f>'14.3'!$K$36:$M$36</c:f>
              <c:numCache>
                <c:formatCode>#,##0.0</c:formatCode>
                <c:ptCount val="3"/>
              </c:numCache>
            </c:numRef>
          </c:val>
          <c:extLst>
            <c:ext xmlns:c16="http://schemas.microsoft.com/office/drawing/2014/chart" uri="{C3380CC4-5D6E-409C-BE32-E72D297353CC}">
              <c16:uniqueId val="{00000005-5E00-4FCE-A12A-4B4C1DFBFB4B}"/>
            </c:ext>
          </c:extLst>
        </c:ser>
        <c:ser>
          <c:idx val="6"/>
          <c:order val="6"/>
          <c:tx>
            <c:strRef>
              <c:f>'14.3'!$J$37</c:f>
              <c:strCache>
                <c:ptCount val="1"/>
              </c:strCache>
            </c:strRef>
          </c:tx>
          <c:invertIfNegative val="0"/>
          <c:cat>
            <c:numRef>
              <c:f>'14.3'!$K$30:$M$30</c:f>
              <c:numCache>
                <c:formatCode>General</c:formatCode>
                <c:ptCount val="3"/>
              </c:numCache>
            </c:numRef>
          </c:cat>
          <c:val>
            <c:numRef>
              <c:f>'14.3'!$K$37:$M$37</c:f>
              <c:numCache>
                <c:formatCode>#,##0.0</c:formatCode>
                <c:ptCount val="3"/>
              </c:numCache>
            </c:numRef>
          </c:val>
          <c:extLst>
            <c:ext xmlns:c16="http://schemas.microsoft.com/office/drawing/2014/chart" uri="{C3380CC4-5D6E-409C-BE32-E72D297353CC}">
              <c16:uniqueId val="{00000006-5E00-4FCE-A12A-4B4C1DFBFB4B}"/>
            </c:ext>
          </c:extLst>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#,##0.0</c:formatCode>
                <c:ptCount val="3"/>
              </c:numCache>
            </c:numRef>
          </c:val>
          <c:extLst>
            <c:ext xmlns:c16="http://schemas.microsoft.com/office/drawing/2014/chart" uri="{C3380CC4-5D6E-409C-BE32-E72D297353CC}">
              <c16:uniqueId val="{00000007-5E00-4FCE-A12A-4B4C1DFBFB4B}"/>
            </c:ext>
          </c:extLst>
        </c:ser>
        <c:dLbls>
          <c:showLegendKey val="0"/>
          <c:showVal val="0"/>
          <c:showCatName val="0"/>
          <c:showSerName val="0"/>
          <c:showPercent val="0"/>
          <c:showBubbleSize val="0"/>
        </c:dLbls>
        <c:gapWidth val="150"/>
        <c:overlap val="100"/>
        <c:axId val="239725568"/>
        <c:axId val="239731456"/>
      </c:barChart>
      <c:catAx>
        <c:axId val="239725568"/>
        <c:scaling>
          <c:orientation val="minMax"/>
        </c:scaling>
        <c:delete val="0"/>
        <c:axPos val="b"/>
        <c:numFmt formatCode="General" sourceLinked="1"/>
        <c:majorTickMark val="none"/>
        <c:minorTickMark val="none"/>
        <c:tickLblPos val="nextTo"/>
        <c:txPr>
          <a:bodyPr/>
          <a:lstStyle/>
          <a:p>
            <a:pPr>
              <a:defRPr sz="900"/>
            </a:pPr>
            <a:endParaRPr lang="cs-CZ"/>
          </a:p>
        </c:txPr>
        <c:crossAx val="239731456"/>
        <c:crosses val="autoZero"/>
        <c:auto val="1"/>
        <c:lblAlgn val="ctr"/>
        <c:lblOffset val="100"/>
        <c:noMultiLvlLbl val="0"/>
      </c:catAx>
      <c:valAx>
        <c:axId val="2397314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72556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extLst>
            <c:ext xmlns:c16="http://schemas.microsoft.com/office/drawing/2014/chart" uri="{C3380CC4-5D6E-409C-BE32-E72D297353CC}">
              <c16:uniqueId val="{00000000-4C11-4650-B0ED-83934329EAD8}"/>
            </c:ext>
          </c:extLst>
        </c:ser>
        <c:dLbls>
          <c:showLegendKey val="0"/>
          <c:showVal val="0"/>
          <c:showCatName val="0"/>
          <c:showSerName val="0"/>
          <c:showPercent val="0"/>
          <c:showBubbleSize val="0"/>
        </c:dLbls>
        <c:gapWidth val="150"/>
        <c:axId val="239769088"/>
        <c:axId val="239770624"/>
      </c:barChart>
      <c:catAx>
        <c:axId val="239769088"/>
        <c:scaling>
          <c:orientation val="minMax"/>
        </c:scaling>
        <c:delete val="0"/>
        <c:axPos val="l"/>
        <c:numFmt formatCode="General" sourceLinked="1"/>
        <c:majorTickMark val="none"/>
        <c:minorTickMark val="none"/>
        <c:tickLblPos val="nextTo"/>
        <c:txPr>
          <a:bodyPr/>
          <a:lstStyle/>
          <a:p>
            <a:pPr>
              <a:defRPr sz="900"/>
            </a:pPr>
            <a:endParaRPr lang="cs-CZ"/>
          </a:p>
        </c:txPr>
        <c:crossAx val="239770624"/>
        <c:crosses val="autoZero"/>
        <c:auto val="1"/>
        <c:lblAlgn val="ctr"/>
        <c:lblOffset val="100"/>
        <c:noMultiLvlLbl val="0"/>
      </c:catAx>
      <c:valAx>
        <c:axId val="239770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769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AFD1-42E3-A09A-2EB65BD5C696}"/>
              </c:ext>
            </c:extLst>
          </c:dPt>
          <c:cat>
            <c:numRef>
              <c:f>'14.4'!$J$19:$J$26</c:f>
              <c:numCache>
                <c:formatCode>General</c:formatCode>
                <c:ptCount val="8"/>
              </c:numCache>
            </c:numRef>
          </c:cat>
          <c:val>
            <c:numRef>
              <c:f>'14.4'!$K$19:$K$26</c:f>
              <c:numCache>
                <c:formatCode>General</c:formatCode>
                <c:ptCount val="8"/>
              </c:numCache>
            </c:numRef>
          </c:val>
          <c:extLst>
            <c:ext xmlns:c16="http://schemas.microsoft.com/office/drawing/2014/chart" uri="{C3380CC4-5D6E-409C-BE32-E72D297353CC}">
              <c16:uniqueId val="{00000002-AFD1-42E3-A09A-2EB65BD5C69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extLst>
            <c:ext xmlns:c16="http://schemas.microsoft.com/office/drawing/2014/chart" uri="{C3380CC4-5D6E-409C-BE32-E72D297353CC}">
              <c16:uniqueId val="{00000000-9D38-4C24-8E59-BCB619006B43}"/>
            </c:ext>
          </c:extLst>
        </c:ser>
        <c:dLbls>
          <c:showLegendKey val="0"/>
          <c:showVal val="0"/>
          <c:showCatName val="0"/>
          <c:showSerName val="0"/>
          <c:showPercent val="0"/>
          <c:showBubbleSize val="0"/>
        </c:dLbls>
        <c:gapWidth val="150"/>
        <c:axId val="239521152"/>
        <c:axId val="239535232"/>
      </c:barChart>
      <c:catAx>
        <c:axId val="239521152"/>
        <c:scaling>
          <c:orientation val="maxMin"/>
        </c:scaling>
        <c:delete val="0"/>
        <c:axPos val="l"/>
        <c:numFmt formatCode="0.0" sourceLinked="1"/>
        <c:majorTickMark val="none"/>
        <c:minorTickMark val="none"/>
        <c:tickLblPos val="nextTo"/>
        <c:txPr>
          <a:bodyPr/>
          <a:lstStyle/>
          <a:p>
            <a:pPr>
              <a:defRPr sz="900"/>
            </a:pPr>
            <a:endParaRPr lang="cs-CZ"/>
          </a:p>
        </c:txPr>
        <c:crossAx val="239535232"/>
        <c:crosses val="autoZero"/>
        <c:auto val="1"/>
        <c:lblAlgn val="ctr"/>
        <c:lblOffset val="100"/>
        <c:noMultiLvlLbl val="0"/>
      </c:catAx>
      <c:valAx>
        <c:axId val="2395352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952115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extLst>
            <c:ext xmlns:c16="http://schemas.microsoft.com/office/drawing/2014/chart" uri="{C3380CC4-5D6E-409C-BE32-E72D297353CC}">
              <c16:uniqueId val="{00000000-6E11-4256-AABF-09B2A48053F5}"/>
            </c:ext>
          </c:extLst>
        </c:ser>
        <c:dLbls>
          <c:showLegendKey val="0"/>
          <c:showVal val="0"/>
          <c:showCatName val="0"/>
          <c:showSerName val="0"/>
          <c:showPercent val="0"/>
          <c:showBubbleSize val="0"/>
        </c:dLbls>
        <c:gapWidth val="150"/>
        <c:axId val="239551616"/>
        <c:axId val="239553152"/>
      </c:barChart>
      <c:catAx>
        <c:axId val="239551616"/>
        <c:scaling>
          <c:orientation val="minMax"/>
        </c:scaling>
        <c:delete val="0"/>
        <c:axPos val="l"/>
        <c:numFmt formatCode="General" sourceLinked="1"/>
        <c:majorTickMark val="none"/>
        <c:minorTickMark val="none"/>
        <c:tickLblPos val="nextTo"/>
        <c:txPr>
          <a:bodyPr/>
          <a:lstStyle/>
          <a:p>
            <a:pPr>
              <a:defRPr sz="900"/>
            </a:pPr>
            <a:endParaRPr lang="cs-CZ"/>
          </a:p>
        </c:txPr>
        <c:crossAx val="239553152"/>
        <c:crosses val="autoZero"/>
        <c:auto val="1"/>
        <c:lblAlgn val="ctr"/>
        <c:lblOffset val="100"/>
        <c:noMultiLvlLbl val="0"/>
      </c:catAx>
      <c:valAx>
        <c:axId val="2395531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5516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#,##0.0</c:formatCode>
                <c:ptCount val="3"/>
              </c:numCache>
            </c:numRef>
          </c:val>
          <c:extLst>
            <c:ext xmlns:c16="http://schemas.microsoft.com/office/drawing/2014/chart" uri="{C3380CC4-5D6E-409C-BE32-E72D297353CC}">
              <c16:uniqueId val="{00000000-ED0F-482C-A2BD-14FF18E13774}"/>
            </c:ext>
          </c:extLst>
        </c:ser>
        <c:ser>
          <c:idx val="1"/>
          <c:order val="1"/>
          <c:tx>
            <c:strRef>
              <c:f>'14.4'!$J$32</c:f>
              <c:strCache>
                <c:ptCount val="1"/>
              </c:strCache>
            </c:strRef>
          </c:tx>
          <c:invertIfNegative val="0"/>
          <c:cat>
            <c:numRef>
              <c:f>'14.4'!$K$30:$M$30</c:f>
              <c:numCache>
                <c:formatCode>General</c:formatCode>
                <c:ptCount val="3"/>
              </c:numCache>
            </c:numRef>
          </c:cat>
          <c:val>
            <c:numRef>
              <c:f>'14.4'!$K$32:$M$32</c:f>
              <c:numCache>
                <c:formatCode>#,##0.0</c:formatCode>
                <c:ptCount val="3"/>
              </c:numCache>
            </c:numRef>
          </c:val>
          <c:extLst>
            <c:ext xmlns:c16="http://schemas.microsoft.com/office/drawing/2014/chart" uri="{C3380CC4-5D6E-409C-BE32-E72D297353CC}">
              <c16:uniqueId val="{00000001-ED0F-482C-A2BD-14FF18E13774}"/>
            </c:ext>
          </c:extLst>
        </c:ser>
        <c:ser>
          <c:idx val="2"/>
          <c:order val="2"/>
          <c:tx>
            <c:strRef>
              <c:f>'14.4'!$J$33</c:f>
              <c:strCache>
                <c:ptCount val="1"/>
              </c:strCache>
            </c:strRef>
          </c:tx>
          <c:invertIfNegative val="0"/>
          <c:cat>
            <c:numRef>
              <c:f>'14.4'!$K$30:$M$30</c:f>
              <c:numCache>
                <c:formatCode>General</c:formatCode>
                <c:ptCount val="3"/>
              </c:numCache>
            </c:numRef>
          </c:cat>
          <c:val>
            <c:numRef>
              <c:f>'14.4'!$K$33:$M$33</c:f>
              <c:numCache>
                <c:formatCode>#,##0.0</c:formatCode>
                <c:ptCount val="3"/>
              </c:numCache>
            </c:numRef>
          </c:val>
          <c:extLst>
            <c:ext xmlns:c16="http://schemas.microsoft.com/office/drawing/2014/chart" uri="{C3380CC4-5D6E-409C-BE32-E72D297353CC}">
              <c16:uniqueId val="{00000002-ED0F-482C-A2BD-14FF18E13774}"/>
            </c:ext>
          </c:extLst>
        </c:ser>
        <c:ser>
          <c:idx val="3"/>
          <c:order val="3"/>
          <c:tx>
            <c:strRef>
              <c:f>'14.4'!$J$34</c:f>
              <c:strCache>
                <c:ptCount val="1"/>
              </c:strCache>
            </c:strRef>
          </c:tx>
          <c:invertIfNegative val="0"/>
          <c:cat>
            <c:numRef>
              <c:f>'14.4'!$K$30:$M$30</c:f>
              <c:numCache>
                <c:formatCode>General</c:formatCode>
                <c:ptCount val="3"/>
              </c:numCache>
            </c:numRef>
          </c:cat>
          <c:val>
            <c:numRef>
              <c:f>'14.4'!$K$34:$M$34</c:f>
              <c:numCache>
                <c:formatCode>#,##0.0</c:formatCode>
                <c:ptCount val="3"/>
              </c:numCache>
            </c:numRef>
          </c:val>
          <c:extLst>
            <c:ext xmlns:c16="http://schemas.microsoft.com/office/drawing/2014/chart" uri="{C3380CC4-5D6E-409C-BE32-E72D297353CC}">
              <c16:uniqueId val="{00000003-ED0F-482C-A2BD-14FF18E13774}"/>
            </c:ext>
          </c:extLst>
        </c:ser>
        <c:ser>
          <c:idx val="4"/>
          <c:order val="4"/>
          <c:tx>
            <c:strRef>
              <c:f>'14.4'!$J$35</c:f>
              <c:strCache>
                <c:ptCount val="1"/>
              </c:strCache>
            </c:strRef>
          </c:tx>
          <c:invertIfNegative val="0"/>
          <c:cat>
            <c:numRef>
              <c:f>'14.4'!$K$30:$M$30</c:f>
              <c:numCache>
                <c:formatCode>General</c:formatCode>
                <c:ptCount val="3"/>
              </c:numCache>
            </c:numRef>
          </c:cat>
          <c:val>
            <c:numRef>
              <c:f>'14.4'!$K$35:$M$35</c:f>
              <c:numCache>
                <c:formatCode>#,##0.0</c:formatCode>
                <c:ptCount val="3"/>
              </c:numCache>
            </c:numRef>
          </c:val>
          <c:extLst>
            <c:ext xmlns:c16="http://schemas.microsoft.com/office/drawing/2014/chart" uri="{C3380CC4-5D6E-409C-BE32-E72D297353CC}">
              <c16:uniqueId val="{00000004-ED0F-482C-A2BD-14FF18E13774}"/>
            </c:ext>
          </c:extLst>
        </c:ser>
        <c:ser>
          <c:idx val="5"/>
          <c:order val="5"/>
          <c:tx>
            <c:strRef>
              <c:f>'14.4'!$J$36</c:f>
              <c:strCache>
                <c:ptCount val="1"/>
              </c:strCache>
            </c:strRef>
          </c:tx>
          <c:invertIfNegative val="0"/>
          <c:cat>
            <c:numRef>
              <c:f>'14.4'!$K$30:$M$30</c:f>
              <c:numCache>
                <c:formatCode>General</c:formatCode>
                <c:ptCount val="3"/>
              </c:numCache>
            </c:numRef>
          </c:cat>
          <c:val>
            <c:numRef>
              <c:f>'14.4'!$K$36:$M$36</c:f>
              <c:numCache>
                <c:formatCode>#,##0.0</c:formatCode>
                <c:ptCount val="3"/>
              </c:numCache>
            </c:numRef>
          </c:val>
          <c:extLst>
            <c:ext xmlns:c16="http://schemas.microsoft.com/office/drawing/2014/chart" uri="{C3380CC4-5D6E-409C-BE32-E72D297353CC}">
              <c16:uniqueId val="{00000005-ED0F-482C-A2BD-14FF18E13774}"/>
            </c:ext>
          </c:extLst>
        </c:ser>
        <c:ser>
          <c:idx val="6"/>
          <c:order val="6"/>
          <c:tx>
            <c:strRef>
              <c:f>'14.4'!$J$37</c:f>
              <c:strCache>
                <c:ptCount val="1"/>
              </c:strCache>
            </c:strRef>
          </c:tx>
          <c:invertIfNegative val="0"/>
          <c:cat>
            <c:numRef>
              <c:f>'14.4'!$K$30:$M$30</c:f>
              <c:numCache>
                <c:formatCode>General</c:formatCode>
                <c:ptCount val="3"/>
              </c:numCache>
            </c:numRef>
          </c:cat>
          <c:val>
            <c:numRef>
              <c:f>'14.4'!$K$37:$M$37</c:f>
              <c:numCache>
                <c:formatCode>#,##0.0</c:formatCode>
                <c:ptCount val="3"/>
              </c:numCache>
            </c:numRef>
          </c:val>
          <c:extLst>
            <c:ext xmlns:c16="http://schemas.microsoft.com/office/drawing/2014/chart" uri="{C3380CC4-5D6E-409C-BE32-E72D297353CC}">
              <c16:uniqueId val="{00000006-ED0F-482C-A2BD-14FF18E13774}"/>
            </c:ext>
          </c:extLst>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#,##0.0</c:formatCode>
                <c:ptCount val="3"/>
              </c:numCache>
            </c:numRef>
          </c:val>
          <c:extLst>
            <c:ext xmlns:c16="http://schemas.microsoft.com/office/drawing/2014/chart" uri="{C3380CC4-5D6E-409C-BE32-E72D297353CC}">
              <c16:uniqueId val="{00000007-ED0F-482C-A2BD-14FF18E13774}"/>
            </c:ext>
          </c:extLst>
        </c:ser>
        <c:dLbls>
          <c:showLegendKey val="0"/>
          <c:showVal val="0"/>
          <c:showCatName val="0"/>
          <c:showSerName val="0"/>
          <c:showPercent val="0"/>
          <c:showBubbleSize val="0"/>
        </c:dLbls>
        <c:gapWidth val="150"/>
        <c:overlap val="100"/>
        <c:axId val="239619072"/>
        <c:axId val="239629056"/>
      </c:barChart>
      <c:catAx>
        <c:axId val="239619072"/>
        <c:scaling>
          <c:orientation val="minMax"/>
        </c:scaling>
        <c:delete val="0"/>
        <c:axPos val="b"/>
        <c:numFmt formatCode="General" sourceLinked="1"/>
        <c:majorTickMark val="none"/>
        <c:minorTickMark val="none"/>
        <c:tickLblPos val="nextTo"/>
        <c:txPr>
          <a:bodyPr/>
          <a:lstStyle/>
          <a:p>
            <a:pPr>
              <a:defRPr sz="900"/>
            </a:pPr>
            <a:endParaRPr lang="cs-CZ"/>
          </a:p>
        </c:txPr>
        <c:crossAx val="239629056"/>
        <c:crosses val="autoZero"/>
        <c:auto val="1"/>
        <c:lblAlgn val="ctr"/>
        <c:lblOffset val="100"/>
        <c:noMultiLvlLbl val="0"/>
      </c:catAx>
      <c:valAx>
        <c:axId val="23962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6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Podíl </a:t>
            </a:r>
            <a:r>
              <a:rPr lang="cs-CZ" sz="1000">
                <a:solidFill>
                  <a:schemeClr val="tx2"/>
                </a:solidFill>
              </a:rPr>
              <a:t>krajů ČR na výrobě tepla brutto</a:t>
            </a:r>
            <a:endParaRPr lang="en-US" sz="1000">
              <a:solidFill>
                <a:schemeClr val="tx2"/>
              </a:solidFill>
            </a:endParaRPr>
          </a:p>
        </c:rich>
      </c:tx>
      <c:layout>
        <c:manualLayout>
          <c:xMode val="edge"/>
          <c:yMode val="edge"/>
          <c:x val="1.8182001342337658E-2"/>
          <c:y val="6.3282122037282623E-3"/>
        </c:manualLayout>
      </c:layout>
      <c:overlay val="0"/>
      <c:spPr>
        <a:solidFill>
          <a:sysClr val="window" lastClr="FFFFFF"/>
        </a:solidFill>
      </c:spPr>
    </c:title>
    <c:autoTitleDeleted val="0"/>
    <c:plotArea>
      <c:layout/>
      <c:doughnutChart>
        <c:varyColors val="1"/>
        <c:ser>
          <c:idx val="0"/>
          <c:order val="0"/>
          <c:dPt>
            <c:idx val="0"/>
            <c:bubble3D val="0"/>
            <c:spPr>
              <a:solidFill>
                <a:schemeClr val="accent1"/>
              </a:solidFill>
            </c:spPr>
            <c:extLst>
              <c:ext xmlns:c16="http://schemas.microsoft.com/office/drawing/2014/chart" uri="{C3380CC4-5D6E-409C-BE32-E72D297353CC}">
                <c16:uniqueId val="{00000036-8D3F-49FF-99F5-84FA02CAA939}"/>
              </c:ext>
            </c:extLst>
          </c:dPt>
          <c:dPt>
            <c:idx val="1"/>
            <c:bubble3D val="0"/>
            <c:spPr>
              <a:solidFill>
                <a:schemeClr val="accent2"/>
              </a:solidFill>
            </c:spPr>
            <c:extLst>
              <c:ext xmlns:c16="http://schemas.microsoft.com/office/drawing/2014/chart" uri="{C3380CC4-5D6E-409C-BE32-E72D297353CC}">
                <c16:uniqueId val="{00000035-8D3F-49FF-99F5-84FA02CAA939}"/>
              </c:ext>
            </c:extLst>
          </c:dPt>
          <c:dPt>
            <c:idx val="2"/>
            <c:bubble3D val="0"/>
            <c:spPr>
              <a:solidFill>
                <a:schemeClr val="accent3"/>
              </a:solidFill>
            </c:spPr>
            <c:extLst>
              <c:ext xmlns:c16="http://schemas.microsoft.com/office/drawing/2014/chart" uri="{C3380CC4-5D6E-409C-BE32-E72D297353CC}">
                <c16:uniqueId val="{00000034-8D3F-49FF-99F5-84FA02CAA939}"/>
              </c:ext>
            </c:extLst>
          </c:dPt>
          <c:dPt>
            <c:idx val="3"/>
            <c:bubble3D val="0"/>
            <c:spPr>
              <a:solidFill>
                <a:schemeClr val="accent4"/>
              </a:solidFill>
            </c:spPr>
            <c:extLst>
              <c:ext xmlns:c16="http://schemas.microsoft.com/office/drawing/2014/chart" uri="{C3380CC4-5D6E-409C-BE32-E72D297353CC}">
                <c16:uniqueId val="{00000033-8D3F-49FF-99F5-84FA02CAA939}"/>
              </c:ext>
            </c:extLst>
          </c:dPt>
          <c:dPt>
            <c:idx val="4"/>
            <c:bubble3D val="0"/>
            <c:spPr>
              <a:solidFill>
                <a:schemeClr val="accent5"/>
              </a:solidFill>
            </c:spPr>
            <c:extLst>
              <c:ext xmlns:c16="http://schemas.microsoft.com/office/drawing/2014/chart" uri="{C3380CC4-5D6E-409C-BE32-E72D297353CC}">
                <c16:uniqueId val="{00000032-8D3F-49FF-99F5-84FA02CAA939}"/>
              </c:ext>
            </c:extLst>
          </c:dPt>
          <c:dPt>
            <c:idx val="5"/>
            <c:bubble3D val="0"/>
            <c:spPr>
              <a:solidFill>
                <a:schemeClr val="accent6"/>
              </a:solidFill>
            </c:spPr>
            <c:extLst>
              <c:ext xmlns:c16="http://schemas.microsoft.com/office/drawing/2014/chart" uri="{C3380CC4-5D6E-409C-BE32-E72D297353CC}">
                <c16:uniqueId val="{00000000-70AB-453B-9F1F-CDB317E7DB5E}"/>
              </c:ext>
            </c:extLst>
          </c:dPt>
          <c:dPt>
            <c:idx val="6"/>
            <c:bubble3D val="0"/>
            <c:spPr>
              <a:solidFill>
                <a:srgbClr val="F0948F"/>
              </a:solidFill>
            </c:spPr>
            <c:extLst>
              <c:ext xmlns:c16="http://schemas.microsoft.com/office/drawing/2014/chart" uri="{C3380CC4-5D6E-409C-BE32-E72D297353CC}">
                <c16:uniqueId val="{00000031-8D3F-49FF-99F5-84FA02CAA939}"/>
              </c:ext>
            </c:extLst>
          </c:dPt>
          <c:dPt>
            <c:idx val="7"/>
            <c:bubble3D val="0"/>
            <c:spPr>
              <a:solidFill>
                <a:srgbClr val="F7C9C7"/>
              </a:solidFill>
            </c:spPr>
            <c:extLst>
              <c:ext xmlns:c16="http://schemas.microsoft.com/office/drawing/2014/chart" uri="{C3380CC4-5D6E-409C-BE32-E72D297353CC}">
                <c16:uniqueId val="{00000001-70AB-453B-9F1F-CDB317E7DB5E}"/>
              </c:ext>
            </c:extLst>
          </c:dPt>
          <c:dPt>
            <c:idx val="8"/>
            <c:bubble3D val="0"/>
            <c:spPr>
              <a:solidFill>
                <a:schemeClr val="tx1"/>
              </a:solidFill>
            </c:spPr>
            <c:extLst>
              <c:ext xmlns:c16="http://schemas.microsoft.com/office/drawing/2014/chart" uri="{C3380CC4-5D6E-409C-BE32-E72D297353CC}">
                <c16:uniqueId val="{00000002-A88C-417D-8E14-13190C6E193A}"/>
              </c:ext>
            </c:extLst>
          </c:dPt>
          <c:dPt>
            <c:idx val="9"/>
            <c:bubble3D val="0"/>
            <c:spPr>
              <a:solidFill>
                <a:srgbClr val="646363"/>
              </a:solidFill>
            </c:spPr>
            <c:extLst>
              <c:ext xmlns:c16="http://schemas.microsoft.com/office/drawing/2014/chart" uri="{C3380CC4-5D6E-409C-BE32-E72D297353CC}">
                <c16:uniqueId val="{00000030-8D3F-49FF-99F5-84FA02CAA939}"/>
              </c:ext>
            </c:extLst>
          </c:dPt>
          <c:dPt>
            <c:idx val="10"/>
            <c:bubble3D val="0"/>
            <c:spPr>
              <a:solidFill>
                <a:srgbClr val="9D9D9C"/>
              </a:solidFill>
            </c:spPr>
            <c:extLst>
              <c:ext xmlns:c16="http://schemas.microsoft.com/office/drawing/2014/chart" uri="{C3380CC4-5D6E-409C-BE32-E72D297353CC}">
                <c16:uniqueId val="{0000002F-8D3F-49FF-99F5-84FA02CAA939}"/>
              </c:ext>
            </c:extLst>
          </c:dPt>
          <c:dPt>
            <c:idx val="11"/>
            <c:bubble3D val="0"/>
            <c:spPr>
              <a:solidFill>
                <a:srgbClr val="D0D0D0"/>
              </a:solidFill>
            </c:spPr>
            <c:extLst>
              <c:ext xmlns:c16="http://schemas.microsoft.com/office/drawing/2014/chart" uri="{C3380CC4-5D6E-409C-BE32-E72D297353CC}">
                <c16:uniqueId val="{0000002E-8D3F-49FF-99F5-84FA02CAA939}"/>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2D-8D3F-49FF-99F5-84FA02CAA939}"/>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2C-8D3F-49FF-99F5-84FA02CAA939}"/>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A88C-417D-8E14-13190C6E193A}"/>
                </c:ext>
              </c:extLst>
            </c:dLbl>
            <c:dLbl>
              <c:idx val="12"/>
              <c:numFmt formatCode="0%" sourceLinked="0"/>
              <c:spPr>
                <a:solidFill>
                  <a:schemeClr val="bg1"/>
                </a:solidFill>
                <a:ln>
                  <a:noFill/>
                </a:ln>
                <a:effectLst/>
              </c:spPr>
              <c:txPr>
                <a:bodyPr/>
                <a:lstStyle/>
                <a:p>
                  <a:pPr>
                    <a:defRPr sz="900">
                      <a:solidFill>
                        <a:schemeClr val="tx2"/>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D-8D3F-49FF-99F5-84FA02CAA939}"/>
                </c:ext>
              </c:extLst>
            </c:dLbl>
            <c:dLbl>
              <c:idx val="13"/>
              <c:numFmt formatCode="0%" sourceLinked="0"/>
              <c:spPr>
                <a:solidFill>
                  <a:schemeClr val="bg1"/>
                </a:solidFill>
                <a:ln>
                  <a:noFill/>
                </a:ln>
                <a:effectLst/>
              </c:spPr>
              <c:txPr>
                <a:bodyPr/>
                <a:lstStyle/>
                <a:p>
                  <a:pPr>
                    <a:defRPr sz="900">
                      <a:solidFill>
                        <a:schemeClr val="tx2"/>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C-8D3F-49FF-99F5-84FA02CAA939}"/>
                </c:ext>
              </c:extLst>
            </c:dLbl>
            <c:numFmt formatCode="0%" sourceLinked="0"/>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#,##0.0</c:formatCode>
                <c:ptCount val="14"/>
                <c:pt idx="0">
                  <c:v>1593.1126159999999</c:v>
                </c:pt>
                <c:pt idx="1">
                  <c:v>2426.0109479999996</c:v>
                </c:pt>
                <c:pt idx="2">
                  <c:v>2436.3890990000004</c:v>
                </c:pt>
                <c:pt idx="3">
                  <c:v>3062.0650170000004</c:v>
                </c:pt>
                <c:pt idx="4">
                  <c:v>1193.5821279999998</c:v>
                </c:pt>
                <c:pt idx="5">
                  <c:v>1448.57275</c:v>
                </c:pt>
                <c:pt idx="6">
                  <c:v>833.32431271891187</c:v>
                </c:pt>
                <c:pt idx="7">
                  <c:v>8909.351781000003</c:v>
                </c:pt>
                <c:pt idx="8">
                  <c:v>1988.5627910000003</c:v>
                </c:pt>
                <c:pt idx="9">
                  <c:v>2292.2988030000001</c:v>
                </c:pt>
                <c:pt idx="10">
                  <c:v>1962.0078670000007</c:v>
                </c:pt>
                <c:pt idx="11">
                  <c:v>8488.1933924902187</c:v>
                </c:pt>
                <c:pt idx="12">
                  <c:v>8854.3842420000001</c:v>
                </c:pt>
                <c:pt idx="13">
                  <c:v>2195.3571069999998</c:v>
                </c:pt>
              </c:numCache>
            </c:numRef>
          </c:val>
          <c:extLst>
            <c:ext xmlns:c16="http://schemas.microsoft.com/office/drawing/2014/chart" uri="{C3380CC4-5D6E-409C-BE32-E72D297353CC}">
              <c16:uniqueId val="{00000003-70AB-453B-9F1F-CDB317E7DB5E}"/>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extLst>
            <c:ext xmlns:c16="http://schemas.microsoft.com/office/drawing/2014/chart" uri="{C3380CC4-5D6E-409C-BE32-E72D297353CC}">
              <c16:uniqueId val="{00000000-2032-4E01-8319-2100C72CEC2F}"/>
            </c:ext>
          </c:extLst>
        </c:ser>
        <c:dLbls>
          <c:showLegendKey val="0"/>
          <c:showVal val="0"/>
          <c:showCatName val="0"/>
          <c:showSerName val="0"/>
          <c:showPercent val="0"/>
          <c:showBubbleSize val="0"/>
        </c:dLbls>
        <c:gapWidth val="150"/>
        <c:axId val="239646208"/>
        <c:axId val="239647744"/>
      </c:barChart>
      <c:catAx>
        <c:axId val="239646208"/>
        <c:scaling>
          <c:orientation val="minMax"/>
        </c:scaling>
        <c:delete val="0"/>
        <c:axPos val="l"/>
        <c:numFmt formatCode="General" sourceLinked="1"/>
        <c:majorTickMark val="none"/>
        <c:minorTickMark val="none"/>
        <c:tickLblPos val="nextTo"/>
        <c:txPr>
          <a:bodyPr/>
          <a:lstStyle/>
          <a:p>
            <a:pPr>
              <a:defRPr sz="900"/>
            </a:pPr>
            <a:endParaRPr lang="cs-CZ"/>
          </a:p>
        </c:txPr>
        <c:crossAx val="239647744"/>
        <c:crosses val="autoZero"/>
        <c:auto val="1"/>
        <c:lblAlgn val="ctr"/>
        <c:lblOffset val="100"/>
        <c:noMultiLvlLbl val="0"/>
      </c:catAx>
      <c:valAx>
        <c:axId val="2396477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462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D01-4341-8E84-E98C8EC07ADE}"/>
              </c:ext>
            </c:extLst>
          </c:dPt>
          <c:cat>
            <c:numRef>
              <c:f>'14.5'!$J$19:$J$26</c:f>
              <c:numCache>
                <c:formatCode>General</c:formatCode>
                <c:ptCount val="8"/>
              </c:numCache>
            </c:numRef>
          </c:cat>
          <c:val>
            <c:numRef>
              <c:f>'14.5'!$K$19:$K$26</c:f>
              <c:numCache>
                <c:formatCode>General</c:formatCode>
                <c:ptCount val="8"/>
              </c:numCache>
            </c:numRef>
          </c:val>
          <c:extLst>
            <c:ext xmlns:c16="http://schemas.microsoft.com/office/drawing/2014/chart" uri="{C3380CC4-5D6E-409C-BE32-E72D297353CC}">
              <c16:uniqueId val="{00000002-DD01-4341-8E84-E98C8EC07ADE}"/>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extLst>
            <c:ext xmlns:c16="http://schemas.microsoft.com/office/drawing/2014/chart" uri="{C3380CC4-5D6E-409C-BE32-E72D297353CC}">
              <c16:uniqueId val="{00000000-CC2F-4213-A774-7C0A38C6592C}"/>
            </c:ext>
          </c:extLst>
        </c:ser>
        <c:dLbls>
          <c:showLegendKey val="0"/>
          <c:showVal val="0"/>
          <c:showCatName val="0"/>
          <c:showSerName val="0"/>
          <c:showPercent val="0"/>
          <c:showBubbleSize val="0"/>
        </c:dLbls>
        <c:gapWidth val="150"/>
        <c:axId val="226074624"/>
        <c:axId val="226076160"/>
      </c:barChart>
      <c:catAx>
        <c:axId val="226074624"/>
        <c:scaling>
          <c:orientation val="maxMin"/>
        </c:scaling>
        <c:delete val="0"/>
        <c:axPos val="l"/>
        <c:numFmt formatCode="0.0" sourceLinked="1"/>
        <c:majorTickMark val="none"/>
        <c:minorTickMark val="none"/>
        <c:tickLblPos val="nextTo"/>
        <c:txPr>
          <a:bodyPr/>
          <a:lstStyle/>
          <a:p>
            <a:pPr>
              <a:defRPr sz="900"/>
            </a:pPr>
            <a:endParaRPr lang="cs-CZ"/>
          </a:p>
        </c:txPr>
        <c:crossAx val="226076160"/>
        <c:crosses val="autoZero"/>
        <c:auto val="1"/>
        <c:lblAlgn val="ctr"/>
        <c:lblOffset val="100"/>
        <c:noMultiLvlLbl val="0"/>
      </c:catAx>
      <c:valAx>
        <c:axId val="22607616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260746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extLst>
            <c:ext xmlns:c16="http://schemas.microsoft.com/office/drawing/2014/chart" uri="{C3380CC4-5D6E-409C-BE32-E72D297353CC}">
              <c16:uniqueId val="{00000000-73DD-4BC7-8B22-ECCF7DFC7F6C}"/>
            </c:ext>
          </c:extLst>
        </c:ser>
        <c:dLbls>
          <c:showLegendKey val="0"/>
          <c:showVal val="0"/>
          <c:showCatName val="0"/>
          <c:showSerName val="0"/>
          <c:showPercent val="0"/>
          <c:showBubbleSize val="0"/>
        </c:dLbls>
        <c:gapWidth val="150"/>
        <c:axId val="239805952"/>
        <c:axId val="239807488"/>
      </c:barChart>
      <c:catAx>
        <c:axId val="239805952"/>
        <c:scaling>
          <c:orientation val="minMax"/>
        </c:scaling>
        <c:delete val="0"/>
        <c:axPos val="l"/>
        <c:numFmt formatCode="General" sourceLinked="1"/>
        <c:majorTickMark val="none"/>
        <c:minorTickMark val="none"/>
        <c:tickLblPos val="nextTo"/>
        <c:txPr>
          <a:bodyPr/>
          <a:lstStyle/>
          <a:p>
            <a:pPr>
              <a:defRPr sz="900"/>
            </a:pPr>
            <a:endParaRPr lang="cs-CZ"/>
          </a:p>
        </c:txPr>
        <c:crossAx val="239807488"/>
        <c:crosses val="autoZero"/>
        <c:auto val="1"/>
        <c:lblAlgn val="ctr"/>
        <c:lblOffset val="100"/>
        <c:noMultiLvlLbl val="0"/>
      </c:catAx>
      <c:valAx>
        <c:axId val="2398074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8059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#,##0.0</c:formatCode>
                <c:ptCount val="3"/>
              </c:numCache>
            </c:numRef>
          </c:val>
          <c:extLst>
            <c:ext xmlns:c16="http://schemas.microsoft.com/office/drawing/2014/chart" uri="{C3380CC4-5D6E-409C-BE32-E72D297353CC}">
              <c16:uniqueId val="{00000000-2800-4D3B-A173-467E32C29FDD}"/>
            </c:ext>
          </c:extLst>
        </c:ser>
        <c:ser>
          <c:idx val="1"/>
          <c:order val="1"/>
          <c:tx>
            <c:strRef>
              <c:f>'14.5'!$J$32</c:f>
              <c:strCache>
                <c:ptCount val="1"/>
              </c:strCache>
            </c:strRef>
          </c:tx>
          <c:invertIfNegative val="0"/>
          <c:cat>
            <c:numRef>
              <c:f>'14.5'!$K$30:$M$30</c:f>
              <c:numCache>
                <c:formatCode>General</c:formatCode>
                <c:ptCount val="3"/>
              </c:numCache>
            </c:numRef>
          </c:cat>
          <c:val>
            <c:numRef>
              <c:f>'14.5'!$K$32:$M$32</c:f>
              <c:numCache>
                <c:formatCode>#,##0.0</c:formatCode>
                <c:ptCount val="3"/>
              </c:numCache>
            </c:numRef>
          </c:val>
          <c:extLst>
            <c:ext xmlns:c16="http://schemas.microsoft.com/office/drawing/2014/chart" uri="{C3380CC4-5D6E-409C-BE32-E72D297353CC}">
              <c16:uniqueId val="{00000001-2800-4D3B-A173-467E32C29FDD}"/>
            </c:ext>
          </c:extLst>
        </c:ser>
        <c:ser>
          <c:idx val="2"/>
          <c:order val="2"/>
          <c:tx>
            <c:strRef>
              <c:f>'14.5'!$J$33</c:f>
              <c:strCache>
                <c:ptCount val="1"/>
              </c:strCache>
            </c:strRef>
          </c:tx>
          <c:invertIfNegative val="0"/>
          <c:cat>
            <c:numRef>
              <c:f>'14.5'!$K$30:$M$30</c:f>
              <c:numCache>
                <c:formatCode>General</c:formatCode>
                <c:ptCount val="3"/>
              </c:numCache>
            </c:numRef>
          </c:cat>
          <c:val>
            <c:numRef>
              <c:f>'14.5'!$K$33:$M$33</c:f>
              <c:numCache>
                <c:formatCode>#,##0.0</c:formatCode>
                <c:ptCount val="3"/>
              </c:numCache>
            </c:numRef>
          </c:val>
          <c:extLst>
            <c:ext xmlns:c16="http://schemas.microsoft.com/office/drawing/2014/chart" uri="{C3380CC4-5D6E-409C-BE32-E72D297353CC}">
              <c16:uniqueId val="{00000002-2800-4D3B-A173-467E32C29FDD}"/>
            </c:ext>
          </c:extLst>
        </c:ser>
        <c:ser>
          <c:idx val="3"/>
          <c:order val="3"/>
          <c:tx>
            <c:strRef>
              <c:f>'14.5'!$J$34</c:f>
              <c:strCache>
                <c:ptCount val="1"/>
              </c:strCache>
            </c:strRef>
          </c:tx>
          <c:invertIfNegative val="0"/>
          <c:cat>
            <c:numRef>
              <c:f>'14.5'!$K$30:$M$30</c:f>
              <c:numCache>
                <c:formatCode>General</c:formatCode>
                <c:ptCount val="3"/>
              </c:numCache>
            </c:numRef>
          </c:cat>
          <c:val>
            <c:numRef>
              <c:f>'14.5'!$K$34:$M$34</c:f>
              <c:numCache>
                <c:formatCode>#,##0.0</c:formatCode>
                <c:ptCount val="3"/>
              </c:numCache>
            </c:numRef>
          </c:val>
          <c:extLst>
            <c:ext xmlns:c16="http://schemas.microsoft.com/office/drawing/2014/chart" uri="{C3380CC4-5D6E-409C-BE32-E72D297353CC}">
              <c16:uniqueId val="{00000003-2800-4D3B-A173-467E32C29FDD}"/>
            </c:ext>
          </c:extLst>
        </c:ser>
        <c:ser>
          <c:idx val="4"/>
          <c:order val="4"/>
          <c:tx>
            <c:strRef>
              <c:f>'14.5'!$J$35</c:f>
              <c:strCache>
                <c:ptCount val="1"/>
              </c:strCache>
            </c:strRef>
          </c:tx>
          <c:invertIfNegative val="0"/>
          <c:cat>
            <c:numRef>
              <c:f>'14.5'!$K$30:$M$30</c:f>
              <c:numCache>
                <c:formatCode>General</c:formatCode>
                <c:ptCount val="3"/>
              </c:numCache>
            </c:numRef>
          </c:cat>
          <c:val>
            <c:numRef>
              <c:f>'14.5'!$K$35:$M$35</c:f>
              <c:numCache>
                <c:formatCode>#,##0.0</c:formatCode>
                <c:ptCount val="3"/>
              </c:numCache>
            </c:numRef>
          </c:val>
          <c:extLst>
            <c:ext xmlns:c16="http://schemas.microsoft.com/office/drawing/2014/chart" uri="{C3380CC4-5D6E-409C-BE32-E72D297353CC}">
              <c16:uniqueId val="{00000004-2800-4D3B-A173-467E32C29FDD}"/>
            </c:ext>
          </c:extLst>
        </c:ser>
        <c:ser>
          <c:idx val="5"/>
          <c:order val="5"/>
          <c:tx>
            <c:strRef>
              <c:f>'14.5'!$J$36</c:f>
              <c:strCache>
                <c:ptCount val="1"/>
              </c:strCache>
            </c:strRef>
          </c:tx>
          <c:invertIfNegative val="0"/>
          <c:cat>
            <c:numRef>
              <c:f>'14.5'!$K$30:$M$30</c:f>
              <c:numCache>
                <c:formatCode>General</c:formatCode>
                <c:ptCount val="3"/>
              </c:numCache>
            </c:numRef>
          </c:cat>
          <c:val>
            <c:numRef>
              <c:f>'14.5'!$K$36:$M$36</c:f>
              <c:numCache>
                <c:formatCode>#,##0.0</c:formatCode>
                <c:ptCount val="3"/>
              </c:numCache>
            </c:numRef>
          </c:val>
          <c:extLst>
            <c:ext xmlns:c16="http://schemas.microsoft.com/office/drawing/2014/chart" uri="{C3380CC4-5D6E-409C-BE32-E72D297353CC}">
              <c16:uniqueId val="{00000005-2800-4D3B-A173-467E32C29FDD}"/>
            </c:ext>
          </c:extLst>
        </c:ser>
        <c:ser>
          <c:idx val="6"/>
          <c:order val="6"/>
          <c:tx>
            <c:strRef>
              <c:f>'14.5'!$J$37</c:f>
              <c:strCache>
                <c:ptCount val="1"/>
              </c:strCache>
            </c:strRef>
          </c:tx>
          <c:invertIfNegative val="0"/>
          <c:cat>
            <c:numRef>
              <c:f>'14.5'!$K$30:$M$30</c:f>
              <c:numCache>
                <c:formatCode>General</c:formatCode>
                <c:ptCount val="3"/>
              </c:numCache>
            </c:numRef>
          </c:cat>
          <c:val>
            <c:numRef>
              <c:f>'14.5'!$K$37:$M$37</c:f>
              <c:numCache>
                <c:formatCode>#,##0.0</c:formatCode>
                <c:ptCount val="3"/>
              </c:numCache>
            </c:numRef>
          </c:val>
          <c:extLst>
            <c:ext xmlns:c16="http://schemas.microsoft.com/office/drawing/2014/chart" uri="{C3380CC4-5D6E-409C-BE32-E72D297353CC}">
              <c16:uniqueId val="{00000006-2800-4D3B-A173-467E32C29FDD}"/>
            </c:ext>
          </c:extLst>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#,##0.0</c:formatCode>
                <c:ptCount val="3"/>
              </c:numCache>
            </c:numRef>
          </c:val>
          <c:extLst>
            <c:ext xmlns:c16="http://schemas.microsoft.com/office/drawing/2014/chart" uri="{C3380CC4-5D6E-409C-BE32-E72D297353CC}">
              <c16:uniqueId val="{00000007-2800-4D3B-A173-467E32C29FDD}"/>
            </c:ext>
          </c:extLst>
        </c:ser>
        <c:dLbls>
          <c:showLegendKey val="0"/>
          <c:showVal val="0"/>
          <c:showCatName val="0"/>
          <c:showSerName val="0"/>
          <c:showPercent val="0"/>
          <c:showBubbleSize val="0"/>
        </c:dLbls>
        <c:gapWidth val="150"/>
        <c:overlap val="100"/>
        <c:axId val="273173888"/>
        <c:axId val="273187968"/>
      </c:barChart>
      <c:catAx>
        <c:axId val="273173888"/>
        <c:scaling>
          <c:orientation val="minMax"/>
        </c:scaling>
        <c:delete val="0"/>
        <c:axPos val="b"/>
        <c:numFmt formatCode="General" sourceLinked="1"/>
        <c:majorTickMark val="none"/>
        <c:minorTickMark val="none"/>
        <c:tickLblPos val="nextTo"/>
        <c:txPr>
          <a:bodyPr/>
          <a:lstStyle/>
          <a:p>
            <a:pPr>
              <a:defRPr sz="900"/>
            </a:pPr>
            <a:endParaRPr lang="cs-CZ"/>
          </a:p>
        </c:txPr>
        <c:crossAx val="273187968"/>
        <c:crosses val="autoZero"/>
        <c:auto val="1"/>
        <c:lblAlgn val="ctr"/>
        <c:lblOffset val="100"/>
        <c:noMultiLvlLbl val="0"/>
      </c:catAx>
      <c:valAx>
        <c:axId val="273187968"/>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173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extLst>
            <c:ext xmlns:c16="http://schemas.microsoft.com/office/drawing/2014/chart" uri="{C3380CC4-5D6E-409C-BE32-E72D297353CC}">
              <c16:uniqueId val="{00000000-5C21-4B22-BD3E-2E05E53F6178}"/>
            </c:ext>
          </c:extLst>
        </c:ser>
        <c:dLbls>
          <c:showLegendKey val="0"/>
          <c:showVal val="0"/>
          <c:showCatName val="0"/>
          <c:showSerName val="0"/>
          <c:showPercent val="0"/>
          <c:showBubbleSize val="0"/>
        </c:dLbls>
        <c:gapWidth val="150"/>
        <c:axId val="273213312"/>
        <c:axId val="273214848"/>
      </c:barChart>
      <c:catAx>
        <c:axId val="273213312"/>
        <c:scaling>
          <c:orientation val="minMax"/>
        </c:scaling>
        <c:delete val="0"/>
        <c:axPos val="l"/>
        <c:numFmt formatCode="General" sourceLinked="1"/>
        <c:majorTickMark val="none"/>
        <c:minorTickMark val="none"/>
        <c:tickLblPos val="nextTo"/>
        <c:txPr>
          <a:bodyPr/>
          <a:lstStyle/>
          <a:p>
            <a:pPr>
              <a:defRPr sz="900"/>
            </a:pPr>
            <a:endParaRPr lang="cs-CZ"/>
          </a:p>
        </c:txPr>
        <c:crossAx val="273214848"/>
        <c:crosses val="autoZero"/>
        <c:auto val="1"/>
        <c:lblAlgn val="ctr"/>
        <c:lblOffset val="100"/>
        <c:noMultiLvlLbl val="0"/>
      </c:catAx>
      <c:valAx>
        <c:axId val="2732148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2133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121-47DF-A066-939F8AF5BEA4}"/>
              </c:ext>
            </c:extLst>
          </c:dPt>
          <c:cat>
            <c:numRef>
              <c:f>'14.6'!$J$19:$J$26</c:f>
              <c:numCache>
                <c:formatCode>General</c:formatCode>
                <c:ptCount val="8"/>
              </c:numCache>
            </c:numRef>
          </c:cat>
          <c:val>
            <c:numRef>
              <c:f>'14.6'!$K$19:$K$26</c:f>
              <c:numCache>
                <c:formatCode>General</c:formatCode>
                <c:ptCount val="8"/>
              </c:numCache>
            </c:numRef>
          </c:val>
          <c:extLst>
            <c:ext xmlns:c16="http://schemas.microsoft.com/office/drawing/2014/chart" uri="{C3380CC4-5D6E-409C-BE32-E72D297353CC}">
              <c16:uniqueId val="{00000002-1121-47DF-A066-939F8AF5BEA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extLst>
            <c:ext xmlns:c16="http://schemas.microsoft.com/office/drawing/2014/chart" uri="{C3380CC4-5D6E-409C-BE32-E72D297353CC}">
              <c16:uniqueId val="{00000000-9049-4F71-88B4-02D8FD815F57}"/>
            </c:ext>
          </c:extLst>
        </c:ser>
        <c:dLbls>
          <c:showLegendKey val="0"/>
          <c:showVal val="0"/>
          <c:showCatName val="0"/>
          <c:showSerName val="0"/>
          <c:showPercent val="0"/>
          <c:showBubbleSize val="0"/>
        </c:dLbls>
        <c:gapWidth val="150"/>
        <c:axId val="248643584"/>
        <c:axId val="248645120"/>
      </c:barChart>
      <c:catAx>
        <c:axId val="248643584"/>
        <c:scaling>
          <c:orientation val="maxMin"/>
        </c:scaling>
        <c:delete val="0"/>
        <c:axPos val="l"/>
        <c:numFmt formatCode="0.0" sourceLinked="1"/>
        <c:majorTickMark val="none"/>
        <c:minorTickMark val="none"/>
        <c:tickLblPos val="nextTo"/>
        <c:txPr>
          <a:bodyPr/>
          <a:lstStyle/>
          <a:p>
            <a:pPr>
              <a:defRPr sz="900"/>
            </a:pPr>
            <a:endParaRPr lang="cs-CZ"/>
          </a:p>
        </c:txPr>
        <c:crossAx val="248645120"/>
        <c:crosses val="autoZero"/>
        <c:auto val="1"/>
        <c:lblAlgn val="ctr"/>
        <c:lblOffset val="100"/>
        <c:noMultiLvlLbl val="0"/>
      </c:catAx>
      <c:valAx>
        <c:axId val="24864512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4864358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extLst>
            <c:ext xmlns:c16="http://schemas.microsoft.com/office/drawing/2014/chart" uri="{C3380CC4-5D6E-409C-BE32-E72D297353CC}">
              <c16:uniqueId val="{00000000-A4A7-4652-9AA5-5FA977427D6E}"/>
            </c:ext>
          </c:extLst>
        </c:ser>
        <c:dLbls>
          <c:showLegendKey val="0"/>
          <c:showVal val="0"/>
          <c:showCatName val="0"/>
          <c:showSerName val="0"/>
          <c:showPercent val="0"/>
          <c:showBubbleSize val="0"/>
        </c:dLbls>
        <c:gapWidth val="150"/>
        <c:axId val="248657408"/>
        <c:axId val="248658944"/>
      </c:barChart>
      <c:catAx>
        <c:axId val="248657408"/>
        <c:scaling>
          <c:orientation val="minMax"/>
        </c:scaling>
        <c:delete val="0"/>
        <c:axPos val="l"/>
        <c:numFmt formatCode="General" sourceLinked="1"/>
        <c:majorTickMark val="none"/>
        <c:minorTickMark val="none"/>
        <c:tickLblPos val="nextTo"/>
        <c:txPr>
          <a:bodyPr/>
          <a:lstStyle/>
          <a:p>
            <a:pPr>
              <a:defRPr sz="900"/>
            </a:pPr>
            <a:endParaRPr lang="cs-CZ"/>
          </a:p>
        </c:txPr>
        <c:crossAx val="248658944"/>
        <c:crosses val="autoZero"/>
        <c:auto val="1"/>
        <c:lblAlgn val="ctr"/>
        <c:lblOffset val="100"/>
        <c:noMultiLvlLbl val="0"/>
      </c:catAx>
      <c:valAx>
        <c:axId val="248658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48657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#,##0.0</c:formatCode>
                <c:ptCount val="3"/>
              </c:numCache>
            </c:numRef>
          </c:val>
          <c:extLst>
            <c:ext xmlns:c16="http://schemas.microsoft.com/office/drawing/2014/chart" uri="{C3380CC4-5D6E-409C-BE32-E72D297353CC}">
              <c16:uniqueId val="{00000000-1A14-45F6-84A2-7B3CE5193F8B}"/>
            </c:ext>
          </c:extLst>
        </c:ser>
        <c:ser>
          <c:idx val="1"/>
          <c:order val="1"/>
          <c:tx>
            <c:strRef>
              <c:f>'14.6'!$J$32</c:f>
              <c:strCache>
                <c:ptCount val="1"/>
              </c:strCache>
            </c:strRef>
          </c:tx>
          <c:invertIfNegative val="0"/>
          <c:cat>
            <c:numRef>
              <c:f>'14.6'!$K$30:$M$30</c:f>
              <c:numCache>
                <c:formatCode>General</c:formatCode>
                <c:ptCount val="3"/>
              </c:numCache>
            </c:numRef>
          </c:cat>
          <c:val>
            <c:numRef>
              <c:f>'14.6'!$K$32:$M$32</c:f>
              <c:numCache>
                <c:formatCode>#,##0.0</c:formatCode>
                <c:ptCount val="3"/>
              </c:numCache>
            </c:numRef>
          </c:val>
          <c:extLst>
            <c:ext xmlns:c16="http://schemas.microsoft.com/office/drawing/2014/chart" uri="{C3380CC4-5D6E-409C-BE32-E72D297353CC}">
              <c16:uniqueId val="{00000001-1A14-45F6-84A2-7B3CE5193F8B}"/>
            </c:ext>
          </c:extLst>
        </c:ser>
        <c:ser>
          <c:idx val="2"/>
          <c:order val="2"/>
          <c:tx>
            <c:strRef>
              <c:f>'14.6'!$J$33</c:f>
              <c:strCache>
                <c:ptCount val="1"/>
              </c:strCache>
            </c:strRef>
          </c:tx>
          <c:invertIfNegative val="0"/>
          <c:cat>
            <c:numRef>
              <c:f>'14.6'!$K$30:$M$30</c:f>
              <c:numCache>
                <c:formatCode>General</c:formatCode>
                <c:ptCount val="3"/>
              </c:numCache>
            </c:numRef>
          </c:cat>
          <c:val>
            <c:numRef>
              <c:f>'14.6'!$K$33:$M$33</c:f>
              <c:numCache>
                <c:formatCode>#,##0.0</c:formatCode>
                <c:ptCount val="3"/>
              </c:numCache>
            </c:numRef>
          </c:val>
          <c:extLst>
            <c:ext xmlns:c16="http://schemas.microsoft.com/office/drawing/2014/chart" uri="{C3380CC4-5D6E-409C-BE32-E72D297353CC}">
              <c16:uniqueId val="{00000002-1A14-45F6-84A2-7B3CE5193F8B}"/>
            </c:ext>
          </c:extLst>
        </c:ser>
        <c:ser>
          <c:idx val="3"/>
          <c:order val="3"/>
          <c:tx>
            <c:strRef>
              <c:f>'14.6'!$J$34</c:f>
              <c:strCache>
                <c:ptCount val="1"/>
              </c:strCache>
            </c:strRef>
          </c:tx>
          <c:invertIfNegative val="0"/>
          <c:cat>
            <c:numRef>
              <c:f>'14.6'!$K$30:$M$30</c:f>
              <c:numCache>
                <c:formatCode>General</c:formatCode>
                <c:ptCount val="3"/>
              </c:numCache>
            </c:numRef>
          </c:cat>
          <c:val>
            <c:numRef>
              <c:f>'14.6'!$K$34:$M$34</c:f>
              <c:numCache>
                <c:formatCode>#,##0.0</c:formatCode>
                <c:ptCount val="3"/>
              </c:numCache>
            </c:numRef>
          </c:val>
          <c:extLst>
            <c:ext xmlns:c16="http://schemas.microsoft.com/office/drawing/2014/chart" uri="{C3380CC4-5D6E-409C-BE32-E72D297353CC}">
              <c16:uniqueId val="{00000003-1A14-45F6-84A2-7B3CE5193F8B}"/>
            </c:ext>
          </c:extLst>
        </c:ser>
        <c:ser>
          <c:idx val="4"/>
          <c:order val="4"/>
          <c:tx>
            <c:strRef>
              <c:f>'14.6'!$J$35</c:f>
              <c:strCache>
                <c:ptCount val="1"/>
              </c:strCache>
            </c:strRef>
          </c:tx>
          <c:invertIfNegative val="0"/>
          <c:cat>
            <c:numRef>
              <c:f>'14.6'!$K$30:$M$30</c:f>
              <c:numCache>
                <c:formatCode>General</c:formatCode>
                <c:ptCount val="3"/>
              </c:numCache>
            </c:numRef>
          </c:cat>
          <c:val>
            <c:numRef>
              <c:f>'14.6'!$K$35:$M$35</c:f>
              <c:numCache>
                <c:formatCode>#,##0.0</c:formatCode>
                <c:ptCount val="3"/>
              </c:numCache>
            </c:numRef>
          </c:val>
          <c:extLst>
            <c:ext xmlns:c16="http://schemas.microsoft.com/office/drawing/2014/chart" uri="{C3380CC4-5D6E-409C-BE32-E72D297353CC}">
              <c16:uniqueId val="{00000004-1A14-45F6-84A2-7B3CE5193F8B}"/>
            </c:ext>
          </c:extLst>
        </c:ser>
        <c:ser>
          <c:idx val="5"/>
          <c:order val="5"/>
          <c:tx>
            <c:strRef>
              <c:f>'14.6'!$J$36</c:f>
              <c:strCache>
                <c:ptCount val="1"/>
              </c:strCache>
            </c:strRef>
          </c:tx>
          <c:invertIfNegative val="0"/>
          <c:cat>
            <c:numRef>
              <c:f>'14.6'!$K$30:$M$30</c:f>
              <c:numCache>
                <c:formatCode>General</c:formatCode>
                <c:ptCount val="3"/>
              </c:numCache>
            </c:numRef>
          </c:cat>
          <c:val>
            <c:numRef>
              <c:f>'14.6'!$K$36:$M$36</c:f>
              <c:numCache>
                <c:formatCode>#,##0.0</c:formatCode>
                <c:ptCount val="3"/>
              </c:numCache>
            </c:numRef>
          </c:val>
          <c:extLst>
            <c:ext xmlns:c16="http://schemas.microsoft.com/office/drawing/2014/chart" uri="{C3380CC4-5D6E-409C-BE32-E72D297353CC}">
              <c16:uniqueId val="{00000005-1A14-45F6-84A2-7B3CE5193F8B}"/>
            </c:ext>
          </c:extLst>
        </c:ser>
        <c:ser>
          <c:idx val="6"/>
          <c:order val="6"/>
          <c:tx>
            <c:strRef>
              <c:f>'14.6'!$J$37</c:f>
              <c:strCache>
                <c:ptCount val="1"/>
              </c:strCache>
            </c:strRef>
          </c:tx>
          <c:invertIfNegative val="0"/>
          <c:cat>
            <c:numRef>
              <c:f>'14.6'!$K$30:$M$30</c:f>
              <c:numCache>
                <c:formatCode>General</c:formatCode>
                <c:ptCount val="3"/>
              </c:numCache>
            </c:numRef>
          </c:cat>
          <c:val>
            <c:numRef>
              <c:f>'14.6'!$K$37:$M$37</c:f>
              <c:numCache>
                <c:formatCode>#,##0.0</c:formatCode>
                <c:ptCount val="3"/>
              </c:numCache>
            </c:numRef>
          </c:val>
          <c:extLst>
            <c:ext xmlns:c16="http://schemas.microsoft.com/office/drawing/2014/chart" uri="{C3380CC4-5D6E-409C-BE32-E72D297353CC}">
              <c16:uniqueId val="{00000006-1A14-45F6-84A2-7B3CE5193F8B}"/>
            </c:ext>
          </c:extLst>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#,##0.0</c:formatCode>
                <c:ptCount val="3"/>
              </c:numCache>
            </c:numRef>
          </c:val>
          <c:extLst>
            <c:ext xmlns:c16="http://schemas.microsoft.com/office/drawing/2014/chart" uri="{C3380CC4-5D6E-409C-BE32-E72D297353CC}">
              <c16:uniqueId val="{00000007-1A14-45F6-84A2-7B3CE5193F8B}"/>
            </c:ext>
          </c:extLst>
        </c:ser>
        <c:dLbls>
          <c:showLegendKey val="0"/>
          <c:showVal val="0"/>
          <c:showCatName val="0"/>
          <c:showSerName val="0"/>
          <c:showPercent val="0"/>
          <c:showBubbleSize val="0"/>
        </c:dLbls>
        <c:gapWidth val="150"/>
        <c:overlap val="100"/>
        <c:axId val="273509760"/>
        <c:axId val="273523840"/>
      </c:barChart>
      <c:catAx>
        <c:axId val="273509760"/>
        <c:scaling>
          <c:orientation val="minMax"/>
        </c:scaling>
        <c:delete val="0"/>
        <c:axPos val="b"/>
        <c:numFmt formatCode="General" sourceLinked="1"/>
        <c:majorTickMark val="none"/>
        <c:minorTickMark val="none"/>
        <c:tickLblPos val="nextTo"/>
        <c:txPr>
          <a:bodyPr/>
          <a:lstStyle/>
          <a:p>
            <a:pPr>
              <a:defRPr sz="900"/>
            </a:pPr>
            <a:endParaRPr lang="cs-CZ"/>
          </a:p>
        </c:txPr>
        <c:crossAx val="273523840"/>
        <c:crosses val="autoZero"/>
        <c:auto val="1"/>
        <c:lblAlgn val="ctr"/>
        <c:lblOffset val="100"/>
        <c:noMultiLvlLbl val="0"/>
      </c:catAx>
      <c:valAx>
        <c:axId val="2735238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73509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spPr>
            <a:solidFill>
              <a:schemeClr val="tx2"/>
            </a:solidFill>
          </c:spPr>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CBCC-4B95-985B-10F246F75AF3}"/>
            </c:ext>
          </c:extLst>
        </c:ser>
        <c:ser>
          <c:idx val="1"/>
          <c:order val="1"/>
          <c:tx>
            <c:strRef>
              <c:f>'4.2'!$O$8</c:f>
              <c:strCache>
                <c:ptCount val="1"/>
              </c:strCache>
            </c:strRef>
          </c:tx>
          <c:spPr>
            <a:solidFill>
              <a:schemeClr val="accent2"/>
            </a:solidFill>
          </c:spPr>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CBCC-4B95-985B-10F246F75AF3}"/>
            </c:ext>
          </c:extLst>
        </c:ser>
        <c:ser>
          <c:idx val="2"/>
          <c:order val="2"/>
          <c:tx>
            <c:strRef>
              <c:f>'4.2'!$O$9</c:f>
              <c:strCache>
                <c:ptCount val="1"/>
              </c:strCache>
            </c:strRef>
          </c:tx>
          <c:spPr>
            <a:solidFill>
              <a:schemeClr val="accent3"/>
            </a:solidFill>
          </c:spPr>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CBCC-4B95-985B-10F246F75AF3}"/>
            </c:ext>
          </c:extLst>
        </c:ser>
        <c:ser>
          <c:idx val="3"/>
          <c:order val="3"/>
          <c:tx>
            <c:strRef>
              <c:f>'4.2'!$O$10</c:f>
              <c:strCache>
                <c:ptCount val="1"/>
              </c:strCache>
            </c:strRef>
          </c:tx>
          <c:spPr>
            <a:solidFill>
              <a:schemeClr val="accent4"/>
            </a:solidFill>
          </c:spPr>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CBCC-4B95-985B-10F246F75AF3}"/>
            </c:ext>
          </c:extLst>
        </c:ser>
        <c:ser>
          <c:idx val="4"/>
          <c:order val="4"/>
          <c:tx>
            <c:strRef>
              <c:f>'4.2'!$O$11</c:f>
              <c:strCache>
                <c:ptCount val="1"/>
              </c:strCache>
            </c:strRef>
          </c:tx>
          <c:spPr>
            <a:solidFill>
              <a:schemeClr val="accent5"/>
            </a:solidFill>
          </c:spPr>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CBCC-4B95-985B-10F246F75AF3}"/>
            </c:ext>
          </c:extLst>
        </c:ser>
        <c:ser>
          <c:idx val="5"/>
          <c:order val="5"/>
          <c:tx>
            <c:strRef>
              <c:f>'4.2'!$O$12</c:f>
              <c:strCache>
                <c:ptCount val="1"/>
              </c:strCache>
            </c:strRef>
          </c:tx>
          <c:spPr>
            <a:solidFill>
              <a:schemeClr val="accent6"/>
            </a:solidFill>
          </c:spPr>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CBCC-4B95-985B-10F246F75AF3}"/>
            </c:ext>
          </c:extLst>
        </c:ser>
        <c:ser>
          <c:idx val="6"/>
          <c:order val="6"/>
          <c:tx>
            <c:strRef>
              <c:f>'4.2'!$O$13</c:f>
              <c:strCache>
                <c:ptCount val="1"/>
              </c:strCache>
            </c:strRef>
          </c:tx>
          <c:spPr>
            <a:solidFill>
              <a:srgbClr val="F0948F"/>
            </a:solidFill>
          </c:spPr>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CBCC-4B95-985B-10F246F75AF3}"/>
            </c:ext>
          </c:extLst>
        </c:ser>
        <c:ser>
          <c:idx val="7"/>
          <c:order val="7"/>
          <c:tx>
            <c:strRef>
              <c:f>'4.2'!$O$14</c:f>
              <c:strCache>
                <c:ptCount val="1"/>
              </c:strCache>
            </c:strRef>
          </c:tx>
          <c:spPr>
            <a:solidFill>
              <a:srgbClr val="F7C9C7"/>
            </a:solidFill>
          </c:spPr>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CBCC-4B95-985B-10F246F75AF3}"/>
            </c:ext>
          </c:extLst>
        </c:ser>
        <c:ser>
          <c:idx val="8"/>
          <c:order val="8"/>
          <c:tx>
            <c:strRef>
              <c:f>'4.2'!$O$15</c:f>
              <c:strCache>
                <c:ptCount val="1"/>
              </c:strCache>
            </c:strRef>
          </c:tx>
          <c:spPr>
            <a:solidFill>
              <a:schemeClr val="tx1"/>
            </a:solidFill>
          </c:spPr>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CBCC-4B95-985B-10F246F75AF3}"/>
            </c:ext>
          </c:extLst>
        </c:ser>
        <c:ser>
          <c:idx val="9"/>
          <c:order val="9"/>
          <c:tx>
            <c:strRef>
              <c:f>'4.2'!$O$16</c:f>
              <c:strCache>
                <c:ptCount val="1"/>
              </c:strCache>
            </c:strRef>
          </c:tx>
          <c:spPr>
            <a:solidFill>
              <a:srgbClr val="646363"/>
            </a:solidFill>
          </c:spPr>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CBCC-4B95-985B-10F246F75AF3}"/>
            </c:ext>
          </c:extLst>
        </c:ser>
        <c:ser>
          <c:idx val="10"/>
          <c:order val="10"/>
          <c:tx>
            <c:strRef>
              <c:f>'4.2'!$O$17</c:f>
              <c:strCache>
                <c:ptCount val="1"/>
              </c:strCache>
            </c:strRef>
          </c:tx>
          <c:spPr>
            <a:solidFill>
              <a:srgbClr val="9D9D9C"/>
            </a:solidFill>
          </c:spPr>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CBCC-4B95-985B-10F246F75AF3}"/>
            </c:ext>
          </c:extLst>
        </c:ser>
        <c:ser>
          <c:idx val="11"/>
          <c:order val="11"/>
          <c:tx>
            <c:strRef>
              <c:f>'4.2'!$O$18</c:f>
              <c:strCache>
                <c:ptCount val="1"/>
              </c:strCache>
            </c:strRef>
          </c:tx>
          <c:spPr>
            <a:solidFill>
              <a:srgbClr val="D0D0D0"/>
            </a:solidFill>
          </c:spPr>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CBCC-4B95-985B-10F246F75AF3}"/>
            </c:ext>
          </c:extLst>
        </c:ser>
        <c:ser>
          <c:idx val="12"/>
          <c:order val="12"/>
          <c:tx>
            <c:strRef>
              <c:f>'4.2'!$O$19</c:f>
              <c:strCache>
                <c:ptCount val="1"/>
              </c:strCache>
            </c:strRef>
          </c:tx>
          <c:spPr>
            <a:pattFill prst="ltUpDiag">
              <a:fgClr>
                <a:schemeClr val="tx2"/>
              </a:fgClr>
              <a:bgClr>
                <a:schemeClr val="bg1"/>
              </a:bgClr>
            </a:pattFill>
          </c:spPr>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CBCC-4B95-985B-10F246F75AF3}"/>
            </c:ext>
          </c:extLst>
        </c:ser>
        <c:ser>
          <c:idx val="13"/>
          <c:order val="13"/>
          <c:tx>
            <c:strRef>
              <c:f>'4.2'!$O$20</c:f>
              <c:strCache>
                <c:ptCount val="1"/>
              </c:strCache>
            </c:strRef>
          </c:tx>
          <c:spPr>
            <a:pattFill prst="ltUpDiag">
              <a:fgClr>
                <a:schemeClr val="accent5"/>
              </a:fgClr>
              <a:bgClr>
                <a:schemeClr val="bg1"/>
              </a:bgClr>
            </a:pattFill>
          </c:spPr>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CBCC-4B95-985B-10F246F75AF3}"/>
            </c:ext>
          </c:extLst>
        </c:ser>
        <c:dLbls>
          <c:showLegendKey val="0"/>
          <c:showVal val="0"/>
          <c:showCatName val="0"/>
          <c:showSerName val="0"/>
          <c:showPercent val="0"/>
          <c:showBubbleSize val="0"/>
        </c:dLbls>
        <c:gapWidth val="150"/>
        <c:axId val="225759232"/>
        <c:axId val="225760768"/>
      </c:barChart>
      <c:catAx>
        <c:axId val="225759232"/>
        <c:scaling>
          <c:orientation val="minMax"/>
        </c:scaling>
        <c:delete val="1"/>
        <c:axPos val="b"/>
        <c:numFmt formatCode="General" sourceLinked="1"/>
        <c:majorTickMark val="out"/>
        <c:minorTickMark val="none"/>
        <c:tickLblPos val="nextTo"/>
        <c:crossAx val="225760768"/>
        <c:crosses val="autoZero"/>
        <c:auto val="1"/>
        <c:lblAlgn val="ctr"/>
        <c:lblOffset val="100"/>
        <c:noMultiLvlLbl val="0"/>
      </c:catAx>
      <c:valAx>
        <c:axId val="225760768"/>
        <c:scaling>
          <c:orientation val="minMax"/>
        </c:scaling>
        <c:delete val="1"/>
        <c:axPos val="l"/>
        <c:numFmt formatCode="0.0%" sourceLinked="1"/>
        <c:majorTickMark val="out"/>
        <c:minorTickMark val="none"/>
        <c:tickLblPos val="nextTo"/>
        <c:crossAx val="225759232"/>
        <c:crosses val="autoZero"/>
        <c:crossBetween val="between"/>
      </c:valAx>
      <c:spPr>
        <a:noFill/>
      </c:spPr>
    </c:plotArea>
    <c:legend>
      <c:legendPos val="r"/>
      <c:layout>
        <c:manualLayout>
          <c:xMode val="edge"/>
          <c:yMode val="edge"/>
          <c:x val="0"/>
          <c:y val="0"/>
          <c:w val="1"/>
          <c:h val="0.98285714285714287"/>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extLst>
            <c:ext xmlns:c16="http://schemas.microsoft.com/office/drawing/2014/chart" uri="{C3380CC4-5D6E-409C-BE32-E72D297353CC}">
              <c16:uniqueId val="{00000000-F2FC-4B78-9C3C-48E068C9CC4D}"/>
            </c:ext>
          </c:extLst>
        </c:ser>
        <c:dLbls>
          <c:showLegendKey val="0"/>
          <c:showVal val="0"/>
          <c:showCatName val="0"/>
          <c:showSerName val="0"/>
          <c:showPercent val="0"/>
          <c:showBubbleSize val="0"/>
        </c:dLbls>
        <c:gapWidth val="150"/>
        <c:axId val="273545088"/>
        <c:axId val="273546624"/>
      </c:barChart>
      <c:catAx>
        <c:axId val="273545088"/>
        <c:scaling>
          <c:orientation val="minMax"/>
        </c:scaling>
        <c:delete val="0"/>
        <c:axPos val="l"/>
        <c:numFmt formatCode="General" sourceLinked="1"/>
        <c:majorTickMark val="none"/>
        <c:minorTickMark val="none"/>
        <c:tickLblPos val="nextTo"/>
        <c:txPr>
          <a:bodyPr/>
          <a:lstStyle/>
          <a:p>
            <a:pPr>
              <a:defRPr sz="900"/>
            </a:pPr>
            <a:endParaRPr lang="cs-CZ"/>
          </a:p>
        </c:txPr>
        <c:crossAx val="273546624"/>
        <c:crosses val="autoZero"/>
        <c:auto val="1"/>
        <c:lblAlgn val="ctr"/>
        <c:lblOffset val="100"/>
        <c:noMultiLvlLbl val="0"/>
      </c:catAx>
      <c:valAx>
        <c:axId val="273546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545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EA30-4CEE-82F4-84E39EA87D4D}"/>
              </c:ext>
            </c:extLst>
          </c:dPt>
          <c:cat>
            <c:numRef>
              <c:f>'14.7'!$J$19:$J$26</c:f>
              <c:numCache>
                <c:formatCode>General</c:formatCode>
                <c:ptCount val="8"/>
              </c:numCache>
            </c:numRef>
          </c:cat>
          <c:val>
            <c:numRef>
              <c:f>'14.7'!$K$19:$K$26</c:f>
              <c:numCache>
                <c:formatCode>General</c:formatCode>
                <c:ptCount val="8"/>
              </c:numCache>
            </c:numRef>
          </c:val>
          <c:extLst>
            <c:ext xmlns:c16="http://schemas.microsoft.com/office/drawing/2014/chart" uri="{C3380CC4-5D6E-409C-BE32-E72D297353CC}">
              <c16:uniqueId val="{00000002-EA30-4CEE-82F4-84E39EA87D4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extLst>
            <c:ext xmlns:c16="http://schemas.microsoft.com/office/drawing/2014/chart" uri="{C3380CC4-5D6E-409C-BE32-E72D297353CC}">
              <c16:uniqueId val="{00000000-EDEF-469E-8882-6677712C58D1}"/>
            </c:ext>
          </c:extLst>
        </c:ser>
        <c:dLbls>
          <c:showLegendKey val="0"/>
          <c:showVal val="0"/>
          <c:showCatName val="0"/>
          <c:showSerName val="0"/>
          <c:showPercent val="0"/>
          <c:showBubbleSize val="0"/>
        </c:dLbls>
        <c:gapWidth val="150"/>
        <c:axId val="273390592"/>
        <c:axId val="273392384"/>
      </c:barChart>
      <c:catAx>
        <c:axId val="273390592"/>
        <c:scaling>
          <c:orientation val="maxMin"/>
        </c:scaling>
        <c:delete val="0"/>
        <c:axPos val="l"/>
        <c:numFmt formatCode="0.0" sourceLinked="1"/>
        <c:majorTickMark val="none"/>
        <c:minorTickMark val="none"/>
        <c:tickLblPos val="nextTo"/>
        <c:txPr>
          <a:bodyPr/>
          <a:lstStyle/>
          <a:p>
            <a:pPr>
              <a:defRPr sz="900"/>
            </a:pPr>
            <a:endParaRPr lang="cs-CZ"/>
          </a:p>
        </c:txPr>
        <c:crossAx val="273392384"/>
        <c:crosses val="autoZero"/>
        <c:auto val="1"/>
        <c:lblAlgn val="ctr"/>
        <c:lblOffset val="100"/>
        <c:noMultiLvlLbl val="0"/>
      </c:catAx>
      <c:valAx>
        <c:axId val="27339238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39059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extLst>
            <c:ext xmlns:c16="http://schemas.microsoft.com/office/drawing/2014/chart" uri="{C3380CC4-5D6E-409C-BE32-E72D297353CC}">
              <c16:uniqueId val="{00000000-742B-43B9-B62D-C3F42BE7D44B}"/>
            </c:ext>
          </c:extLst>
        </c:ser>
        <c:dLbls>
          <c:showLegendKey val="0"/>
          <c:showVal val="0"/>
          <c:showCatName val="0"/>
          <c:showSerName val="0"/>
          <c:showPercent val="0"/>
          <c:showBubbleSize val="0"/>
        </c:dLbls>
        <c:gapWidth val="150"/>
        <c:axId val="273421056"/>
        <c:axId val="273422592"/>
      </c:barChart>
      <c:catAx>
        <c:axId val="273421056"/>
        <c:scaling>
          <c:orientation val="minMax"/>
        </c:scaling>
        <c:delete val="0"/>
        <c:axPos val="l"/>
        <c:numFmt formatCode="General" sourceLinked="1"/>
        <c:majorTickMark val="none"/>
        <c:minorTickMark val="none"/>
        <c:tickLblPos val="nextTo"/>
        <c:txPr>
          <a:bodyPr/>
          <a:lstStyle/>
          <a:p>
            <a:pPr>
              <a:defRPr sz="900"/>
            </a:pPr>
            <a:endParaRPr lang="cs-CZ"/>
          </a:p>
        </c:txPr>
        <c:crossAx val="273422592"/>
        <c:crosses val="autoZero"/>
        <c:auto val="1"/>
        <c:lblAlgn val="ctr"/>
        <c:lblOffset val="100"/>
        <c:noMultiLvlLbl val="0"/>
      </c:catAx>
      <c:valAx>
        <c:axId val="273422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421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#,##0.0</c:formatCode>
                <c:ptCount val="3"/>
              </c:numCache>
            </c:numRef>
          </c:val>
          <c:extLst>
            <c:ext xmlns:c16="http://schemas.microsoft.com/office/drawing/2014/chart" uri="{C3380CC4-5D6E-409C-BE32-E72D297353CC}">
              <c16:uniqueId val="{00000000-485F-4B2D-94E1-A077602F6E15}"/>
            </c:ext>
          </c:extLst>
        </c:ser>
        <c:ser>
          <c:idx val="1"/>
          <c:order val="1"/>
          <c:tx>
            <c:strRef>
              <c:f>'14.7'!$J$32</c:f>
              <c:strCache>
                <c:ptCount val="1"/>
              </c:strCache>
            </c:strRef>
          </c:tx>
          <c:invertIfNegative val="0"/>
          <c:cat>
            <c:numRef>
              <c:f>'14.7'!$K$30:$M$30</c:f>
              <c:numCache>
                <c:formatCode>General</c:formatCode>
                <c:ptCount val="3"/>
              </c:numCache>
            </c:numRef>
          </c:cat>
          <c:val>
            <c:numRef>
              <c:f>'14.7'!$K$32:$M$32</c:f>
              <c:numCache>
                <c:formatCode>#,##0.0</c:formatCode>
                <c:ptCount val="3"/>
              </c:numCache>
            </c:numRef>
          </c:val>
          <c:extLst>
            <c:ext xmlns:c16="http://schemas.microsoft.com/office/drawing/2014/chart" uri="{C3380CC4-5D6E-409C-BE32-E72D297353CC}">
              <c16:uniqueId val="{00000001-485F-4B2D-94E1-A077602F6E15}"/>
            </c:ext>
          </c:extLst>
        </c:ser>
        <c:ser>
          <c:idx val="2"/>
          <c:order val="2"/>
          <c:tx>
            <c:strRef>
              <c:f>'14.7'!$J$33</c:f>
              <c:strCache>
                <c:ptCount val="1"/>
              </c:strCache>
            </c:strRef>
          </c:tx>
          <c:invertIfNegative val="0"/>
          <c:cat>
            <c:numRef>
              <c:f>'14.7'!$K$30:$M$30</c:f>
              <c:numCache>
                <c:formatCode>General</c:formatCode>
                <c:ptCount val="3"/>
              </c:numCache>
            </c:numRef>
          </c:cat>
          <c:val>
            <c:numRef>
              <c:f>'14.7'!$K$33:$M$33</c:f>
              <c:numCache>
                <c:formatCode>#,##0.0</c:formatCode>
                <c:ptCount val="3"/>
              </c:numCache>
            </c:numRef>
          </c:val>
          <c:extLst>
            <c:ext xmlns:c16="http://schemas.microsoft.com/office/drawing/2014/chart" uri="{C3380CC4-5D6E-409C-BE32-E72D297353CC}">
              <c16:uniqueId val="{00000002-485F-4B2D-94E1-A077602F6E15}"/>
            </c:ext>
          </c:extLst>
        </c:ser>
        <c:ser>
          <c:idx val="3"/>
          <c:order val="3"/>
          <c:tx>
            <c:strRef>
              <c:f>'14.7'!$J$34</c:f>
              <c:strCache>
                <c:ptCount val="1"/>
              </c:strCache>
            </c:strRef>
          </c:tx>
          <c:invertIfNegative val="0"/>
          <c:cat>
            <c:numRef>
              <c:f>'14.7'!$K$30:$M$30</c:f>
              <c:numCache>
                <c:formatCode>General</c:formatCode>
                <c:ptCount val="3"/>
              </c:numCache>
            </c:numRef>
          </c:cat>
          <c:val>
            <c:numRef>
              <c:f>'14.7'!$K$34:$M$34</c:f>
              <c:numCache>
                <c:formatCode>#,##0.0</c:formatCode>
                <c:ptCount val="3"/>
              </c:numCache>
            </c:numRef>
          </c:val>
          <c:extLst>
            <c:ext xmlns:c16="http://schemas.microsoft.com/office/drawing/2014/chart" uri="{C3380CC4-5D6E-409C-BE32-E72D297353CC}">
              <c16:uniqueId val="{00000003-485F-4B2D-94E1-A077602F6E15}"/>
            </c:ext>
          </c:extLst>
        </c:ser>
        <c:ser>
          <c:idx val="4"/>
          <c:order val="4"/>
          <c:tx>
            <c:strRef>
              <c:f>'14.7'!$J$35</c:f>
              <c:strCache>
                <c:ptCount val="1"/>
              </c:strCache>
            </c:strRef>
          </c:tx>
          <c:invertIfNegative val="0"/>
          <c:cat>
            <c:numRef>
              <c:f>'14.7'!$K$30:$M$30</c:f>
              <c:numCache>
                <c:formatCode>General</c:formatCode>
                <c:ptCount val="3"/>
              </c:numCache>
            </c:numRef>
          </c:cat>
          <c:val>
            <c:numRef>
              <c:f>'14.7'!$K$35:$M$35</c:f>
              <c:numCache>
                <c:formatCode>#,##0.0</c:formatCode>
                <c:ptCount val="3"/>
              </c:numCache>
            </c:numRef>
          </c:val>
          <c:extLst>
            <c:ext xmlns:c16="http://schemas.microsoft.com/office/drawing/2014/chart" uri="{C3380CC4-5D6E-409C-BE32-E72D297353CC}">
              <c16:uniqueId val="{00000004-485F-4B2D-94E1-A077602F6E15}"/>
            </c:ext>
          </c:extLst>
        </c:ser>
        <c:ser>
          <c:idx val="5"/>
          <c:order val="5"/>
          <c:tx>
            <c:strRef>
              <c:f>'14.7'!$J$36</c:f>
              <c:strCache>
                <c:ptCount val="1"/>
              </c:strCache>
            </c:strRef>
          </c:tx>
          <c:invertIfNegative val="0"/>
          <c:cat>
            <c:numRef>
              <c:f>'14.7'!$K$30:$M$30</c:f>
              <c:numCache>
                <c:formatCode>General</c:formatCode>
                <c:ptCount val="3"/>
              </c:numCache>
            </c:numRef>
          </c:cat>
          <c:val>
            <c:numRef>
              <c:f>'14.7'!$K$36:$M$36</c:f>
              <c:numCache>
                <c:formatCode>#,##0.0</c:formatCode>
                <c:ptCount val="3"/>
              </c:numCache>
            </c:numRef>
          </c:val>
          <c:extLst>
            <c:ext xmlns:c16="http://schemas.microsoft.com/office/drawing/2014/chart" uri="{C3380CC4-5D6E-409C-BE32-E72D297353CC}">
              <c16:uniqueId val="{00000005-485F-4B2D-94E1-A077602F6E15}"/>
            </c:ext>
          </c:extLst>
        </c:ser>
        <c:ser>
          <c:idx val="6"/>
          <c:order val="6"/>
          <c:tx>
            <c:strRef>
              <c:f>'14.7'!$J$37</c:f>
              <c:strCache>
                <c:ptCount val="1"/>
              </c:strCache>
            </c:strRef>
          </c:tx>
          <c:invertIfNegative val="0"/>
          <c:cat>
            <c:numRef>
              <c:f>'14.7'!$K$30:$M$30</c:f>
              <c:numCache>
                <c:formatCode>General</c:formatCode>
                <c:ptCount val="3"/>
              </c:numCache>
            </c:numRef>
          </c:cat>
          <c:val>
            <c:numRef>
              <c:f>'14.7'!$K$37:$M$37</c:f>
              <c:numCache>
                <c:formatCode>#,##0.0</c:formatCode>
                <c:ptCount val="3"/>
              </c:numCache>
            </c:numRef>
          </c:val>
          <c:extLst>
            <c:ext xmlns:c16="http://schemas.microsoft.com/office/drawing/2014/chart" uri="{C3380CC4-5D6E-409C-BE32-E72D297353CC}">
              <c16:uniqueId val="{00000006-485F-4B2D-94E1-A077602F6E15}"/>
            </c:ext>
          </c:extLst>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#,##0.0</c:formatCode>
                <c:ptCount val="3"/>
              </c:numCache>
            </c:numRef>
          </c:val>
          <c:extLst>
            <c:ext xmlns:c16="http://schemas.microsoft.com/office/drawing/2014/chart" uri="{C3380CC4-5D6E-409C-BE32-E72D297353CC}">
              <c16:uniqueId val="{00000007-485F-4B2D-94E1-A077602F6E15}"/>
            </c:ext>
          </c:extLst>
        </c:ser>
        <c:dLbls>
          <c:showLegendKey val="0"/>
          <c:showVal val="0"/>
          <c:showCatName val="0"/>
          <c:showSerName val="0"/>
          <c:showPercent val="0"/>
          <c:showBubbleSize val="0"/>
        </c:dLbls>
        <c:gapWidth val="150"/>
        <c:overlap val="100"/>
        <c:axId val="199301760"/>
        <c:axId val="199307648"/>
      </c:barChart>
      <c:catAx>
        <c:axId val="199301760"/>
        <c:scaling>
          <c:orientation val="minMax"/>
        </c:scaling>
        <c:delete val="0"/>
        <c:axPos val="b"/>
        <c:numFmt formatCode="General" sourceLinked="1"/>
        <c:majorTickMark val="none"/>
        <c:minorTickMark val="none"/>
        <c:tickLblPos val="nextTo"/>
        <c:txPr>
          <a:bodyPr/>
          <a:lstStyle/>
          <a:p>
            <a:pPr>
              <a:defRPr sz="900"/>
            </a:pPr>
            <a:endParaRPr lang="cs-CZ"/>
          </a:p>
        </c:txPr>
        <c:crossAx val="199307648"/>
        <c:crosses val="autoZero"/>
        <c:auto val="1"/>
        <c:lblAlgn val="ctr"/>
        <c:lblOffset val="100"/>
        <c:noMultiLvlLbl val="0"/>
      </c:catAx>
      <c:valAx>
        <c:axId val="1993076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9301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extLst>
            <c:ext xmlns:c16="http://schemas.microsoft.com/office/drawing/2014/chart" uri="{C3380CC4-5D6E-409C-BE32-E72D297353CC}">
              <c16:uniqueId val="{00000000-4C4F-4C99-971D-152B3649C556}"/>
            </c:ext>
          </c:extLst>
        </c:ser>
        <c:dLbls>
          <c:showLegendKey val="0"/>
          <c:showVal val="0"/>
          <c:showCatName val="0"/>
          <c:showSerName val="0"/>
          <c:showPercent val="0"/>
          <c:showBubbleSize val="0"/>
        </c:dLbls>
        <c:gapWidth val="150"/>
        <c:axId val="199337088"/>
        <c:axId val="199338624"/>
      </c:barChart>
      <c:catAx>
        <c:axId val="199337088"/>
        <c:scaling>
          <c:orientation val="minMax"/>
        </c:scaling>
        <c:delete val="0"/>
        <c:axPos val="l"/>
        <c:numFmt formatCode="General" sourceLinked="1"/>
        <c:majorTickMark val="none"/>
        <c:minorTickMark val="none"/>
        <c:tickLblPos val="nextTo"/>
        <c:txPr>
          <a:bodyPr/>
          <a:lstStyle/>
          <a:p>
            <a:pPr>
              <a:defRPr sz="900"/>
            </a:pPr>
            <a:endParaRPr lang="cs-CZ"/>
          </a:p>
        </c:txPr>
        <c:crossAx val="199338624"/>
        <c:crosses val="autoZero"/>
        <c:auto val="1"/>
        <c:lblAlgn val="ctr"/>
        <c:lblOffset val="100"/>
        <c:noMultiLvlLbl val="0"/>
      </c:catAx>
      <c:valAx>
        <c:axId val="199338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99337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FEC-4315-80D4-4B7A801E662B}"/>
              </c:ext>
            </c:extLst>
          </c:dPt>
          <c:cat>
            <c:numRef>
              <c:f>'14.8'!$J$19:$J$26</c:f>
              <c:numCache>
                <c:formatCode>General</c:formatCode>
                <c:ptCount val="8"/>
              </c:numCache>
            </c:numRef>
          </c:cat>
          <c:val>
            <c:numRef>
              <c:f>'14.8'!$K$19:$K$26</c:f>
              <c:numCache>
                <c:formatCode>General</c:formatCode>
                <c:ptCount val="8"/>
              </c:numCache>
            </c:numRef>
          </c:val>
          <c:extLst>
            <c:ext xmlns:c16="http://schemas.microsoft.com/office/drawing/2014/chart" uri="{C3380CC4-5D6E-409C-BE32-E72D297353CC}">
              <c16:uniqueId val="{00000002-1FEC-4315-80D4-4B7A801E662B}"/>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extLst>
            <c:ext xmlns:c16="http://schemas.microsoft.com/office/drawing/2014/chart" uri="{C3380CC4-5D6E-409C-BE32-E72D297353CC}">
              <c16:uniqueId val="{00000000-4731-47CA-88D3-4FD328BA874F}"/>
            </c:ext>
          </c:extLst>
        </c:ser>
        <c:dLbls>
          <c:showLegendKey val="0"/>
          <c:showVal val="0"/>
          <c:showCatName val="0"/>
          <c:showSerName val="0"/>
          <c:showPercent val="0"/>
          <c:showBubbleSize val="0"/>
        </c:dLbls>
        <c:gapWidth val="150"/>
        <c:axId val="273251328"/>
        <c:axId val="239141632"/>
      </c:barChart>
      <c:catAx>
        <c:axId val="273251328"/>
        <c:scaling>
          <c:orientation val="maxMin"/>
        </c:scaling>
        <c:delete val="0"/>
        <c:axPos val="l"/>
        <c:numFmt formatCode="0.0" sourceLinked="1"/>
        <c:majorTickMark val="none"/>
        <c:minorTickMark val="none"/>
        <c:tickLblPos val="nextTo"/>
        <c:txPr>
          <a:bodyPr/>
          <a:lstStyle/>
          <a:p>
            <a:pPr>
              <a:defRPr sz="900"/>
            </a:pPr>
            <a:endParaRPr lang="cs-CZ"/>
          </a:p>
        </c:txPr>
        <c:crossAx val="239141632"/>
        <c:crosses val="autoZero"/>
        <c:auto val="1"/>
        <c:lblAlgn val="ctr"/>
        <c:lblOffset val="100"/>
        <c:noMultiLvlLbl val="0"/>
      </c:catAx>
      <c:valAx>
        <c:axId val="2391416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25132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extLst>
            <c:ext xmlns:c16="http://schemas.microsoft.com/office/drawing/2014/chart" uri="{C3380CC4-5D6E-409C-BE32-E72D297353CC}">
              <c16:uniqueId val="{00000000-C04A-4152-B6DE-430C151AFD37}"/>
            </c:ext>
          </c:extLst>
        </c:ser>
        <c:dLbls>
          <c:showLegendKey val="0"/>
          <c:showVal val="0"/>
          <c:showCatName val="0"/>
          <c:showSerName val="0"/>
          <c:showPercent val="0"/>
          <c:showBubbleSize val="0"/>
        </c:dLbls>
        <c:gapWidth val="150"/>
        <c:axId val="239162112"/>
        <c:axId val="239163648"/>
      </c:barChart>
      <c:catAx>
        <c:axId val="239162112"/>
        <c:scaling>
          <c:orientation val="minMax"/>
        </c:scaling>
        <c:delete val="0"/>
        <c:axPos val="l"/>
        <c:numFmt formatCode="General" sourceLinked="1"/>
        <c:majorTickMark val="none"/>
        <c:minorTickMark val="none"/>
        <c:tickLblPos val="nextTo"/>
        <c:txPr>
          <a:bodyPr/>
          <a:lstStyle/>
          <a:p>
            <a:pPr>
              <a:defRPr sz="900"/>
            </a:pPr>
            <a:endParaRPr lang="cs-CZ"/>
          </a:p>
        </c:txPr>
        <c:crossAx val="239163648"/>
        <c:crosses val="autoZero"/>
        <c:auto val="1"/>
        <c:lblAlgn val="ctr"/>
        <c:lblOffset val="100"/>
        <c:noMultiLvlLbl val="0"/>
      </c:catAx>
      <c:valAx>
        <c:axId val="2391636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1621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#,##0.0</c:formatCode>
                <c:ptCount val="3"/>
              </c:numCache>
            </c:numRef>
          </c:val>
          <c:extLst>
            <c:ext xmlns:c16="http://schemas.microsoft.com/office/drawing/2014/chart" uri="{C3380CC4-5D6E-409C-BE32-E72D297353CC}">
              <c16:uniqueId val="{00000000-1568-4295-8493-CE17D15AB661}"/>
            </c:ext>
          </c:extLst>
        </c:ser>
        <c:ser>
          <c:idx val="1"/>
          <c:order val="1"/>
          <c:tx>
            <c:strRef>
              <c:f>'14.8'!$J$32</c:f>
              <c:strCache>
                <c:ptCount val="1"/>
              </c:strCache>
            </c:strRef>
          </c:tx>
          <c:invertIfNegative val="0"/>
          <c:cat>
            <c:numRef>
              <c:f>'14.8'!$K$30:$M$30</c:f>
              <c:numCache>
                <c:formatCode>General</c:formatCode>
                <c:ptCount val="3"/>
              </c:numCache>
            </c:numRef>
          </c:cat>
          <c:val>
            <c:numRef>
              <c:f>'14.8'!$K$32:$M$32</c:f>
              <c:numCache>
                <c:formatCode>#,##0.0</c:formatCode>
                <c:ptCount val="3"/>
              </c:numCache>
            </c:numRef>
          </c:val>
          <c:extLst>
            <c:ext xmlns:c16="http://schemas.microsoft.com/office/drawing/2014/chart" uri="{C3380CC4-5D6E-409C-BE32-E72D297353CC}">
              <c16:uniqueId val="{00000001-1568-4295-8493-CE17D15AB661}"/>
            </c:ext>
          </c:extLst>
        </c:ser>
        <c:ser>
          <c:idx val="2"/>
          <c:order val="2"/>
          <c:tx>
            <c:strRef>
              <c:f>'14.8'!$J$33</c:f>
              <c:strCache>
                <c:ptCount val="1"/>
              </c:strCache>
            </c:strRef>
          </c:tx>
          <c:invertIfNegative val="0"/>
          <c:cat>
            <c:numRef>
              <c:f>'14.8'!$K$30:$M$30</c:f>
              <c:numCache>
                <c:formatCode>General</c:formatCode>
                <c:ptCount val="3"/>
              </c:numCache>
            </c:numRef>
          </c:cat>
          <c:val>
            <c:numRef>
              <c:f>'14.8'!$K$33:$M$33</c:f>
              <c:numCache>
                <c:formatCode>#,##0.0</c:formatCode>
                <c:ptCount val="3"/>
              </c:numCache>
            </c:numRef>
          </c:val>
          <c:extLst>
            <c:ext xmlns:c16="http://schemas.microsoft.com/office/drawing/2014/chart" uri="{C3380CC4-5D6E-409C-BE32-E72D297353CC}">
              <c16:uniqueId val="{00000002-1568-4295-8493-CE17D15AB661}"/>
            </c:ext>
          </c:extLst>
        </c:ser>
        <c:ser>
          <c:idx val="3"/>
          <c:order val="3"/>
          <c:tx>
            <c:strRef>
              <c:f>'14.8'!$J$34</c:f>
              <c:strCache>
                <c:ptCount val="1"/>
              </c:strCache>
            </c:strRef>
          </c:tx>
          <c:invertIfNegative val="0"/>
          <c:cat>
            <c:numRef>
              <c:f>'14.8'!$K$30:$M$30</c:f>
              <c:numCache>
                <c:formatCode>General</c:formatCode>
                <c:ptCount val="3"/>
              </c:numCache>
            </c:numRef>
          </c:cat>
          <c:val>
            <c:numRef>
              <c:f>'14.8'!$K$34:$M$34</c:f>
              <c:numCache>
                <c:formatCode>#,##0.0</c:formatCode>
                <c:ptCount val="3"/>
              </c:numCache>
            </c:numRef>
          </c:val>
          <c:extLst>
            <c:ext xmlns:c16="http://schemas.microsoft.com/office/drawing/2014/chart" uri="{C3380CC4-5D6E-409C-BE32-E72D297353CC}">
              <c16:uniqueId val="{00000003-1568-4295-8493-CE17D15AB661}"/>
            </c:ext>
          </c:extLst>
        </c:ser>
        <c:ser>
          <c:idx val="4"/>
          <c:order val="4"/>
          <c:tx>
            <c:strRef>
              <c:f>'14.8'!$J$35</c:f>
              <c:strCache>
                <c:ptCount val="1"/>
              </c:strCache>
            </c:strRef>
          </c:tx>
          <c:invertIfNegative val="0"/>
          <c:cat>
            <c:numRef>
              <c:f>'14.8'!$K$30:$M$30</c:f>
              <c:numCache>
                <c:formatCode>General</c:formatCode>
                <c:ptCount val="3"/>
              </c:numCache>
            </c:numRef>
          </c:cat>
          <c:val>
            <c:numRef>
              <c:f>'14.8'!$K$35:$M$35</c:f>
              <c:numCache>
                <c:formatCode>#,##0.0</c:formatCode>
                <c:ptCount val="3"/>
              </c:numCache>
            </c:numRef>
          </c:val>
          <c:extLst>
            <c:ext xmlns:c16="http://schemas.microsoft.com/office/drawing/2014/chart" uri="{C3380CC4-5D6E-409C-BE32-E72D297353CC}">
              <c16:uniqueId val="{00000004-1568-4295-8493-CE17D15AB661}"/>
            </c:ext>
          </c:extLst>
        </c:ser>
        <c:ser>
          <c:idx val="5"/>
          <c:order val="5"/>
          <c:tx>
            <c:strRef>
              <c:f>'14.8'!$J$36</c:f>
              <c:strCache>
                <c:ptCount val="1"/>
              </c:strCache>
            </c:strRef>
          </c:tx>
          <c:invertIfNegative val="0"/>
          <c:cat>
            <c:numRef>
              <c:f>'14.8'!$K$30:$M$30</c:f>
              <c:numCache>
                <c:formatCode>General</c:formatCode>
                <c:ptCount val="3"/>
              </c:numCache>
            </c:numRef>
          </c:cat>
          <c:val>
            <c:numRef>
              <c:f>'14.8'!$K$36:$M$36</c:f>
              <c:numCache>
                <c:formatCode>#,##0.0</c:formatCode>
                <c:ptCount val="3"/>
              </c:numCache>
            </c:numRef>
          </c:val>
          <c:extLst>
            <c:ext xmlns:c16="http://schemas.microsoft.com/office/drawing/2014/chart" uri="{C3380CC4-5D6E-409C-BE32-E72D297353CC}">
              <c16:uniqueId val="{00000005-1568-4295-8493-CE17D15AB661}"/>
            </c:ext>
          </c:extLst>
        </c:ser>
        <c:ser>
          <c:idx val="6"/>
          <c:order val="6"/>
          <c:tx>
            <c:strRef>
              <c:f>'14.8'!$J$37</c:f>
              <c:strCache>
                <c:ptCount val="1"/>
              </c:strCache>
            </c:strRef>
          </c:tx>
          <c:invertIfNegative val="0"/>
          <c:cat>
            <c:numRef>
              <c:f>'14.8'!$K$30:$M$30</c:f>
              <c:numCache>
                <c:formatCode>General</c:formatCode>
                <c:ptCount val="3"/>
              </c:numCache>
            </c:numRef>
          </c:cat>
          <c:val>
            <c:numRef>
              <c:f>'14.8'!$K$37:$M$37</c:f>
              <c:numCache>
                <c:formatCode>#,##0.0</c:formatCode>
                <c:ptCount val="3"/>
              </c:numCache>
            </c:numRef>
          </c:val>
          <c:extLst>
            <c:ext xmlns:c16="http://schemas.microsoft.com/office/drawing/2014/chart" uri="{C3380CC4-5D6E-409C-BE32-E72D297353CC}">
              <c16:uniqueId val="{00000006-1568-4295-8493-CE17D15AB661}"/>
            </c:ext>
          </c:extLst>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#,##0.0</c:formatCode>
                <c:ptCount val="3"/>
              </c:numCache>
            </c:numRef>
          </c:val>
          <c:extLst>
            <c:ext xmlns:c16="http://schemas.microsoft.com/office/drawing/2014/chart" uri="{C3380CC4-5D6E-409C-BE32-E72D297353CC}">
              <c16:uniqueId val="{00000007-1568-4295-8493-CE17D15AB661}"/>
            </c:ext>
          </c:extLst>
        </c:ser>
        <c:dLbls>
          <c:showLegendKey val="0"/>
          <c:showVal val="0"/>
          <c:showCatName val="0"/>
          <c:showSerName val="0"/>
          <c:showPercent val="0"/>
          <c:showBubbleSize val="0"/>
        </c:dLbls>
        <c:gapWidth val="150"/>
        <c:overlap val="100"/>
        <c:axId val="239291008"/>
        <c:axId val="239313280"/>
      </c:barChart>
      <c:catAx>
        <c:axId val="239291008"/>
        <c:scaling>
          <c:orientation val="minMax"/>
        </c:scaling>
        <c:delete val="0"/>
        <c:axPos val="b"/>
        <c:numFmt formatCode="General" sourceLinked="1"/>
        <c:majorTickMark val="none"/>
        <c:minorTickMark val="none"/>
        <c:tickLblPos val="nextTo"/>
        <c:txPr>
          <a:bodyPr/>
          <a:lstStyle/>
          <a:p>
            <a:pPr>
              <a:defRPr sz="900"/>
            </a:pPr>
            <a:endParaRPr lang="cs-CZ"/>
          </a:p>
        </c:txPr>
        <c:crossAx val="239313280"/>
        <c:crosses val="autoZero"/>
        <c:auto val="1"/>
        <c:lblAlgn val="ctr"/>
        <c:lblOffset val="100"/>
        <c:noMultiLvlLbl val="0"/>
      </c:catAx>
      <c:valAx>
        <c:axId val="2393132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29100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brutto v krajích ČR (TJ)</a:t>
            </a:r>
          </a:p>
        </c:rich>
      </c:tx>
      <c:layout>
        <c:manualLayout>
          <c:xMode val="edge"/>
          <c:yMode val="edge"/>
          <c:x val="1.4614830998366302E-3"/>
          <c:y val="0"/>
        </c:manualLayout>
      </c:layout>
      <c:overlay val="0"/>
    </c:title>
    <c:autoTitleDeleted val="0"/>
    <c:plotArea>
      <c:layout>
        <c:manualLayout>
          <c:layoutTarget val="inner"/>
          <c:xMode val="edge"/>
          <c:yMode val="edge"/>
          <c:x val="7.9914833822405579E-2"/>
          <c:y val="0.11408768804251168"/>
          <c:w val="0.88530669494128988"/>
          <c:h val="0.80001938503290837"/>
        </c:manualLayout>
      </c:layout>
      <c:barChart>
        <c:barDir val="col"/>
        <c:grouping val="stacked"/>
        <c:varyColors val="0"/>
        <c:ser>
          <c:idx val="0"/>
          <c:order val="0"/>
          <c:tx>
            <c:strRef>
              <c:f>'4.2'!$A$7</c:f>
              <c:strCache>
                <c:ptCount val="1"/>
                <c:pt idx="0">
                  <c:v>Hlavní město Praha</c:v>
                </c:pt>
              </c:strCache>
            </c:strRef>
          </c:tx>
          <c:invertIfNegative val="0"/>
          <c:val>
            <c:numRef>
              <c:f>'4.2'!$B$7:$M$7</c:f>
              <c:numCache>
                <c:formatCode>#,##0.0</c:formatCode>
                <c:ptCount val="12"/>
                <c:pt idx="0">
                  <c:v>570.37676400000009</c:v>
                </c:pt>
                <c:pt idx="1">
                  <c:v>537.96841400000005</c:v>
                </c:pt>
                <c:pt idx="2">
                  <c:v>484.76743799999991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36A-4182-821D-07A924959D79}"/>
            </c:ext>
          </c:extLst>
        </c:ser>
        <c:ser>
          <c:idx val="1"/>
          <c:order val="1"/>
          <c:tx>
            <c:strRef>
              <c:f>'4.2'!$A$8</c:f>
              <c:strCache>
                <c:ptCount val="1"/>
                <c:pt idx="0">
                  <c:v>Jihočeský kraj</c:v>
                </c:pt>
              </c:strCache>
            </c:strRef>
          </c:tx>
          <c:spPr>
            <a:solidFill>
              <a:schemeClr val="accent2"/>
            </a:solidFill>
          </c:spPr>
          <c:invertIfNegative val="0"/>
          <c:val>
            <c:numRef>
              <c:f>'4.2'!$B$8:$M$8</c:f>
              <c:numCache>
                <c:formatCode>#,##0.0</c:formatCode>
                <c:ptCount val="12"/>
                <c:pt idx="0">
                  <c:v>867.38578099999984</c:v>
                </c:pt>
                <c:pt idx="1">
                  <c:v>807.9821139999998</c:v>
                </c:pt>
                <c:pt idx="2">
                  <c:v>750.64305300000001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136A-4182-821D-07A924959D79}"/>
            </c:ext>
          </c:extLst>
        </c:ser>
        <c:ser>
          <c:idx val="2"/>
          <c:order val="2"/>
          <c:tx>
            <c:strRef>
              <c:f>'4.2'!$A$9</c:f>
              <c:strCache>
                <c:ptCount val="1"/>
                <c:pt idx="0">
                  <c:v>Jihomoravský kraj</c:v>
                </c:pt>
              </c:strCache>
            </c:strRef>
          </c:tx>
          <c:spPr>
            <a:solidFill>
              <a:schemeClr val="accent3"/>
            </a:solidFill>
          </c:spPr>
          <c:invertIfNegative val="0"/>
          <c:val>
            <c:numRef>
              <c:f>'4.2'!$B$9:$M$9</c:f>
              <c:numCache>
                <c:formatCode>#,##0.0</c:formatCode>
                <c:ptCount val="12"/>
                <c:pt idx="0">
                  <c:v>898.42679699999974</c:v>
                </c:pt>
                <c:pt idx="1">
                  <c:v>832.3978970000004</c:v>
                </c:pt>
                <c:pt idx="2">
                  <c:v>705.56440500000019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136A-4182-821D-07A924959D79}"/>
            </c:ext>
          </c:extLst>
        </c:ser>
        <c:ser>
          <c:idx val="3"/>
          <c:order val="3"/>
          <c:tx>
            <c:strRef>
              <c:f>'4.2'!$A$10</c:f>
              <c:strCache>
                <c:ptCount val="1"/>
                <c:pt idx="0">
                  <c:v>Karlovarský kraj</c:v>
                </c:pt>
              </c:strCache>
            </c:strRef>
          </c:tx>
          <c:spPr>
            <a:solidFill>
              <a:schemeClr val="accent4"/>
            </a:solidFill>
          </c:spPr>
          <c:invertIfNegative val="0"/>
          <c:val>
            <c:numRef>
              <c:f>'4.2'!$B$10:$M$10</c:f>
              <c:numCache>
                <c:formatCode>#,##0.0</c:formatCode>
                <c:ptCount val="12"/>
                <c:pt idx="0">
                  <c:v>1049.364626</c:v>
                </c:pt>
                <c:pt idx="1">
                  <c:v>1005.5888710000002</c:v>
                </c:pt>
                <c:pt idx="2">
                  <c:v>1007.1115199999999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136A-4182-821D-07A924959D79}"/>
            </c:ext>
          </c:extLst>
        </c:ser>
        <c:ser>
          <c:idx val="4"/>
          <c:order val="4"/>
          <c:tx>
            <c:strRef>
              <c:f>'4.2'!$A$11</c:f>
              <c:strCache>
                <c:ptCount val="1"/>
                <c:pt idx="0">
                  <c:v>Kraj Vysočina</c:v>
                </c:pt>
              </c:strCache>
            </c:strRef>
          </c:tx>
          <c:spPr>
            <a:solidFill>
              <a:schemeClr val="accent5"/>
            </a:solidFill>
          </c:spPr>
          <c:invertIfNegative val="0"/>
          <c:val>
            <c:numRef>
              <c:f>'4.2'!$B$11:$M$11</c:f>
              <c:numCache>
                <c:formatCode>#,##0.0</c:formatCode>
                <c:ptCount val="12"/>
                <c:pt idx="0">
                  <c:v>421.31331000000006</c:v>
                </c:pt>
                <c:pt idx="1">
                  <c:v>392.03788400000008</c:v>
                </c:pt>
                <c:pt idx="2">
                  <c:v>380.23093399999971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136A-4182-821D-07A924959D79}"/>
            </c:ext>
          </c:extLst>
        </c:ser>
        <c:ser>
          <c:idx val="5"/>
          <c:order val="5"/>
          <c:tx>
            <c:strRef>
              <c:f>'4.2'!$A$12</c:f>
              <c:strCache>
                <c:ptCount val="1"/>
                <c:pt idx="0">
                  <c:v>Královéhradecký kraj</c:v>
                </c:pt>
              </c:strCache>
            </c:strRef>
          </c:tx>
          <c:spPr>
            <a:solidFill>
              <a:schemeClr val="accent6"/>
            </a:solidFill>
          </c:spPr>
          <c:invertIfNegative val="0"/>
          <c:val>
            <c:numRef>
              <c:f>'4.2'!$B$12:$M$12</c:f>
              <c:numCache>
                <c:formatCode>#,##0.0</c:formatCode>
                <c:ptCount val="12"/>
                <c:pt idx="0">
                  <c:v>565.60792700000002</c:v>
                </c:pt>
                <c:pt idx="1">
                  <c:v>477.43648000000007</c:v>
                </c:pt>
                <c:pt idx="2">
                  <c:v>405.52834300000001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136A-4182-821D-07A924959D79}"/>
            </c:ext>
          </c:extLst>
        </c:ser>
        <c:ser>
          <c:idx val="6"/>
          <c:order val="6"/>
          <c:tx>
            <c:strRef>
              <c:f>'4.2'!$A$13</c:f>
              <c:strCache>
                <c:ptCount val="1"/>
                <c:pt idx="0">
                  <c:v>Liberecký kraj</c:v>
                </c:pt>
              </c:strCache>
            </c:strRef>
          </c:tx>
          <c:spPr>
            <a:solidFill>
              <a:srgbClr val="F0948F"/>
            </a:solidFill>
          </c:spPr>
          <c:invertIfNegative val="0"/>
          <c:val>
            <c:numRef>
              <c:f>'4.2'!$B$13:$M$13</c:f>
              <c:numCache>
                <c:formatCode>#,##0.0</c:formatCode>
                <c:ptCount val="12"/>
                <c:pt idx="0">
                  <c:v>293.718302492992</c:v>
                </c:pt>
                <c:pt idx="1">
                  <c:v>280.08961430348802</c:v>
                </c:pt>
                <c:pt idx="2">
                  <c:v>259.51639592243197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136A-4182-821D-07A924959D79}"/>
            </c:ext>
          </c:extLst>
        </c:ser>
        <c:ser>
          <c:idx val="7"/>
          <c:order val="7"/>
          <c:tx>
            <c:strRef>
              <c:f>'4.2'!$A$14</c:f>
              <c:strCache>
                <c:ptCount val="1"/>
                <c:pt idx="0">
                  <c:v>Moravskoslezský kraj</c:v>
                </c:pt>
              </c:strCache>
            </c:strRef>
          </c:tx>
          <c:spPr>
            <a:solidFill>
              <a:srgbClr val="F7C9C7"/>
            </a:solidFill>
          </c:spPr>
          <c:invertIfNegative val="0"/>
          <c:val>
            <c:numRef>
              <c:f>'4.2'!$B$14:$M$14</c:f>
              <c:numCache>
                <c:formatCode>#,##0.0</c:formatCode>
                <c:ptCount val="12"/>
                <c:pt idx="0">
                  <c:v>3167.4046190000022</c:v>
                </c:pt>
                <c:pt idx="1">
                  <c:v>2913.2682059999993</c:v>
                </c:pt>
                <c:pt idx="2">
                  <c:v>2828.6789560000016</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136A-4182-821D-07A924959D79}"/>
            </c:ext>
          </c:extLst>
        </c:ser>
        <c:ser>
          <c:idx val="8"/>
          <c:order val="8"/>
          <c:tx>
            <c:strRef>
              <c:f>'4.2'!$A$15</c:f>
              <c:strCache>
                <c:ptCount val="1"/>
                <c:pt idx="0">
                  <c:v>Olomoucký kraj</c:v>
                </c:pt>
              </c:strCache>
            </c:strRef>
          </c:tx>
          <c:spPr>
            <a:solidFill>
              <a:schemeClr val="tx1"/>
            </a:solidFill>
          </c:spPr>
          <c:invertIfNegative val="0"/>
          <c:val>
            <c:numRef>
              <c:f>'4.2'!$B$15:$M$15</c:f>
              <c:numCache>
                <c:formatCode>#,##0.0</c:formatCode>
                <c:ptCount val="12"/>
                <c:pt idx="0">
                  <c:v>765.55819400000007</c:v>
                </c:pt>
                <c:pt idx="1">
                  <c:v>632.4857810000002</c:v>
                </c:pt>
                <c:pt idx="2">
                  <c:v>590.5188159999999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136A-4182-821D-07A924959D79}"/>
            </c:ext>
          </c:extLst>
        </c:ser>
        <c:ser>
          <c:idx val="9"/>
          <c:order val="9"/>
          <c:tx>
            <c:strRef>
              <c:f>'4.2'!$A$16</c:f>
              <c:strCache>
                <c:ptCount val="1"/>
                <c:pt idx="0">
                  <c:v>Pardubický kraj</c:v>
                </c:pt>
              </c:strCache>
            </c:strRef>
          </c:tx>
          <c:spPr>
            <a:solidFill>
              <a:srgbClr val="646363"/>
            </a:solidFill>
          </c:spPr>
          <c:invertIfNegative val="0"/>
          <c:val>
            <c:numRef>
              <c:f>'4.2'!$B$16:$M$16</c:f>
              <c:numCache>
                <c:formatCode>#,##0.0</c:formatCode>
                <c:ptCount val="12"/>
                <c:pt idx="0">
                  <c:v>805.04746900000009</c:v>
                </c:pt>
                <c:pt idx="1">
                  <c:v>778.50669800000026</c:v>
                </c:pt>
                <c:pt idx="2">
                  <c:v>708.74463600000001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136A-4182-821D-07A924959D79}"/>
            </c:ext>
          </c:extLst>
        </c:ser>
        <c:ser>
          <c:idx val="10"/>
          <c:order val="10"/>
          <c:tx>
            <c:strRef>
              <c:f>'4.2'!$A$17</c:f>
              <c:strCache>
                <c:ptCount val="1"/>
                <c:pt idx="0">
                  <c:v>Plzeňský kraj</c:v>
                </c:pt>
              </c:strCache>
            </c:strRef>
          </c:tx>
          <c:spPr>
            <a:solidFill>
              <a:srgbClr val="9D9D9C"/>
            </a:solidFill>
          </c:spPr>
          <c:invertIfNegative val="0"/>
          <c:val>
            <c:numRef>
              <c:f>'4.2'!$B$17:$M$17</c:f>
              <c:numCache>
                <c:formatCode>#,##0.0</c:formatCode>
                <c:ptCount val="12"/>
                <c:pt idx="0">
                  <c:v>694.74046100000044</c:v>
                </c:pt>
                <c:pt idx="1">
                  <c:v>658.47365699999978</c:v>
                </c:pt>
                <c:pt idx="2">
                  <c:v>608.79374900000028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136A-4182-821D-07A924959D79}"/>
            </c:ext>
          </c:extLst>
        </c:ser>
        <c:ser>
          <c:idx val="11"/>
          <c:order val="11"/>
          <c:tx>
            <c:strRef>
              <c:f>'4.2'!$A$18</c:f>
              <c:strCache>
                <c:ptCount val="1"/>
                <c:pt idx="0">
                  <c:v>Středočeský kraj</c:v>
                </c:pt>
              </c:strCache>
            </c:strRef>
          </c:tx>
          <c:spPr>
            <a:solidFill>
              <a:srgbClr val="D0D0D0"/>
            </a:solidFill>
          </c:spPr>
          <c:invertIfNegative val="0"/>
          <c:val>
            <c:numRef>
              <c:f>'4.2'!$B$18:$M$18</c:f>
              <c:numCache>
                <c:formatCode>#,##0.0</c:formatCode>
                <c:ptCount val="12"/>
                <c:pt idx="0">
                  <c:v>3137.4342509999979</c:v>
                </c:pt>
                <c:pt idx="1">
                  <c:v>2799.8990698263997</c:v>
                </c:pt>
                <c:pt idx="2">
                  <c:v>2550.8600716638202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136A-4182-821D-07A924959D79}"/>
            </c:ext>
          </c:extLst>
        </c:ser>
        <c:ser>
          <c:idx val="12"/>
          <c:order val="12"/>
          <c:tx>
            <c:strRef>
              <c:f>'4.2'!$A$19</c:f>
              <c:strCache>
                <c:ptCount val="1"/>
                <c:pt idx="0">
                  <c:v>Ústecký kraj</c:v>
                </c:pt>
              </c:strCache>
            </c:strRef>
          </c:tx>
          <c:spPr>
            <a:pattFill prst="ltUpDiag">
              <a:fgClr>
                <a:schemeClr val="accent1"/>
              </a:fgClr>
              <a:bgClr>
                <a:schemeClr val="bg1"/>
              </a:bgClr>
            </a:pattFill>
          </c:spPr>
          <c:invertIfNegative val="0"/>
          <c:val>
            <c:numRef>
              <c:f>'4.2'!$B$19:$M$19</c:f>
              <c:numCache>
                <c:formatCode>#,##0.0</c:formatCode>
                <c:ptCount val="12"/>
                <c:pt idx="0">
                  <c:v>3132.0151920000012</c:v>
                </c:pt>
                <c:pt idx="1">
                  <c:v>2766.2162669999984</c:v>
                </c:pt>
                <c:pt idx="2">
                  <c:v>2956.152783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136A-4182-821D-07A924959D79}"/>
            </c:ext>
          </c:extLst>
        </c:ser>
        <c:ser>
          <c:idx val="13"/>
          <c:order val="13"/>
          <c:tx>
            <c:strRef>
              <c:f>'4.2'!$A$20</c:f>
              <c:strCache>
                <c:ptCount val="1"/>
                <c:pt idx="0">
                  <c:v>Zlínský kraj</c:v>
                </c:pt>
              </c:strCache>
            </c:strRef>
          </c:tx>
          <c:spPr>
            <a:pattFill prst="ltUpDiag">
              <a:fgClr>
                <a:schemeClr val="accent5"/>
              </a:fgClr>
              <a:bgClr>
                <a:schemeClr val="bg1"/>
              </a:bgClr>
            </a:pattFill>
          </c:spPr>
          <c:invertIfNegative val="0"/>
          <c:val>
            <c:numRef>
              <c:f>'4.2'!$B$20:$M$20</c:f>
              <c:numCache>
                <c:formatCode>#,##0.0</c:formatCode>
                <c:ptCount val="12"/>
                <c:pt idx="0">
                  <c:v>768.57024899999999</c:v>
                </c:pt>
                <c:pt idx="1">
                  <c:v>722.06136199999992</c:v>
                </c:pt>
                <c:pt idx="2">
                  <c:v>704.72549600000002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136A-4182-821D-07A924959D79}"/>
            </c:ext>
          </c:extLst>
        </c:ser>
        <c:dLbls>
          <c:showLegendKey val="0"/>
          <c:showVal val="0"/>
          <c:showCatName val="0"/>
          <c:showSerName val="0"/>
          <c:showPercent val="0"/>
          <c:showBubbleSize val="0"/>
        </c:dLbls>
        <c:gapWidth val="50"/>
        <c:overlap val="100"/>
        <c:axId val="230913536"/>
        <c:axId val="230915072"/>
      </c:barChart>
      <c:catAx>
        <c:axId val="230913536"/>
        <c:scaling>
          <c:orientation val="minMax"/>
        </c:scaling>
        <c:delete val="0"/>
        <c:axPos val="b"/>
        <c:majorTickMark val="none"/>
        <c:minorTickMark val="none"/>
        <c:tickLblPos val="nextTo"/>
        <c:txPr>
          <a:bodyPr/>
          <a:lstStyle/>
          <a:p>
            <a:pPr>
              <a:defRPr sz="900"/>
            </a:pPr>
            <a:endParaRPr lang="cs-CZ"/>
          </a:p>
        </c:txPr>
        <c:crossAx val="230915072"/>
        <c:crosses val="autoZero"/>
        <c:auto val="1"/>
        <c:lblAlgn val="ctr"/>
        <c:lblOffset val="100"/>
        <c:noMultiLvlLbl val="0"/>
      </c:catAx>
      <c:valAx>
        <c:axId val="230915072"/>
        <c:scaling>
          <c:orientation val="minMax"/>
          <c:max val="20000"/>
        </c:scaling>
        <c:delete val="0"/>
        <c:axPos val="l"/>
        <c:majorGridlines/>
        <c:numFmt formatCode="#,##0" sourceLinked="0"/>
        <c:majorTickMark val="none"/>
        <c:minorTickMark val="none"/>
        <c:tickLblPos val="nextTo"/>
        <c:spPr>
          <a:ln w="6350">
            <a:noFill/>
          </a:ln>
        </c:spPr>
        <c:txPr>
          <a:bodyPr/>
          <a:lstStyle/>
          <a:p>
            <a:pPr>
              <a:defRPr sz="900"/>
            </a:pPr>
            <a:endParaRPr lang="cs-CZ"/>
          </a:p>
        </c:txPr>
        <c:crossAx val="2309135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extLst>
            <c:ext xmlns:c16="http://schemas.microsoft.com/office/drawing/2014/chart" uri="{C3380CC4-5D6E-409C-BE32-E72D297353CC}">
              <c16:uniqueId val="{00000000-9CF2-4986-BA65-CA71F5D8D0D6}"/>
            </c:ext>
          </c:extLst>
        </c:ser>
        <c:dLbls>
          <c:showLegendKey val="0"/>
          <c:showVal val="0"/>
          <c:showCatName val="0"/>
          <c:showSerName val="0"/>
          <c:showPercent val="0"/>
          <c:showBubbleSize val="0"/>
        </c:dLbls>
        <c:gapWidth val="150"/>
        <c:axId val="239326336"/>
        <c:axId val="239327872"/>
      </c:barChart>
      <c:catAx>
        <c:axId val="239326336"/>
        <c:scaling>
          <c:orientation val="minMax"/>
        </c:scaling>
        <c:delete val="0"/>
        <c:axPos val="l"/>
        <c:numFmt formatCode="General" sourceLinked="1"/>
        <c:majorTickMark val="none"/>
        <c:minorTickMark val="none"/>
        <c:tickLblPos val="nextTo"/>
        <c:txPr>
          <a:bodyPr/>
          <a:lstStyle/>
          <a:p>
            <a:pPr>
              <a:defRPr sz="900"/>
            </a:pPr>
            <a:endParaRPr lang="cs-CZ"/>
          </a:p>
        </c:txPr>
        <c:crossAx val="239327872"/>
        <c:crosses val="autoZero"/>
        <c:auto val="1"/>
        <c:lblAlgn val="ctr"/>
        <c:lblOffset val="100"/>
        <c:noMultiLvlLbl val="0"/>
      </c:catAx>
      <c:valAx>
        <c:axId val="2393278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263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4091-431D-A8B3-D9803D311F40}"/>
              </c:ext>
            </c:extLst>
          </c:dPt>
          <c:cat>
            <c:numRef>
              <c:f>'14.9'!$J$19:$J$26</c:f>
              <c:numCache>
                <c:formatCode>General</c:formatCode>
                <c:ptCount val="8"/>
              </c:numCache>
            </c:numRef>
          </c:cat>
          <c:val>
            <c:numRef>
              <c:f>'14.9'!$K$19:$K$26</c:f>
              <c:numCache>
                <c:formatCode>General</c:formatCode>
                <c:ptCount val="8"/>
              </c:numCache>
            </c:numRef>
          </c:val>
          <c:extLst>
            <c:ext xmlns:c16="http://schemas.microsoft.com/office/drawing/2014/chart" uri="{C3380CC4-5D6E-409C-BE32-E72D297353CC}">
              <c16:uniqueId val="{00000002-4091-431D-A8B3-D9803D311F4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extLst>
            <c:ext xmlns:c16="http://schemas.microsoft.com/office/drawing/2014/chart" uri="{C3380CC4-5D6E-409C-BE32-E72D297353CC}">
              <c16:uniqueId val="{00000000-2149-4519-A948-13538D1FA8A2}"/>
            </c:ext>
          </c:extLst>
        </c:ser>
        <c:dLbls>
          <c:showLegendKey val="0"/>
          <c:showVal val="0"/>
          <c:showCatName val="0"/>
          <c:showSerName val="0"/>
          <c:showPercent val="0"/>
          <c:showBubbleSize val="0"/>
        </c:dLbls>
        <c:gapWidth val="150"/>
        <c:axId val="273689216"/>
        <c:axId val="273727872"/>
      </c:barChart>
      <c:catAx>
        <c:axId val="273689216"/>
        <c:scaling>
          <c:orientation val="maxMin"/>
        </c:scaling>
        <c:delete val="0"/>
        <c:axPos val="l"/>
        <c:numFmt formatCode="0.0" sourceLinked="1"/>
        <c:majorTickMark val="none"/>
        <c:minorTickMark val="none"/>
        <c:tickLblPos val="nextTo"/>
        <c:txPr>
          <a:bodyPr/>
          <a:lstStyle/>
          <a:p>
            <a:pPr>
              <a:defRPr sz="900"/>
            </a:pPr>
            <a:endParaRPr lang="cs-CZ"/>
          </a:p>
        </c:txPr>
        <c:crossAx val="273727872"/>
        <c:crosses val="autoZero"/>
        <c:auto val="1"/>
        <c:lblAlgn val="ctr"/>
        <c:lblOffset val="100"/>
        <c:noMultiLvlLbl val="0"/>
      </c:catAx>
      <c:valAx>
        <c:axId val="27372787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6892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extLst>
            <c:ext xmlns:c16="http://schemas.microsoft.com/office/drawing/2014/chart" uri="{C3380CC4-5D6E-409C-BE32-E72D297353CC}">
              <c16:uniqueId val="{00000000-6B65-42E2-9A82-93FAD9E4E8AF}"/>
            </c:ext>
          </c:extLst>
        </c:ser>
        <c:dLbls>
          <c:showLegendKey val="0"/>
          <c:showVal val="0"/>
          <c:showCatName val="0"/>
          <c:showSerName val="0"/>
          <c:showPercent val="0"/>
          <c:showBubbleSize val="0"/>
        </c:dLbls>
        <c:gapWidth val="150"/>
        <c:axId val="273768832"/>
        <c:axId val="273770368"/>
      </c:barChart>
      <c:catAx>
        <c:axId val="273768832"/>
        <c:scaling>
          <c:orientation val="minMax"/>
        </c:scaling>
        <c:delete val="0"/>
        <c:axPos val="l"/>
        <c:numFmt formatCode="General" sourceLinked="1"/>
        <c:majorTickMark val="none"/>
        <c:minorTickMark val="none"/>
        <c:tickLblPos val="nextTo"/>
        <c:txPr>
          <a:bodyPr/>
          <a:lstStyle/>
          <a:p>
            <a:pPr>
              <a:defRPr sz="900"/>
            </a:pPr>
            <a:endParaRPr lang="cs-CZ"/>
          </a:p>
        </c:txPr>
        <c:crossAx val="273770368"/>
        <c:crosses val="autoZero"/>
        <c:auto val="1"/>
        <c:lblAlgn val="ctr"/>
        <c:lblOffset val="100"/>
        <c:noMultiLvlLbl val="0"/>
      </c:catAx>
      <c:valAx>
        <c:axId val="2737703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7688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#,##0.0</c:formatCode>
                <c:ptCount val="3"/>
              </c:numCache>
            </c:numRef>
          </c:val>
          <c:extLst>
            <c:ext xmlns:c16="http://schemas.microsoft.com/office/drawing/2014/chart" uri="{C3380CC4-5D6E-409C-BE32-E72D297353CC}">
              <c16:uniqueId val="{00000000-4932-44E0-848B-781B20C8C87C}"/>
            </c:ext>
          </c:extLst>
        </c:ser>
        <c:ser>
          <c:idx val="1"/>
          <c:order val="1"/>
          <c:tx>
            <c:strRef>
              <c:f>'14.9'!$J$32</c:f>
              <c:strCache>
                <c:ptCount val="1"/>
              </c:strCache>
            </c:strRef>
          </c:tx>
          <c:invertIfNegative val="0"/>
          <c:cat>
            <c:numRef>
              <c:f>'14.9'!$K$30:$M$30</c:f>
              <c:numCache>
                <c:formatCode>General</c:formatCode>
                <c:ptCount val="3"/>
              </c:numCache>
            </c:numRef>
          </c:cat>
          <c:val>
            <c:numRef>
              <c:f>'14.9'!$K$32:$M$32</c:f>
              <c:numCache>
                <c:formatCode>#,##0.0</c:formatCode>
                <c:ptCount val="3"/>
              </c:numCache>
            </c:numRef>
          </c:val>
          <c:extLst>
            <c:ext xmlns:c16="http://schemas.microsoft.com/office/drawing/2014/chart" uri="{C3380CC4-5D6E-409C-BE32-E72D297353CC}">
              <c16:uniqueId val="{00000001-4932-44E0-848B-781B20C8C87C}"/>
            </c:ext>
          </c:extLst>
        </c:ser>
        <c:ser>
          <c:idx val="2"/>
          <c:order val="2"/>
          <c:tx>
            <c:strRef>
              <c:f>'14.9'!$J$33</c:f>
              <c:strCache>
                <c:ptCount val="1"/>
              </c:strCache>
            </c:strRef>
          </c:tx>
          <c:invertIfNegative val="0"/>
          <c:cat>
            <c:numRef>
              <c:f>'14.9'!$K$30:$M$30</c:f>
              <c:numCache>
                <c:formatCode>General</c:formatCode>
                <c:ptCount val="3"/>
              </c:numCache>
            </c:numRef>
          </c:cat>
          <c:val>
            <c:numRef>
              <c:f>'14.9'!$K$33:$M$33</c:f>
              <c:numCache>
                <c:formatCode>#,##0.0</c:formatCode>
                <c:ptCount val="3"/>
              </c:numCache>
            </c:numRef>
          </c:val>
          <c:extLst>
            <c:ext xmlns:c16="http://schemas.microsoft.com/office/drawing/2014/chart" uri="{C3380CC4-5D6E-409C-BE32-E72D297353CC}">
              <c16:uniqueId val="{00000002-4932-44E0-848B-781B20C8C87C}"/>
            </c:ext>
          </c:extLst>
        </c:ser>
        <c:ser>
          <c:idx val="3"/>
          <c:order val="3"/>
          <c:tx>
            <c:strRef>
              <c:f>'14.9'!$J$34</c:f>
              <c:strCache>
                <c:ptCount val="1"/>
              </c:strCache>
            </c:strRef>
          </c:tx>
          <c:invertIfNegative val="0"/>
          <c:cat>
            <c:numRef>
              <c:f>'14.9'!$K$30:$M$30</c:f>
              <c:numCache>
                <c:formatCode>General</c:formatCode>
                <c:ptCount val="3"/>
              </c:numCache>
            </c:numRef>
          </c:cat>
          <c:val>
            <c:numRef>
              <c:f>'14.9'!$K$34:$M$34</c:f>
              <c:numCache>
                <c:formatCode>#,##0.0</c:formatCode>
                <c:ptCount val="3"/>
              </c:numCache>
            </c:numRef>
          </c:val>
          <c:extLst>
            <c:ext xmlns:c16="http://schemas.microsoft.com/office/drawing/2014/chart" uri="{C3380CC4-5D6E-409C-BE32-E72D297353CC}">
              <c16:uniqueId val="{00000003-4932-44E0-848B-781B20C8C87C}"/>
            </c:ext>
          </c:extLst>
        </c:ser>
        <c:ser>
          <c:idx val="4"/>
          <c:order val="4"/>
          <c:tx>
            <c:strRef>
              <c:f>'14.9'!$J$35</c:f>
              <c:strCache>
                <c:ptCount val="1"/>
              </c:strCache>
            </c:strRef>
          </c:tx>
          <c:invertIfNegative val="0"/>
          <c:cat>
            <c:numRef>
              <c:f>'14.9'!$K$30:$M$30</c:f>
              <c:numCache>
                <c:formatCode>General</c:formatCode>
                <c:ptCount val="3"/>
              </c:numCache>
            </c:numRef>
          </c:cat>
          <c:val>
            <c:numRef>
              <c:f>'14.9'!$K$35:$M$35</c:f>
              <c:numCache>
                <c:formatCode>#,##0.0</c:formatCode>
                <c:ptCount val="3"/>
              </c:numCache>
            </c:numRef>
          </c:val>
          <c:extLst>
            <c:ext xmlns:c16="http://schemas.microsoft.com/office/drawing/2014/chart" uri="{C3380CC4-5D6E-409C-BE32-E72D297353CC}">
              <c16:uniqueId val="{00000004-4932-44E0-848B-781B20C8C87C}"/>
            </c:ext>
          </c:extLst>
        </c:ser>
        <c:ser>
          <c:idx val="5"/>
          <c:order val="5"/>
          <c:tx>
            <c:strRef>
              <c:f>'14.9'!$J$36</c:f>
              <c:strCache>
                <c:ptCount val="1"/>
              </c:strCache>
            </c:strRef>
          </c:tx>
          <c:invertIfNegative val="0"/>
          <c:cat>
            <c:numRef>
              <c:f>'14.9'!$K$30:$M$30</c:f>
              <c:numCache>
                <c:formatCode>General</c:formatCode>
                <c:ptCount val="3"/>
              </c:numCache>
            </c:numRef>
          </c:cat>
          <c:val>
            <c:numRef>
              <c:f>'14.9'!$K$36:$M$36</c:f>
              <c:numCache>
                <c:formatCode>#,##0.0</c:formatCode>
                <c:ptCount val="3"/>
              </c:numCache>
            </c:numRef>
          </c:val>
          <c:extLst>
            <c:ext xmlns:c16="http://schemas.microsoft.com/office/drawing/2014/chart" uri="{C3380CC4-5D6E-409C-BE32-E72D297353CC}">
              <c16:uniqueId val="{00000005-4932-44E0-848B-781B20C8C87C}"/>
            </c:ext>
          </c:extLst>
        </c:ser>
        <c:ser>
          <c:idx val="6"/>
          <c:order val="6"/>
          <c:tx>
            <c:strRef>
              <c:f>'14.9'!$J$37</c:f>
              <c:strCache>
                <c:ptCount val="1"/>
              </c:strCache>
            </c:strRef>
          </c:tx>
          <c:invertIfNegative val="0"/>
          <c:cat>
            <c:numRef>
              <c:f>'14.9'!$K$30:$M$30</c:f>
              <c:numCache>
                <c:formatCode>General</c:formatCode>
                <c:ptCount val="3"/>
              </c:numCache>
            </c:numRef>
          </c:cat>
          <c:val>
            <c:numRef>
              <c:f>'14.9'!$K$37:$M$37</c:f>
              <c:numCache>
                <c:formatCode>#,##0.0</c:formatCode>
                <c:ptCount val="3"/>
              </c:numCache>
            </c:numRef>
          </c:val>
          <c:extLst>
            <c:ext xmlns:c16="http://schemas.microsoft.com/office/drawing/2014/chart" uri="{C3380CC4-5D6E-409C-BE32-E72D297353CC}">
              <c16:uniqueId val="{00000006-4932-44E0-848B-781B20C8C87C}"/>
            </c:ext>
          </c:extLst>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#,##0.0</c:formatCode>
                <c:ptCount val="3"/>
              </c:numCache>
            </c:numRef>
          </c:val>
          <c:extLst>
            <c:ext xmlns:c16="http://schemas.microsoft.com/office/drawing/2014/chart" uri="{C3380CC4-5D6E-409C-BE32-E72D297353CC}">
              <c16:uniqueId val="{00000007-4932-44E0-848B-781B20C8C87C}"/>
            </c:ext>
          </c:extLst>
        </c:ser>
        <c:dLbls>
          <c:showLegendKey val="0"/>
          <c:showVal val="0"/>
          <c:showCatName val="0"/>
          <c:showSerName val="0"/>
          <c:showPercent val="0"/>
          <c:showBubbleSize val="0"/>
        </c:dLbls>
        <c:gapWidth val="150"/>
        <c:overlap val="100"/>
        <c:axId val="273877248"/>
        <c:axId val="273887232"/>
      </c:barChart>
      <c:catAx>
        <c:axId val="273877248"/>
        <c:scaling>
          <c:orientation val="minMax"/>
        </c:scaling>
        <c:delete val="0"/>
        <c:axPos val="b"/>
        <c:numFmt formatCode="General" sourceLinked="1"/>
        <c:majorTickMark val="none"/>
        <c:minorTickMark val="none"/>
        <c:tickLblPos val="nextTo"/>
        <c:txPr>
          <a:bodyPr/>
          <a:lstStyle/>
          <a:p>
            <a:pPr>
              <a:defRPr sz="900"/>
            </a:pPr>
            <a:endParaRPr lang="cs-CZ"/>
          </a:p>
        </c:txPr>
        <c:crossAx val="273887232"/>
        <c:crosses val="autoZero"/>
        <c:auto val="1"/>
        <c:lblAlgn val="ctr"/>
        <c:lblOffset val="100"/>
        <c:noMultiLvlLbl val="0"/>
      </c:catAx>
      <c:valAx>
        <c:axId val="273887232"/>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87724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extLst>
            <c:ext xmlns:c16="http://schemas.microsoft.com/office/drawing/2014/chart" uri="{C3380CC4-5D6E-409C-BE32-E72D297353CC}">
              <c16:uniqueId val="{00000000-F990-4CAA-BC17-3581B0BC59F5}"/>
            </c:ext>
          </c:extLst>
        </c:ser>
        <c:dLbls>
          <c:showLegendKey val="0"/>
          <c:showVal val="0"/>
          <c:showCatName val="0"/>
          <c:showSerName val="0"/>
          <c:showPercent val="0"/>
          <c:showBubbleSize val="0"/>
        </c:dLbls>
        <c:gapWidth val="150"/>
        <c:axId val="273928960"/>
        <c:axId val="273930496"/>
      </c:barChart>
      <c:catAx>
        <c:axId val="273928960"/>
        <c:scaling>
          <c:orientation val="minMax"/>
        </c:scaling>
        <c:delete val="0"/>
        <c:axPos val="l"/>
        <c:numFmt formatCode="General" sourceLinked="1"/>
        <c:majorTickMark val="none"/>
        <c:minorTickMark val="none"/>
        <c:tickLblPos val="nextTo"/>
        <c:txPr>
          <a:bodyPr/>
          <a:lstStyle/>
          <a:p>
            <a:pPr>
              <a:defRPr sz="900"/>
            </a:pPr>
            <a:endParaRPr lang="cs-CZ"/>
          </a:p>
        </c:txPr>
        <c:crossAx val="273930496"/>
        <c:crosses val="autoZero"/>
        <c:auto val="1"/>
        <c:lblAlgn val="ctr"/>
        <c:lblOffset val="100"/>
        <c:noMultiLvlLbl val="0"/>
      </c:catAx>
      <c:valAx>
        <c:axId val="2739304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9289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866-486B-92CE-D6F802979A99}"/>
              </c:ext>
            </c:extLst>
          </c:dPt>
          <c:cat>
            <c:numRef>
              <c:f>'14.10'!$J$19:$J$26</c:f>
              <c:numCache>
                <c:formatCode>General</c:formatCode>
                <c:ptCount val="8"/>
              </c:numCache>
            </c:numRef>
          </c:cat>
          <c:val>
            <c:numRef>
              <c:f>'14.10'!$K$19:$K$26</c:f>
              <c:numCache>
                <c:formatCode>General</c:formatCode>
                <c:ptCount val="8"/>
              </c:numCache>
            </c:numRef>
          </c:val>
          <c:extLst>
            <c:ext xmlns:c16="http://schemas.microsoft.com/office/drawing/2014/chart" uri="{C3380CC4-5D6E-409C-BE32-E72D297353CC}">
              <c16:uniqueId val="{00000002-1866-486B-92CE-D6F802979A9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extLst>
            <c:ext xmlns:c16="http://schemas.microsoft.com/office/drawing/2014/chart" uri="{C3380CC4-5D6E-409C-BE32-E72D297353CC}">
              <c16:uniqueId val="{00000000-CA2E-4F2E-9540-E0F0730E1080}"/>
            </c:ext>
          </c:extLst>
        </c:ser>
        <c:dLbls>
          <c:showLegendKey val="0"/>
          <c:showVal val="0"/>
          <c:showCatName val="0"/>
          <c:showSerName val="0"/>
          <c:showPercent val="0"/>
          <c:showBubbleSize val="0"/>
        </c:dLbls>
        <c:gapWidth val="150"/>
        <c:axId val="233446016"/>
        <c:axId val="233447808"/>
      </c:barChart>
      <c:catAx>
        <c:axId val="233446016"/>
        <c:scaling>
          <c:orientation val="maxMin"/>
        </c:scaling>
        <c:delete val="0"/>
        <c:axPos val="l"/>
        <c:numFmt formatCode="0.0" sourceLinked="1"/>
        <c:majorTickMark val="none"/>
        <c:minorTickMark val="none"/>
        <c:tickLblPos val="nextTo"/>
        <c:txPr>
          <a:bodyPr/>
          <a:lstStyle/>
          <a:p>
            <a:pPr>
              <a:defRPr sz="900"/>
            </a:pPr>
            <a:endParaRPr lang="cs-CZ"/>
          </a:p>
        </c:txPr>
        <c:crossAx val="233447808"/>
        <c:crosses val="autoZero"/>
        <c:auto val="1"/>
        <c:lblAlgn val="ctr"/>
        <c:lblOffset val="100"/>
        <c:noMultiLvlLbl val="0"/>
      </c:catAx>
      <c:valAx>
        <c:axId val="2334478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34460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extLst>
            <c:ext xmlns:c16="http://schemas.microsoft.com/office/drawing/2014/chart" uri="{C3380CC4-5D6E-409C-BE32-E72D297353CC}">
              <c16:uniqueId val="{00000000-2258-41E0-BDFA-95DDE87F2ABA}"/>
            </c:ext>
          </c:extLst>
        </c:ser>
        <c:dLbls>
          <c:showLegendKey val="0"/>
          <c:showVal val="0"/>
          <c:showCatName val="0"/>
          <c:showSerName val="0"/>
          <c:showPercent val="0"/>
          <c:showBubbleSize val="0"/>
        </c:dLbls>
        <c:gapWidth val="150"/>
        <c:axId val="233468288"/>
        <c:axId val="233469824"/>
      </c:barChart>
      <c:catAx>
        <c:axId val="233468288"/>
        <c:scaling>
          <c:orientation val="minMax"/>
        </c:scaling>
        <c:delete val="0"/>
        <c:axPos val="l"/>
        <c:numFmt formatCode="General" sourceLinked="1"/>
        <c:majorTickMark val="none"/>
        <c:minorTickMark val="none"/>
        <c:tickLblPos val="nextTo"/>
        <c:txPr>
          <a:bodyPr/>
          <a:lstStyle/>
          <a:p>
            <a:pPr>
              <a:defRPr sz="900"/>
            </a:pPr>
            <a:endParaRPr lang="cs-CZ"/>
          </a:p>
        </c:txPr>
        <c:crossAx val="233469824"/>
        <c:crosses val="autoZero"/>
        <c:auto val="1"/>
        <c:lblAlgn val="ctr"/>
        <c:lblOffset val="100"/>
        <c:noMultiLvlLbl val="0"/>
      </c:catAx>
      <c:valAx>
        <c:axId val="2334698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34682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#,##0.0</c:formatCode>
                <c:ptCount val="3"/>
              </c:numCache>
            </c:numRef>
          </c:val>
          <c:extLst>
            <c:ext xmlns:c16="http://schemas.microsoft.com/office/drawing/2014/chart" uri="{C3380CC4-5D6E-409C-BE32-E72D297353CC}">
              <c16:uniqueId val="{00000000-BA15-437A-AFEC-F67B4F4772C2}"/>
            </c:ext>
          </c:extLst>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#,##0.0</c:formatCode>
                <c:ptCount val="3"/>
              </c:numCache>
            </c:numRef>
          </c:val>
          <c:extLst>
            <c:ext xmlns:c16="http://schemas.microsoft.com/office/drawing/2014/chart" uri="{C3380CC4-5D6E-409C-BE32-E72D297353CC}">
              <c16:uniqueId val="{00000001-BA15-437A-AFEC-F67B4F4772C2}"/>
            </c:ext>
          </c:extLst>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#,##0.0</c:formatCode>
                <c:ptCount val="3"/>
              </c:numCache>
            </c:numRef>
          </c:val>
          <c:extLst>
            <c:ext xmlns:c16="http://schemas.microsoft.com/office/drawing/2014/chart" uri="{C3380CC4-5D6E-409C-BE32-E72D297353CC}">
              <c16:uniqueId val="{00000002-BA15-437A-AFEC-F67B4F4772C2}"/>
            </c:ext>
          </c:extLst>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#,##0.0</c:formatCode>
                <c:ptCount val="3"/>
              </c:numCache>
            </c:numRef>
          </c:val>
          <c:extLst>
            <c:ext xmlns:c16="http://schemas.microsoft.com/office/drawing/2014/chart" uri="{C3380CC4-5D6E-409C-BE32-E72D297353CC}">
              <c16:uniqueId val="{00000003-BA15-437A-AFEC-F67B4F4772C2}"/>
            </c:ext>
          </c:extLst>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#,##0.0</c:formatCode>
                <c:ptCount val="3"/>
              </c:numCache>
            </c:numRef>
          </c:val>
          <c:extLst>
            <c:ext xmlns:c16="http://schemas.microsoft.com/office/drawing/2014/chart" uri="{C3380CC4-5D6E-409C-BE32-E72D297353CC}">
              <c16:uniqueId val="{00000004-BA15-437A-AFEC-F67B4F4772C2}"/>
            </c:ext>
          </c:extLst>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#,##0.0</c:formatCode>
                <c:ptCount val="3"/>
              </c:numCache>
            </c:numRef>
          </c:val>
          <c:extLst>
            <c:ext xmlns:c16="http://schemas.microsoft.com/office/drawing/2014/chart" uri="{C3380CC4-5D6E-409C-BE32-E72D297353CC}">
              <c16:uniqueId val="{00000005-BA15-437A-AFEC-F67B4F4772C2}"/>
            </c:ext>
          </c:extLst>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#,##0.0</c:formatCode>
                <c:ptCount val="3"/>
              </c:numCache>
            </c:numRef>
          </c:val>
          <c:extLst>
            <c:ext xmlns:c16="http://schemas.microsoft.com/office/drawing/2014/chart" uri="{C3380CC4-5D6E-409C-BE32-E72D297353CC}">
              <c16:uniqueId val="{00000006-BA15-437A-AFEC-F67B4F4772C2}"/>
            </c:ext>
          </c:extLst>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#,##0.0</c:formatCode>
                <c:ptCount val="3"/>
              </c:numCache>
            </c:numRef>
          </c:val>
          <c:extLst>
            <c:ext xmlns:c16="http://schemas.microsoft.com/office/drawing/2014/chart" uri="{C3380CC4-5D6E-409C-BE32-E72D297353CC}">
              <c16:uniqueId val="{00000007-BA15-437A-AFEC-F67B4F4772C2}"/>
            </c:ext>
          </c:extLst>
        </c:ser>
        <c:dLbls>
          <c:showLegendKey val="0"/>
          <c:showVal val="0"/>
          <c:showCatName val="0"/>
          <c:showSerName val="0"/>
          <c:showPercent val="0"/>
          <c:showBubbleSize val="0"/>
        </c:dLbls>
        <c:gapWidth val="150"/>
        <c:overlap val="100"/>
        <c:axId val="239941888"/>
        <c:axId val="239951872"/>
      </c:barChart>
      <c:catAx>
        <c:axId val="239941888"/>
        <c:scaling>
          <c:orientation val="minMax"/>
        </c:scaling>
        <c:delete val="0"/>
        <c:axPos val="b"/>
        <c:numFmt formatCode="General" sourceLinked="1"/>
        <c:majorTickMark val="none"/>
        <c:minorTickMark val="none"/>
        <c:tickLblPos val="nextTo"/>
        <c:txPr>
          <a:bodyPr/>
          <a:lstStyle/>
          <a:p>
            <a:pPr>
              <a:defRPr sz="900"/>
            </a:pPr>
            <a:endParaRPr lang="cs-CZ"/>
          </a:p>
        </c:txPr>
        <c:crossAx val="239951872"/>
        <c:crosses val="autoZero"/>
        <c:auto val="1"/>
        <c:lblAlgn val="ctr"/>
        <c:lblOffset val="100"/>
        <c:noMultiLvlLbl val="0"/>
      </c:catAx>
      <c:valAx>
        <c:axId val="2399518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941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Výroba tepla brutto v krajích ČR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9.5246358349698951E-4"/>
          <c:y val="1.9225951097960763E-2"/>
        </c:manualLayout>
      </c:layout>
      <c:overlay val="0"/>
    </c:title>
    <c:autoTitleDeleted val="0"/>
    <c:plotArea>
      <c:layout/>
      <c:barChart>
        <c:barDir val="col"/>
        <c:grouping val="stacked"/>
        <c:varyColors val="0"/>
        <c:ser>
          <c:idx val="0"/>
          <c:order val="0"/>
          <c:tx>
            <c:strRef>
              <c:f>'4.3'!$A$5</c:f>
              <c:strCache>
                <c:ptCount val="1"/>
                <c:pt idx="0">
                  <c:v>Biomasa</c:v>
                </c:pt>
              </c:strCache>
            </c:strRef>
          </c:tx>
          <c:spPr>
            <a:solidFill>
              <a:schemeClr val="accent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#,##0.0</c:formatCode>
                <c:ptCount val="14"/>
                <c:pt idx="0">
                  <c:v>0</c:v>
                </c:pt>
                <c:pt idx="1">
                  <c:v>746.50094899999999</c:v>
                </c:pt>
                <c:pt idx="2">
                  <c:v>147.94102000000001</c:v>
                </c:pt>
                <c:pt idx="3">
                  <c:v>123.42677400000001</c:v>
                </c:pt>
                <c:pt idx="4">
                  <c:v>433.90744000000001</c:v>
                </c:pt>
                <c:pt idx="5">
                  <c:v>247.956209</c:v>
                </c:pt>
                <c:pt idx="6">
                  <c:v>0.69922899999999999</c:v>
                </c:pt>
                <c:pt idx="7">
                  <c:v>1409.982759</c:v>
                </c:pt>
                <c:pt idx="8">
                  <c:v>42.365501999999999</c:v>
                </c:pt>
                <c:pt idx="9">
                  <c:v>34.169033999999996</c:v>
                </c:pt>
                <c:pt idx="10">
                  <c:v>329.61727899999994</c:v>
                </c:pt>
                <c:pt idx="11">
                  <c:v>535.44214599999998</c:v>
                </c:pt>
                <c:pt idx="12">
                  <c:v>2162.4538570000004</c:v>
                </c:pt>
                <c:pt idx="13">
                  <c:v>141.46802400000001</c:v>
                </c:pt>
              </c:numCache>
            </c:numRef>
          </c:val>
          <c:extLst>
            <c:ext xmlns:c16="http://schemas.microsoft.com/office/drawing/2014/chart" uri="{C3380CC4-5D6E-409C-BE32-E72D297353CC}">
              <c16:uniqueId val="{00000000-EF37-4A35-B978-FEC626290C06}"/>
            </c:ext>
          </c:extLst>
        </c:ser>
        <c:ser>
          <c:idx val="1"/>
          <c:order val="1"/>
          <c:tx>
            <c:strRef>
              <c:f>'4.3'!$A$6</c:f>
              <c:strCache>
                <c:ptCount val="1"/>
                <c:pt idx="0">
                  <c:v>Bioplyn</c:v>
                </c:pt>
              </c:strCache>
            </c:strRef>
          </c:tx>
          <c:spPr>
            <a:solidFill>
              <a:schemeClr val="accent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#,##0.0</c:formatCode>
                <c:ptCount val="14"/>
                <c:pt idx="0">
                  <c:v>51.506999999999998</c:v>
                </c:pt>
                <c:pt idx="1">
                  <c:v>114.65385999999994</c:v>
                </c:pt>
                <c:pt idx="2">
                  <c:v>86.395756000000034</c:v>
                </c:pt>
                <c:pt idx="3">
                  <c:v>22.888555999999998</c:v>
                </c:pt>
                <c:pt idx="4">
                  <c:v>181.08591400000006</c:v>
                </c:pt>
                <c:pt idx="5">
                  <c:v>109.76982900000004</c:v>
                </c:pt>
                <c:pt idx="6">
                  <c:v>9.2999759999999991</c:v>
                </c:pt>
                <c:pt idx="7">
                  <c:v>89.467073999999997</c:v>
                </c:pt>
                <c:pt idx="8">
                  <c:v>101.16544000000003</c:v>
                </c:pt>
                <c:pt idx="9">
                  <c:v>111.00502600000003</c:v>
                </c:pt>
                <c:pt idx="10">
                  <c:v>106.65550199999997</c:v>
                </c:pt>
                <c:pt idx="11">
                  <c:v>131.26517400000003</c:v>
                </c:pt>
                <c:pt idx="12">
                  <c:v>26.871440000000003</c:v>
                </c:pt>
                <c:pt idx="13">
                  <c:v>36.468311000000014</c:v>
                </c:pt>
              </c:numCache>
            </c:numRef>
          </c:val>
          <c:extLst>
            <c:ext xmlns:c16="http://schemas.microsoft.com/office/drawing/2014/chart" uri="{C3380CC4-5D6E-409C-BE32-E72D297353CC}">
              <c16:uniqueId val="{00000001-EF37-4A35-B978-FEC626290C06}"/>
            </c:ext>
          </c:extLst>
        </c:ser>
        <c:ser>
          <c:idx val="2"/>
          <c:order val="2"/>
          <c:tx>
            <c:strRef>
              <c:f>'4.3'!$A$7</c:f>
              <c:strCache>
                <c:ptCount val="1"/>
                <c:pt idx="0">
                  <c:v>Černé uhlí</c:v>
                </c:pt>
              </c:strCache>
            </c:strRef>
          </c:tx>
          <c:spPr>
            <a:solidFill>
              <a:schemeClr val="accent3"/>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#,##0.0</c:formatCode>
                <c:ptCount val="14"/>
                <c:pt idx="0">
                  <c:v>0</c:v>
                </c:pt>
                <c:pt idx="1">
                  <c:v>0</c:v>
                </c:pt>
                <c:pt idx="2">
                  <c:v>0.49065000000000003</c:v>
                </c:pt>
                <c:pt idx="3">
                  <c:v>0</c:v>
                </c:pt>
                <c:pt idx="4">
                  <c:v>0</c:v>
                </c:pt>
                <c:pt idx="5">
                  <c:v>7.0384700000000011</c:v>
                </c:pt>
                <c:pt idx="6">
                  <c:v>0</c:v>
                </c:pt>
                <c:pt idx="7">
                  <c:v>4179.5104760000004</c:v>
                </c:pt>
                <c:pt idx="8">
                  <c:v>1.3476539999999999</c:v>
                </c:pt>
                <c:pt idx="9">
                  <c:v>0</c:v>
                </c:pt>
                <c:pt idx="10">
                  <c:v>0</c:v>
                </c:pt>
                <c:pt idx="11">
                  <c:v>0</c:v>
                </c:pt>
                <c:pt idx="12">
                  <c:v>1.40767</c:v>
                </c:pt>
                <c:pt idx="13">
                  <c:v>0.995</c:v>
                </c:pt>
              </c:numCache>
            </c:numRef>
          </c:val>
          <c:extLst>
            <c:ext xmlns:c16="http://schemas.microsoft.com/office/drawing/2014/chart" uri="{C3380CC4-5D6E-409C-BE32-E72D297353CC}">
              <c16:uniqueId val="{00000002-EF37-4A35-B978-FEC626290C06}"/>
            </c:ext>
          </c:extLst>
        </c:ser>
        <c:ser>
          <c:idx val="3"/>
          <c:order val="3"/>
          <c:tx>
            <c:strRef>
              <c:f>'4.3'!$A$8</c:f>
              <c:strCache>
                <c:ptCount val="1"/>
                <c:pt idx="0">
                  <c:v>Elektrická energie</c:v>
                </c:pt>
              </c:strCache>
            </c:strRef>
          </c:tx>
          <c:spPr>
            <a:solidFill>
              <a:schemeClr val="accent4"/>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#,##0.0</c:formatCode>
                <c:ptCount val="14"/>
                <c:pt idx="0">
                  <c:v>0</c:v>
                </c:pt>
                <c:pt idx="1">
                  <c:v>0</c:v>
                </c:pt>
                <c:pt idx="2">
                  <c:v>1.145</c:v>
                </c:pt>
                <c:pt idx="3">
                  <c:v>0</c:v>
                </c:pt>
                <c:pt idx="4">
                  <c:v>0</c:v>
                </c:pt>
                <c:pt idx="5">
                  <c:v>0</c:v>
                </c:pt>
                <c:pt idx="6">
                  <c:v>0</c:v>
                </c:pt>
                <c:pt idx="7">
                  <c:v>0</c:v>
                </c:pt>
                <c:pt idx="8">
                  <c:v>0</c:v>
                </c:pt>
                <c:pt idx="9">
                  <c:v>18.15241</c:v>
                </c:pt>
                <c:pt idx="10">
                  <c:v>1.0104479999999998</c:v>
                </c:pt>
                <c:pt idx="11">
                  <c:v>16.336207000000002</c:v>
                </c:pt>
                <c:pt idx="12">
                  <c:v>0.28814000000000001</c:v>
                </c:pt>
                <c:pt idx="13">
                  <c:v>0</c:v>
                </c:pt>
              </c:numCache>
            </c:numRef>
          </c:val>
          <c:extLst>
            <c:ext xmlns:c16="http://schemas.microsoft.com/office/drawing/2014/chart" uri="{C3380CC4-5D6E-409C-BE32-E72D297353CC}">
              <c16:uniqueId val="{00000003-EF37-4A35-B978-FEC626290C06}"/>
            </c:ext>
          </c:extLst>
        </c:ser>
        <c:ser>
          <c:idx val="4"/>
          <c:order val="4"/>
          <c:tx>
            <c:strRef>
              <c:f>'4.3'!$A$9</c:f>
              <c:strCache>
                <c:ptCount val="1"/>
                <c:pt idx="0">
                  <c:v>Energie prostředí (tepelné čerpadlo)</c:v>
                </c:pt>
              </c:strCache>
            </c:strRef>
          </c:tx>
          <c:spPr>
            <a:solidFill>
              <a:schemeClr val="accent5"/>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#,##0.0</c:formatCode>
                <c:ptCount val="14"/>
                <c:pt idx="0">
                  <c:v>2.1080000000000001</c:v>
                </c:pt>
                <c:pt idx="1">
                  <c:v>0</c:v>
                </c:pt>
                <c:pt idx="2">
                  <c:v>0.14399999999999999</c:v>
                </c:pt>
                <c:pt idx="3">
                  <c:v>1.2162800000000002</c:v>
                </c:pt>
                <c:pt idx="4">
                  <c:v>0</c:v>
                </c:pt>
                <c:pt idx="5">
                  <c:v>0</c:v>
                </c:pt>
                <c:pt idx="6">
                  <c:v>0</c:v>
                </c:pt>
                <c:pt idx="7">
                  <c:v>0</c:v>
                </c:pt>
                <c:pt idx="8">
                  <c:v>0</c:v>
                </c:pt>
                <c:pt idx="9">
                  <c:v>0</c:v>
                </c:pt>
                <c:pt idx="10">
                  <c:v>0</c:v>
                </c:pt>
                <c:pt idx="11">
                  <c:v>0</c:v>
                </c:pt>
                <c:pt idx="12">
                  <c:v>0.26500000000000001</c:v>
                </c:pt>
                <c:pt idx="13">
                  <c:v>1.3899999999999999E-2</c:v>
                </c:pt>
              </c:numCache>
            </c:numRef>
          </c:val>
          <c:extLst>
            <c:ext xmlns:c16="http://schemas.microsoft.com/office/drawing/2014/chart" uri="{C3380CC4-5D6E-409C-BE32-E72D297353CC}">
              <c16:uniqueId val="{00000004-EF37-4A35-B978-FEC626290C06}"/>
            </c:ext>
          </c:extLst>
        </c:ser>
        <c:ser>
          <c:idx val="5"/>
          <c:order val="5"/>
          <c:tx>
            <c:strRef>
              <c:f>'4.3'!$A$10</c:f>
              <c:strCache>
                <c:ptCount val="1"/>
                <c:pt idx="0">
                  <c:v>Energie Slunce (solární kolektor)</c:v>
                </c:pt>
              </c:strCache>
            </c:strRef>
          </c:tx>
          <c:spPr>
            <a:solidFill>
              <a:schemeClr val="accent6"/>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#,##0.0</c:formatCode>
                <c:ptCount val="14"/>
                <c:pt idx="0">
                  <c:v>0</c:v>
                </c:pt>
                <c:pt idx="1">
                  <c:v>0</c:v>
                </c:pt>
                <c:pt idx="2">
                  <c:v>6.0000000000000001E-3</c:v>
                </c:pt>
                <c:pt idx="3">
                  <c:v>1.874E-2</c:v>
                </c:pt>
                <c:pt idx="4">
                  <c:v>2.06E-2</c:v>
                </c:pt>
                <c:pt idx="5">
                  <c:v>0</c:v>
                </c:pt>
                <c:pt idx="6">
                  <c:v>0</c:v>
                </c:pt>
                <c:pt idx="7">
                  <c:v>0</c:v>
                </c:pt>
                <c:pt idx="8">
                  <c:v>0</c:v>
                </c:pt>
                <c:pt idx="9">
                  <c:v>0</c:v>
                </c:pt>
                <c:pt idx="10">
                  <c:v>0</c:v>
                </c:pt>
                <c:pt idx="11">
                  <c:v>0</c:v>
                </c:pt>
                <c:pt idx="12">
                  <c:v>1.0999999999999999E-2</c:v>
                </c:pt>
                <c:pt idx="13">
                  <c:v>0</c:v>
                </c:pt>
              </c:numCache>
            </c:numRef>
          </c:val>
          <c:extLst>
            <c:ext xmlns:c16="http://schemas.microsoft.com/office/drawing/2014/chart" uri="{C3380CC4-5D6E-409C-BE32-E72D297353CC}">
              <c16:uniqueId val="{00000005-EF37-4A35-B978-FEC626290C06}"/>
            </c:ext>
          </c:extLst>
        </c:ser>
        <c:ser>
          <c:idx val="6"/>
          <c:order val="6"/>
          <c:tx>
            <c:strRef>
              <c:f>'4.3'!$A$11</c:f>
              <c:strCache>
                <c:ptCount val="1"/>
                <c:pt idx="0">
                  <c:v>Hnědé uhlí</c:v>
                </c:pt>
              </c:strCache>
            </c:strRef>
          </c:tx>
          <c:spPr>
            <a:solidFill>
              <a:srgbClr val="F0948F"/>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#,##0.0</c:formatCode>
                <c:ptCount val="14"/>
                <c:pt idx="0">
                  <c:v>0</c:v>
                </c:pt>
                <c:pt idx="1">
                  <c:v>1038.3962609999999</c:v>
                </c:pt>
                <c:pt idx="2">
                  <c:v>46.526319999999998</c:v>
                </c:pt>
                <c:pt idx="3">
                  <c:v>2550.8671059999997</c:v>
                </c:pt>
                <c:pt idx="4">
                  <c:v>172.75975200000002</c:v>
                </c:pt>
                <c:pt idx="5">
                  <c:v>597.82285999999999</c:v>
                </c:pt>
                <c:pt idx="6">
                  <c:v>31.975736000000001</c:v>
                </c:pt>
                <c:pt idx="7">
                  <c:v>429.99041199999994</c:v>
                </c:pt>
                <c:pt idx="8">
                  <c:v>724.0074340000001</c:v>
                </c:pt>
                <c:pt idx="9">
                  <c:v>1894.679756</c:v>
                </c:pt>
                <c:pt idx="10">
                  <c:v>1128.184409</c:v>
                </c:pt>
                <c:pt idx="11">
                  <c:v>4753.6865889999999</c:v>
                </c:pt>
                <c:pt idx="12">
                  <c:v>5675.2654269999994</c:v>
                </c:pt>
                <c:pt idx="13">
                  <c:v>1029.394697</c:v>
                </c:pt>
              </c:numCache>
            </c:numRef>
          </c:val>
          <c:extLst>
            <c:ext xmlns:c16="http://schemas.microsoft.com/office/drawing/2014/chart" uri="{C3380CC4-5D6E-409C-BE32-E72D297353CC}">
              <c16:uniqueId val="{00000006-EF37-4A35-B978-FEC626290C06}"/>
            </c:ext>
          </c:extLst>
        </c:ser>
        <c:ser>
          <c:idx val="7"/>
          <c:order val="7"/>
          <c:tx>
            <c:strRef>
              <c:f>'4.3'!$A$12</c:f>
              <c:strCache>
                <c:ptCount val="1"/>
                <c:pt idx="0">
                  <c:v>Jaderné palivo</c:v>
                </c:pt>
              </c:strCache>
            </c:strRef>
          </c:tx>
          <c:spPr>
            <a:solidFill>
              <a:srgbClr val="F7C9C7"/>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#,##0.0</c:formatCode>
                <c:ptCount val="14"/>
                <c:pt idx="0">
                  <c:v>0</c:v>
                </c:pt>
                <c:pt idx="1">
                  <c:v>197.40299999999999</c:v>
                </c:pt>
                <c:pt idx="2">
                  <c:v>0</c:v>
                </c:pt>
                <c:pt idx="3">
                  <c:v>0</c:v>
                </c:pt>
                <c:pt idx="4">
                  <c:v>145.24100000000001</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EF37-4A35-B978-FEC626290C06}"/>
            </c:ext>
          </c:extLst>
        </c:ser>
        <c:ser>
          <c:idx val="8"/>
          <c:order val="8"/>
          <c:tx>
            <c:strRef>
              <c:f>'4.3'!$A$13</c:f>
              <c:strCache>
                <c:ptCount val="1"/>
                <c:pt idx="0">
                  <c:v>Koks</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EF37-4A35-B978-FEC626290C06}"/>
            </c:ext>
          </c:extLst>
        </c:ser>
        <c:ser>
          <c:idx val="9"/>
          <c:order val="9"/>
          <c:tx>
            <c:strRef>
              <c:f>'4.3'!$A$14</c:f>
              <c:strCache>
                <c:ptCount val="1"/>
                <c:pt idx="0">
                  <c:v>Odpadní teplo</c:v>
                </c:pt>
              </c:strCache>
            </c:strRef>
          </c:tx>
          <c:spPr>
            <a:solidFill>
              <a:srgbClr val="646363"/>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#,##0.0</c:formatCode>
                <c:ptCount val="14"/>
                <c:pt idx="0">
                  <c:v>0</c:v>
                </c:pt>
                <c:pt idx="1">
                  <c:v>0</c:v>
                </c:pt>
                <c:pt idx="2">
                  <c:v>31.046430000000001</c:v>
                </c:pt>
                <c:pt idx="3">
                  <c:v>3.2155999999999998</c:v>
                </c:pt>
                <c:pt idx="4">
                  <c:v>8.6240000000000006</c:v>
                </c:pt>
                <c:pt idx="5">
                  <c:v>0</c:v>
                </c:pt>
                <c:pt idx="6">
                  <c:v>4.6051000000000002</c:v>
                </c:pt>
                <c:pt idx="7">
                  <c:v>416.48608000000002</c:v>
                </c:pt>
                <c:pt idx="8">
                  <c:v>161.098592</c:v>
                </c:pt>
                <c:pt idx="9">
                  <c:v>43.994999999999997</c:v>
                </c:pt>
                <c:pt idx="10">
                  <c:v>0</c:v>
                </c:pt>
                <c:pt idx="11">
                  <c:v>808.26300000000003</c:v>
                </c:pt>
                <c:pt idx="12">
                  <c:v>360.76799999999997</c:v>
                </c:pt>
                <c:pt idx="13">
                  <c:v>55.042999999999999</c:v>
                </c:pt>
              </c:numCache>
            </c:numRef>
          </c:val>
          <c:extLst>
            <c:ext xmlns:c16="http://schemas.microsoft.com/office/drawing/2014/chart" uri="{C3380CC4-5D6E-409C-BE32-E72D297353CC}">
              <c16:uniqueId val="{00000009-EF37-4A35-B978-FEC626290C06}"/>
            </c:ext>
          </c:extLst>
        </c:ser>
        <c:ser>
          <c:idx val="10"/>
          <c:order val="10"/>
          <c:tx>
            <c:strRef>
              <c:f>'4.3'!$A$15</c:f>
              <c:strCache>
                <c:ptCount val="1"/>
                <c:pt idx="0">
                  <c:v>Ostatní kapalná paliva</c:v>
                </c:pt>
              </c:strCache>
            </c:strRef>
          </c:tx>
          <c:spPr>
            <a:solidFill>
              <a:srgbClr val="9D9D9C"/>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#,##0.0</c:formatCode>
                <c:ptCount val="14"/>
                <c:pt idx="0">
                  <c:v>0</c:v>
                </c:pt>
                <c:pt idx="1">
                  <c:v>0</c:v>
                </c:pt>
                <c:pt idx="2">
                  <c:v>0</c:v>
                </c:pt>
                <c:pt idx="3">
                  <c:v>0</c:v>
                </c:pt>
                <c:pt idx="4">
                  <c:v>0</c:v>
                </c:pt>
                <c:pt idx="5">
                  <c:v>0</c:v>
                </c:pt>
                <c:pt idx="6">
                  <c:v>0</c:v>
                </c:pt>
                <c:pt idx="7">
                  <c:v>0</c:v>
                </c:pt>
                <c:pt idx="8">
                  <c:v>0</c:v>
                </c:pt>
                <c:pt idx="9">
                  <c:v>0</c:v>
                </c:pt>
                <c:pt idx="10">
                  <c:v>0</c:v>
                </c:pt>
                <c:pt idx="11">
                  <c:v>9.2966300000000004</c:v>
                </c:pt>
                <c:pt idx="12">
                  <c:v>0</c:v>
                </c:pt>
                <c:pt idx="13">
                  <c:v>190.59100000000001</c:v>
                </c:pt>
              </c:numCache>
            </c:numRef>
          </c:val>
          <c:extLst>
            <c:ext xmlns:c16="http://schemas.microsoft.com/office/drawing/2014/chart" uri="{C3380CC4-5D6E-409C-BE32-E72D297353CC}">
              <c16:uniqueId val="{0000000A-EF37-4A35-B978-FEC626290C06}"/>
            </c:ext>
          </c:extLst>
        </c:ser>
        <c:ser>
          <c:idx val="11"/>
          <c:order val="11"/>
          <c:tx>
            <c:strRef>
              <c:f>'4.3'!$A$16</c:f>
              <c:strCache>
                <c:ptCount val="1"/>
                <c:pt idx="0">
                  <c:v>Ostatní pevná paliva</c:v>
                </c:pt>
              </c:strCache>
            </c:strRef>
          </c:tx>
          <c:spPr>
            <a:solidFill>
              <a:srgbClr val="D0D0D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#,##0.0</c:formatCode>
                <c:ptCount val="14"/>
                <c:pt idx="0">
                  <c:v>249.48220000000001</c:v>
                </c:pt>
                <c:pt idx="1">
                  <c:v>0</c:v>
                </c:pt>
                <c:pt idx="2">
                  <c:v>454.904</c:v>
                </c:pt>
                <c:pt idx="3">
                  <c:v>0</c:v>
                </c:pt>
                <c:pt idx="4">
                  <c:v>0</c:v>
                </c:pt>
                <c:pt idx="5">
                  <c:v>0</c:v>
                </c:pt>
                <c:pt idx="6">
                  <c:v>208.28</c:v>
                </c:pt>
                <c:pt idx="7">
                  <c:v>49.798762000000004</c:v>
                </c:pt>
                <c:pt idx="8">
                  <c:v>53.195</c:v>
                </c:pt>
                <c:pt idx="9">
                  <c:v>0</c:v>
                </c:pt>
                <c:pt idx="10">
                  <c:v>112.23181100000001</c:v>
                </c:pt>
                <c:pt idx="11">
                  <c:v>19.323669000000002</c:v>
                </c:pt>
                <c:pt idx="12">
                  <c:v>8.4812900000000013</c:v>
                </c:pt>
                <c:pt idx="13">
                  <c:v>16.640900000000002</c:v>
                </c:pt>
              </c:numCache>
            </c:numRef>
          </c:val>
          <c:extLst>
            <c:ext xmlns:c16="http://schemas.microsoft.com/office/drawing/2014/chart" uri="{C3380CC4-5D6E-409C-BE32-E72D297353CC}">
              <c16:uniqueId val="{0000000B-EF37-4A35-B978-FEC626290C06}"/>
            </c:ext>
          </c:extLst>
        </c:ser>
        <c:ser>
          <c:idx val="12"/>
          <c:order val="12"/>
          <c:tx>
            <c:strRef>
              <c:f>'4.3'!$A$17</c:f>
              <c:strCache>
                <c:ptCount val="1"/>
                <c:pt idx="0">
                  <c:v>Ostatní plyny</c:v>
                </c:pt>
              </c:strCache>
            </c:strRef>
          </c:tx>
          <c:spPr>
            <a:pattFill prst="ltUpDiag">
              <a:fgClr>
                <a:schemeClr val="accent1"/>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#,##0.0</c:formatCode>
                <c:ptCount val="14"/>
                <c:pt idx="0">
                  <c:v>0</c:v>
                </c:pt>
                <c:pt idx="1">
                  <c:v>0.27340800000000004</c:v>
                </c:pt>
                <c:pt idx="2">
                  <c:v>0</c:v>
                </c:pt>
                <c:pt idx="3">
                  <c:v>0</c:v>
                </c:pt>
                <c:pt idx="4">
                  <c:v>0</c:v>
                </c:pt>
                <c:pt idx="5">
                  <c:v>0</c:v>
                </c:pt>
                <c:pt idx="6">
                  <c:v>0</c:v>
                </c:pt>
                <c:pt idx="7">
                  <c:v>1305.1181199999999</c:v>
                </c:pt>
                <c:pt idx="8">
                  <c:v>0</c:v>
                </c:pt>
                <c:pt idx="9">
                  <c:v>0</c:v>
                </c:pt>
                <c:pt idx="10">
                  <c:v>0.39700000000000002</c:v>
                </c:pt>
                <c:pt idx="11">
                  <c:v>224.32691999999997</c:v>
                </c:pt>
                <c:pt idx="12">
                  <c:v>135.45099999999999</c:v>
                </c:pt>
                <c:pt idx="13">
                  <c:v>241.112934</c:v>
                </c:pt>
              </c:numCache>
            </c:numRef>
          </c:val>
          <c:extLst>
            <c:ext xmlns:c16="http://schemas.microsoft.com/office/drawing/2014/chart" uri="{C3380CC4-5D6E-409C-BE32-E72D297353CC}">
              <c16:uniqueId val="{0000000C-EF37-4A35-B978-FEC626290C06}"/>
            </c:ext>
          </c:extLst>
        </c:ser>
        <c:ser>
          <c:idx val="13"/>
          <c:order val="13"/>
          <c:tx>
            <c:strRef>
              <c:f>'4.3'!$A$18</c:f>
              <c:strCache>
                <c:ptCount val="1"/>
                <c:pt idx="0">
                  <c:v>Ostatní</c:v>
                </c:pt>
              </c:strCache>
            </c:strRef>
          </c:tx>
          <c:spPr>
            <a:pattFill prst="ltUpDiag">
              <a:fgClr>
                <a:schemeClr val="accent5"/>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EF37-4A35-B978-FEC626290C06}"/>
            </c:ext>
          </c:extLst>
        </c:ser>
        <c:ser>
          <c:idx val="14"/>
          <c:order val="14"/>
          <c:tx>
            <c:strRef>
              <c:f>'4.3'!$A$19</c:f>
              <c:strCache>
                <c:ptCount val="1"/>
                <c:pt idx="0">
                  <c:v>Topné oleje</c:v>
                </c:pt>
              </c:strCache>
            </c:strRef>
          </c:tx>
          <c:spPr>
            <a:pattFill prst="ltUpDiag">
              <a:fgClr>
                <a:schemeClr val="accent2"/>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#,##0.0</c:formatCode>
                <c:ptCount val="14"/>
                <c:pt idx="0">
                  <c:v>0</c:v>
                </c:pt>
                <c:pt idx="1">
                  <c:v>23.592126</c:v>
                </c:pt>
                <c:pt idx="2">
                  <c:v>0.18529999999999999</c:v>
                </c:pt>
                <c:pt idx="3">
                  <c:v>51.497540000000001</c:v>
                </c:pt>
                <c:pt idx="4">
                  <c:v>3.218836</c:v>
                </c:pt>
                <c:pt idx="5">
                  <c:v>0.95637000000000005</c:v>
                </c:pt>
                <c:pt idx="6">
                  <c:v>107.302875</c:v>
                </c:pt>
                <c:pt idx="7">
                  <c:v>16.663862000000002</c:v>
                </c:pt>
                <c:pt idx="8">
                  <c:v>101.132924</c:v>
                </c:pt>
                <c:pt idx="9">
                  <c:v>0.65319899999999986</c:v>
                </c:pt>
                <c:pt idx="10">
                  <c:v>0.12118899999999999</c:v>
                </c:pt>
                <c:pt idx="11">
                  <c:v>10.469542000000001</c:v>
                </c:pt>
                <c:pt idx="12">
                  <c:v>5.7008469999999996</c:v>
                </c:pt>
                <c:pt idx="13">
                  <c:v>0.12142699999999999</c:v>
                </c:pt>
              </c:numCache>
            </c:numRef>
          </c:val>
          <c:extLst>
            <c:ext xmlns:c16="http://schemas.microsoft.com/office/drawing/2014/chart" uri="{C3380CC4-5D6E-409C-BE32-E72D297353CC}">
              <c16:uniqueId val="{0000000E-EF37-4A35-B978-FEC626290C06}"/>
            </c:ext>
          </c:extLst>
        </c:ser>
        <c:ser>
          <c:idx val="15"/>
          <c:order val="15"/>
          <c:tx>
            <c:strRef>
              <c:f>'4.3'!$A$20</c:f>
              <c:strCache>
                <c:ptCount val="1"/>
                <c:pt idx="0">
                  <c:v>Zemní plyn</c:v>
                </c:pt>
              </c:strCache>
            </c:strRef>
          </c:tx>
          <c:spPr>
            <a:pattFill prst="ltUpDiag">
              <a:fgClr>
                <a:schemeClr val="accent6"/>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#,##0.0</c:formatCode>
                <c:ptCount val="14"/>
                <c:pt idx="0">
                  <c:v>1290.015416</c:v>
                </c:pt>
                <c:pt idx="1">
                  <c:v>305.19134400000007</c:v>
                </c:pt>
                <c:pt idx="2">
                  <c:v>1667.6046229999995</c:v>
                </c:pt>
                <c:pt idx="3">
                  <c:v>308.93442100000004</c:v>
                </c:pt>
                <c:pt idx="4">
                  <c:v>248.72458599999985</c:v>
                </c:pt>
                <c:pt idx="5">
                  <c:v>485.02901200000008</c:v>
                </c:pt>
                <c:pt idx="6">
                  <c:v>471.16139671891204</c:v>
                </c:pt>
                <c:pt idx="7">
                  <c:v>1012.334236</c:v>
                </c:pt>
                <c:pt idx="8">
                  <c:v>804.25024499999995</c:v>
                </c:pt>
                <c:pt idx="9">
                  <c:v>189.64437799999996</c:v>
                </c:pt>
                <c:pt idx="10">
                  <c:v>283.79022900000007</c:v>
                </c:pt>
                <c:pt idx="11">
                  <c:v>1979.7835154902209</c:v>
                </c:pt>
                <c:pt idx="12">
                  <c:v>477.420571</c:v>
                </c:pt>
                <c:pt idx="13">
                  <c:v>483.50791399999997</c:v>
                </c:pt>
              </c:numCache>
            </c:numRef>
          </c:val>
          <c:extLst>
            <c:ext xmlns:c16="http://schemas.microsoft.com/office/drawing/2014/chart" uri="{C3380CC4-5D6E-409C-BE32-E72D297353CC}">
              <c16:uniqueId val="{0000000F-EF37-4A35-B978-FEC626290C06}"/>
            </c:ext>
          </c:extLst>
        </c:ser>
        <c:dLbls>
          <c:showLegendKey val="0"/>
          <c:showVal val="0"/>
          <c:showCatName val="0"/>
          <c:showSerName val="0"/>
          <c:showPercent val="0"/>
          <c:showBubbleSize val="0"/>
        </c:dLbls>
        <c:gapWidth val="50"/>
        <c:overlap val="100"/>
        <c:axId val="231081856"/>
        <c:axId val="231083392"/>
      </c:barChart>
      <c:catAx>
        <c:axId val="231081856"/>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1083392"/>
        <c:crosses val="autoZero"/>
        <c:auto val="1"/>
        <c:lblAlgn val="ctr"/>
        <c:lblOffset val="100"/>
        <c:noMultiLvlLbl val="0"/>
      </c:catAx>
      <c:valAx>
        <c:axId val="231083392"/>
        <c:scaling>
          <c:orientation val="minMax"/>
          <c:min val="0"/>
        </c:scaling>
        <c:delete val="0"/>
        <c:axPos val="l"/>
        <c:majorGridlines/>
        <c:numFmt formatCode="#,##0" sourceLinked="0"/>
        <c:majorTickMark val="none"/>
        <c:minorTickMark val="none"/>
        <c:tickLblPos val="nextTo"/>
        <c:spPr>
          <a:ln>
            <a:noFill/>
          </a:ln>
        </c:spPr>
        <c:txPr>
          <a:bodyPr/>
          <a:lstStyle/>
          <a:p>
            <a:pPr>
              <a:defRPr sz="900"/>
            </a:pPr>
            <a:endParaRPr lang="cs-CZ"/>
          </a:p>
        </c:txPr>
        <c:crossAx val="23108185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extLst>
            <c:ext xmlns:c16="http://schemas.microsoft.com/office/drawing/2014/chart" uri="{C3380CC4-5D6E-409C-BE32-E72D297353CC}">
              <c16:uniqueId val="{00000000-23D2-4185-9911-1AA78E8AE87D}"/>
            </c:ext>
          </c:extLst>
        </c:ser>
        <c:dLbls>
          <c:showLegendKey val="0"/>
          <c:showVal val="0"/>
          <c:showCatName val="0"/>
          <c:showSerName val="0"/>
          <c:showPercent val="0"/>
          <c:showBubbleSize val="0"/>
        </c:dLbls>
        <c:gapWidth val="150"/>
        <c:axId val="239985408"/>
        <c:axId val="239986944"/>
      </c:barChart>
      <c:catAx>
        <c:axId val="239985408"/>
        <c:scaling>
          <c:orientation val="minMax"/>
        </c:scaling>
        <c:delete val="0"/>
        <c:axPos val="l"/>
        <c:numFmt formatCode="General" sourceLinked="1"/>
        <c:majorTickMark val="none"/>
        <c:minorTickMark val="none"/>
        <c:tickLblPos val="nextTo"/>
        <c:txPr>
          <a:bodyPr/>
          <a:lstStyle/>
          <a:p>
            <a:pPr>
              <a:defRPr sz="900"/>
            </a:pPr>
            <a:endParaRPr lang="cs-CZ"/>
          </a:p>
        </c:txPr>
        <c:crossAx val="239986944"/>
        <c:crosses val="autoZero"/>
        <c:auto val="1"/>
        <c:lblAlgn val="ctr"/>
        <c:lblOffset val="100"/>
        <c:noMultiLvlLbl val="0"/>
      </c:catAx>
      <c:valAx>
        <c:axId val="239986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985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38CE-44D1-85D7-94C1CC5A2F72}"/>
              </c:ext>
            </c:extLst>
          </c:dPt>
          <c:cat>
            <c:numRef>
              <c:f>'14.11'!$J$19:$J$26</c:f>
              <c:numCache>
                <c:formatCode>General</c:formatCode>
                <c:ptCount val="8"/>
              </c:numCache>
            </c:numRef>
          </c:cat>
          <c:val>
            <c:numRef>
              <c:f>'14.11'!$K$19:$K$26</c:f>
              <c:numCache>
                <c:formatCode>General</c:formatCode>
                <c:ptCount val="8"/>
              </c:numCache>
            </c:numRef>
          </c:val>
          <c:extLst>
            <c:ext xmlns:c16="http://schemas.microsoft.com/office/drawing/2014/chart" uri="{C3380CC4-5D6E-409C-BE32-E72D297353CC}">
              <c16:uniqueId val="{00000002-38CE-44D1-85D7-94C1CC5A2F72}"/>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extLst>
            <c:ext xmlns:c16="http://schemas.microsoft.com/office/drawing/2014/chart" uri="{C3380CC4-5D6E-409C-BE32-E72D297353CC}">
              <c16:uniqueId val="{00000000-8067-45B0-B91B-8BE079E260DC}"/>
            </c:ext>
          </c:extLst>
        </c:ser>
        <c:dLbls>
          <c:showLegendKey val="0"/>
          <c:showVal val="0"/>
          <c:showCatName val="0"/>
          <c:showSerName val="0"/>
          <c:showPercent val="0"/>
          <c:showBubbleSize val="0"/>
        </c:dLbls>
        <c:gapWidth val="150"/>
        <c:axId val="282414080"/>
        <c:axId val="282444544"/>
      </c:barChart>
      <c:catAx>
        <c:axId val="282414080"/>
        <c:scaling>
          <c:orientation val="maxMin"/>
        </c:scaling>
        <c:delete val="0"/>
        <c:axPos val="l"/>
        <c:numFmt formatCode="0.0" sourceLinked="1"/>
        <c:majorTickMark val="none"/>
        <c:minorTickMark val="none"/>
        <c:tickLblPos val="nextTo"/>
        <c:txPr>
          <a:bodyPr/>
          <a:lstStyle/>
          <a:p>
            <a:pPr>
              <a:defRPr sz="900"/>
            </a:pPr>
            <a:endParaRPr lang="cs-CZ"/>
          </a:p>
        </c:txPr>
        <c:crossAx val="282444544"/>
        <c:crosses val="autoZero"/>
        <c:auto val="1"/>
        <c:lblAlgn val="ctr"/>
        <c:lblOffset val="100"/>
        <c:noMultiLvlLbl val="0"/>
      </c:catAx>
      <c:valAx>
        <c:axId val="28244454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24140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extLst>
            <c:ext xmlns:c16="http://schemas.microsoft.com/office/drawing/2014/chart" uri="{C3380CC4-5D6E-409C-BE32-E72D297353CC}">
              <c16:uniqueId val="{00000000-B9A4-4520-8A93-B59E49D15D68}"/>
            </c:ext>
          </c:extLst>
        </c:ser>
        <c:dLbls>
          <c:showLegendKey val="0"/>
          <c:showVal val="0"/>
          <c:showCatName val="0"/>
          <c:showSerName val="0"/>
          <c:showPercent val="0"/>
          <c:showBubbleSize val="0"/>
        </c:dLbls>
        <c:gapWidth val="150"/>
        <c:axId val="282469120"/>
        <c:axId val="282470656"/>
      </c:barChart>
      <c:catAx>
        <c:axId val="282469120"/>
        <c:scaling>
          <c:orientation val="minMax"/>
        </c:scaling>
        <c:delete val="0"/>
        <c:axPos val="l"/>
        <c:numFmt formatCode="General" sourceLinked="1"/>
        <c:majorTickMark val="none"/>
        <c:minorTickMark val="none"/>
        <c:tickLblPos val="nextTo"/>
        <c:txPr>
          <a:bodyPr/>
          <a:lstStyle/>
          <a:p>
            <a:pPr>
              <a:defRPr sz="900"/>
            </a:pPr>
            <a:endParaRPr lang="cs-CZ"/>
          </a:p>
        </c:txPr>
        <c:crossAx val="282470656"/>
        <c:crosses val="autoZero"/>
        <c:auto val="1"/>
        <c:lblAlgn val="ctr"/>
        <c:lblOffset val="100"/>
        <c:noMultiLvlLbl val="0"/>
      </c:catAx>
      <c:valAx>
        <c:axId val="282470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2469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#,##0.0</c:formatCode>
                <c:ptCount val="3"/>
              </c:numCache>
            </c:numRef>
          </c:val>
          <c:extLst>
            <c:ext xmlns:c16="http://schemas.microsoft.com/office/drawing/2014/chart" uri="{C3380CC4-5D6E-409C-BE32-E72D297353CC}">
              <c16:uniqueId val="{00000000-D8D9-4205-8FFE-D75120B2EB3F}"/>
            </c:ext>
          </c:extLst>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#,##0.0</c:formatCode>
                <c:ptCount val="3"/>
              </c:numCache>
            </c:numRef>
          </c:val>
          <c:extLst>
            <c:ext xmlns:c16="http://schemas.microsoft.com/office/drawing/2014/chart" uri="{C3380CC4-5D6E-409C-BE32-E72D297353CC}">
              <c16:uniqueId val="{00000001-D8D9-4205-8FFE-D75120B2EB3F}"/>
            </c:ext>
          </c:extLst>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#,##0.0</c:formatCode>
                <c:ptCount val="3"/>
              </c:numCache>
            </c:numRef>
          </c:val>
          <c:extLst>
            <c:ext xmlns:c16="http://schemas.microsoft.com/office/drawing/2014/chart" uri="{C3380CC4-5D6E-409C-BE32-E72D297353CC}">
              <c16:uniqueId val="{00000002-D8D9-4205-8FFE-D75120B2EB3F}"/>
            </c:ext>
          </c:extLst>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#,##0.0</c:formatCode>
                <c:ptCount val="3"/>
              </c:numCache>
            </c:numRef>
          </c:val>
          <c:extLst>
            <c:ext xmlns:c16="http://schemas.microsoft.com/office/drawing/2014/chart" uri="{C3380CC4-5D6E-409C-BE32-E72D297353CC}">
              <c16:uniqueId val="{00000003-D8D9-4205-8FFE-D75120B2EB3F}"/>
            </c:ext>
          </c:extLst>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#,##0.0</c:formatCode>
                <c:ptCount val="3"/>
              </c:numCache>
            </c:numRef>
          </c:val>
          <c:extLst>
            <c:ext xmlns:c16="http://schemas.microsoft.com/office/drawing/2014/chart" uri="{C3380CC4-5D6E-409C-BE32-E72D297353CC}">
              <c16:uniqueId val="{00000004-D8D9-4205-8FFE-D75120B2EB3F}"/>
            </c:ext>
          </c:extLst>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#,##0.0</c:formatCode>
                <c:ptCount val="3"/>
              </c:numCache>
            </c:numRef>
          </c:val>
          <c:extLst>
            <c:ext xmlns:c16="http://schemas.microsoft.com/office/drawing/2014/chart" uri="{C3380CC4-5D6E-409C-BE32-E72D297353CC}">
              <c16:uniqueId val="{00000005-D8D9-4205-8FFE-D75120B2EB3F}"/>
            </c:ext>
          </c:extLst>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#,##0.0</c:formatCode>
                <c:ptCount val="3"/>
              </c:numCache>
            </c:numRef>
          </c:val>
          <c:extLst>
            <c:ext xmlns:c16="http://schemas.microsoft.com/office/drawing/2014/chart" uri="{C3380CC4-5D6E-409C-BE32-E72D297353CC}">
              <c16:uniqueId val="{00000006-D8D9-4205-8FFE-D75120B2EB3F}"/>
            </c:ext>
          </c:extLst>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#,##0.0</c:formatCode>
                <c:ptCount val="3"/>
              </c:numCache>
            </c:numRef>
          </c:val>
          <c:extLst>
            <c:ext xmlns:c16="http://schemas.microsoft.com/office/drawing/2014/chart" uri="{C3380CC4-5D6E-409C-BE32-E72D297353CC}">
              <c16:uniqueId val="{00000007-D8D9-4205-8FFE-D75120B2EB3F}"/>
            </c:ext>
          </c:extLst>
        </c:ser>
        <c:dLbls>
          <c:showLegendKey val="0"/>
          <c:showVal val="0"/>
          <c:showCatName val="0"/>
          <c:showSerName val="0"/>
          <c:showPercent val="0"/>
          <c:showBubbleSize val="0"/>
        </c:dLbls>
        <c:gapWidth val="150"/>
        <c:overlap val="100"/>
        <c:axId val="282520192"/>
        <c:axId val="284635520"/>
      </c:barChart>
      <c:catAx>
        <c:axId val="282520192"/>
        <c:scaling>
          <c:orientation val="minMax"/>
        </c:scaling>
        <c:delete val="0"/>
        <c:axPos val="b"/>
        <c:numFmt formatCode="General" sourceLinked="1"/>
        <c:majorTickMark val="none"/>
        <c:minorTickMark val="none"/>
        <c:tickLblPos val="nextTo"/>
        <c:txPr>
          <a:bodyPr/>
          <a:lstStyle/>
          <a:p>
            <a:pPr>
              <a:defRPr sz="900"/>
            </a:pPr>
            <a:endParaRPr lang="cs-CZ"/>
          </a:p>
        </c:txPr>
        <c:crossAx val="284635520"/>
        <c:crosses val="autoZero"/>
        <c:auto val="1"/>
        <c:lblAlgn val="ctr"/>
        <c:lblOffset val="100"/>
        <c:noMultiLvlLbl val="0"/>
      </c:catAx>
      <c:valAx>
        <c:axId val="284635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252019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extLst>
            <c:ext xmlns:c16="http://schemas.microsoft.com/office/drawing/2014/chart" uri="{C3380CC4-5D6E-409C-BE32-E72D297353CC}">
              <c16:uniqueId val="{00000000-284D-48C2-8EA4-9AF7E6CF9D65}"/>
            </c:ext>
          </c:extLst>
        </c:ser>
        <c:dLbls>
          <c:showLegendKey val="0"/>
          <c:showVal val="0"/>
          <c:showCatName val="0"/>
          <c:showSerName val="0"/>
          <c:showPercent val="0"/>
          <c:showBubbleSize val="0"/>
        </c:dLbls>
        <c:gapWidth val="150"/>
        <c:axId val="284660864"/>
        <c:axId val="284662400"/>
      </c:barChart>
      <c:catAx>
        <c:axId val="284660864"/>
        <c:scaling>
          <c:orientation val="minMax"/>
        </c:scaling>
        <c:delete val="0"/>
        <c:axPos val="l"/>
        <c:numFmt formatCode="General" sourceLinked="1"/>
        <c:majorTickMark val="none"/>
        <c:minorTickMark val="none"/>
        <c:tickLblPos val="nextTo"/>
        <c:txPr>
          <a:bodyPr/>
          <a:lstStyle/>
          <a:p>
            <a:pPr>
              <a:defRPr sz="900"/>
            </a:pPr>
            <a:endParaRPr lang="cs-CZ"/>
          </a:p>
        </c:txPr>
        <c:crossAx val="284662400"/>
        <c:crosses val="autoZero"/>
        <c:auto val="1"/>
        <c:lblAlgn val="ctr"/>
        <c:lblOffset val="100"/>
        <c:noMultiLvlLbl val="0"/>
      </c:catAx>
      <c:valAx>
        <c:axId val="2846624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6608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B811-48CA-9688-34DCE695C456}"/>
              </c:ext>
            </c:extLst>
          </c:dPt>
          <c:cat>
            <c:numRef>
              <c:f>'14.12'!$J$19:$J$26</c:f>
              <c:numCache>
                <c:formatCode>General</c:formatCode>
                <c:ptCount val="8"/>
              </c:numCache>
            </c:numRef>
          </c:cat>
          <c:val>
            <c:numRef>
              <c:f>'14.12'!$K$19:$K$26</c:f>
              <c:numCache>
                <c:formatCode>General</c:formatCode>
                <c:ptCount val="8"/>
              </c:numCache>
            </c:numRef>
          </c:val>
          <c:extLst>
            <c:ext xmlns:c16="http://schemas.microsoft.com/office/drawing/2014/chart" uri="{C3380CC4-5D6E-409C-BE32-E72D297353CC}">
              <c16:uniqueId val="{00000002-B811-48CA-9688-34DCE695C45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extLst>
            <c:ext xmlns:c16="http://schemas.microsoft.com/office/drawing/2014/chart" uri="{C3380CC4-5D6E-409C-BE32-E72D297353CC}">
              <c16:uniqueId val="{00000000-D62E-46B3-B390-D4ABEDCE35D4}"/>
            </c:ext>
          </c:extLst>
        </c:ser>
        <c:dLbls>
          <c:showLegendKey val="0"/>
          <c:showVal val="0"/>
          <c:showCatName val="0"/>
          <c:showSerName val="0"/>
          <c:showPercent val="0"/>
          <c:showBubbleSize val="0"/>
        </c:dLbls>
        <c:gapWidth val="150"/>
        <c:axId val="284748416"/>
        <c:axId val="284758400"/>
      </c:barChart>
      <c:catAx>
        <c:axId val="284748416"/>
        <c:scaling>
          <c:orientation val="maxMin"/>
        </c:scaling>
        <c:delete val="0"/>
        <c:axPos val="l"/>
        <c:numFmt formatCode="0.0" sourceLinked="1"/>
        <c:majorTickMark val="none"/>
        <c:minorTickMark val="none"/>
        <c:tickLblPos val="nextTo"/>
        <c:txPr>
          <a:bodyPr/>
          <a:lstStyle/>
          <a:p>
            <a:pPr>
              <a:defRPr sz="900"/>
            </a:pPr>
            <a:endParaRPr lang="cs-CZ"/>
          </a:p>
        </c:txPr>
        <c:crossAx val="284758400"/>
        <c:crosses val="autoZero"/>
        <c:auto val="1"/>
        <c:lblAlgn val="ctr"/>
        <c:lblOffset val="100"/>
        <c:noMultiLvlLbl val="0"/>
      </c:catAx>
      <c:valAx>
        <c:axId val="2847584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47484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extLst>
            <c:ext xmlns:c16="http://schemas.microsoft.com/office/drawing/2014/chart" uri="{C3380CC4-5D6E-409C-BE32-E72D297353CC}">
              <c16:uniqueId val="{00000000-F2A0-451B-B7CC-C92BF36CB4F8}"/>
            </c:ext>
          </c:extLst>
        </c:ser>
        <c:dLbls>
          <c:showLegendKey val="0"/>
          <c:showVal val="0"/>
          <c:showCatName val="0"/>
          <c:showSerName val="0"/>
          <c:showPercent val="0"/>
          <c:showBubbleSize val="0"/>
        </c:dLbls>
        <c:gapWidth val="150"/>
        <c:axId val="284787072"/>
        <c:axId val="284788608"/>
      </c:barChart>
      <c:catAx>
        <c:axId val="284787072"/>
        <c:scaling>
          <c:orientation val="minMax"/>
        </c:scaling>
        <c:delete val="0"/>
        <c:axPos val="l"/>
        <c:numFmt formatCode="General" sourceLinked="1"/>
        <c:majorTickMark val="none"/>
        <c:minorTickMark val="none"/>
        <c:tickLblPos val="nextTo"/>
        <c:txPr>
          <a:bodyPr/>
          <a:lstStyle/>
          <a:p>
            <a:pPr>
              <a:defRPr sz="900"/>
            </a:pPr>
            <a:endParaRPr lang="cs-CZ"/>
          </a:p>
        </c:txPr>
        <c:crossAx val="284788608"/>
        <c:crosses val="autoZero"/>
        <c:auto val="1"/>
        <c:lblAlgn val="ctr"/>
        <c:lblOffset val="100"/>
        <c:noMultiLvlLbl val="0"/>
      </c:catAx>
      <c:valAx>
        <c:axId val="2847886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7870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#,##0.0</c:formatCode>
                <c:ptCount val="3"/>
              </c:numCache>
            </c:numRef>
          </c:val>
          <c:extLst>
            <c:ext xmlns:c16="http://schemas.microsoft.com/office/drawing/2014/chart" uri="{C3380CC4-5D6E-409C-BE32-E72D297353CC}">
              <c16:uniqueId val="{00000000-F83F-4CFE-81BF-ADCF32E0E5EC}"/>
            </c:ext>
          </c:extLst>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#,##0.0</c:formatCode>
                <c:ptCount val="3"/>
              </c:numCache>
            </c:numRef>
          </c:val>
          <c:extLst>
            <c:ext xmlns:c16="http://schemas.microsoft.com/office/drawing/2014/chart" uri="{C3380CC4-5D6E-409C-BE32-E72D297353CC}">
              <c16:uniqueId val="{00000001-F83F-4CFE-81BF-ADCF32E0E5EC}"/>
            </c:ext>
          </c:extLst>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#,##0.0</c:formatCode>
                <c:ptCount val="3"/>
              </c:numCache>
            </c:numRef>
          </c:val>
          <c:extLst>
            <c:ext xmlns:c16="http://schemas.microsoft.com/office/drawing/2014/chart" uri="{C3380CC4-5D6E-409C-BE32-E72D297353CC}">
              <c16:uniqueId val="{00000002-F83F-4CFE-81BF-ADCF32E0E5EC}"/>
            </c:ext>
          </c:extLst>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#,##0.0</c:formatCode>
                <c:ptCount val="3"/>
              </c:numCache>
            </c:numRef>
          </c:val>
          <c:extLst>
            <c:ext xmlns:c16="http://schemas.microsoft.com/office/drawing/2014/chart" uri="{C3380CC4-5D6E-409C-BE32-E72D297353CC}">
              <c16:uniqueId val="{00000003-F83F-4CFE-81BF-ADCF32E0E5EC}"/>
            </c:ext>
          </c:extLst>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#,##0.0</c:formatCode>
                <c:ptCount val="3"/>
              </c:numCache>
            </c:numRef>
          </c:val>
          <c:extLst>
            <c:ext xmlns:c16="http://schemas.microsoft.com/office/drawing/2014/chart" uri="{C3380CC4-5D6E-409C-BE32-E72D297353CC}">
              <c16:uniqueId val="{00000004-F83F-4CFE-81BF-ADCF32E0E5EC}"/>
            </c:ext>
          </c:extLst>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#,##0.0</c:formatCode>
                <c:ptCount val="3"/>
              </c:numCache>
            </c:numRef>
          </c:val>
          <c:extLst>
            <c:ext xmlns:c16="http://schemas.microsoft.com/office/drawing/2014/chart" uri="{C3380CC4-5D6E-409C-BE32-E72D297353CC}">
              <c16:uniqueId val="{00000005-F83F-4CFE-81BF-ADCF32E0E5EC}"/>
            </c:ext>
          </c:extLst>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#,##0.0</c:formatCode>
                <c:ptCount val="3"/>
              </c:numCache>
            </c:numRef>
          </c:val>
          <c:extLst>
            <c:ext xmlns:c16="http://schemas.microsoft.com/office/drawing/2014/chart" uri="{C3380CC4-5D6E-409C-BE32-E72D297353CC}">
              <c16:uniqueId val="{00000006-F83F-4CFE-81BF-ADCF32E0E5EC}"/>
            </c:ext>
          </c:extLst>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#,##0.0</c:formatCode>
                <c:ptCount val="3"/>
              </c:numCache>
            </c:numRef>
          </c:val>
          <c:extLst>
            <c:ext xmlns:c16="http://schemas.microsoft.com/office/drawing/2014/chart" uri="{C3380CC4-5D6E-409C-BE32-E72D297353CC}">
              <c16:uniqueId val="{00000007-F83F-4CFE-81BF-ADCF32E0E5EC}"/>
            </c:ext>
          </c:extLst>
        </c:ser>
        <c:dLbls>
          <c:showLegendKey val="0"/>
          <c:showVal val="0"/>
          <c:showCatName val="0"/>
          <c:showSerName val="0"/>
          <c:showPercent val="0"/>
          <c:showBubbleSize val="0"/>
        </c:dLbls>
        <c:gapWidth val="150"/>
        <c:overlap val="100"/>
        <c:axId val="285219072"/>
        <c:axId val="285237248"/>
      </c:barChart>
      <c:catAx>
        <c:axId val="285219072"/>
        <c:scaling>
          <c:orientation val="minMax"/>
        </c:scaling>
        <c:delete val="0"/>
        <c:axPos val="b"/>
        <c:numFmt formatCode="General" sourceLinked="1"/>
        <c:majorTickMark val="none"/>
        <c:minorTickMark val="none"/>
        <c:tickLblPos val="nextTo"/>
        <c:txPr>
          <a:bodyPr/>
          <a:lstStyle/>
          <a:p>
            <a:pPr>
              <a:defRPr sz="900"/>
            </a:pPr>
            <a:endParaRPr lang="cs-CZ"/>
          </a:p>
        </c:txPr>
        <c:crossAx val="285237248"/>
        <c:crosses val="autoZero"/>
        <c:auto val="1"/>
        <c:lblAlgn val="ctr"/>
        <c:lblOffset val="100"/>
        <c:noMultiLvlLbl val="0"/>
      </c:catAx>
      <c:valAx>
        <c:axId val="2852372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2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0.xml"/><Relationship Id="rId5" Type="http://schemas.openxmlformats.org/officeDocument/2006/relationships/image" Target="../media/image5.png"/><Relationship Id="rId4" Type="http://schemas.openxmlformats.org/officeDocument/2006/relationships/chart" Target="../charts/chart3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chart" Target="../charts/chart45.xml"/><Relationship Id="rId5" Type="http://schemas.openxmlformats.org/officeDocument/2006/relationships/chart" Target="../charts/chart44.xml"/><Relationship Id="rId4" Type="http://schemas.openxmlformats.org/officeDocument/2006/relationships/image" Target="../media/image6.png"/></Relationships>
</file>

<file path=xl/drawings/_rels/drawing15.xml.rels><?xml version="1.0" encoding="UTF-8" standalone="yes"?>
<Relationships xmlns="http://schemas.openxmlformats.org/package/2006/relationships"><Relationship Id="rId3" Type="http://schemas.openxmlformats.org/officeDocument/2006/relationships/chart" Target="../charts/chart46.xml"/><Relationship Id="rId7" Type="http://schemas.openxmlformats.org/officeDocument/2006/relationships/chart" Target="../charts/chart50.xml"/><Relationship Id="rId2" Type="http://schemas.microsoft.com/office/2007/relationships/hdphoto" Target="../media/hdphoto1.wdp"/><Relationship Id="rId1" Type="http://schemas.openxmlformats.org/officeDocument/2006/relationships/image" Target="../media/image7.png"/><Relationship Id="rId6" Type="http://schemas.openxmlformats.org/officeDocument/2006/relationships/chart" Target="../charts/chart49.xml"/><Relationship Id="rId5" Type="http://schemas.openxmlformats.org/officeDocument/2006/relationships/chart" Target="../charts/chart48.xml"/><Relationship Id="rId4" Type="http://schemas.openxmlformats.org/officeDocument/2006/relationships/chart" Target="../charts/chart47.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1.xml"/><Relationship Id="rId7" Type="http://schemas.openxmlformats.org/officeDocument/2006/relationships/chart" Target="../charts/chart55.xml"/><Relationship Id="rId2" Type="http://schemas.microsoft.com/office/2007/relationships/hdphoto" Target="../media/hdphoto2.wdp"/><Relationship Id="rId1" Type="http://schemas.openxmlformats.org/officeDocument/2006/relationships/image" Target="../media/image8.png"/><Relationship Id="rId6" Type="http://schemas.openxmlformats.org/officeDocument/2006/relationships/chart" Target="../charts/chart54.xml"/><Relationship Id="rId5" Type="http://schemas.openxmlformats.org/officeDocument/2006/relationships/chart" Target="../charts/chart53.xml"/><Relationship Id="rId4" Type="http://schemas.openxmlformats.org/officeDocument/2006/relationships/chart" Target="../charts/chart52.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6.xml"/><Relationship Id="rId7" Type="http://schemas.openxmlformats.org/officeDocument/2006/relationships/chart" Target="../charts/chart60.xml"/><Relationship Id="rId2" Type="http://schemas.microsoft.com/office/2007/relationships/hdphoto" Target="../media/hdphoto3.wdp"/><Relationship Id="rId1" Type="http://schemas.openxmlformats.org/officeDocument/2006/relationships/image" Target="../media/image9.png"/><Relationship Id="rId6" Type="http://schemas.openxmlformats.org/officeDocument/2006/relationships/chart" Target="../charts/chart59.xml"/><Relationship Id="rId5" Type="http://schemas.openxmlformats.org/officeDocument/2006/relationships/chart" Target="../charts/chart58.xml"/><Relationship Id="rId4" Type="http://schemas.openxmlformats.org/officeDocument/2006/relationships/chart" Target="../charts/chart57.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1.xml"/><Relationship Id="rId7" Type="http://schemas.openxmlformats.org/officeDocument/2006/relationships/chart" Target="../charts/chart65.xml"/><Relationship Id="rId2" Type="http://schemas.microsoft.com/office/2007/relationships/hdphoto" Target="../media/hdphoto4.wdp"/><Relationship Id="rId1" Type="http://schemas.openxmlformats.org/officeDocument/2006/relationships/image" Target="../media/image10.png"/><Relationship Id="rId6" Type="http://schemas.openxmlformats.org/officeDocument/2006/relationships/chart" Target="../charts/chart64.xml"/><Relationship Id="rId5" Type="http://schemas.openxmlformats.org/officeDocument/2006/relationships/chart" Target="../charts/chart63.xml"/><Relationship Id="rId4" Type="http://schemas.openxmlformats.org/officeDocument/2006/relationships/chart" Target="../charts/chart62.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6.xml"/><Relationship Id="rId7" Type="http://schemas.openxmlformats.org/officeDocument/2006/relationships/chart" Target="../charts/chart70.xml"/><Relationship Id="rId2" Type="http://schemas.microsoft.com/office/2007/relationships/hdphoto" Target="../media/hdphoto5.wdp"/><Relationship Id="rId1" Type="http://schemas.openxmlformats.org/officeDocument/2006/relationships/image" Target="../media/image11.png"/><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8" Type="http://schemas.openxmlformats.org/officeDocument/2006/relationships/chart" Target="../charts/chart74.xml"/><Relationship Id="rId3" Type="http://schemas.openxmlformats.org/officeDocument/2006/relationships/image" Target="../media/image13.png"/><Relationship Id="rId7" Type="http://schemas.openxmlformats.org/officeDocument/2006/relationships/chart" Target="../charts/chart73.xml"/><Relationship Id="rId2" Type="http://schemas.microsoft.com/office/2007/relationships/hdphoto" Target="../media/hdphoto6.wdp"/><Relationship Id="rId1" Type="http://schemas.openxmlformats.org/officeDocument/2006/relationships/image" Target="../media/image12.png"/><Relationship Id="rId6" Type="http://schemas.openxmlformats.org/officeDocument/2006/relationships/chart" Target="../charts/chart72.xml"/><Relationship Id="rId5" Type="http://schemas.openxmlformats.org/officeDocument/2006/relationships/chart" Target="../charts/chart71.xml"/><Relationship Id="rId4" Type="http://schemas.microsoft.com/office/2007/relationships/hdphoto" Target="../media/hdphoto7.wdp"/><Relationship Id="rId9" Type="http://schemas.openxmlformats.org/officeDocument/2006/relationships/chart" Target="../charts/chart75.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6.xml"/><Relationship Id="rId7" Type="http://schemas.openxmlformats.org/officeDocument/2006/relationships/chart" Target="../charts/chart80.xml"/><Relationship Id="rId2" Type="http://schemas.microsoft.com/office/2007/relationships/hdphoto" Target="../media/hdphoto8.wdp"/><Relationship Id="rId1" Type="http://schemas.openxmlformats.org/officeDocument/2006/relationships/image" Target="../media/image14.png"/><Relationship Id="rId6" Type="http://schemas.openxmlformats.org/officeDocument/2006/relationships/chart" Target="../charts/chart79.xml"/><Relationship Id="rId5" Type="http://schemas.openxmlformats.org/officeDocument/2006/relationships/chart" Target="../charts/chart78.xml"/><Relationship Id="rId4"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84.xml"/><Relationship Id="rId3" Type="http://schemas.openxmlformats.org/officeDocument/2006/relationships/image" Target="../media/image16.png"/><Relationship Id="rId7" Type="http://schemas.openxmlformats.org/officeDocument/2006/relationships/chart" Target="../charts/chart83.xml"/><Relationship Id="rId2" Type="http://schemas.microsoft.com/office/2007/relationships/hdphoto" Target="../media/hdphoto9.wdp"/><Relationship Id="rId1" Type="http://schemas.openxmlformats.org/officeDocument/2006/relationships/image" Target="../media/image15.png"/><Relationship Id="rId6" Type="http://schemas.openxmlformats.org/officeDocument/2006/relationships/chart" Target="../charts/chart82.xml"/><Relationship Id="rId5" Type="http://schemas.openxmlformats.org/officeDocument/2006/relationships/chart" Target="../charts/chart81.xml"/><Relationship Id="rId4" Type="http://schemas.microsoft.com/office/2007/relationships/hdphoto" Target="../media/hdphoto10.wdp"/><Relationship Id="rId9" Type="http://schemas.openxmlformats.org/officeDocument/2006/relationships/chart" Target="../charts/chart85.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89.xml"/><Relationship Id="rId3" Type="http://schemas.openxmlformats.org/officeDocument/2006/relationships/image" Target="../media/image18.png"/><Relationship Id="rId7" Type="http://schemas.openxmlformats.org/officeDocument/2006/relationships/chart" Target="../charts/chart88.xml"/><Relationship Id="rId2" Type="http://schemas.microsoft.com/office/2007/relationships/hdphoto" Target="../media/hdphoto11.wdp"/><Relationship Id="rId1" Type="http://schemas.openxmlformats.org/officeDocument/2006/relationships/image" Target="../media/image17.png"/><Relationship Id="rId6" Type="http://schemas.openxmlformats.org/officeDocument/2006/relationships/chart" Target="../charts/chart87.xml"/><Relationship Id="rId5" Type="http://schemas.openxmlformats.org/officeDocument/2006/relationships/chart" Target="../charts/chart86.xml"/><Relationship Id="rId4" Type="http://schemas.microsoft.com/office/2007/relationships/hdphoto" Target="../media/hdphoto12.wdp"/><Relationship Id="rId9" Type="http://schemas.openxmlformats.org/officeDocument/2006/relationships/chart" Target="../charts/chart90.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94.xml"/><Relationship Id="rId3" Type="http://schemas.openxmlformats.org/officeDocument/2006/relationships/image" Target="../media/image20.png"/><Relationship Id="rId7" Type="http://schemas.openxmlformats.org/officeDocument/2006/relationships/chart" Target="../charts/chart93.xml"/><Relationship Id="rId2" Type="http://schemas.microsoft.com/office/2007/relationships/hdphoto" Target="../media/hdphoto13.wdp"/><Relationship Id="rId1" Type="http://schemas.openxmlformats.org/officeDocument/2006/relationships/image" Target="../media/image19.png"/><Relationship Id="rId6" Type="http://schemas.openxmlformats.org/officeDocument/2006/relationships/chart" Target="../charts/chart92.xml"/><Relationship Id="rId5" Type="http://schemas.openxmlformats.org/officeDocument/2006/relationships/chart" Target="../charts/chart91.xml"/><Relationship Id="rId4" Type="http://schemas.microsoft.com/office/2007/relationships/hdphoto" Target="../media/hdphoto14.wdp"/><Relationship Id="rId9" Type="http://schemas.openxmlformats.org/officeDocument/2006/relationships/chart" Target="../charts/chart95.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99.xml"/><Relationship Id="rId3" Type="http://schemas.openxmlformats.org/officeDocument/2006/relationships/image" Target="../media/image22.png"/><Relationship Id="rId7" Type="http://schemas.openxmlformats.org/officeDocument/2006/relationships/chart" Target="../charts/chart98.xml"/><Relationship Id="rId2" Type="http://schemas.microsoft.com/office/2007/relationships/hdphoto" Target="../media/hdphoto15.wdp"/><Relationship Id="rId1" Type="http://schemas.openxmlformats.org/officeDocument/2006/relationships/image" Target="../media/image21.png"/><Relationship Id="rId6" Type="http://schemas.openxmlformats.org/officeDocument/2006/relationships/chart" Target="../charts/chart97.xml"/><Relationship Id="rId5" Type="http://schemas.openxmlformats.org/officeDocument/2006/relationships/chart" Target="../charts/chart96.xml"/><Relationship Id="rId4" Type="http://schemas.microsoft.com/office/2007/relationships/hdphoto" Target="../media/hdphoto16.wdp"/><Relationship Id="rId9" Type="http://schemas.openxmlformats.org/officeDocument/2006/relationships/chart" Target="../charts/chart100.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01.xml"/><Relationship Id="rId7" Type="http://schemas.openxmlformats.org/officeDocument/2006/relationships/chart" Target="../charts/chart105.xml"/><Relationship Id="rId2" Type="http://schemas.microsoft.com/office/2007/relationships/hdphoto" Target="../media/hdphoto17.wdp"/><Relationship Id="rId1" Type="http://schemas.openxmlformats.org/officeDocument/2006/relationships/image" Target="../media/image23.png"/><Relationship Id="rId6" Type="http://schemas.openxmlformats.org/officeDocument/2006/relationships/chart" Target="../charts/chart104.xml"/><Relationship Id="rId5" Type="http://schemas.openxmlformats.org/officeDocument/2006/relationships/chart" Target="../charts/chart103.xml"/><Relationship Id="rId4" Type="http://schemas.openxmlformats.org/officeDocument/2006/relationships/chart" Target="../charts/chart102.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6.xml"/><Relationship Id="rId7" Type="http://schemas.openxmlformats.org/officeDocument/2006/relationships/chart" Target="../charts/chart110.xml"/><Relationship Id="rId2" Type="http://schemas.microsoft.com/office/2007/relationships/hdphoto" Target="../media/hdphoto18.wdp"/><Relationship Id="rId1" Type="http://schemas.openxmlformats.org/officeDocument/2006/relationships/image" Target="../media/image24.png"/><Relationship Id="rId6" Type="http://schemas.openxmlformats.org/officeDocument/2006/relationships/chart" Target="../charts/chart109.xml"/><Relationship Id="rId5" Type="http://schemas.openxmlformats.org/officeDocument/2006/relationships/chart" Target="../charts/chart108.xml"/><Relationship Id="rId4" Type="http://schemas.openxmlformats.org/officeDocument/2006/relationships/chart" Target="../charts/chart107.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13.xml"/><Relationship Id="rId2" Type="http://schemas.openxmlformats.org/officeDocument/2006/relationships/chart" Target="../charts/chart112.xml"/><Relationship Id="rId1" Type="http://schemas.openxmlformats.org/officeDocument/2006/relationships/chart" Target="../charts/chart111.xml"/><Relationship Id="rId6" Type="http://schemas.openxmlformats.org/officeDocument/2006/relationships/chart" Target="../charts/chart115.xml"/><Relationship Id="rId5" Type="http://schemas.openxmlformats.org/officeDocument/2006/relationships/image" Target="../media/image25.png"/><Relationship Id="rId4" Type="http://schemas.openxmlformats.org/officeDocument/2006/relationships/chart" Target="../charts/chart114.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18.xml"/><Relationship Id="rId2" Type="http://schemas.openxmlformats.org/officeDocument/2006/relationships/chart" Target="../charts/chart117.xml"/><Relationship Id="rId1" Type="http://schemas.openxmlformats.org/officeDocument/2006/relationships/chart" Target="../charts/chart116.xml"/><Relationship Id="rId6" Type="http://schemas.openxmlformats.org/officeDocument/2006/relationships/chart" Target="../charts/chart120.xml"/><Relationship Id="rId5" Type="http://schemas.openxmlformats.org/officeDocument/2006/relationships/image" Target="../media/image26.png"/><Relationship Id="rId4" Type="http://schemas.openxmlformats.org/officeDocument/2006/relationships/chart" Target="../charts/chart11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23.xml"/><Relationship Id="rId2" Type="http://schemas.openxmlformats.org/officeDocument/2006/relationships/chart" Target="../charts/chart122.xml"/><Relationship Id="rId1" Type="http://schemas.openxmlformats.org/officeDocument/2006/relationships/chart" Target="../charts/chart121.xml"/><Relationship Id="rId6" Type="http://schemas.openxmlformats.org/officeDocument/2006/relationships/chart" Target="../charts/chart125.xml"/><Relationship Id="rId5" Type="http://schemas.openxmlformats.org/officeDocument/2006/relationships/image" Target="../media/image27.png"/><Relationship Id="rId4" Type="http://schemas.openxmlformats.org/officeDocument/2006/relationships/chart" Target="../charts/chart124.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28.xml"/><Relationship Id="rId2" Type="http://schemas.openxmlformats.org/officeDocument/2006/relationships/chart" Target="../charts/chart127.xml"/><Relationship Id="rId1" Type="http://schemas.openxmlformats.org/officeDocument/2006/relationships/chart" Target="../charts/chart126.xml"/><Relationship Id="rId6" Type="http://schemas.openxmlformats.org/officeDocument/2006/relationships/chart" Target="../charts/chart130.xml"/><Relationship Id="rId5" Type="http://schemas.openxmlformats.org/officeDocument/2006/relationships/chart" Target="../charts/chart129.xml"/><Relationship Id="rId4" Type="http://schemas.openxmlformats.org/officeDocument/2006/relationships/image" Target="../media/image28.png"/></Relationships>
</file>

<file path=xl/drawings/_rels/drawing32.xml.rels><?xml version="1.0" encoding="UTF-8" standalone="yes"?>
<Relationships xmlns="http://schemas.openxmlformats.org/package/2006/relationships"><Relationship Id="rId3" Type="http://schemas.openxmlformats.org/officeDocument/2006/relationships/chart" Target="../charts/chart133.xml"/><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chart" Target="../charts/chart135.xml"/><Relationship Id="rId5" Type="http://schemas.openxmlformats.org/officeDocument/2006/relationships/chart" Target="../charts/chart134.xml"/><Relationship Id="rId4" Type="http://schemas.openxmlformats.org/officeDocument/2006/relationships/image" Target="../media/image29.png"/></Relationships>
</file>

<file path=xl/drawings/_rels/drawing33.xml.rels><?xml version="1.0" encoding="UTF-8" standalone="yes"?>
<Relationships xmlns="http://schemas.openxmlformats.org/package/2006/relationships"><Relationship Id="rId3" Type="http://schemas.openxmlformats.org/officeDocument/2006/relationships/chart" Target="../charts/chart138.xml"/><Relationship Id="rId2" Type="http://schemas.openxmlformats.org/officeDocument/2006/relationships/chart" Target="../charts/chart137.xml"/><Relationship Id="rId1" Type="http://schemas.openxmlformats.org/officeDocument/2006/relationships/chart" Target="../charts/chart136.xml"/><Relationship Id="rId6" Type="http://schemas.openxmlformats.org/officeDocument/2006/relationships/chart" Target="../charts/chart140.xml"/><Relationship Id="rId5" Type="http://schemas.openxmlformats.org/officeDocument/2006/relationships/chart" Target="../charts/chart139.xml"/><Relationship Id="rId4" Type="http://schemas.openxmlformats.org/officeDocument/2006/relationships/image" Target="../media/image30.png"/></Relationships>
</file>

<file path=xl/drawings/_rels/drawing34.xml.rels><?xml version="1.0" encoding="UTF-8" standalone="yes"?>
<Relationships xmlns="http://schemas.openxmlformats.org/package/2006/relationships"><Relationship Id="rId3" Type="http://schemas.openxmlformats.org/officeDocument/2006/relationships/chart" Target="../charts/chart143.xml"/><Relationship Id="rId2" Type="http://schemas.openxmlformats.org/officeDocument/2006/relationships/chart" Target="../charts/chart142.xml"/><Relationship Id="rId1" Type="http://schemas.openxmlformats.org/officeDocument/2006/relationships/chart" Target="../charts/chart141.xml"/><Relationship Id="rId6" Type="http://schemas.openxmlformats.org/officeDocument/2006/relationships/chart" Target="../charts/chart145.xml"/><Relationship Id="rId5" Type="http://schemas.openxmlformats.org/officeDocument/2006/relationships/chart" Target="../charts/chart144.xml"/><Relationship Id="rId4" Type="http://schemas.openxmlformats.org/officeDocument/2006/relationships/image" Target="../media/image31.png"/></Relationships>
</file>

<file path=xl/drawings/_rels/drawing35.xml.rels><?xml version="1.0" encoding="UTF-8" standalone="yes"?>
<Relationships xmlns="http://schemas.openxmlformats.org/package/2006/relationships"><Relationship Id="rId3" Type="http://schemas.openxmlformats.org/officeDocument/2006/relationships/chart" Target="../charts/chart148.xml"/><Relationship Id="rId2" Type="http://schemas.openxmlformats.org/officeDocument/2006/relationships/chart" Target="../charts/chart147.xml"/><Relationship Id="rId1" Type="http://schemas.openxmlformats.org/officeDocument/2006/relationships/chart" Target="../charts/chart146.xml"/><Relationship Id="rId6" Type="http://schemas.openxmlformats.org/officeDocument/2006/relationships/chart" Target="../charts/chart150.xml"/><Relationship Id="rId5" Type="http://schemas.openxmlformats.org/officeDocument/2006/relationships/chart" Target="../charts/chart149.xml"/><Relationship Id="rId4" Type="http://schemas.openxmlformats.org/officeDocument/2006/relationships/image" Target="../media/image32.png"/></Relationships>
</file>

<file path=xl/drawings/_rels/drawing36.xml.rels><?xml version="1.0" encoding="UTF-8" standalone="yes"?>
<Relationships xmlns="http://schemas.openxmlformats.org/package/2006/relationships"><Relationship Id="rId3" Type="http://schemas.openxmlformats.org/officeDocument/2006/relationships/chart" Target="../charts/chart153.xml"/><Relationship Id="rId2" Type="http://schemas.openxmlformats.org/officeDocument/2006/relationships/chart" Target="../charts/chart152.xml"/><Relationship Id="rId1" Type="http://schemas.openxmlformats.org/officeDocument/2006/relationships/chart" Target="../charts/chart151.xml"/><Relationship Id="rId6" Type="http://schemas.openxmlformats.org/officeDocument/2006/relationships/chart" Target="../charts/chart155.xml"/><Relationship Id="rId5" Type="http://schemas.openxmlformats.org/officeDocument/2006/relationships/chart" Target="../charts/chart154.xml"/><Relationship Id="rId4" Type="http://schemas.openxmlformats.org/officeDocument/2006/relationships/image" Target="../media/image33.png"/></Relationships>
</file>

<file path=xl/drawings/_rels/drawing37.xml.rels><?xml version="1.0" encoding="UTF-8" standalone="yes"?>
<Relationships xmlns="http://schemas.openxmlformats.org/package/2006/relationships"><Relationship Id="rId3" Type="http://schemas.openxmlformats.org/officeDocument/2006/relationships/chart" Target="../charts/chart158.xml"/><Relationship Id="rId2" Type="http://schemas.openxmlformats.org/officeDocument/2006/relationships/chart" Target="../charts/chart157.xml"/><Relationship Id="rId1" Type="http://schemas.openxmlformats.org/officeDocument/2006/relationships/chart" Target="../charts/chart156.xml"/><Relationship Id="rId6" Type="http://schemas.openxmlformats.org/officeDocument/2006/relationships/chart" Target="../charts/chart160.xml"/><Relationship Id="rId5" Type="http://schemas.openxmlformats.org/officeDocument/2006/relationships/chart" Target="../charts/chart159.xml"/><Relationship Id="rId4" Type="http://schemas.openxmlformats.org/officeDocument/2006/relationships/image" Target="../media/image34.png"/></Relationships>
</file>

<file path=xl/drawings/_rels/drawing38.xml.rels><?xml version="1.0" encoding="UTF-8" standalone="yes"?>
<Relationships xmlns="http://schemas.openxmlformats.org/package/2006/relationships"><Relationship Id="rId3" Type="http://schemas.openxmlformats.org/officeDocument/2006/relationships/chart" Target="../charts/chart163.xml"/><Relationship Id="rId2" Type="http://schemas.openxmlformats.org/officeDocument/2006/relationships/chart" Target="../charts/chart162.xml"/><Relationship Id="rId1" Type="http://schemas.openxmlformats.org/officeDocument/2006/relationships/chart" Target="../charts/chart161.xml"/><Relationship Id="rId6" Type="http://schemas.openxmlformats.org/officeDocument/2006/relationships/chart" Target="../charts/chart165.xml"/><Relationship Id="rId5" Type="http://schemas.openxmlformats.org/officeDocument/2006/relationships/chart" Target="../charts/chart164.xml"/><Relationship Id="rId4" Type="http://schemas.openxmlformats.org/officeDocument/2006/relationships/image" Target="../media/image35.png"/></Relationships>
</file>

<file path=xl/drawings/_rels/drawing39.xml.rels><?xml version="1.0" encoding="UTF-8" standalone="yes"?>
<Relationships xmlns="http://schemas.openxmlformats.org/package/2006/relationships"><Relationship Id="rId3" Type="http://schemas.openxmlformats.org/officeDocument/2006/relationships/chart" Target="../charts/chart168.xml"/><Relationship Id="rId2" Type="http://schemas.openxmlformats.org/officeDocument/2006/relationships/chart" Target="../charts/chart167.xml"/><Relationship Id="rId1" Type="http://schemas.openxmlformats.org/officeDocument/2006/relationships/chart" Target="../charts/chart166.xml"/><Relationship Id="rId6" Type="http://schemas.openxmlformats.org/officeDocument/2006/relationships/chart" Target="../charts/chart170.xml"/><Relationship Id="rId5" Type="http://schemas.openxmlformats.org/officeDocument/2006/relationships/chart" Target="../charts/chart169.xml"/><Relationship Id="rId4" Type="http://schemas.openxmlformats.org/officeDocument/2006/relationships/image" Target="../media/image36.png"/></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173.xml"/><Relationship Id="rId2" Type="http://schemas.openxmlformats.org/officeDocument/2006/relationships/chart" Target="../charts/chart172.xml"/><Relationship Id="rId1" Type="http://schemas.openxmlformats.org/officeDocument/2006/relationships/chart" Target="../charts/chart171.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175.xml"/><Relationship Id="rId1" Type="http://schemas.openxmlformats.org/officeDocument/2006/relationships/chart" Target="../charts/chart174.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178.xml"/><Relationship Id="rId2" Type="http://schemas.openxmlformats.org/officeDocument/2006/relationships/chart" Target="../charts/chart177.xml"/><Relationship Id="rId1" Type="http://schemas.openxmlformats.org/officeDocument/2006/relationships/chart" Target="../charts/chart176.xml"/></Relationships>
</file>

<file path=xl/drawings/_rels/drawing43.xml.rels><?xml version="1.0" encoding="UTF-8" standalone="yes"?>
<Relationships xmlns="http://schemas.openxmlformats.org/package/2006/relationships"><Relationship Id="rId3" Type="http://schemas.openxmlformats.org/officeDocument/2006/relationships/chart" Target="../charts/chart181.xml"/><Relationship Id="rId2" Type="http://schemas.openxmlformats.org/officeDocument/2006/relationships/chart" Target="../charts/chart180.xml"/><Relationship Id="rId1" Type="http://schemas.openxmlformats.org/officeDocument/2006/relationships/chart" Target="../charts/chart179.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182.xml"/></Relationships>
</file>

<file path=xl/drawings/_rels/drawing45.xml.rels><?xml version="1.0" encoding="UTF-8" standalone="yes"?>
<Relationships xmlns="http://schemas.openxmlformats.org/package/2006/relationships"><Relationship Id="rId1" Type="http://schemas.openxmlformats.org/officeDocument/2006/relationships/image" Target="../media/image37.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135708</xdr:rowOff>
    </xdr:from>
    <xdr:to>
      <xdr:col>2</xdr:col>
      <xdr:colOff>985</xdr:colOff>
      <xdr:row>1</xdr:row>
      <xdr:rowOff>4871807</xdr:rowOff>
    </xdr:to>
    <xdr:pic>
      <xdr:nvPicPr>
        <xdr:cNvPr id="3" name="Grafický objekt 14">
          <a:extLst>
            <a:ext uri="{FF2B5EF4-FFF2-40B4-BE49-F238E27FC236}">
              <a16:creationId xmlns:a16="http://schemas.microsoft.com/office/drawing/2014/main" id="{360490B8-8EB1-46D9-A668-C5591BE81A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5212533"/>
          <a:ext cx="6135085" cy="4736099"/>
        </a:xfrm>
        <a:prstGeom prst="rect">
          <a:avLst/>
        </a:prstGeom>
      </xdr:spPr>
    </xdr:pic>
    <xdr:clientData/>
  </xdr:twoCellAnchor>
  <xdr:twoCellAnchor editAs="oneCell">
    <xdr:from>
      <xdr:col>1</xdr:col>
      <xdr:colOff>1583663</xdr:colOff>
      <xdr:row>1</xdr:row>
      <xdr:rowOff>3951396</xdr:rowOff>
    </xdr:from>
    <xdr:to>
      <xdr:col>2</xdr:col>
      <xdr:colOff>59620</xdr:colOff>
      <xdr:row>2</xdr:row>
      <xdr:rowOff>146914</xdr:rowOff>
    </xdr:to>
    <xdr:pic>
      <xdr:nvPicPr>
        <xdr:cNvPr id="5" name="Obrázek 4">
          <a:extLst>
            <a:ext uri="{FF2B5EF4-FFF2-40B4-BE49-F238E27FC236}">
              <a16:creationId xmlns:a16="http://schemas.microsoft.com/office/drawing/2014/main" id="{40D98EAA-0F99-44DB-92F2-F97706F67FD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58337" y="9028635"/>
          <a:ext cx="1838696" cy="1272757"/>
        </a:xfrm>
        <a:prstGeom prst="rect">
          <a:avLst/>
        </a:prstGeom>
      </xdr:spPr>
    </xdr:pic>
    <xdr:clientData/>
  </xdr:twoCellAnchor>
  <xdr:twoCellAnchor editAs="oneCell">
    <xdr:from>
      <xdr:col>0</xdr:col>
      <xdr:colOff>0</xdr:colOff>
      <xdr:row>0</xdr:row>
      <xdr:rowOff>1</xdr:rowOff>
    </xdr:from>
    <xdr:to>
      <xdr:col>0</xdr:col>
      <xdr:colOff>1800000</xdr:colOff>
      <xdr:row>0</xdr:row>
      <xdr:rowOff>597114</xdr:rowOff>
    </xdr:to>
    <xdr:pic>
      <xdr:nvPicPr>
        <xdr:cNvPr id="2" name="Obrázek 1">
          <a:extLst>
            <a:ext uri="{FF2B5EF4-FFF2-40B4-BE49-F238E27FC236}">
              <a16:creationId xmlns:a16="http://schemas.microsoft.com/office/drawing/2014/main" id="{D83AFF5B-F571-4662-92CD-374AA5A8A86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
          <a:ext cx="1800000" cy="59711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131082</xdr:colOff>
      <xdr:row>20</xdr:row>
      <xdr:rowOff>82096</xdr:rowOff>
    </xdr:from>
    <xdr:to>
      <xdr:col>12</xdr:col>
      <xdr:colOff>628317</xdr:colOff>
      <xdr:row>44</xdr:row>
      <xdr:rowOff>9071</xdr:rowOff>
    </xdr:to>
    <xdr:graphicFrame macro="">
      <xdr:nvGraphicFramePr>
        <xdr:cNvPr id="2" name="Graf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124732</xdr:colOff>
      <xdr:row>20</xdr:row>
      <xdr:rowOff>82096</xdr:rowOff>
    </xdr:from>
    <xdr:to>
      <xdr:col>7</xdr:col>
      <xdr:colOff>131081</xdr:colOff>
      <xdr:row>34</xdr:row>
      <xdr:rowOff>37193</xdr:rowOff>
    </xdr:to>
    <xdr:graphicFrame macro="">
      <xdr:nvGraphicFramePr>
        <xdr:cNvPr id="4" name="Graf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124732</xdr:colOff>
      <xdr:row>30</xdr:row>
      <xdr:rowOff>140607</xdr:rowOff>
    </xdr:from>
    <xdr:to>
      <xdr:col>7</xdr:col>
      <xdr:colOff>236309</xdr:colOff>
      <xdr:row>45</xdr:row>
      <xdr:rowOff>45356</xdr:rowOff>
    </xdr:to>
    <xdr:graphicFrame macro="">
      <xdr:nvGraphicFramePr>
        <xdr:cNvPr id="3" name="Graf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16</xdr:row>
      <xdr:rowOff>81643</xdr:rowOff>
    </xdr:from>
    <xdr:to>
      <xdr:col>13</xdr:col>
      <xdr:colOff>609600</xdr:colOff>
      <xdr:row>41</xdr:row>
      <xdr:rowOff>139065</xdr:rowOff>
    </xdr:to>
    <xdr:graphicFrame macro="">
      <xdr:nvGraphicFramePr>
        <xdr:cNvPr id="3" name="Graf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4761</xdr:rowOff>
    </xdr:from>
    <xdr:to>
      <xdr:col>0</xdr:col>
      <xdr:colOff>142875</xdr:colOff>
      <xdr:row>15</xdr:row>
      <xdr:rowOff>0</xdr:rowOff>
    </xdr:to>
    <xdr:graphicFrame macro="">
      <xdr:nvGraphicFramePr>
        <xdr:cNvPr id="2" name="Graf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8282</xdr:colOff>
      <xdr:row>18</xdr:row>
      <xdr:rowOff>130629</xdr:rowOff>
    </xdr:from>
    <xdr:to>
      <xdr:col>9</xdr:col>
      <xdr:colOff>911679</xdr:colOff>
      <xdr:row>43</xdr:row>
      <xdr:rowOff>142875</xdr:rowOff>
    </xdr:to>
    <xdr:graphicFrame macro="">
      <xdr:nvGraphicFramePr>
        <xdr:cNvPr id="3" name="Graf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30480</xdr:colOff>
      <xdr:row>19</xdr:row>
      <xdr:rowOff>6804</xdr:rowOff>
    </xdr:from>
    <xdr:to>
      <xdr:col>9</xdr:col>
      <xdr:colOff>906531</xdr:colOff>
      <xdr:row>42</xdr:row>
      <xdr:rowOff>44241</xdr:rowOff>
    </xdr:to>
    <xdr:graphicFrame macro="">
      <xdr:nvGraphicFramePr>
        <xdr:cNvPr id="2" name="Graf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266514</xdr:colOff>
      <xdr:row>36</xdr:row>
      <xdr:rowOff>2489</xdr:rowOff>
    </xdr:from>
    <xdr:to>
      <xdr:col>8</xdr:col>
      <xdr:colOff>594284</xdr:colOff>
      <xdr:row>44</xdr:row>
      <xdr:rowOff>131979</xdr:rowOff>
    </xdr:to>
    <xdr:graphicFrame macro="">
      <xdr:nvGraphicFramePr>
        <xdr:cNvPr id="4" name="Graf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331134</xdr:colOff>
      <xdr:row>36</xdr:row>
      <xdr:rowOff>2489</xdr:rowOff>
    </xdr:from>
    <xdr:to>
      <xdr:col>8</xdr:col>
      <xdr:colOff>876238</xdr:colOff>
      <xdr:row>44</xdr:row>
      <xdr:rowOff>63501</xdr:rowOff>
    </xdr:to>
    <xdr:graphicFrame macro="">
      <xdr:nvGraphicFramePr>
        <xdr:cNvPr id="2" name="Graf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61008</xdr:colOff>
      <xdr:row>36</xdr:row>
      <xdr:rowOff>2489</xdr:rowOff>
    </xdr:from>
    <xdr:to>
      <xdr:col>2</xdr:col>
      <xdr:colOff>281327</xdr:colOff>
      <xdr:row>44</xdr:row>
      <xdr:rowOff>75951</xdr:rowOff>
    </xdr:to>
    <xdr:graphicFrame macro="">
      <xdr:nvGraphicFramePr>
        <xdr:cNvPr id="3" name="Graf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xdr:row>
      <xdr:rowOff>212187</xdr:rowOff>
    </xdr:from>
    <xdr:to>
      <xdr:col>0</xdr:col>
      <xdr:colOff>1082829</xdr:colOff>
      <xdr:row>6</xdr:row>
      <xdr:rowOff>2222</xdr:rowOff>
    </xdr:to>
    <xdr:pic>
      <xdr:nvPicPr>
        <xdr:cNvPr id="8" name="Obrázek 7">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9389" b="9389"/>
        <a:stretch/>
      </xdr:blipFill>
      <xdr:spPr>
        <a:xfrm>
          <a:off x="1" y="469362"/>
          <a:ext cx="1082828" cy="637760"/>
        </a:xfrm>
        <a:prstGeom prst="rect">
          <a:avLst/>
        </a:prstGeom>
      </xdr:spPr>
    </xdr:pic>
    <xdr:clientData/>
  </xdr:twoCellAnchor>
  <xdr:twoCellAnchor>
    <xdr:from>
      <xdr:col>0</xdr:col>
      <xdr:colOff>0</xdr:colOff>
      <xdr:row>9</xdr:row>
      <xdr:rowOff>9238</xdr:rowOff>
    </xdr:from>
    <xdr:to>
      <xdr:col>0</xdr:col>
      <xdr:colOff>123825</xdr:colOff>
      <xdr:row>25</xdr:row>
      <xdr:rowOff>89546</xdr:rowOff>
    </xdr:to>
    <xdr:graphicFrame macro="">
      <xdr:nvGraphicFramePr>
        <xdr:cNvPr id="9" name="Graf 8">
          <a:extLst>
            <a:ext uri="{FF2B5EF4-FFF2-40B4-BE49-F238E27FC236}">
              <a16:creationId xmlns:a16="http://schemas.microsoft.com/office/drawing/2014/main" id="{910DCF15-5149-40B8-BD1A-522A42BD48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600079</xdr:colOff>
      <xdr:row>35</xdr:row>
      <xdr:rowOff>19050</xdr:rowOff>
    </xdr:from>
    <xdr:to>
      <xdr:col>8</xdr:col>
      <xdr:colOff>78922</xdr:colOff>
      <xdr:row>45</xdr:row>
      <xdr:rowOff>95249</xdr:rowOff>
    </xdr:to>
    <xdr:graphicFrame macro="">
      <xdr:nvGraphicFramePr>
        <xdr:cNvPr id="2" name="Graf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643889</xdr:colOff>
      <xdr:row>35</xdr:row>
      <xdr:rowOff>47625</xdr:rowOff>
    </xdr:from>
    <xdr:to>
      <xdr:col>8</xdr:col>
      <xdr:colOff>866774</xdr:colOff>
      <xdr:row>45</xdr:row>
      <xdr:rowOff>9525</xdr:rowOff>
    </xdr:to>
    <xdr:graphicFrame macro="">
      <xdr:nvGraphicFramePr>
        <xdr:cNvPr id="3" name="Graf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60960</xdr:colOff>
      <xdr:row>1</xdr:row>
      <xdr:rowOff>9525</xdr:rowOff>
    </xdr:from>
    <xdr:to>
      <xdr:col>0</xdr:col>
      <xdr:colOff>1027464</xdr:colOff>
      <xdr:row>6</xdr:row>
      <xdr:rowOff>60616</xdr:rowOff>
    </xdr:to>
    <xdr:pic>
      <xdr:nvPicPr>
        <xdr:cNvPr id="9" name="Obrázek 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0960" y="240846"/>
          <a:ext cx="966504" cy="677020"/>
        </a:xfrm>
        <a:prstGeom prst="rect">
          <a:avLst/>
        </a:prstGeom>
      </xdr:spPr>
    </xdr:pic>
    <xdr:clientData/>
  </xdr:twoCellAnchor>
  <xdr:twoCellAnchor>
    <xdr:from>
      <xdr:col>0</xdr:col>
      <xdr:colOff>0</xdr:colOff>
      <xdr:row>9</xdr:row>
      <xdr:rowOff>17478</xdr:rowOff>
    </xdr:from>
    <xdr:to>
      <xdr:col>0</xdr:col>
      <xdr:colOff>123825</xdr:colOff>
      <xdr:row>24</xdr:row>
      <xdr:rowOff>132826</xdr:rowOff>
    </xdr:to>
    <xdr:graphicFrame macro="">
      <xdr:nvGraphicFramePr>
        <xdr:cNvPr id="8" name="Graf 7">
          <a:extLst>
            <a:ext uri="{FF2B5EF4-FFF2-40B4-BE49-F238E27FC236}">
              <a16:creationId xmlns:a16="http://schemas.microsoft.com/office/drawing/2014/main" id="{FBF72DEA-1AB1-404D-BA51-763C18E82A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38100</xdr:colOff>
      <xdr:row>35</xdr:row>
      <xdr:rowOff>19050</xdr:rowOff>
    </xdr:from>
    <xdr:to>
      <xdr:col>2</xdr:col>
      <xdr:colOff>600075</xdr:colOff>
      <xdr:row>45</xdr:row>
      <xdr:rowOff>38100</xdr:rowOff>
    </xdr:to>
    <xdr:graphicFrame macro="">
      <xdr:nvGraphicFramePr>
        <xdr:cNvPr id="10" name="Graf 9">
          <a:extLst>
            <a:ext uri="{FF2B5EF4-FFF2-40B4-BE49-F238E27FC236}">
              <a16:creationId xmlns:a16="http://schemas.microsoft.com/office/drawing/2014/main" id="{3C1E1CDE-38B5-417B-8608-45C630C81D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a:extLst>
            <a:ext uri="{FF2B5EF4-FFF2-40B4-BE49-F238E27FC236}">
              <a16:creationId xmlns:a16="http://schemas.microsoft.com/office/drawing/2014/main" id="{00000000-0008-0000-1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a:extLst>
            <a:ext uri="{FF2B5EF4-FFF2-40B4-BE49-F238E27FC236}">
              <a16:creationId xmlns:a16="http://schemas.microsoft.com/office/drawing/2014/main" id="{00000000-0008-0000-1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a:extLst>
            <a:ext uri="{FF2B5EF4-FFF2-40B4-BE49-F238E27FC236}">
              <a16:creationId xmlns:a16="http://schemas.microsoft.com/office/drawing/2014/main" id="{00000000-0008-0000-1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a:extLst>
            <a:ext uri="{FF2B5EF4-FFF2-40B4-BE49-F238E27FC236}">
              <a16:creationId xmlns:a16="http://schemas.microsoft.com/office/drawing/2014/main" id="{00000000-0008-0000-1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a:extLst>
            <a:ext uri="{FF2B5EF4-FFF2-40B4-BE49-F238E27FC236}">
              <a16:creationId xmlns:a16="http://schemas.microsoft.com/office/drawing/2014/main" id="{00000000-0008-0000-1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a:extLst>
            <a:ext uri="{FF2B5EF4-FFF2-40B4-BE49-F238E27FC236}">
              <a16:creationId xmlns:a16="http://schemas.microsoft.com/office/drawing/2014/main" id="{00000000-0008-0000-1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a:extLst>
            <a:ext uri="{FF2B5EF4-FFF2-40B4-BE49-F238E27FC236}">
              <a16:creationId xmlns:a16="http://schemas.microsoft.com/office/drawing/2014/main" id="{00000000-0008-0000-1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a:extLst>
            <a:ext uri="{FF2B5EF4-FFF2-40B4-BE49-F238E27FC236}">
              <a16:creationId xmlns:a16="http://schemas.microsoft.com/office/drawing/2014/main" id="{00000000-0008-0000-1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B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C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D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19152</xdr:rowOff>
    </xdr:to>
    <xdr:pic>
      <xdr:nvPicPr>
        <xdr:cNvPr id="3" name="Obrázek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a:extLst>
            <a:ext uri="{FF2B5EF4-FFF2-40B4-BE49-F238E27FC236}">
              <a16:creationId xmlns:a16="http://schemas.microsoft.com/office/drawing/2014/main" id="{00000000-0008-0000-1E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2</xdr:col>
      <xdr:colOff>436792</xdr:colOff>
      <xdr:row>35</xdr:row>
      <xdr:rowOff>9526</xdr:rowOff>
    </xdr:from>
    <xdr:to>
      <xdr:col>7</xdr:col>
      <xdr:colOff>610961</xdr:colOff>
      <xdr:row>45</xdr:row>
      <xdr:rowOff>19051</xdr:rowOff>
    </xdr:to>
    <xdr:graphicFrame macro="">
      <xdr:nvGraphicFramePr>
        <xdr:cNvPr id="2" name="Graf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579664</xdr:colOff>
      <xdr:row>34</xdr:row>
      <xdr:rowOff>142876</xdr:rowOff>
    </xdr:from>
    <xdr:to>
      <xdr:col>8</xdr:col>
      <xdr:colOff>866775</xdr:colOff>
      <xdr:row>45</xdr:row>
      <xdr:rowOff>123825</xdr:rowOff>
    </xdr:to>
    <xdr:graphicFrame macro="">
      <xdr:nvGraphicFramePr>
        <xdr:cNvPr id="3" name="Graf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9526</xdr:rowOff>
    </xdr:from>
    <xdr:to>
      <xdr:col>2</xdr:col>
      <xdr:colOff>457200</xdr:colOff>
      <xdr:row>45</xdr:row>
      <xdr:rowOff>43545</xdr:rowOff>
    </xdr:to>
    <xdr:graphicFrame macro="">
      <xdr:nvGraphicFramePr>
        <xdr:cNvPr id="4" name="Graf 3">
          <a:extLst>
            <a:ext uri="{FF2B5EF4-FFF2-40B4-BE49-F238E27FC236}">
              <a16:creationId xmlns:a16="http://schemas.microsoft.com/office/drawing/2014/main" id="{00000000-0008-0000-1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127991</xdr:colOff>
      <xdr:row>1</xdr:row>
      <xdr:rowOff>0</xdr:rowOff>
    </xdr:from>
    <xdr:to>
      <xdr:col>0</xdr:col>
      <xdr:colOff>1038472</xdr:colOff>
      <xdr:row>6</xdr:row>
      <xdr:rowOff>11271</xdr:rowOff>
    </xdr:to>
    <xdr:pic>
      <xdr:nvPicPr>
        <xdr:cNvPr id="7" name="Obrázek 6">
          <a:extLst>
            <a:ext uri="{FF2B5EF4-FFF2-40B4-BE49-F238E27FC236}">
              <a16:creationId xmlns:a16="http://schemas.microsoft.com/office/drawing/2014/main" id="{00000000-0008-0000-1F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27991" y="231321"/>
          <a:ext cx="910481" cy="637200"/>
        </a:xfrm>
        <a:prstGeom prst="rect">
          <a:avLst/>
        </a:prstGeom>
      </xdr:spPr>
    </xdr:pic>
    <xdr:clientData/>
  </xdr:twoCellAnchor>
  <xdr:twoCellAnchor>
    <xdr:from>
      <xdr:col>0</xdr:col>
      <xdr:colOff>0</xdr:colOff>
      <xdr:row>8</xdr:row>
      <xdr:rowOff>152400</xdr:rowOff>
    </xdr:from>
    <xdr:to>
      <xdr:col>0</xdr:col>
      <xdr:colOff>123825</xdr:colOff>
      <xdr:row>24</xdr:row>
      <xdr:rowOff>135775</xdr:rowOff>
    </xdr:to>
    <xdr:graphicFrame macro="">
      <xdr:nvGraphicFramePr>
        <xdr:cNvPr id="8" name="Graf 7">
          <a:extLst>
            <a:ext uri="{FF2B5EF4-FFF2-40B4-BE49-F238E27FC236}">
              <a16:creationId xmlns:a16="http://schemas.microsoft.com/office/drawing/2014/main" id="{096DF24D-1E95-42D8-AEE1-39F6213EB8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2</xdr:col>
      <xdr:colOff>511631</xdr:colOff>
      <xdr:row>35</xdr:row>
      <xdr:rowOff>9525</xdr:rowOff>
    </xdr:from>
    <xdr:to>
      <xdr:col>7</xdr:col>
      <xdr:colOff>666751</xdr:colOff>
      <xdr:row>45</xdr:row>
      <xdr:rowOff>80282</xdr:rowOff>
    </xdr:to>
    <xdr:graphicFrame macro="">
      <xdr:nvGraphicFramePr>
        <xdr:cNvPr id="2" name="Graf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704850</xdr:colOff>
      <xdr:row>35</xdr:row>
      <xdr:rowOff>9524</xdr:rowOff>
    </xdr:from>
    <xdr:to>
      <xdr:col>8</xdr:col>
      <xdr:colOff>876299</xdr:colOff>
      <xdr:row>45</xdr:row>
      <xdr:rowOff>76199</xdr:rowOff>
    </xdr:to>
    <xdr:graphicFrame macro="">
      <xdr:nvGraphicFramePr>
        <xdr:cNvPr id="3" name="Graf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9525</xdr:rowOff>
    </xdr:from>
    <xdr:to>
      <xdr:col>2</xdr:col>
      <xdr:colOff>523874</xdr:colOff>
      <xdr:row>45</xdr:row>
      <xdr:rowOff>66676</xdr:rowOff>
    </xdr:to>
    <xdr:graphicFrame macro="">
      <xdr:nvGraphicFramePr>
        <xdr:cNvPr id="4" name="Graf 3">
          <a:extLst>
            <a:ext uri="{FF2B5EF4-FFF2-40B4-BE49-F238E27FC236}">
              <a16:creationId xmlns:a16="http://schemas.microsoft.com/office/drawing/2014/main" id="{00000000-0008-0000-2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17145</xdr:rowOff>
    </xdr:from>
    <xdr:to>
      <xdr:col>0</xdr:col>
      <xdr:colOff>123825</xdr:colOff>
      <xdr:row>34</xdr:row>
      <xdr:rowOff>7620</xdr:rowOff>
    </xdr:to>
    <xdr:graphicFrame macro="">
      <xdr:nvGraphicFramePr>
        <xdr:cNvPr id="6" name="Graf 5">
          <a:extLst>
            <a:ext uri="{FF2B5EF4-FFF2-40B4-BE49-F238E27FC236}">
              <a16:creationId xmlns:a16="http://schemas.microsoft.com/office/drawing/2014/main" id="{00000000-0008-0000-2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99497</xdr:colOff>
      <xdr:row>1</xdr:row>
      <xdr:rowOff>0</xdr:rowOff>
    </xdr:from>
    <xdr:to>
      <xdr:col>0</xdr:col>
      <xdr:colOff>1005217</xdr:colOff>
      <xdr:row>6</xdr:row>
      <xdr:rowOff>7920</xdr:rowOff>
    </xdr:to>
    <xdr:pic>
      <xdr:nvPicPr>
        <xdr:cNvPr id="7" name="Obrázek 6">
          <a:extLst>
            <a:ext uri="{FF2B5EF4-FFF2-40B4-BE49-F238E27FC236}">
              <a16:creationId xmlns:a16="http://schemas.microsoft.com/office/drawing/2014/main" id="{00000000-0008-0000-20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9497" y="231321"/>
          <a:ext cx="905720" cy="633849"/>
        </a:xfrm>
        <a:prstGeom prst="rect">
          <a:avLst/>
        </a:prstGeom>
      </xdr:spPr>
    </xdr:pic>
    <xdr:clientData/>
  </xdr:twoCellAnchor>
  <xdr:twoCellAnchor>
    <xdr:from>
      <xdr:col>0</xdr:col>
      <xdr:colOff>0</xdr:colOff>
      <xdr:row>9</xdr:row>
      <xdr:rowOff>0</xdr:rowOff>
    </xdr:from>
    <xdr:to>
      <xdr:col>0</xdr:col>
      <xdr:colOff>123825</xdr:colOff>
      <xdr:row>25</xdr:row>
      <xdr:rowOff>0</xdr:rowOff>
    </xdr:to>
    <xdr:graphicFrame macro="">
      <xdr:nvGraphicFramePr>
        <xdr:cNvPr id="8" name="Graf 7">
          <a:extLst>
            <a:ext uri="{FF2B5EF4-FFF2-40B4-BE49-F238E27FC236}">
              <a16:creationId xmlns:a16="http://schemas.microsoft.com/office/drawing/2014/main" id="{C4DD86EF-FA02-40B0-8531-C831EA6D6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23</xdr:row>
      <xdr:rowOff>19050</xdr:rowOff>
    </xdr:from>
    <xdr:to>
      <xdr:col>7</xdr:col>
      <xdr:colOff>266700</xdr:colOff>
      <xdr:row>45</xdr:row>
      <xdr:rowOff>47625</xdr:rowOff>
    </xdr:to>
    <xdr:graphicFrame macro="">
      <xdr:nvGraphicFramePr>
        <xdr:cNvPr id="2" name="Graf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9524</xdr:rowOff>
    </xdr:from>
    <xdr:to>
      <xdr:col>0</xdr:col>
      <xdr:colOff>123825</xdr:colOff>
      <xdr:row>23</xdr:row>
      <xdr:rowOff>85724</xdr:rowOff>
    </xdr:to>
    <xdr:graphicFrame macro="">
      <xdr:nvGraphicFramePr>
        <xdr:cNvPr id="5" name="Graf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352425</xdr:colOff>
      <xdr:row>23</xdr:row>
      <xdr:rowOff>19050</xdr:rowOff>
    </xdr:from>
    <xdr:to>
      <xdr:col>13</xdr:col>
      <xdr:colOff>672192</xdr:colOff>
      <xdr:row>45</xdr:row>
      <xdr:rowOff>38100</xdr:rowOff>
    </xdr:to>
    <xdr:graphicFrame macro="">
      <xdr:nvGraphicFramePr>
        <xdr:cNvPr id="3" name="Graf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2</xdr:col>
      <xdr:colOff>492580</xdr:colOff>
      <xdr:row>34</xdr:row>
      <xdr:rowOff>133350</xdr:rowOff>
    </xdr:from>
    <xdr:to>
      <xdr:col>8</xdr:col>
      <xdr:colOff>121103</xdr:colOff>
      <xdr:row>45</xdr:row>
      <xdr:rowOff>66675</xdr:rowOff>
    </xdr:to>
    <xdr:graphicFrame macro="">
      <xdr:nvGraphicFramePr>
        <xdr:cNvPr id="2" name="Graf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683080</xdr:colOff>
      <xdr:row>34</xdr:row>
      <xdr:rowOff>133350</xdr:rowOff>
    </xdr:from>
    <xdr:to>
      <xdr:col>8</xdr:col>
      <xdr:colOff>866776</xdr:colOff>
      <xdr:row>44</xdr:row>
      <xdr:rowOff>76199</xdr:rowOff>
    </xdr:to>
    <xdr:graphicFrame macro="">
      <xdr:nvGraphicFramePr>
        <xdr:cNvPr id="3" name="Graf 2">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34</xdr:row>
      <xdr:rowOff>133350</xdr:rowOff>
    </xdr:from>
    <xdr:to>
      <xdr:col>2</xdr:col>
      <xdr:colOff>514349</xdr:colOff>
      <xdr:row>45</xdr:row>
      <xdr:rowOff>47625</xdr:rowOff>
    </xdr:to>
    <xdr:graphicFrame macro="">
      <xdr:nvGraphicFramePr>
        <xdr:cNvPr id="4" name="Graf 3">
          <a:extLst>
            <a:ext uri="{FF2B5EF4-FFF2-40B4-BE49-F238E27FC236}">
              <a16:creationId xmlns:a16="http://schemas.microsoft.com/office/drawing/2014/main" id="{00000000-0008-0000-2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99416</xdr:colOff>
      <xdr:row>1</xdr:row>
      <xdr:rowOff>0</xdr:rowOff>
    </xdr:from>
    <xdr:to>
      <xdr:col>0</xdr:col>
      <xdr:colOff>1007831</xdr:colOff>
      <xdr:row>6</xdr:row>
      <xdr:rowOff>9825</xdr:rowOff>
    </xdr:to>
    <xdr:pic>
      <xdr:nvPicPr>
        <xdr:cNvPr id="7" name="Obrázek 6">
          <a:extLst>
            <a:ext uri="{FF2B5EF4-FFF2-40B4-BE49-F238E27FC236}">
              <a16:creationId xmlns:a16="http://schemas.microsoft.com/office/drawing/2014/main" id="{00000000-0008-0000-21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9416" y="231321"/>
          <a:ext cx="908415" cy="635754"/>
        </a:xfrm>
        <a:prstGeom prst="rect">
          <a:avLst/>
        </a:prstGeom>
      </xdr:spPr>
    </xdr:pic>
    <xdr:clientData/>
  </xdr:twoCellAnchor>
  <xdr:twoCellAnchor>
    <xdr:from>
      <xdr:col>0</xdr:col>
      <xdr:colOff>0</xdr:colOff>
      <xdr:row>8</xdr:row>
      <xdr:rowOff>153184</xdr:rowOff>
    </xdr:from>
    <xdr:to>
      <xdr:col>0</xdr:col>
      <xdr:colOff>123825</xdr:colOff>
      <xdr:row>24</xdr:row>
      <xdr:rowOff>137473</xdr:rowOff>
    </xdr:to>
    <xdr:graphicFrame macro="">
      <xdr:nvGraphicFramePr>
        <xdr:cNvPr id="8" name="Graf 7">
          <a:extLst>
            <a:ext uri="{FF2B5EF4-FFF2-40B4-BE49-F238E27FC236}">
              <a16:creationId xmlns:a16="http://schemas.microsoft.com/office/drawing/2014/main" id="{6304CCAA-DB51-4089-802D-516A2B7B6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2</xdr:col>
      <xdr:colOff>542928</xdr:colOff>
      <xdr:row>36</xdr:row>
      <xdr:rowOff>9525</xdr:rowOff>
    </xdr:from>
    <xdr:to>
      <xdr:col>8</xdr:col>
      <xdr:colOff>295275</xdr:colOff>
      <xdr:row>45</xdr:row>
      <xdr:rowOff>76200</xdr:rowOff>
    </xdr:to>
    <xdr:graphicFrame macro="">
      <xdr:nvGraphicFramePr>
        <xdr:cNvPr id="2" name="Graf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666748</xdr:colOff>
      <xdr:row>36</xdr:row>
      <xdr:rowOff>9525</xdr:rowOff>
    </xdr:from>
    <xdr:to>
      <xdr:col>8</xdr:col>
      <xdr:colOff>857250</xdr:colOff>
      <xdr:row>45</xdr:row>
      <xdr:rowOff>66675</xdr:rowOff>
    </xdr:to>
    <xdr:graphicFrame macro="">
      <xdr:nvGraphicFramePr>
        <xdr:cNvPr id="3" name="Graf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36</xdr:row>
      <xdr:rowOff>9525</xdr:rowOff>
    </xdr:from>
    <xdr:to>
      <xdr:col>2</xdr:col>
      <xdr:colOff>533399</xdr:colOff>
      <xdr:row>45</xdr:row>
      <xdr:rowOff>76200</xdr:rowOff>
    </xdr:to>
    <xdr:graphicFrame macro="">
      <xdr:nvGraphicFramePr>
        <xdr:cNvPr id="4" name="Graf 3">
          <a:extLst>
            <a:ext uri="{FF2B5EF4-FFF2-40B4-BE49-F238E27FC236}">
              <a16:creationId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9825</xdr:rowOff>
    </xdr:to>
    <xdr:pic>
      <xdr:nvPicPr>
        <xdr:cNvPr id="7" name="Obrázek 6">
          <a:extLst>
            <a:ext uri="{FF2B5EF4-FFF2-40B4-BE49-F238E27FC236}">
              <a16:creationId xmlns:a16="http://schemas.microsoft.com/office/drawing/2014/main" id="{00000000-0008-0000-22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4"/>
        </a:xfrm>
        <a:prstGeom prst="rect">
          <a:avLst/>
        </a:prstGeom>
      </xdr:spPr>
    </xdr:pic>
    <xdr:clientData/>
  </xdr:twoCellAnchor>
  <xdr:twoCellAnchor>
    <xdr:from>
      <xdr:col>0</xdr:col>
      <xdr:colOff>0</xdr:colOff>
      <xdr:row>27</xdr:row>
      <xdr:rowOff>15240</xdr:rowOff>
    </xdr:from>
    <xdr:to>
      <xdr:col>0</xdr:col>
      <xdr:colOff>123825</xdr:colOff>
      <xdr:row>35</xdr:row>
      <xdr:rowOff>5715</xdr:rowOff>
    </xdr:to>
    <xdr:graphicFrame macro="">
      <xdr:nvGraphicFramePr>
        <xdr:cNvPr id="12" name="Graf 11">
          <a:extLst>
            <a:ext uri="{FF2B5EF4-FFF2-40B4-BE49-F238E27FC236}">
              <a16:creationId xmlns:a16="http://schemas.microsoft.com/office/drawing/2014/main" id="{94F3ED56-E3EB-43F6-A387-8AD04590EE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25</xdr:row>
      <xdr:rowOff>0</xdr:rowOff>
    </xdr:to>
    <xdr:graphicFrame macro="">
      <xdr:nvGraphicFramePr>
        <xdr:cNvPr id="8" name="Graf 7">
          <a:extLst>
            <a:ext uri="{FF2B5EF4-FFF2-40B4-BE49-F238E27FC236}">
              <a16:creationId xmlns:a16="http://schemas.microsoft.com/office/drawing/2014/main" id="{FB8D3B56-B169-4526-9032-BB8A1F48B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2</xdr:col>
      <xdr:colOff>526597</xdr:colOff>
      <xdr:row>34</xdr:row>
      <xdr:rowOff>152399</xdr:rowOff>
    </xdr:from>
    <xdr:to>
      <xdr:col>7</xdr:col>
      <xdr:colOff>809625</xdr:colOff>
      <xdr:row>45</xdr:row>
      <xdr:rowOff>66674</xdr:rowOff>
    </xdr:to>
    <xdr:graphicFrame macro="">
      <xdr:nvGraphicFramePr>
        <xdr:cNvPr id="2" name="Graf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800100</xdr:colOff>
      <xdr:row>34</xdr:row>
      <xdr:rowOff>152399</xdr:rowOff>
    </xdr:from>
    <xdr:to>
      <xdr:col>8</xdr:col>
      <xdr:colOff>847725</xdr:colOff>
      <xdr:row>45</xdr:row>
      <xdr:rowOff>76199</xdr:rowOff>
    </xdr:to>
    <xdr:graphicFrame macro="">
      <xdr:nvGraphicFramePr>
        <xdr:cNvPr id="3" name="Graf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34</xdr:row>
      <xdr:rowOff>152399</xdr:rowOff>
    </xdr:from>
    <xdr:to>
      <xdr:col>2</xdr:col>
      <xdr:colOff>514349</xdr:colOff>
      <xdr:row>45</xdr:row>
      <xdr:rowOff>76199</xdr:rowOff>
    </xdr:to>
    <xdr:graphicFrame macro="">
      <xdr:nvGraphicFramePr>
        <xdr:cNvPr id="4" name="Graf 3">
          <a:extLst>
            <a:ext uri="{FF2B5EF4-FFF2-40B4-BE49-F238E27FC236}">
              <a16:creationId xmlns:a16="http://schemas.microsoft.com/office/drawing/2014/main" id="{00000000-0008-0000-2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101507</xdr:colOff>
      <xdr:row>1</xdr:row>
      <xdr:rowOff>0</xdr:rowOff>
    </xdr:from>
    <xdr:to>
      <xdr:col>0</xdr:col>
      <xdr:colOff>1007227</xdr:colOff>
      <xdr:row>6</xdr:row>
      <xdr:rowOff>7920</xdr:rowOff>
    </xdr:to>
    <xdr:pic>
      <xdr:nvPicPr>
        <xdr:cNvPr id="7" name="Obrázek 6">
          <a:extLst>
            <a:ext uri="{FF2B5EF4-FFF2-40B4-BE49-F238E27FC236}">
              <a16:creationId xmlns:a16="http://schemas.microsoft.com/office/drawing/2014/main" id="{00000000-0008-0000-23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1507" y="231321"/>
          <a:ext cx="905720" cy="633849"/>
        </a:xfrm>
        <a:prstGeom prst="rect">
          <a:avLst/>
        </a:prstGeom>
      </xdr:spPr>
    </xdr:pic>
    <xdr:clientData/>
  </xdr:twoCellAnchor>
  <xdr:twoCellAnchor>
    <xdr:from>
      <xdr:col>0</xdr:col>
      <xdr:colOff>0</xdr:colOff>
      <xdr:row>26</xdr:row>
      <xdr:rowOff>16420</xdr:rowOff>
    </xdr:from>
    <xdr:to>
      <xdr:col>0</xdr:col>
      <xdr:colOff>123825</xdr:colOff>
      <xdr:row>34</xdr:row>
      <xdr:rowOff>7158</xdr:rowOff>
    </xdr:to>
    <xdr:graphicFrame macro="">
      <xdr:nvGraphicFramePr>
        <xdr:cNvPr id="8" name="Graf 7">
          <a:extLst>
            <a:ext uri="{FF2B5EF4-FFF2-40B4-BE49-F238E27FC236}">
              <a16:creationId xmlns:a16="http://schemas.microsoft.com/office/drawing/2014/main" id="{BCD5DB2B-8A6C-4AF1-A626-535F43689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140918</xdr:rowOff>
    </xdr:to>
    <xdr:graphicFrame macro="">
      <xdr:nvGraphicFramePr>
        <xdr:cNvPr id="9" name="Graf 8">
          <a:extLst>
            <a:ext uri="{FF2B5EF4-FFF2-40B4-BE49-F238E27FC236}">
              <a16:creationId xmlns:a16="http://schemas.microsoft.com/office/drawing/2014/main" id="{E9472A4B-ED45-4371-85C3-FDFF7289D7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2</xdr:col>
      <xdr:colOff>534762</xdr:colOff>
      <xdr:row>35</xdr:row>
      <xdr:rowOff>9525</xdr:rowOff>
    </xdr:from>
    <xdr:to>
      <xdr:col>7</xdr:col>
      <xdr:colOff>845003</xdr:colOff>
      <xdr:row>45</xdr:row>
      <xdr:rowOff>57150</xdr:rowOff>
    </xdr:to>
    <xdr:graphicFrame macro="">
      <xdr:nvGraphicFramePr>
        <xdr:cNvPr id="2" name="Graf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790575</xdr:colOff>
      <xdr:row>35</xdr:row>
      <xdr:rowOff>9525</xdr:rowOff>
    </xdr:from>
    <xdr:to>
      <xdr:col>8</xdr:col>
      <xdr:colOff>819150</xdr:colOff>
      <xdr:row>45</xdr:row>
      <xdr:rowOff>47625</xdr:rowOff>
    </xdr:to>
    <xdr:graphicFrame macro="">
      <xdr:nvGraphicFramePr>
        <xdr:cNvPr id="3" name="Graf 2">
          <a:extLst>
            <a:ext uri="{FF2B5EF4-FFF2-40B4-BE49-F238E27FC236}">
              <a16:creationId xmlns:a16="http://schemas.microsoft.com/office/drawing/2014/main" id="{00000000-0008-0000-2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35</xdr:row>
      <xdr:rowOff>9525</xdr:rowOff>
    </xdr:from>
    <xdr:to>
      <xdr:col>2</xdr:col>
      <xdr:colOff>542924</xdr:colOff>
      <xdr:row>45</xdr:row>
      <xdr:rowOff>85725</xdr:rowOff>
    </xdr:to>
    <xdr:graphicFrame macro="">
      <xdr:nvGraphicFramePr>
        <xdr:cNvPr id="4" name="Graf 3">
          <a:extLst>
            <a:ext uri="{FF2B5EF4-FFF2-40B4-BE49-F238E27FC236}">
              <a16:creationId xmlns:a16="http://schemas.microsoft.com/office/drawing/2014/main" id="{00000000-0008-0000-2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102379</xdr:colOff>
      <xdr:row>0</xdr:row>
      <xdr:rowOff>180975</xdr:rowOff>
    </xdr:from>
    <xdr:to>
      <xdr:col>0</xdr:col>
      <xdr:colOff>1007841</xdr:colOff>
      <xdr:row>5</xdr:row>
      <xdr:rowOff>120315</xdr:rowOff>
    </xdr:to>
    <xdr:pic>
      <xdr:nvPicPr>
        <xdr:cNvPr id="7" name="Obrázek 6">
          <a:extLst>
            <a:ext uri="{FF2B5EF4-FFF2-40B4-BE49-F238E27FC236}">
              <a16:creationId xmlns:a16="http://schemas.microsoft.com/office/drawing/2014/main" id="{00000000-0008-0000-24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2379" y="180975"/>
          <a:ext cx="905462" cy="646911"/>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36580DBB-EF74-4F3B-A9A4-D94C1AD6E0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134470</xdr:rowOff>
    </xdr:to>
    <xdr:graphicFrame macro="">
      <xdr:nvGraphicFramePr>
        <xdr:cNvPr id="9" name="Graf 8">
          <a:extLst>
            <a:ext uri="{FF2B5EF4-FFF2-40B4-BE49-F238E27FC236}">
              <a16:creationId xmlns:a16="http://schemas.microsoft.com/office/drawing/2014/main" id="{D0606D90-58F3-43B1-BF1C-A159513CDB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2</xdr:col>
      <xdr:colOff>530681</xdr:colOff>
      <xdr:row>35</xdr:row>
      <xdr:rowOff>38100</xdr:rowOff>
    </xdr:from>
    <xdr:to>
      <xdr:col>8</xdr:col>
      <xdr:colOff>257175</xdr:colOff>
      <xdr:row>45</xdr:row>
      <xdr:rowOff>54429</xdr:rowOff>
    </xdr:to>
    <xdr:graphicFrame macro="">
      <xdr:nvGraphicFramePr>
        <xdr:cNvPr id="2" name="Graf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790576</xdr:colOff>
      <xdr:row>35</xdr:row>
      <xdr:rowOff>38100</xdr:rowOff>
    </xdr:from>
    <xdr:to>
      <xdr:col>8</xdr:col>
      <xdr:colOff>847726</xdr:colOff>
      <xdr:row>45</xdr:row>
      <xdr:rowOff>65315</xdr:rowOff>
    </xdr:to>
    <xdr:graphicFrame macro="">
      <xdr:nvGraphicFramePr>
        <xdr:cNvPr id="3" name="Graf 2">
          <a:extLst>
            <a:ext uri="{FF2B5EF4-FFF2-40B4-BE49-F238E27FC236}">
              <a16:creationId xmlns:a16="http://schemas.microsoft.com/office/drawing/2014/main"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35</xdr:row>
      <xdr:rowOff>38100</xdr:rowOff>
    </xdr:from>
    <xdr:to>
      <xdr:col>2</xdr:col>
      <xdr:colOff>533399</xdr:colOff>
      <xdr:row>45</xdr:row>
      <xdr:rowOff>61365</xdr:rowOff>
    </xdr:to>
    <xdr:graphicFrame macro="">
      <xdr:nvGraphicFramePr>
        <xdr:cNvPr id="4" name="Graf 3">
          <a:extLst>
            <a:ext uri="{FF2B5EF4-FFF2-40B4-BE49-F238E27FC236}">
              <a16:creationId xmlns:a16="http://schemas.microsoft.com/office/drawing/2014/main" id="{00000000-0008-0000-2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9826</xdr:rowOff>
    </xdr:to>
    <xdr:pic>
      <xdr:nvPicPr>
        <xdr:cNvPr id="7" name="Obrázek 6">
          <a:extLst>
            <a:ext uri="{FF2B5EF4-FFF2-40B4-BE49-F238E27FC236}">
              <a16:creationId xmlns:a16="http://schemas.microsoft.com/office/drawing/2014/main" id="{00000000-0008-0000-25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5"/>
        </a:xfrm>
        <a:prstGeom prst="rect">
          <a:avLst/>
        </a:prstGeom>
      </xdr:spPr>
    </xdr:pic>
    <xdr:clientData/>
  </xdr:twoCellAnchor>
  <xdr:twoCellAnchor>
    <xdr:from>
      <xdr:col>0</xdr:col>
      <xdr:colOff>0</xdr:colOff>
      <xdr:row>26</xdr:row>
      <xdr:rowOff>38100</xdr:rowOff>
    </xdr:from>
    <xdr:to>
      <xdr:col>0</xdr:col>
      <xdr:colOff>123825</xdr:colOff>
      <xdr:row>34</xdr:row>
      <xdr:rowOff>2334</xdr:rowOff>
    </xdr:to>
    <xdr:graphicFrame macro="">
      <xdr:nvGraphicFramePr>
        <xdr:cNvPr id="8" name="Graf 7">
          <a:extLst>
            <a:ext uri="{FF2B5EF4-FFF2-40B4-BE49-F238E27FC236}">
              <a16:creationId xmlns:a16="http://schemas.microsoft.com/office/drawing/2014/main" id="{517443B8-E25E-44CD-9663-4B9DC7E46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xdr:row>
      <xdr:rowOff>153830</xdr:rowOff>
    </xdr:from>
    <xdr:to>
      <xdr:col>0</xdr:col>
      <xdr:colOff>123825</xdr:colOff>
      <xdr:row>25</xdr:row>
      <xdr:rowOff>3577</xdr:rowOff>
    </xdr:to>
    <xdr:graphicFrame macro="">
      <xdr:nvGraphicFramePr>
        <xdr:cNvPr id="9" name="Graf 8">
          <a:extLst>
            <a:ext uri="{FF2B5EF4-FFF2-40B4-BE49-F238E27FC236}">
              <a16:creationId xmlns:a16="http://schemas.microsoft.com/office/drawing/2014/main" id="{F386EF36-9787-4364-BDFE-207F5DCCEF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2</xdr:col>
      <xdr:colOff>576945</xdr:colOff>
      <xdr:row>36</xdr:row>
      <xdr:rowOff>19050</xdr:rowOff>
    </xdr:from>
    <xdr:to>
      <xdr:col>8</xdr:col>
      <xdr:colOff>205468</xdr:colOff>
      <xdr:row>45</xdr:row>
      <xdr:rowOff>104775</xdr:rowOff>
    </xdr:to>
    <xdr:graphicFrame macro="">
      <xdr:nvGraphicFramePr>
        <xdr:cNvPr id="2" name="Graf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752475</xdr:colOff>
      <xdr:row>36</xdr:row>
      <xdr:rowOff>19050</xdr:rowOff>
    </xdr:from>
    <xdr:to>
      <xdr:col>8</xdr:col>
      <xdr:colOff>857250</xdr:colOff>
      <xdr:row>45</xdr:row>
      <xdr:rowOff>76200</xdr:rowOff>
    </xdr:to>
    <xdr:graphicFrame macro="">
      <xdr:nvGraphicFramePr>
        <xdr:cNvPr id="3" name="Graf 2">
          <a:extLst>
            <a:ext uri="{FF2B5EF4-FFF2-40B4-BE49-F238E27FC236}">
              <a16:creationId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36</xdr:row>
      <xdr:rowOff>19050</xdr:rowOff>
    </xdr:from>
    <xdr:to>
      <xdr:col>2</xdr:col>
      <xdr:colOff>523874</xdr:colOff>
      <xdr:row>45</xdr:row>
      <xdr:rowOff>95923</xdr:rowOff>
    </xdr:to>
    <xdr:graphicFrame macro="">
      <xdr:nvGraphicFramePr>
        <xdr:cNvPr id="4" name="Graf 3">
          <a:extLst>
            <a:ext uri="{FF2B5EF4-FFF2-40B4-BE49-F238E27FC236}">
              <a16:creationId xmlns:a16="http://schemas.microsoft.com/office/drawing/2014/main" id="{00000000-0008-0000-2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6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27</xdr:row>
      <xdr:rowOff>38100</xdr:rowOff>
    </xdr:from>
    <xdr:to>
      <xdr:col>0</xdr:col>
      <xdr:colOff>123825</xdr:colOff>
      <xdr:row>35</xdr:row>
      <xdr:rowOff>2334</xdr:rowOff>
    </xdr:to>
    <xdr:graphicFrame macro="">
      <xdr:nvGraphicFramePr>
        <xdr:cNvPr id="8" name="Graf 7">
          <a:extLst>
            <a:ext uri="{FF2B5EF4-FFF2-40B4-BE49-F238E27FC236}">
              <a16:creationId xmlns:a16="http://schemas.microsoft.com/office/drawing/2014/main" id="{5B623BC1-622C-4C63-8DB4-1A30FCD59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25</xdr:row>
      <xdr:rowOff>0</xdr:rowOff>
    </xdr:to>
    <xdr:graphicFrame macro="">
      <xdr:nvGraphicFramePr>
        <xdr:cNvPr id="9" name="Graf 8">
          <a:extLst>
            <a:ext uri="{FF2B5EF4-FFF2-40B4-BE49-F238E27FC236}">
              <a16:creationId xmlns:a16="http://schemas.microsoft.com/office/drawing/2014/main" id="{66CA93C6-0911-4301-B89D-4F3F7E0B60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2</xdr:col>
      <xdr:colOff>503466</xdr:colOff>
      <xdr:row>34</xdr:row>
      <xdr:rowOff>145598</xdr:rowOff>
    </xdr:from>
    <xdr:to>
      <xdr:col>8</xdr:col>
      <xdr:colOff>352425</xdr:colOff>
      <xdr:row>45</xdr:row>
      <xdr:rowOff>9527</xdr:rowOff>
    </xdr:to>
    <xdr:graphicFrame macro="">
      <xdr:nvGraphicFramePr>
        <xdr:cNvPr id="2" name="Graf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681720</xdr:colOff>
      <xdr:row>34</xdr:row>
      <xdr:rowOff>145598</xdr:rowOff>
    </xdr:from>
    <xdr:to>
      <xdr:col>8</xdr:col>
      <xdr:colOff>828676</xdr:colOff>
      <xdr:row>45</xdr:row>
      <xdr:rowOff>38100</xdr:rowOff>
    </xdr:to>
    <xdr:graphicFrame macro="">
      <xdr:nvGraphicFramePr>
        <xdr:cNvPr id="3" name="Graf 2">
          <a:extLst>
            <a:ext uri="{FF2B5EF4-FFF2-40B4-BE49-F238E27FC236}">
              <a16:creationId xmlns:a16="http://schemas.microsoft.com/office/drawing/2014/main" id="{00000000-0008-0000-2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34</xdr:row>
      <xdr:rowOff>145598</xdr:rowOff>
    </xdr:from>
    <xdr:to>
      <xdr:col>2</xdr:col>
      <xdr:colOff>523874</xdr:colOff>
      <xdr:row>45</xdr:row>
      <xdr:rowOff>35083</xdr:rowOff>
    </xdr:to>
    <xdr:graphicFrame macro="">
      <xdr:nvGraphicFramePr>
        <xdr:cNvPr id="4" name="Graf 3">
          <a:extLst>
            <a:ext uri="{FF2B5EF4-FFF2-40B4-BE49-F238E27FC236}">
              <a16:creationId xmlns:a16="http://schemas.microsoft.com/office/drawing/2014/main"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7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E1F86573-63EA-4010-85AC-915FC8F73D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5404</xdr:rowOff>
    </xdr:from>
    <xdr:to>
      <xdr:col>0</xdr:col>
      <xdr:colOff>123825</xdr:colOff>
      <xdr:row>24</xdr:row>
      <xdr:rowOff>140510</xdr:rowOff>
    </xdr:to>
    <xdr:graphicFrame macro="">
      <xdr:nvGraphicFramePr>
        <xdr:cNvPr id="9" name="Graf 8">
          <a:extLst>
            <a:ext uri="{FF2B5EF4-FFF2-40B4-BE49-F238E27FC236}">
              <a16:creationId xmlns:a16="http://schemas.microsoft.com/office/drawing/2014/main" id="{208F2EA3-54E5-4DBF-B5D7-0E5A9FF29A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2</xdr:col>
      <xdr:colOff>538845</xdr:colOff>
      <xdr:row>35</xdr:row>
      <xdr:rowOff>134471</xdr:rowOff>
    </xdr:from>
    <xdr:to>
      <xdr:col>8</xdr:col>
      <xdr:colOff>496661</xdr:colOff>
      <xdr:row>45</xdr:row>
      <xdr:rowOff>85725</xdr:rowOff>
    </xdr:to>
    <xdr:graphicFrame macro="">
      <xdr:nvGraphicFramePr>
        <xdr:cNvPr id="2" name="Graf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744311</xdr:colOff>
      <xdr:row>35</xdr:row>
      <xdr:rowOff>134471</xdr:rowOff>
    </xdr:from>
    <xdr:to>
      <xdr:col>8</xdr:col>
      <xdr:colOff>857250</xdr:colOff>
      <xdr:row>45</xdr:row>
      <xdr:rowOff>66676</xdr:rowOff>
    </xdr:to>
    <xdr:graphicFrame macro="">
      <xdr:nvGraphicFramePr>
        <xdr:cNvPr id="3" name="Graf 2">
          <a:extLst>
            <a:ext uri="{FF2B5EF4-FFF2-40B4-BE49-F238E27FC236}">
              <a16:creationId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134471</xdr:rowOff>
    </xdr:from>
    <xdr:to>
      <xdr:col>2</xdr:col>
      <xdr:colOff>523874</xdr:colOff>
      <xdr:row>45</xdr:row>
      <xdr:rowOff>66811</xdr:rowOff>
    </xdr:to>
    <xdr:graphicFrame macro="">
      <xdr:nvGraphicFramePr>
        <xdr:cNvPr id="4" name="Graf 3">
          <a:extLst>
            <a:ext uri="{FF2B5EF4-FFF2-40B4-BE49-F238E27FC236}">
              <a16:creationId xmlns:a16="http://schemas.microsoft.com/office/drawing/2014/main" id="{00000000-0008-0000-2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98199</xdr:colOff>
      <xdr:row>0</xdr:row>
      <xdr:rowOff>171450</xdr:rowOff>
    </xdr:from>
    <xdr:to>
      <xdr:col>0</xdr:col>
      <xdr:colOff>1009048</xdr:colOff>
      <xdr:row>5</xdr:row>
      <xdr:rowOff>119727</xdr:rowOff>
    </xdr:to>
    <xdr:pic>
      <xdr:nvPicPr>
        <xdr:cNvPr id="7" name="Obrázek 6">
          <a:extLst>
            <a:ext uri="{FF2B5EF4-FFF2-40B4-BE49-F238E27FC236}">
              <a16:creationId xmlns:a16="http://schemas.microsoft.com/office/drawing/2014/main" id="{00000000-0008-0000-28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98199" y="171450"/>
          <a:ext cx="910849" cy="661291"/>
        </a:xfrm>
        <a:prstGeom prst="rect">
          <a:avLst/>
        </a:prstGeom>
      </xdr:spPr>
    </xdr:pic>
    <xdr:clientData/>
  </xdr:twoCellAnchor>
  <xdr:twoCellAnchor>
    <xdr:from>
      <xdr:col>0</xdr:col>
      <xdr:colOff>0</xdr:colOff>
      <xdr:row>27</xdr:row>
      <xdr:rowOff>30480</xdr:rowOff>
    </xdr:from>
    <xdr:to>
      <xdr:col>0</xdr:col>
      <xdr:colOff>123825</xdr:colOff>
      <xdr:row>34</xdr:row>
      <xdr:rowOff>139494</xdr:rowOff>
    </xdr:to>
    <xdr:graphicFrame macro="">
      <xdr:nvGraphicFramePr>
        <xdr:cNvPr id="8" name="Graf 7">
          <a:extLst>
            <a:ext uri="{FF2B5EF4-FFF2-40B4-BE49-F238E27FC236}">
              <a16:creationId xmlns:a16="http://schemas.microsoft.com/office/drawing/2014/main" id="{BE8834E3-5086-4A31-805F-92B7131191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135106</xdr:rowOff>
    </xdr:to>
    <xdr:graphicFrame macro="">
      <xdr:nvGraphicFramePr>
        <xdr:cNvPr id="9" name="Graf 8">
          <a:extLst>
            <a:ext uri="{FF2B5EF4-FFF2-40B4-BE49-F238E27FC236}">
              <a16:creationId xmlns:a16="http://schemas.microsoft.com/office/drawing/2014/main" id="{C40968FB-EB07-42E7-BD4E-CAD2D764D6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2</xdr:col>
      <xdr:colOff>515712</xdr:colOff>
      <xdr:row>34</xdr:row>
      <xdr:rowOff>133350</xdr:rowOff>
    </xdr:from>
    <xdr:to>
      <xdr:col>8</xdr:col>
      <xdr:colOff>664028</xdr:colOff>
      <xdr:row>45</xdr:row>
      <xdr:rowOff>28576</xdr:rowOff>
    </xdr:to>
    <xdr:graphicFrame macro="">
      <xdr:nvGraphicFramePr>
        <xdr:cNvPr id="2" name="Graf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752475</xdr:colOff>
      <xdr:row>35</xdr:row>
      <xdr:rowOff>9525</xdr:rowOff>
    </xdr:from>
    <xdr:to>
      <xdr:col>8</xdr:col>
      <xdr:colOff>838201</xdr:colOff>
      <xdr:row>45</xdr:row>
      <xdr:rowOff>40548</xdr:rowOff>
    </xdr:to>
    <xdr:graphicFrame macro="">
      <xdr:nvGraphicFramePr>
        <xdr:cNvPr id="3" name="Graf 2">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34</xdr:row>
      <xdr:rowOff>133350</xdr:rowOff>
    </xdr:from>
    <xdr:to>
      <xdr:col>2</xdr:col>
      <xdr:colOff>523874</xdr:colOff>
      <xdr:row>45</xdr:row>
      <xdr:rowOff>68969</xdr:rowOff>
    </xdr:to>
    <xdr:graphicFrame macro="">
      <xdr:nvGraphicFramePr>
        <xdr:cNvPr id="4" name="Graf 3">
          <a:extLst>
            <a:ext uri="{FF2B5EF4-FFF2-40B4-BE49-F238E27FC236}">
              <a16:creationId xmlns:a16="http://schemas.microsoft.com/office/drawing/2014/main" id="{00000000-0008-0000-2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9825</xdr:rowOff>
    </xdr:to>
    <xdr:pic>
      <xdr:nvPicPr>
        <xdr:cNvPr id="7" name="Obrázek 6">
          <a:extLst>
            <a:ext uri="{FF2B5EF4-FFF2-40B4-BE49-F238E27FC236}">
              <a16:creationId xmlns:a16="http://schemas.microsoft.com/office/drawing/2014/main" id="{00000000-0008-0000-29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4"/>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70BED603-2297-4AEF-A435-6CC97E0E44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15240</xdr:rowOff>
    </xdr:from>
    <xdr:to>
      <xdr:col>0</xdr:col>
      <xdr:colOff>123825</xdr:colOff>
      <xdr:row>24</xdr:row>
      <xdr:rowOff>130176</xdr:rowOff>
    </xdr:to>
    <xdr:graphicFrame macro="">
      <xdr:nvGraphicFramePr>
        <xdr:cNvPr id="9" name="Graf 8">
          <a:extLst>
            <a:ext uri="{FF2B5EF4-FFF2-40B4-BE49-F238E27FC236}">
              <a16:creationId xmlns:a16="http://schemas.microsoft.com/office/drawing/2014/main" id="{53849A05-50EE-45A9-80AE-3993F80ED7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2</xdr:col>
      <xdr:colOff>521156</xdr:colOff>
      <xdr:row>35</xdr:row>
      <xdr:rowOff>9525</xdr:rowOff>
    </xdr:from>
    <xdr:to>
      <xdr:col>8</xdr:col>
      <xdr:colOff>329293</xdr:colOff>
      <xdr:row>45</xdr:row>
      <xdr:rowOff>57150</xdr:rowOff>
    </xdr:to>
    <xdr:graphicFrame macro="">
      <xdr:nvGraphicFramePr>
        <xdr:cNvPr id="2" name="Graf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733425</xdr:colOff>
      <xdr:row>35</xdr:row>
      <xdr:rowOff>9525</xdr:rowOff>
    </xdr:from>
    <xdr:to>
      <xdr:col>8</xdr:col>
      <xdr:colOff>838200</xdr:colOff>
      <xdr:row>44</xdr:row>
      <xdr:rowOff>97729</xdr:rowOff>
    </xdr:to>
    <xdr:graphicFrame macro="">
      <xdr:nvGraphicFramePr>
        <xdr:cNvPr id="3" name="Graf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9525</xdr:rowOff>
    </xdr:from>
    <xdr:to>
      <xdr:col>2</xdr:col>
      <xdr:colOff>523874</xdr:colOff>
      <xdr:row>45</xdr:row>
      <xdr:rowOff>43544</xdr:rowOff>
    </xdr:to>
    <xdr:graphicFrame macro="">
      <xdr:nvGraphicFramePr>
        <xdr:cNvPr id="4" name="Graf 3">
          <a:extLst>
            <a:ext uri="{FF2B5EF4-FFF2-40B4-BE49-F238E27FC236}">
              <a16:creationId xmlns:a16="http://schemas.microsoft.com/office/drawing/2014/main" id="{00000000-0008-0000-2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A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386DDBA9-DA4C-4BD3-90DE-5888CBC50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15240</xdr:rowOff>
    </xdr:from>
    <xdr:to>
      <xdr:col>0</xdr:col>
      <xdr:colOff>123825</xdr:colOff>
      <xdr:row>24</xdr:row>
      <xdr:rowOff>130176</xdr:rowOff>
    </xdr:to>
    <xdr:graphicFrame macro="">
      <xdr:nvGraphicFramePr>
        <xdr:cNvPr id="9" name="Graf 8">
          <a:extLst>
            <a:ext uri="{FF2B5EF4-FFF2-40B4-BE49-F238E27FC236}">
              <a16:creationId xmlns:a16="http://schemas.microsoft.com/office/drawing/2014/main" id="{1BA2B9B9-5977-44A7-A600-1CABAD4A1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523875</xdr:colOff>
      <xdr:row>20</xdr:row>
      <xdr:rowOff>19180</xdr:rowOff>
    </xdr:from>
    <xdr:to>
      <xdr:col>13</xdr:col>
      <xdr:colOff>665510</xdr:colOff>
      <xdr:row>45</xdr:row>
      <xdr:rowOff>32656</xdr:rowOff>
    </xdr:to>
    <xdr:graphicFrame macro="">
      <xdr:nvGraphicFramePr>
        <xdr:cNvPr id="2" name="Graf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1</xdr:rowOff>
    </xdr:from>
    <xdr:to>
      <xdr:col>0</xdr:col>
      <xdr:colOff>123825</xdr:colOff>
      <xdr:row>20</xdr:row>
      <xdr:rowOff>28576</xdr:rowOff>
    </xdr:to>
    <xdr:graphicFrame macro="">
      <xdr:nvGraphicFramePr>
        <xdr:cNvPr id="4" name="Graf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28576</xdr:colOff>
      <xdr:row>20</xdr:row>
      <xdr:rowOff>19050</xdr:rowOff>
    </xdr:from>
    <xdr:to>
      <xdr:col>7</xdr:col>
      <xdr:colOff>561976</xdr:colOff>
      <xdr:row>45</xdr:row>
      <xdr:rowOff>38099</xdr:rowOff>
    </xdr:to>
    <xdr:graphicFrame macro="">
      <xdr:nvGraphicFramePr>
        <xdr:cNvPr id="5" name="Graf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104776</xdr:colOff>
      <xdr:row>21</xdr:row>
      <xdr:rowOff>100965</xdr:rowOff>
    </xdr:from>
    <xdr:to>
      <xdr:col>6</xdr:col>
      <xdr:colOff>247650</xdr:colOff>
      <xdr:row>42</xdr:row>
      <xdr:rowOff>34018</xdr:rowOff>
    </xdr:to>
    <xdr:graphicFrame macro="">
      <xdr:nvGraphicFramePr>
        <xdr:cNvPr id="3" name="Graf 2">
          <a:extLst>
            <a:ext uri="{FF2B5EF4-FFF2-40B4-BE49-F238E27FC236}">
              <a16:creationId xmlns:a16="http://schemas.microsoft.com/office/drawing/2014/main"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152400</xdr:colOff>
      <xdr:row>21</xdr:row>
      <xdr:rowOff>100965</xdr:rowOff>
    </xdr:from>
    <xdr:to>
      <xdr:col>13</xdr:col>
      <xdr:colOff>590550</xdr:colOff>
      <xdr:row>42</xdr:row>
      <xdr:rowOff>3356</xdr:rowOff>
    </xdr:to>
    <xdr:graphicFrame macro="">
      <xdr:nvGraphicFramePr>
        <xdr:cNvPr id="4" name="Graf 3">
          <a:extLst>
            <a:ext uri="{FF2B5EF4-FFF2-40B4-BE49-F238E27FC236}">
              <a16:creationId xmlns:a16="http://schemas.microsoft.com/office/drawing/2014/main" id="{00000000-0008-0000-2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xdr:row>
      <xdr:rowOff>22860</xdr:rowOff>
    </xdr:from>
    <xdr:to>
      <xdr:col>0</xdr:col>
      <xdr:colOff>123825</xdr:colOff>
      <xdr:row>21</xdr:row>
      <xdr:rowOff>0</xdr:rowOff>
    </xdr:to>
    <xdr:graphicFrame macro="">
      <xdr:nvGraphicFramePr>
        <xdr:cNvPr id="5" name="Graf 4">
          <a:extLst>
            <a:ext uri="{FF2B5EF4-FFF2-40B4-BE49-F238E27FC236}">
              <a16:creationId xmlns:a16="http://schemas.microsoft.com/office/drawing/2014/main" id="{A73097D4-7B68-4348-9B10-744401EDC8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25</xdr:row>
      <xdr:rowOff>2198</xdr:rowOff>
    </xdr:from>
    <xdr:to>
      <xdr:col>4</xdr:col>
      <xdr:colOff>161925</xdr:colOff>
      <xdr:row>39</xdr:row>
      <xdr:rowOff>84470</xdr:rowOff>
    </xdr:to>
    <xdr:graphicFrame macro="">
      <xdr:nvGraphicFramePr>
        <xdr:cNvPr id="3" name="Graf 2">
          <a:extLst>
            <a:ext uri="{FF2B5EF4-FFF2-40B4-BE49-F238E27FC236}">
              <a16:creationId xmlns:a16="http://schemas.microsoft.com/office/drawing/2014/main" id="{00000000-0008-0000-2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236220</xdr:colOff>
      <xdr:row>25</xdr:row>
      <xdr:rowOff>2198</xdr:rowOff>
    </xdr:from>
    <xdr:to>
      <xdr:col>11</xdr:col>
      <xdr:colOff>361950</xdr:colOff>
      <xdr:row>39</xdr:row>
      <xdr:rowOff>92126</xdr:rowOff>
    </xdr:to>
    <xdr:graphicFrame macro="">
      <xdr:nvGraphicFramePr>
        <xdr:cNvPr id="4" name="Graf 3">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1</xdr:col>
      <xdr:colOff>523875</xdr:colOff>
      <xdr:row>33</xdr:row>
      <xdr:rowOff>51708</xdr:rowOff>
    </xdr:from>
    <xdr:to>
      <xdr:col>9</xdr:col>
      <xdr:colOff>538842</xdr:colOff>
      <xdr:row>44</xdr:row>
      <xdr:rowOff>95251</xdr:rowOff>
    </xdr:to>
    <xdr:graphicFrame macro="">
      <xdr:nvGraphicFramePr>
        <xdr:cNvPr id="3" name="Graf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69477</xdr:colOff>
      <xdr:row>21</xdr:row>
      <xdr:rowOff>80681</xdr:rowOff>
    </xdr:from>
    <xdr:to>
      <xdr:col>5</xdr:col>
      <xdr:colOff>327212</xdr:colOff>
      <xdr:row>33</xdr:row>
      <xdr:rowOff>25901</xdr:rowOff>
    </xdr:to>
    <xdr:graphicFrame macro="">
      <xdr:nvGraphicFramePr>
        <xdr:cNvPr id="4" name="Graf 3">
          <a:extLst>
            <a:ext uri="{FF2B5EF4-FFF2-40B4-BE49-F238E27FC236}">
              <a16:creationId xmlns:a16="http://schemas.microsoft.com/office/drawing/2014/main" id="{F07A03DE-5E96-4C53-B088-FF5116C797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424142</xdr:colOff>
      <xdr:row>21</xdr:row>
      <xdr:rowOff>89647</xdr:rowOff>
    </xdr:from>
    <xdr:to>
      <xdr:col>13</xdr:col>
      <xdr:colOff>244848</xdr:colOff>
      <xdr:row>33</xdr:row>
      <xdr:rowOff>61978</xdr:rowOff>
    </xdr:to>
    <xdr:graphicFrame macro="">
      <xdr:nvGraphicFramePr>
        <xdr:cNvPr id="5" name="Graf 4">
          <a:extLst>
            <a:ext uri="{FF2B5EF4-FFF2-40B4-BE49-F238E27FC236}">
              <a16:creationId xmlns:a16="http://schemas.microsoft.com/office/drawing/2014/main" id="{54D24689-812E-4502-BE4D-3CF4182819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6</xdr:col>
      <xdr:colOff>11206</xdr:colOff>
      <xdr:row>1</xdr:row>
      <xdr:rowOff>445</xdr:rowOff>
    </xdr:from>
    <xdr:to>
      <xdr:col>11</xdr:col>
      <xdr:colOff>541244</xdr:colOff>
      <xdr:row>12</xdr:row>
      <xdr:rowOff>134471</xdr:rowOff>
    </xdr:to>
    <xdr:graphicFrame macro="">
      <xdr:nvGraphicFramePr>
        <xdr:cNvPr id="2" name="Graf 1">
          <a:extLst>
            <a:ext uri="{FF2B5EF4-FFF2-40B4-BE49-F238E27FC236}">
              <a16:creationId xmlns:a16="http://schemas.microsoft.com/office/drawing/2014/main" id="{00000000-0008-0000-30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11206</xdr:colOff>
      <xdr:row>13</xdr:row>
      <xdr:rowOff>44822</xdr:rowOff>
    </xdr:from>
    <xdr:to>
      <xdr:col>11</xdr:col>
      <xdr:colOff>541244</xdr:colOff>
      <xdr:row>24</xdr:row>
      <xdr:rowOff>89200</xdr:rowOff>
    </xdr:to>
    <xdr:graphicFrame macro="">
      <xdr:nvGraphicFramePr>
        <xdr:cNvPr id="5" name="Graf 4">
          <a:extLst>
            <a:ext uri="{FF2B5EF4-FFF2-40B4-BE49-F238E27FC236}">
              <a16:creationId xmlns:a16="http://schemas.microsoft.com/office/drawing/2014/main" id="{77039F21-A2DD-43F6-90C0-806B2E34470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11206</xdr:colOff>
      <xdr:row>25</xdr:row>
      <xdr:rowOff>11204</xdr:rowOff>
    </xdr:from>
    <xdr:to>
      <xdr:col>11</xdr:col>
      <xdr:colOff>605118</xdr:colOff>
      <xdr:row>36</xdr:row>
      <xdr:rowOff>55582</xdr:rowOff>
    </xdr:to>
    <xdr:graphicFrame macro="">
      <xdr:nvGraphicFramePr>
        <xdr:cNvPr id="6" name="Graf 5">
          <a:extLst>
            <a:ext uri="{FF2B5EF4-FFF2-40B4-BE49-F238E27FC236}">
              <a16:creationId xmlns:a16="http://schemas.microsoft.com/office/drawing/2014/main" id="{549FDC03-BAAB-4FCC-A6FC-ED1EC6269D3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4</xdr:row>
      <xdr:rowOff>7620</xdr:rowOff>
    </xdr:from>
    <xdr:to>
      <xdr:col>0</xdr:col>
      <xdr:colOff>123825</xdr:colOff>
      <xdr:row>20</xdr:row>
      <xdr:rowOff>7620</xdr:rowOff>
    </xdr:to>
    <xdr:graphicFrame macro="">
      <xdr:nvGraphicFramePr>
        <xdr:cNvPr id="5" name="Graf 4">
          <a:extLst>
            <a:ext uri="{FF2B5EF4-FFF2-40B4-BE49-F238E27FC236}">
              <a16:creationId xmlns:a16="http://schemas.microsoft.com/office/drawing/2014/main" id="{1399D390-B4A3-48B7-B840-598E0BC58F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52</xdr:row>
      <xdr:rowOff>27215</xdr:rowOff>
    </xdr:from>
    <xdr:to>
      <xdr:col>5</xdr:col>
      <xdr:colOff>397880</xdr:colOff>
      <xdr:row>57</xdr:row>
      <xdr:rowOff>146525</xdr:rowOff>
    </xdr:to>
    <xdr:pic>
      <xdr:nvPicPr>
        <xdr:cNvPr id="5" name="Obrázek 4">
          <a:extLst>
            <a:ext uri="{FF2B5EF4-FFF2-40B4-BE49-F238E27FC236}">
              <a16:creationId xmlns:a16="http://schemas.microsoft.com/office/drawing/2014/main" id="{0F47BB5C-5837-459F-A59F-78751D40D4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572501"/>
          <a:ext cx="3459487" cy="935738"/>
        </a:xfrm>
        <a:prstGeom prst="rect">
          <a:avLst/>
        </a:prstGeom>
      </xdr:spPr>
    </xdr:pic>
    <xdr:clientData/>
  </xdr:twoCellAnchor>
  <xdr:twoCellAnchor editAs="oneCell">
    <xdr:from>
      <xdr:col>0</xdr:col>
      <xdr:colOff>0</xdr:colOff>
      <xdr:row>52</xdr:row>
      <xdr:rowOff>23812</xdr:rowOff>
    </xdr:from>
    <xdr:to>
      <xdr:col>5</xdr:col>
      <xdr:colOff>423393</xdr:colOff>
      <xdr:row>57</xdr:row>
      <xdr:rowOff>155878</xdr:rowOff>
    </xdr:to>
    <xdr:pic>
      <xdr:nvPicPr>
        <xdr:cNvPr id="4" name="Obrázek 3">
          <a:extLst>
            <a:ext uri="{FF2B5EF4-FFF2-40B4-BE49-F238E27FC236}">
              <a16:creationId xmlns:a16="http://schemas.microsoft.com/office/drawing/2014/main" id="{C6959717-E2F8-4CE4-9C24-B2724FCB4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510587"/>
          <a:ext cx="3471393" cy="9416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20</xdr:row>
      <xdr:rowOff>100853</xdr:rowOff>
    </xdr:from>
    <xdr:to>
      <xdr:col>15</xdr:col>
      <xdr:colOff>523875</xdr:colOff>
      <xdr:row>44</xdr:row>
      <xdr:rowOff>9253</xdr:rowOff>
    </xdr:to>
    <xdr:graphicFrame macro="">
      <xdr:nvGraphicFramePr>
        <xdr:cNvPr id="2" name="Graf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22860</xdr:rowOff>
    </xdr:from>
    <xdr:to>
      <xdr:col>0</xdr:col>
      <xdr:colOff>123825</xdr:colOff>
      <xdr:row>19</xdr:row>
      <xdr:rowOff>149350</xdr:rowOff>
    </xdr:to>
    <xdr:graphicFrame macro="">
      <xdr:nvGraphicFramePr>
        <xdr:cNvPr id="4" name="Graf 3">
          <a:extLst>
            <a:ext uri="{FF2B5EF4-FFF2-40B4-BE49-F238E27FC236}">
              <a16:creationId xmlns:a16="http://schemas.microsoft.com/office/drawing/2014/main" id="{E2F870E0-36A3-405D-A9F2-B0A3CE48A1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23</xdr:row>
      <xdr:rowOff>19050</xdr:rowOff>
    </xdr:from>
    <xdr:to>
      <xdr:col>7</xdr:col>
      <xdr:colOff>148650</xdr:colOff>
      <xdr:row>41</xdr:row>
      <xdr:rowOff>92076</xdr:rowOff>
    </xdr:to>
    <xdr:graphicFrame macro="">
      <xdr:nvGraphicFramePr>
        <xdr:cNvPr id="5" name="Graf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496888</xdr:colOff>
      <xdr:row>23</xdr:row>
      <xdr:rowOff>19050</xdr:rowOff>
    </xdr:from>
    <xdr:to>
      <xdr:col>13</xdr:col>
      <xdr:colOff>631372</xdr:colOff>
      <xdr:row>41</xdr:row>
      <xdr:rowOff>123825</xdr:rowOff>
    </xdr:to>
    <xdr:graphicFrame macro="">
      <xdr:nvGraphicFramePr>
        <xdr:cNvPr id="2" name="Graf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xdr:row>
      <xdr:rowOff>0</xdr:rowOff>
    </xdr:from>
    <xdr:to>
      <xdr:col>0</xdr:col>
      <xdr:colOff>123825</xdr:colOff>
      <xdr:row>22</xdr:row>
      <xdr:rowOff>150302</xdr:rowOff>
    </xdr:to>
    <xdr:graphicFrame macro="">
      <xdr:nvGraphicFramePr>
        <xdr:cNvPr id="6" name="Graf 5">
          <a:extLst>
            <a:ext uri="{FF2B5EF4-FFF2-40B4-BE49-F238E27FC236}">
              <a16:creationId xmlns:a16="http://schemas.microsoft.com/office/drawing/2014/main" id="{06150D10-98E5-4533-B7EB-9D3C8B265B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8</xdr:col>
      <xdr:colOff>228600</xdr:colOff>
      <xdr:row>20</xdr:row>
      <xdr:rowOff>19050</xdr:rowOff>
    </xdr:from>
    <xdr:to>
      <xdr:col>13</xdr:col>
      <xdr:colOff>681719</xdr:colOff>
      <xdr:row>44</xdr:row>
      <xdr:rowOff>110218</xdr:rowOff>
    </xdr:to>
    <xdr:graphicFrame macro="">
      <xdr:nvGraphicFramePr>
        <xdr:cNvPr id="2" name="Graf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28575</xdr:colOff>
      <xdr:row>20</xdr:row>
      <xdr:rowOff>19050</xdr:rowOff>
    </xdr:from>
    <xdr:to>
      <xdr:col>8</xdr:col>
      <xdr:colOff>226695</xdr:colOff>
      <xdr:row>43</xdr:row>
      <xdr:rowOff>19050</xdr:rowOff>
    </xdr:to>
    <xdr:graphicFrame macro="">
      <xdr:nvGraphicFramePr>
        <xdr:cNvPr id="3" name="Graf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76200</xdr:rowOff>
    </xdr:to>
    <xdr:graphicFrame macro="">
      <xdr:nvGraphicFramePr>
        <xdr:cNvPr id="4" name="Graf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20</xdr:row>
      <xdr:rowOff>79375</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19050</xdr:rowOff>
    </xdr:from>
    <xdr:to>
      <xdr:col>0</xdr:col>
      <xdr:colOff>123825</xdr:colOff>
      <xdr:row>19</xdr:row>
      <xdr:rowOff>145540</xdr:rowOff>
    </xdr:to>
    <xdr:graphicFrame macro="">
      <xdr:nvGraphicFramePr>
        <xdr:cNvPr id="5" name="Graf 4">
          <a:extLst>
            <a:ext uri="{FF2B5EF4-FFF2-40B4-BE49-F238E27FC236}">
              <a16:creationId xmlns:a16="http://schemas.microsoft.com/office/drawing/2014/main" id="{AA90C2FA-292E-418A-9BC0-FB1AB36AF3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508000</xdr:colOff>
      <xdr:row>1</xdr:row>
      <xdr:rowOff>6892</xdr:rowOff>
    </xdr:from>
    <xdr:to>
      <xdr:col>11</xdr:col>
      <xdr:colOff>508000</xdr:colOff>
      <xdr:row>14</xdr:row>
      <xdr:rowOff>111125</xdr:rowOff>
    </xdr:to>
    <xdr:graphicFrame macro="">
      <xdr:nvGraphicFramePr>
        <xdr:cNvPr id="2" name="Graf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111125</xdr:colOff>
      <xdr:row>1</xdr:row>
      <xdr:rowOff>6892</xdr:rowOff>
    </xdr:from>
    <xdr:to>
      <xdr:col>8</xdr:col>
      <xdr:colOff>498750</xdr:colOff>
      <xdr:row>16</xdr:row>
      <xdr:rowOff>32021</xdr:rowOff>
    </xdr:to>
    <xdr:graphicFrame macro="">
      <xdr:nvGraphicFramePr>
        <xdr:cNvPr id="3" name="Graf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508000</xdr:colOff>
      <xdr:row>16</xdr:row>
      <xdr:rowOff>86266</xdr:rowOff>
    </xdr:from>
    <xdr:to>
      <xdr:col>11</xdr:col>
      <xdr:colOff>523874</xdr:colOff>
      <xdr:row>28</xdr:row>
      <xdr:rowOff>79375</xdr:rowOff>
    </xdr:to>
    <xdr:graphicFrame macro="">
      <xdr:nvGraphicFramePr>
        <xdr:cNvPr id="4" name="Graf 3">
          <a:extLst>
            <a:ext uri="{FF2B5EF4-FFF2-40B4-BE49-F238E27FC236}">
              <a16:creationId xmlns:a16="http://schemas.microsoft.com/office/drawing/2014/main" id="{00000000-0008-0000-0C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111125</xdr:colOff>
      <xdr:row>16</xdr:row>
      <xdr:rowOff>86266</xdr:rowOff>
    </xdr:from>
    <xdr:to>
      <xdr:col>8</xdr:col>
      <xdr:colOff>484189</xdr:colOff>
      <xdr:row>28</xdr:row>
      <xdr:rowOff>149766</xdr:rowOff>
    </xdr:to>
    <xdr:graphicFrame macro="">
      <xdr:nvGraphicFramePr>
        <xdr:cNvPr id="5" name="Graf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508000</xdr:colOff>
      <xdr:row>30</xdr:row>
      <xdr:rowOff>38641</xdr:rowOff>
    </xdr:from>
    <xdr:to>
      <xdr:col>11</xdr:col>
      <xdr:colOff>539750</xdr:colOff>
      <xdr:row>40</xdr:row>
      <xdr:rowOff>50255</xdr:rowOff>
    </xdr:to>
    <xdr:graphicFrame macro="">
      <xdr:nvGraphicFramePr>
        <xdr:cNvPr id="6" name="Graf 5">
          <a:extLst>
            <a:ext uri="{FF2B5EF4-FFF2-40B4-BE49-F238E27FC236}">
              <a16:creationId xmlns:a16="http://schemas.microsoft.com/office/drawing/2014/main" id="{00000000-0008-0000-0C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111125</xdr:colOff>
      <xdr:row>30</xdr:row>
      <xdr:rowOff>38641</xdr:rowOff>
    </xdr:from>
    <xdr:to>
      <xdr:col>8</xdr:col>
      <xdr:colOff>571500</xdr:colOff>
      <xdr:row>39</xdr:row>
      <xdr:rowOff>116112</xdr:rowOff>
    </xdr:to>
    <xdr:graphicFrame macro="">
      <xdr:nvGraphicFramePr>
        <xdr:cNvPr id="7" name="Graf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21</xdr:row>
      <xdr:rowOff>14287</xdr:rowOff>
    </xdr:from>
    <xdr:to>
      <xdr:col>0</xdr:col>
      <xdr:colOff>152400</xdr:colOff>
      <xdr:row>27</xdr:row>
      <xdr:rowOff>152400</xdr:rowOff>
    </xdr:to>
    <xdr:graphicFrame macro="">
      <xdr:nvGraphicFramePr>
        <xdr:cNvPr id="8" name="Graf 7">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35</xdr:row>
      <xdr:rowOff>14286</xdr:rowOff>
    </xdr:from>
    <xdr:to>
      <xdr:col>0</xdr:col>
      <xdr:colOff>114300</xdr:colOff>
      <xdr:row>38</xdr:row>
      <xdr:rowOff>9524</xdr:rowOff>
    </xdr:to>
    <xdr:graphicFrame macro="">
      <xdr:nvGraphicFramePr>
        <xdr:cNvPr id="9" name="Graf 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6</xdr:row>
      <xdr:rowOff>14287</xdr:rowOff>
    </xdr:from>
    <xdr:to>
      <xdr:col>0</xdr:col>
      <xdr:colOff>152400</xdr:colOff>
      <xdr:row>14</xdr:row>
      <xdr:rowOff>0</xdr:rowOff>
    </xdr:to>
    <xdr:graphicFrame macro="">
      <xdr:nvGraphicFramePr>
        <xdr:cNvPr id="10" name="Graf 9">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Motiv_ERU_2206">
  <a:themeElements>
    <a:clrScheme name="ERU">
      <a:dk1>
        <a:srgbClr val="262626"/>
      </a:dk1>
      <a:lt1>
        <a:sysClr val="window" lastClr="FFFFFF"/>
      </a:lt1>
      <a:dk2>
        <a:srgbClr val="233060"/>
      </a:dk2>
      <a:lt2>
        <a:srgbClr val="D0D0D0"/>
      </a:lt2>
      <a:accent1>
        <a:srgbClr val="233060"/>
      </a:accent1>
      <a:accent2>
        <a:srgbClr val="5A6588"/>
      </a:accent2>
      <a:accent3>
        <a:srgbClr val="9198B0"/>
      </a:accent3>
      <a:accent4>
        <a:srgbClr val="C8CBD7"/>
      </a:accent4>
      <a:accent5>
        <a:srgbClr val="DF2B20"/>
      </a:accent5>
      <a:accent6>
        <a:srgbClr val="E86158"/>
      </a:accent6>
      <a:hlink>
        <a:srgbClr val="0563C1"/>
      </a:hlink>
      <a:folHlink>
        <a:srgbClr val="DF2B20"/>
      </a:folHlink>
    </a:clrScheme>
    <a:fontScheme name="Výchozí">
      <a:majorFont>
        <a:latin typeface="Arial"/>
        <a:ea typeface=""/>
        <a:cs typeface=""/>
      </a:majorFont>
      <a:minorFont>
        <a:latin typeface="Arial"/>
        <a:ea typeface=""/>
        <a:cs typeface=""/>
      </a:minorFont>
    </a:fontScheme>
    <a:fmtScheme name="Motiv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Motiv_ERU" id="{9FFB561D-4E9C-47DD-93C1-073C5FD388E9}" vid="{664F4A23-A473-446F-B730-8F377D84977F}"/>
    </a:ext>
  </a:ext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printerSettings" Target="../printerSettings/printerSettings50.bin"/><Relationship Id="rId1" Type="http://schemas.openxmlformats.org/officeDocument/2006/relationships/hyperlink" Target="mailto:teplo.statistika@eru.cz"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2C69A-B170-4D1D-B463-105E4FC93B65}">
  <dimension ref="A1:K50"/>
  <sheetViews>
    <sheetView showGridLines="0" tabSelected="1" showWhiteSpace="0" view="pageBreakPreview" zoomScale="70" zoomScaleNormal="58" zoomScaleSheetLayoutView="70" zoomScalePageLayoutView="70" workbookViewId="0">
      <selection activeCell="F1" sqref="F1"/>
    </sheetView>
  </sheetViews>
  <sheetFormatPr defaultColWidth="9.140625" defaultRowHeight="12.75" x14ac:dyDescent="0.2"/>
  <cols>
    <col min="1" max="1" width="41.5703125" style="250" customWidth="1"/>
    <col min="2" max="2" width="50.42578125" style="250" customWidth="1"/>
    <col min="3" max="9" width="9.85546875" style="250" customWidth="1"/>
    <col min="10" max="10" width="10.28515625" style="250" customWidth="1"/>
    <col min="11" max="16384" width="9.140625" style="250"/>
  </cols>
  <sheetData>
    <row r="1" spans="1:11" ht="399.75" customHeight="1" x14ac:dyDescent="0.2">
      <c r="A1" s="357" t="s">
        <v>316</v>
      </c>
      <c r="B1" s="358"/>
    </row>
    <row r="2" spans="1:11" ht="400.15" customHeight="1" x14ac:dyDescent="0.2">
      <c r="A2" s="265"/>
      <c r="B2" s="264"/>
      <c r="C2" s="263"/>
      <c r="D2" s="263"/>
      <c r="E2" s="263"/>
      <c r="F2" s="263"/>
      <c r="G2" s="263"/>
      <c r="H2" s="263"/>
      <c r="I2" s="263"/>
      <c r="J2" s="263"/>
      <c r="K2" s="250" t="s">
        <v>207</v>
      </c>
    </row>
    <row r="3" spans="1:11" x14ac:dyDescent="0.2">
      <c r="B3" s="262"/>
      <c r="D3" s="261"/>
      <c r="E3" s="260"/>
      <c r="F3" s="260"/>
      <c r="G3" s="260"/>
      <c r="J3" s="254"/>
    </row>
    <row r="9" spans="1:11" x14ac:dyDescent="0.2">
      <c r="B9" s="259"/>
      <c r="I9" s="258"/>
    </row>
    <row r="10" spans="1:11" x14ac:dyDescent="0.2">
      <c r="B10" s="253"/>
      <c r="C10" s="252"/>
    </row>
    <row r="11" spans="1:11" x14ac:dyDescent="0.2">
      <c r="B11" s="253"/>
      <c r="C11" s="252"/>
    </row>
    <row r="12" spans="1:11" x14ac:dyDescent="0.2">
      <c r="B12" s="253"/>
      <c r="C12" s="252"/>
    </row>
    <row r="13" spans="1:11" x14ac:dyDescent="0.2">
      <c r="A13" s="255"/>
      <c r="B13" s="257"/>
      <c r="C13" s="256"/>
      <c r="D13" s="255"/>
      <c r="E13" s="255"/>
      <c r="F13" s="255"/>
      <c r="G13" s="255"/>
      <c r="H13" s="255"/>
      <c r="I13" s="255"/>
      <c r="J13" s="255"/>
    </row>
    <row r="14" spans="1:11" x14ac:dyDescent="0.2">
      <c r="A14" s="255"/>
      <c r="B14" s="257"/>
      <c r="C14" s="256"/>
      <c r="D14" s="255"/>
      <c r="E14" s="255"/>
      <c r="F14" s="255"/>
      <c r="G14" s="255"/>
      <c r="H14" s="255"/>
      <c r="I14" s="255"/>
      <c r="J14" s="255"/>
    </row>
    <row r="15" spans="1:11" x14ac:dyDescent="0.2">
      <c r="A15" s="255"/>
      <c r="B15" s="257"/>
      <c r="C15" s="256"/>
      <c r="D15" s="255"/>
      <c r="E15" s="255"/>
      <c r="F15" s="255"/>
      <c r="G15" s="255"/>
      <c r="H15" s="255"/>
      <c r="I15" s="255"/>
      <c r="J15" s="255"/>
    </row>
    <row r="16" spans="1:11" x14ac:dyDescent="0.2">
      <c r="A16" s="255"/>
      <c r="B16" s="257"/>
      <c r="C16" s="256"/>
      <c r="D16" s="255"/>
      <c r="E16" s="255"/>
      <c r="F16" s="255"/>
      <c r="G16" s="255"/>
      <c r="H16" s="255"/>
      <c r="I16" s="255"/>
      <c r="J16" s="255"/>
    </row>
    <row r="17" spans="1:10" x14ac:dyDescent="0.2">
      <c r="A17" s="255"/>
      <c r="B17" s="257"/>
      <c r="C17" s="256"/>
      <c r="D17" s="255"/>
      <c r="E17" s="255"/>
      <c r="F17" s="255"/>
      <c r="G17" s="255"/>
      <c r="H17" s="255"/>
      <c r="I17" s="255"/>
      <c r="J17" s="255"/>
    </row>
    <row r="18" spans="1:10" x14ac:dyDescent="0.2">
      <c r="A18" s="255"/>
      <c r="B18" s="257"/>
      <c r="C18" s="256"/>
      <c r="D18" s="255"/>
      <c r="E18" s="255"/>
      <c r="F18" s="255"/>
      <c r="G18" s="255"/>
      <c r="H18" s="255"/>
      <c r="I18" s="255"/>
      <c r="J18" s="255"/>
    </row>
    <row r="19" spans="1:10" x14ac:dyDescent="0.2">
      <c r="A19" s="255"/>
      <c r="B19" s="257"/>
      <c r="C19" s="256"/>
      <c r="D19" s="255"/>
      <c r="E19" s="255"/>
      <c r="F19" s="255"/>
      <c r="G19" s="255"/>
      <c r="H19" s="255"/>
      <c r="I19" s="255"/>
      <c r="J19" s="255"/>
    </row>
    <row r="21" spans="1:10" x14ac:dyDescent="0.2">
      <c r="A21" s="255"/>
      <c r="B21" s="257"/>
      <c r="C21" s="256"/>
      <c r="D21" s="255"/>
      <c r="E21" s="255"/>
      <c r="F21" s="255"/>
      <c r="G21" s="255"/>
      <c r="H21" s="255"/>
      <c r="I21" s="255"/>
      <c r="J21" s="255"/>
    </row>
    <row r="22" spans="1:10" x14ac:dyDescent="0.2">
      <c r="A22" s="255"/>
      <c r="B22" s="257"/>
      <c r="C22" s="256"/>
      <c r="D22" s="255"/>
      <c r="E22" s="255"/>
      <c r="F22" s="255"/>
      <c r="G22" s="255"/>
      <c r="H22" s="255"/>
      <c r="I22" s="255"/>
      <c r="J22" s="255"/>
    </row>
    <row r="23" spans="1:10" x14ac:dyDescent="0.2">
      <c r="A23" s="255"/>
      <c r="B23" s="257"/>
      <c r="C23" s="256"/>
      <c r="D23" s="255"/>
      <c r="E23" s="255"/>
      <c r="F23" s="255"/>
      <c r="G23" s="255"/>
      <c r="H23" s="255"/>
      <c r="I23" s="255"/>
      <c r="J23" s="255"/>
    </row>
    <row r="25" spans="1:10" x14ac:dyDescent="0.2">
      <c r="A25" s="255"/>
      <c r="C25" s="256"/>
      <c r="D25" s="255"/>
      <c r="E25" s="255"/>
      <c r="F25" s="255"/>
      <c r="G25" s="255"/>
      <c r="H25" s="255"/>
      <c r="I25" s="255"/>
      <c r="J25" s="255"/>
    </row>
    <row r="26" spans="1:10" x14ac:dyDescent="0.2">
      <c r="A26" s="255"/>
      <c r="C26" s="256"/>
      <c r="D26" s="255"/>
      <c r="E26" s="255"/>
      <c r="F26" s="255"/>
      <c r="G26" s="255"/>
      <c r="H26" s="255"/>
      <c r="I26" s="255"/>
      <c r="J26" s="255"/>
    </row>
    <row r="27" spans="1:10" x14ac:dyDescent="0.2">
      <c r="A27" s="255"/>
      <c r="C27" s="256"/>
      <c r="D27" s="255"/>
      <c r="E27" s="255"/>
      <c r="F27" s="255"/>
      <c r="G27" s="255"/>
      <c r="H27" s="255"/>
      <c r="I27" s="255"/>
      <c r="J27" s="255"/>
    </row>
    <row r="28" spans="1:10" x14ac:dyDescent="0.2">
      <c r="A28" s="359"/>
      <c r="B28" s="359"/>
      <c r="C28" s="359"/>
      <c r="D28" s="359"/>
      <c r="E28" s="359"/>
      <c r="F28" s="359"/>
      <c r="G28" s="359"/>
      <c r="H28" s="359"/>
      <c r="I28" s="359"/>
      <c r="J28" s="359"/>
    </row>
    <row r="29" spans="1:10" x14ac:dyDescent="0.2">
      <c r="A29" s="255"/>
      <c r="B29" s="257"/>
      <c r="C29" s="256"/>
      <c r="D29" s="255"/>
      <c r="E29" s="255"/>
      <c r="F29" s="255"/>
      <c r="G29" s="255"/>
      <c r="H29" s="255"/>
      <c r="I29" s="255"/>
      <c r="J29" s="255"/>
    </row>
    <row r="31" spans="1:10" x14ac:dyDescent="0.2">
      <c r="A31" s="255"/>
      <c r="B31" s="257"/>
      <c r="C31" s="256"/>
      <c r="D31" s="255"/>
      <c r="E31" s="255"/>
      <c r="F31" s="255"/>
      <c r="G31" s="255"/>
      <c r="H31" s="255"/>
      <c r="I31" s="255"/>
      <c r="J31" s="255"/>
    </row>
    <row r="32" spans="1:10" x14ac:dyDescent="0.2">
      <c r="A32" s="255"/>
      <c r="B32" s="257"/>
      <c r="C32" s="256"/>
      <c r="D32" s="255"/>
      <c r="E32" s="255"/>
      <c r="F32" s="255"/>
      <c r="G32" s="255"/>
      <c r="H32" s="255"/>
      <c r="I32" s="255"/>
      <c r="J32" s="255"/>
    </row>
    <row r="33" spans="1:10" x14ac:dyDescent="0.2">
      <c r="A33" s="360"/>
      <c r="B33" s="360"/>
      <c r="C33" s="360"/>
      <c r="D33" s="360"/>
      <c r="E33" s="360"/>
      <c r="F33" s="360"/>
      <c r="G33" s="360"/>
      <c r="H33" s="360"/>
      <c r="I33" s="360"/>
      <c r="J33" s="360"/>
    </row>
    <row r="34" spans="1:10" x14ac:dyDescent="0.2">
      <c r="B34" s="254"/>
      <c r="C34" s="254"/>
      <c r="D34" s="254"/>
      <c r="E34" s="254"/>
      <c r="F34" s="254"/>
      <c r="G34" s="254"/>
      <c r="H34" s="254"/>
      <c r="I34" s="254"/>
      <c r="J34" s="254"/>
    </row>
    <row r="37" spans="1:10" x14ac:dyDescent="0.2">
      <c r="B37" s="253"/>
      <c r="C37" s="252"/>
    </row>
    <row r="39" spans="1:10" x14ac:dyDescent="0.2">
      <c r="B39" s="251"/>
      <c r="C39" s="251"/>
      <c r="D39" s="251"/>
      <c r="E39" s="251"/>
      <c r="F39" s="251"/>
      <c r="G39" s="251"/>
      <c r="H39" s="251"/>
      <c r="I39" s="251"/>
    </row>
    <row r="50" spans="1:10" x14ac:dyDescent="0.2">
      <c r="A50" s="361"/>
      <c r="B50" s="361"/>
      <c r="C50" s="361"/>
      <c r="D50" s="361"/>
      <c r="E50" s="361"/>
      <c r="F50" s="361"/>
      <c r="G50" s="361"/>
      <c r="H50" s="361"/>
      <c r="I50" s="361"/>
      <c r="J50" s="361"/>
    </row>
  </sheetData>
  <mergeCells count="4">
    <mergeCell ref="A1:B1"/>
    <mergeCell ref="A28:J28"/>
    <mergeCell ref="A33:J33"/>
    <mergeCell ref="A50:J50"/>
  </mergeCells>
  <printOptions verticalCentered="1"/>
  <pageMargins left="0.59055118110236227" right="0.59055118110236227" top="0.39370078740157483" bottom="0.59055118110236227" header="0" footer="0"/>
  <pageSetup paperSize="9" scale="9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dimension ref="A1:V49"/>
  <sheetViews>
    <sheetView showGridLines="0" view="pageBreakPreview" zoomScaleNormal="70" zoomScaleSheetLayoutView="100" workbookViewId="0">
      <selection activeCell="P23" sqref="P23"/>
    </sheetView>
  </sheetViews>
  <sheetFormatPr defaultColWidth="9.140625" defaultRowHeight="12.75" x14ac:dyDescent="0.2"/>
  <cols>
    <col min="1" max="1" width="30.85546875" style="2" customWidth="1"/>
    <col min="2" max="13" width="8.5703125" style="2" customWidth="1"/>
    <col min="14" max="14" width="10.42578125" style="2" customWidth="1"/>
    <col min="15" max="15" width="8.42578125" style="2" customWidth="1"/>
    <col min="16" max="16" width="11.42578125" style="2" bestFit="1" customWidth="1"/>
    <col min="17" max="16384" width="9.140625" style="2"/>
  </cols>
  <sheetData>
    <row r="1" spans="1:22" ht="20.25" x14ac:dyDescent="0.3">
      <c r="A1" s="177" t="s">
        <v>248</v>
      </c>
      <c r="N1" s="240" t="str">
        <f>'3'!N1</f>
        <v>I. čtvrtletí 2023</v>
      </c>
    </row>
    <row r="2" spans="1:22" s="66" customFormat="1" ht="18" x14ac:dyDescent="0.25">
      <c r="A2" s="236" t="s">
        <v>249</v>
      </c>
      <c r="B2" s="23"/>
      <c r="C2" s="23"/>
      <c r="D2" s="23"/>
      <c r="E2" s="23"/>
      <c r="F2" s="23"/>
      <c r="G2" s="23"/>
      <c r="H2" s="23"/>
      <c r="I2" s="23"/>
      <c r="J2" s="23"/>
      <c r="K2" s="23"/>
      <c r="L2" s="23"/>
      <c r="M2" s="23"/>
    </row>
    <row r="3" spans="1:22" s="7" customFormat="1" ht="6" customHeight="1" x14ac:dyDescent="0.2"/>
    <row r="4" spans="1:22" s="7" customFormat="1" ht="12" x14ac:dyDescent="0.2">
      <c r="A4" s="373">
        <v>2023</v>
      </c>
      <c r="B4" s="374" t="s">
        <v>42</v>
      </c>
      <c r="C4" s="375"/>
      <c r="D4" s="376"/>
      <c r="E4" s="375" t="s">
        <v>43</v>
      </c>
      <c r="F4" s="375"/>
      <c r="G4" s="375"/>
      <c r="H4" s="374" t="s">
        <v>44</v>
      </c>
      <c r="I4" s="375"/>
      <c r="J4" s="376"/>
      <c r="K4" s="374" t="s">
        <v>45</v>
      </c>
      <c r="L4" s="375"/>
      <c r="M4" s="376"/>
      <c r="N4" s="211" t="s">
        <v>7</v>
      </c>
    </row>
    <row r="5" spans="1:22" s="7" customFormat="1" ht="12" customHeight="1" x14ac:dyDescent="0.2">
      <c r="A5" s="373"/>
      <c r="B5" s="278" t="s">
        <v>8</v>
      </c>
      <c r="C5" s="268" t="s">
        <v>9</v>
      </c>
      <c r="D5" s="279" t="s">
        <v>10</v>
      </c>
      <c r="E5" s="195" t="s">
        <v>11</v>
      </c>
      <c r="F5" s="195" t="s">
        <v>12</v>
      </c>
      <c r="G5" s="195" t="s">
        <v>13</v>
      </c>
      <c r="H5" s="278" t="s">
        <v>14</v>
      </c>
      <c r="I5" s="268" t="s">
        <v>15</v>
      </c>
      <c r="J5" s="279" t="s">
        <v>16</v>
      </c>
      <c r="K5" s="278" t="s">
        <v>17</v>
      </c>
      <c r="L5" s="268" t="s">
        <v>18</v>
      </c>
      <c r="M5" s="279" t="s">
        <v>19</v>
      </c>
      <c r="N5" s="196"/>
    </row>
    <row r="6" spans="1:22" s="7" customFormat="1" ht="12" customHeight="1" x14ac:dyDescent="0.2">
      <c r="A6" s="378" t="s">
        <v>116</v>
      </c>
      <c r="B6" s="379">
        <f>SUM(B7:D7)</f>
        <v>29427.495424276287</v>
      </c>
      <c r="C6" s="380"/>
      <c r="D6" s="381"/>
      <c r="E6" s="382">
        <f>SUM(E7:G7)</f>
        <v>0</v>
      </c>
      <c r="F6" s="382"/>
      <c r="G6" s="382"/>
      <c r="H6" s="383">
        <f>SUM(H7:J7)</f>
        <v>0</v>
      </c>
      <c r="I6" s="382"/>
      <c r="J6" s="384"/>
      <c r="K6" s="383">
        <f>SUM(K7:M7)</f>
        <v>0</v>
      </c>
      <c r="L6" s="382"/>
      <c r="M6" s="384"/>
      <c r="N6" s="365">
        <f>SUM(B7:M7)</f>
        <v>29427.495424276287</v>
      </c>
    </row>
    <row r="7" spans="1:22" s="64" customFormat="1" ht="12" customHeight="1" x14ac:dyDescent="0.2">
      <c r="A7" s="378"/>
      <c r="B7" s="282">
        <f>SUM(B8:B23)</f>
        <v>10458.850578235477</v>
      </c>
      <c r="C7" s="266">
        <f t="shared" ref="C7:M7" si="0">SUM(C8:C23)</f>
        <v>9970.0383604010458</v>
      </c>
      <c r="D7" s="283">
        <f t="shared" si="0"/>
        <v>8998.6064856397643</v>
      </c>
      <c r="E7" s="346">
        <f t="shared" si="0"/>
        <v>0</v>
      </c>
      <c r="F7" s="346">
        <f t="shared" si="0"/>
        <v>0</v>
      </c>
      <c r="G7" s="346">
        <f t="shared" si="0"/>
        <v>0</v>
      </c>
      <c r="H7" s="347">
        <f t="shared" si="0"/>
        <v>0</v>
      </c>
      <c r="I7" s="346">
        <f t="shared" si="0"/>
        <v>0</v>
      </c>
      <c r="J7" s="348">
        <f t="shared" si="0"/>
        <v>0</v>
      </c>
      <c r="K7" s="347">
        <f t="shared" si="0"/>
        <v>0</v>
      </c>
      <c r="L7" s="346">
        <f t="shared" si="0"/>
        <v>0</v>
      </c>
      <c r="M7" s="348">
        <f t="shared" si="0"/>
        <v>0</v>
      </c>
      <c r="N7" s="365"/>
      <c r="P7" s="133"/>
      <c r="Q7" s="133"/>
      <c r="R7" s="133"/>
      <c r="S7" s="133"/>
      <c r="T7" s="133"/>
    </row>
    <row r="8" spans="1:22" s="7" customFormat="1" ht="12" customHeight="1" x14ac:dyDescent="0.2">
      <c r="A8" s="168" t="s">
        <v>40</v>
      </c>
      <c r="B8" s="280">
        <v>872.28742599999941</v>
      </c>
      <c r="C8" s="267">
        <v>871.02479100000005</v>
      </c>
      <c r="D8" s="281">
        <v>928.41776600000037</v>
      </c>
      <c r="E8" s="344">
        <v>0</v>
      </c>
      <c r="F8" s="344">
        <v>0</v>
      </c>
      <c r="G8" s="344">
        <v>0</v>
      </c>
      <c r="H8" s="343">
        <v>0</v>
      </c>
      <c r="I8" s="344">
        <v>0</v>
      </c>
      <c r="J8" s="345">
        <v>0</v>
      </c>
      <c r="K8" s="343">
        <v>0</v>
      </c>
      <c r="L8" s="344">
        <v>0</v>
      </c>
      <c r="M8" s="345">
        <v>0</v>
      </c>
      <c r="N8" s="191">
        <f>SUM(B8:M8)</f>
        <v>2671.7299829999997</v>
      </c>
      <c r="P8" s="8"/>
      <c r="Q8" s="128"/>
      <c r="R8" s="128"/>
      <c r="S8" s="128"/>
      <c r="T8" s="128"/>
      <c r="U8" s="41"/>
    </row>
    <row r="9" spans="1:22" s="7" customFormat="1" ht="12" customHeight="1" x14ac:dyDescent="0.2">
      <c r="A9" s="168" t="s">
        <v>39</v>
      </c>
      <c r="B9" s="280">
        <v>64.623637999999985</v>
      </c>
      <c r="C9" s="267">
        <v>59.774303999999987</v>
      </c>
      <c r="D9" s="281">
        <v>58.469977000000014</v>
      </c>
      <c r="E9" s="344">
        <v>0</v>
      </c>
      <c r="F9" s="344">
        <v>0</v>
      </c>
      <c r="G9" s="344">
        <v>0</v>
      </c>
      <c r="H9" s="343">
        <v>0</v>
      </c>
      <c r="I9" s="344">
        <v>0</v>
      </c>
      <c r="J9" s="345">
        <v>0</v>
      </c>
      <c r="K9" s="343">
        <v>0</v>
      </c>
      <c r="L9" s="344">
        <v>0</v>
      </c>
      <c r="M9" s="345">
        <v>0</v>
      </c>
      <c r="N9" s="191">
        <f>SUM(B9:M9)</f>
        <v>182.86791899999997</v>
      </c>
      <c r="P9" s="8"/>
      <c r="Q9" s="128"/>
      <c r="R9" s="128"/>
      <c r="S9" s="128"/>
      <c r="T9" s="128"/>
      <c r="U9" s="41"/>
    </row>
    <row r="10" spans="1:22" s="7" customFormat="1" ht="12" customHeight="1" x14ac:dyDescent="0.2">
      <c r="A10" s="168" t="s">
        <v>38</v>
      </c>
      <c r="B10" s="280">
        <v>1099.6016940000002</v>
      </c>
      <c r="C10" s="267">
        <v>1050.070203</v>
      </c>
      <c r="D10" s="281">
        <v>905.51116000000013</v>
      </c>
      <c r="E10" s="344">
        <v>0</v>
      </c>
      <c r="F10" s="344">
        <v>0</v>
      </c>
      <c r="G10" s="344">
        <v>0</v>
      </c>
      <c r="H10" s="343">
        <v>0</v>
      </c>
      <c r="I10" s="344">
        <v>0</v>
      </c>
      <c r="J10" s="345">
        <v>0</v>
      </c>
      <c r="K10" s="343">
        <v>0</v>
      </c>
      <c r="L10" s="344">
        <v>0</v>
      </c>
      <c r="M10" s="345">
        <v>0</v>
      </c>
      <c r="N10" s="191">
        <f>SUM(B10:M10)</f>
        <v>3055.1830570000002</v>
      </c>
      <c r="P10" s="8"/>
      <c r="Q10" s="128"/>
      <c r="R10" s="128"/>
      <c r="S10" s="128"/>
      <c r="T10" s="128"/>
      <c r="U10" s="41"/>
    </row>
    <row r="11" spans="1:22" s="7" customFormat="1" ht="12" customHeight="1" x14ac:dyDescent="0.2">
      <c r="A11" s="168" t="s">
        <v>60</v>
      </c>
      <c r="B11" s="280">
        <v>5.2364470000000001</v>
      </c>
      <c r="C11" s="267">
        <v>7.6703010000000003</v>
      </c>
      <c r="D11" s="281">
        <v>8.9231610000000003</v>
      </c>
      <c r="E11" s="344">
        <v>0</v>
      </c>
      <c r="F11" s="344">
        <v>0</v>
      </c>
      <c r="G11" s="344">
        <v>0</v>
      </c>
      <c r="H11" s="343">
        <v>0</v>
      </c>
      <c r="I11" s="344">
        <v>0</v>
      </c>
      <c r="J11" s="345">
        <v>0</v>
      </c>
      <c r="K11" s="343">
        <v>0</v>
      </c>
      <c r="L11" s="344">
        <v>0</v>
      </c>
      <c r="M11" s="345">
        <v>0</v>
      </c>
      <c r="N11" s="191">
        <f t="shared" ref="N11:N21" si="1">SUM(B11:M11)</f>
        <v>21.829909000000001</v>
      </c>
      <c r="P11" s="8"/>
      <c r="Q11" s="128"/>
      <c r="R11" s="128"/>
      <c r="S11" s="128"/>
      <c r="T11" s="128"/>
      <c r="U11" s="41"/>
    </row>
    <row r="12" spans="1:22" s="7" customFormat="1" ht="12" customHeight="1" x14ac:dyDescent="0.2">
      <c r="A12" s="168" t="s">
        <v>61</v>
      </c>
      <c r="B12" s="280">
        <v>0.78802199999999989</v>
      </c>
      <c r="C12" s="267">
        <v>0.59678199999999992</v>
      </c>
      <c r="D12" s="281">
        <v>0.84870499999999993</v>
      </c>
      <c r="E12" s="344">
        <v>0</v>
      </c>
      <c r="F12" s="344">
        <v>0</v>
      </c>
      <c r="G12" s="344">
        <v>0</v>
      </c>
      <c r="H12" s="343">
        <v>0</v>
      </c>
      <c r="I12" s="344">
        <v>0</v>
      </c>
      <c r="J12" s="345">
        <v>0</v>
      </c>
      <c r="K12" s="343">
        <v>0</v>
      </c>
      <c r="L12" s="344">
        <v>0</v>
      </c>
      <c r="M12" s="345">
        <v>0</v>
      </c>
      <c r="N12" s="191">
        <f t="shared" si="1"/>
        <v>2.2335089999999997</v>
      </c>
      <c r="P12" s="8"/>
      <c r="Q12" s="128"/>
      <c r="R12" s="128"/>
      <c r="S12" s="128"/>
      <c r="T12" s="128"/>
      <c r="U12" s="41"/>
    </row>
    <row r="13" spans="1:22" s="7" customFormat="1" ht="12" customHeight="1" x14ac:dyDescent="0.2">
      <c r="A13" s="168" t="s">
        <v>62</v>
      </c>
      <c r="B13" s="280">
        <v>7.8099999999999992E-3</v>
      </c>
      <c r="C13" s="267">
        <v>1.6640000000000002E-2</v>
      </c>
      <c r="D13" s="281">
        <v>3.1890000000000002E-2</v>
      </c>
      <c r="E13" s="344">
        <v>0</v>
      </c>
      <c r="F13" s="344">
        <v>0</v>
      </c>
      <c r="G13" s="344">
        <v>0</v>
      </c>
      <c r="H13" s="343">
        <v>0</v>
      </c>
      <c r="I13" s="344">
        <v>0</v>
      </c>
      <c r="J13" s="345">
        <v>0</v>
      </c>
      <c r="K13" s="343">
        <v>0</v>
      </c>
      <c r="L13" s="344">
        <v>0</v>
      </c>
      <c r="M13" s="345">
        <v>0</v>
      </c>
      <c r="N13" s="191">
        <f t="shared" si="1"/>
        <v>5.6340000000000001E-2</v>
      </c>
      <c r="P13" s="8"/>
      <c r="Q13" s="128"/>
      <c r="R13" s="128"/>
      <c r="S13" s="128"/>
      <c r="T13" s="128"/>
      <c r="U13" s="41"/>
      <c r="V13" s="130"/>
    </row>
    <row r="14" spans="1:22" s="7" customFormat="1" ht="12" customHeight="1" x14ac:dyDescent="0.2">
      <c r="A14" s="168" t="s">
        <v>37</v>
      </c>
      <c r="B14" s="280">
        <v>4828.1436479999984</v>
      </c>
      <c r="C14" s="267">
        <v>4608.5140529999999</v>
      </c>
      <c r="D14" s="281">
        <v>4000.3068149999995</v>
      </c>
      <c r="E14" s="344">
        <v>0</v>
      </c>
      <c r="F14" s="344">
        <v>0</v>
      </c>
      <c r="G14" s="344">
        <v>0</v>
      </c>
      <c r="H14" s="343">
        <v>0</v>
      </c>
      <c r="I14" s="344">
        <v>0</v>
      </c>
      <c r="J14" s="345">
        <v>0</v>
      </c>
      <c r="K14" s="343">
        <v>0</v>
      </c>
      <c r="L14" s="344">
        <v>0</v>
      </c>
      <c r="M14" s="345">
        <v>0</v>
      </c>
      <c r="N14" s="191">
        <f t="shared" si="1"/>
        <v>13436.964515999998</v>
      </c>
      <c r="P14" s="8"/>
      <c r="Q14" s="128"/>
      <c r="R14" s="128"/>
      <c r="S14" s="128"/>
      <c r="T14" s="128"/>
      <c r="U14" s="41"/>
      <c r="V14" s="130"/>
    </row>
    <row r="15" spans="1:22" s="7" customFormat="1" ht="12" customHeight="1" x14ac:dyDescent="0.2">
      <c r="A15" s="168" t="s">
        <v>72</v>
      </c>
      <c r="B15" s="280">
        <v>32.93732</v>
      </c>
      <c r="C15" s="267">
        <v>30.534990000000001</v>
      </c>
      <c r="D15" s="281">
        <v>26.525880000000001</v>
      </c>
      <c r="E15" s="344">
        <v>0</v>
      </c>
      <c r="F15" s="344">
        <v>0</v>
      </c>
      <c r="G15" s="344">
        <v>0</v>
      </c>
      <c r="H15" s="343">
        <v>0</v>
      </c>
      <c r="I15" s="344">
        <v>0</v>
      </c>
      <c r="J15" s="345">
        <v>0</v>
      </c>
      <c r="K15" s="343">
        <v>0</v>
      </c>
      <c r="L15" s="344">
        <v>0</v>
      </c>
      <c r="M15" s="345">
        <v>0</v>
      </c>
      <c r="N15" s="191">
        <f t="shared" si="1"/>
        <v>89.998189999999994</v>
      </c>
      <c r="P15" s="8"/>
      <c r="Q15" s="128"/>
      <c r="R15" s="128"/>
      <c r="S15" s="128"/>
      <c r="T15" s="128"/>
      <c r="U15" s="41"/>
      <c r="V15" s="130"/>
    </row>
    <row r="16" spans="1:22" s="7" customFormat="1" ht="12" customHeight="1" x14ac:dyDescent="0.2">
      <c r="A16" s="168" t="s">
        <v>36</v>
      </c>
      <c r="B16" s="280">
        <v>0</v>
      </c>
      <c r="C16" s="267">
        <v>0</v>
      </c>
      <c r="D16" s="281">
        <v>0</v>
      </c>
      <c r="E16" s="344">
        <v>0</v>
      </c>
      <c r="F16" s="344">
        <v>0</v>
      </c>
      <c r="G16" s="344">
        <v>0</v>
      </c>
      <c r="H16" s="343">
        <v>0</v>
      </c>
      <c r="I16" s="344">
        <v>0</v>
      </c>
      <c r="J16" s="345">
        <v>0</v>
      </c>
      <c r="K16" s="343">
        <v>0</v>
      </c>
      <c r="L16" s="344">
        <v>0</v>
      </c>
      <c r="M16" s="345">
        <v>0</v>
      </c>
      <c r="N16" s="191">
        <f t="shared" si="1"/>
        <v>0</v>
      </c>
      <c r="P16" s="8"/>
      <c r="Q16" s="128"/>
      <c r="R16" s="128"/>
      <c r="S16" s="128"/>
      <c r="T16" s="128"/>
      <c r="U16" s="41"/>
      <c r="V16" s="130"/>
    </row>
    <row r="17" spans="1:22" s="7" customFormat="1" ht="12" customHeight="1" x14ac:dyDescent="0.2">
      <c r="A17" s="168" t="s">
        <v>35</v>
      </c>
      <c r="B17" s="280">
        <v>79.538994000000002</v>
      </c>
      <c r="C17" s="267">
        <v>70.527181999999996</v>
      </c>
      <c r="D17" s="281">
        <v>72.347997000000007</v>
      </c>
      <c r="E17" s="344">
        <v>0</v>
      </c>
      <c r="F17" s="344">
        <v>0</v>
      </c>
      <c r="G17" s="344">
        <v>0</v>
      </c>
      <c r="H17" s="343">
        <v>0</v>
      </c>
      <c r="I17" s="344">
        <v>0</v>
      </c>
      <c r="J17" s="345">
        <v>0</v>
      </c>
      <c r="K17" s="343">
        <v>0</v>
      </c>
      <c r="L17" s="344">
        <v>0</v>
      </c>
      <c r="M17" s="345">
        <v>0</v>
      </c>
      <c r="N17" s="191">
        <f t="shared" si="1"/>
        <v>222.41417300000001</v>
      </c>
      <c r="P17" s="8"/>
      <c r="Q17" s="128"/>
      <c r="R17" s="128"/>
      <c r="S17" s="128"/>
      <c r="T17" s="128"/>
      <c r="U17" s="41"/>
      <c r="V17" s="130"/>
    </row>
    <row r="18" spans="1:22" s="7" customFormat="1" ht="12" customHeight="1" x14ac:dyDescent="0.2">
      <c r="A18" s="168" t="s">
        <v>34</v>
      </c>
      <c r="B18" s="280">
        <v>12.380839</v>
      </c>
      <c r="C18" s="267">
        <v>12.414474</v>
      </c>
      <c r="D18" s="281">
        <v>7.3125850000000003</v>
      </c>
      <c r="E18" s="344">
        <v>0</v>
      </c>
      <c r="F18" s="344">
        <v>0</v>
      </c>
      <c r="G18" s="344">
        <v>0</v>
      </c>
      <c r="H18" s="343">
        <v>0</v>
      </c>
      <c r="I18" s="344">
        <v>0</v>
      </c>
      <c r="J18" s="345">
        <v>0</v>
      </c>
      <c r="K18" s="343">
        <v>0</v>
      </c>
      <c r="L18" s="344">
        <v>0</v>
      </c>
      <c r="M18" s="345">
        <v>0</v>
      </c>
      <c r="N18" s="191">
        <f t="shared" si="1"/>
        <v>32.107897999999999</v>
      </c>
      <c r="P18" s="8"/>
      <c r="Q18" s="128"/>
      <c r="R18" s="128"/>
      <c r="S18" s="128"/>
      <c r="T18" s="128"/>
      <c r="U18" s="41"/>
      <c r="V18" s="130"/>
    </row>
    <row r="19" spans="1:22" s="7" customFormat="1" ht="12" customHeight="1" x14ac:dyDescent="0.2">
      <c r="A19" s="168" t="s">
        <v>33</v>
      </c>
      <c r="B19" s="280">
        <v>297.44967389787513</v>
      </c>
      <c r="C19" s="267">
        <v>284.41331922214954</v>
      </c>
      <c r="D19" s="281">
        <v>283.49296781917792</v>
      </c>
      <c r="E19" s="344">
        <v>0</v>
      </c>
      <c r="F19" s="344">
        <v>0</v>
      </c>
      <c r="G19" s="344">
        <v>0</v>
      </c>
      <c r="H19" s="343">
        <v>0</v>
      </c>
      <c r="I19" s="344">
        <v>0</v>
      </c>
      <c r="J19" s="345">
        <v>0</v>
      </c>
      <c r="K19" s="343">
        <v>0</v>
      </c>
      <c r="L19" s="344">
        <v>0</v>
      </c>
      <c r="M19" s="345">
        <v>0</v>
      </c>
      <c r="N19" s="191">
        <f t="shared" si="1"/>
        <v>865.35596093920253</v>
      </c>
      <c r="P19" s="8"/>
      <c r="Q19" s="128"/>
      <c r="R19" s="128"/>
      <c r="S19" s="128"/>
      <c r="T19" s="128"/>
      <c r="U19" s="41"/>
      <c r="V19" s="130"/>
    </row>
    <row r="20" spans="1:22" s="7" customFormat="1" ht="12" customHeight="1" x14ac:dyDescent="0.2">
      <c r="A20" s="168" t="s">
        <v>32</v>
      </c>
      <c r="B20" s="280">
        <v>301.47183400000006</v>
      </c>
      <c r="C20" s="267">
        <v>283.63540900000004</v>
      </c>
      <c r="D20" s="281">
        <v>295.08216299999998</v>
      </c>
      <c r="E20" s="344">
        <v>0</v>
      </c>
      <c r="F20" s="344">
        <v>0</v>
      </c>
      <c r="G20" s="344">
        <v>0</v>
      </c>
      <c r="H20" s="343">
        <v>0</v>
      </c>
      <c r="I20" s="344">
        <v>0</v>
      </c>
      <c r="J20" s="345">
        <v>0</v>
      </c>
      <c r="K20" s="343">
        <v>0</v>
      </c>
      <c r="L20" s="344">
        <v>0</v>
      </c>
      <c r="M20" s="345">
        <v>0</v>
      </c>
      <c r="N20" s="191">
        <f t="shared" si="1"/>
        <v>880.18940600000019</v>
      </c>
      <c r="P20" s="8"/>
      <c r="Q20" s="128"/>
      <c r="R20" s="128"/>
      <c r="S20" s="128"/>
      <c r="T20" s="128"/>
      <c r="U20" s="41"/>
      <c r="V20" s="130"/>
    </row>
    <row r="21" spans="1:22" s="7" customFormat="1" ht="12" customHeight="1" x14ac:dyDescent="0.2">
      <c r="A21" s="168" t="s">
        <v>3</v>
      </c>
      <c r="B21" s="280">
        <v>0</v>
      </c>
      <c r="C21" s="267">
        <v>0</v>
      </c>
      <c r="D21" s="281">
        <v>0</v>
      </c>
      <c r="E21" s="344">
        <v>0</v>
      </c>
      <c r="F21" s="344">
        <v>0</v>
      </c>
      <c r="G21" s="344">
        <v>0</v>
      </c>
      <c r="H21" s="343">
        <v>0</v>
      </c>
      <c r="I21" s="344">
        <v>0</v>
      </c>
      <c r="J21" s="345">
        <v>0</v>
      </c>
      <c r="K21" s="343">
        <v>0</v>
      </c>
      <c r="L21" s="344">
        <v>0</v>
      </c>
      <c r="M21" s="345">
        <v>0</v>
      </c>
      <c r="N21" s="191">
        <f t="shared" si="1"/>
        <v>0</v>
      </c>
      <c r="P21" s="8"/>
      <c r="Q21" s="128"/>
      <c r="R21" s="128"/>
      <c r="S21" s="128"/>
      <c r="T21" s="128"/>
      <c r="U21" s="41"/>
      <c r="V21" s="130"/>
    </row>
    <row r="22" spans="1:22" s="7" customFormat="1" ht="12" customHeight="1" x14ac:dyDescent="0.2">
      <c r="A22" s="168" t="s">
        <v>31</v>
      </c>
      <c r="B22" s="280">
        <v>90.833982000000034</v>
      </c>
      <c r="C22" s="267">
        <v>79.051297000000019</v>
      </c>
      <c r="D22" s="281">
        <v>47.133687000000002</v>
      </c>
      <c r="E22" s="344">
        <v>0</v>
      </c>
      <c r="F22" s="344">
        <v>0</v>
      </c>
      <c r="G22" s="344">
        <v>0</v>
      </c>
      <c r="H22" s="343">
        <v>0</v>
      </c>
      <c r="I22" s="344">
        <v>0</v>
      </c>
      <c r="J22" s="345">
        <v>0</v>
      </c>
      <c r="K22" s="343">
        <v>0</v>
      </c>
      <c r="L22" s="344">
        <v>0</v>
      </c>
      <c r="M22" s="345">
        <v>0</v>
      </c>
      <c r="N22" s="191">
        <f>SUM(B22:M22)</f>
        <v>217.01896600000006</v>
      </c>
      <c r="P22" s="8"/>
      <c r="Q22" s="128"/>
      <c r="R22" s="128"/>
      <c r="S22" s="128"/>
      <c r="T22" s="128"/>
      <c r="U22" s="41"/>
      <c r="V22" s="130"/>
    </row>
    <row r="23" spans="1:22" s="7" customFormat="1" ht="12" customHeight="1" x14ac:dyDescent="0.2">
      <c r="A23" s="168" t="s">
        <v>30</v>
      </c>
      <c r="B23" s="280">
        <v>2773.5492503376026</v>
      </c>
      <c r="C23" s="267">
        <v>2611.7946151788951</v>
      </c>
      <c r="D23" s="281">
        <v>2364.2017318205872</v>
      </c>
      <c r="E23" s="344">
        <v>0</v>
      </c>
      <c r="F23" s="344">
        <v>0</v>
      </c>
      <c r="G23" s="344">
        <v>0</v>
      </c>
      <c r="H23" s="343">
        <v>0</v>
      </c>
      <c r="I23" s="344">
        <v>0</v>
      </c>
      <c r="J23" s="345">
        <v>0</v>
      </c>
      <c r="K23" s="343">
        <v>0</v>
      </c>
      <c r="L23" s="344">
        <v>0</v>
      </c>
      <c r="M23" s="345">
        <v>0</v>
      </c>
      <c r="N23" s="191">
        <f>SUM(B23:M23)</f>
        <v>7749.5455973370845</v>
      </c>
      <c r="P23" s="8"/>
      <c r="Q23" s="128"/>
      <c r="R23" s="128"/>
      <c r="S23" s="128"/>
      <c r="T23" s="128"/>
      <c r="U23" s="41"/>
      <c r="V23" s="130"/>
    </row>
    <row r="24" spans="1:22" s="4" customFormat="1" ht="11.25" x14ac:dyDescent="0.2">
      <c r="A24" s="201"/>
      <c r="N24" s="3"/>
      <c r="P24" s="138"/>
      <c r="Q24" s="138"/>
      <c r="R24" s="138"/>
      <c r="S24" s="138"/>
      <c r="T24" s="138"/>
      <c r="U24" s="139"/>
    </row>
    <row r="25" spans="1:22" s="7" customFormat="1" x14ac:dyDescent="0.2">
      <c r="A25" s="2"/>
      <c r="B25" s="356"/>
      <c r="C25" s="356"/>
      <c r="D25" s="356"/>
      <c r="E25" s="68"/>
      <c r="F25" s="68"/>
      <c r="G25" s="68"/>
      <c r="H25" s="68"/>
      <c r="I25" s="68"/>
      <c r="J25" s="68"/>
      <c r="K25" s="68"/>
      <c r="L25" s="68"/>
      <c r="M25" s="68"/>
      <c r="N25" s="67"/>
      <c r="S25" s="130"/>
      <c r="T25" s="130"/>
      <c r="U25" s="130"/>
      <c r="V25" s="130"/>
    </row>
    <row r="26" spans="1:22" s="7" customFormat="1" x14ac:dyDescent="0.2">
      <c r="A26" s="119" t="s">
        <v>40</v>
      </c>
      <c r="B26" s="25">
        <v>2671.7299829999997</v>
      </c>
      <c r="C26" s="356"/>
      <c r="D26" s="356"/>
      <c r="E26" s="68"/>
      <c r="F26" s="68"/>
      <c r="G26" s="68"/>
      <c r="H26" s="68"/>
      <c r="I26" s="68"/>
      <c r="J26" s="68"/>
      <c r="K26" s="68"/>
      <c r="L26" s="68"/>
      <c r="M26" s="68"/>
      <c r="N26" s="68"/>
      <c r="S26" s="130"/>
      <c r="T26" s="130"/>
      <c r="U26" s="130"/>
      <c r="V26" s="130"/>
    </row>
    <row r="27" spans="1:22" s="7" customFormat="1" x14ac:dyDescent="0.2">
      <c r="A27" s="119" t="s">
        <v>39</v>
      </c>
      <c r="B27" s="25">
        <v>182.86791899999997</v>
      </c>
      <c r="C27" s="356"/>
      <c r="D27" s="356"/>
      <c r="E27" s="68"/>
      <c r="F27" s="68"/>
      <c r="G27" s="68"/>
      <c r="H27" s="68"/>
      <c r="I27" s="68"/>
      <c r="J27" s="68"/>
      <c r="K27" s="68"/>
      <c r="L27" s="68"/>
      <c r="M27" s="68"/>
      <c r="N27" s="68"/>
      <c r="O27" s="69"/>
      <c r="S27" s="130"/>
      <c r="T27" s="130"/>
      <c r="U27" s="130"/>
      <c r="V27" s="130"/>
    </row>
    <row r="28" spans="1:22" s="7" customFormat="1" x14ac:dyDescent="0.2">
      <c r="A28" s="119" t="s">
        <v>38</v>
      </c>
      <c r="B28" s="25">
        <v>3055.1830570000002</v>
      </c>
      <c r="C28" s="356"/>
      <c r="D28" s="356"/>
      <c r="E28" s="68"/>
      <c r="F28" s="68"/>
      <c r="G28" s="68"/>
      <c r="H28" s="68"/>
      <c r="I28" s="68"/>
      <c r="J28" s="68"/>
      <c r="K28" s="68"/>
      <c r="L28" s="68"/>
      <c r="M28" s="68"/>
      <c r="N28" s="68"/>
      <c r="O28" s="69"/>
      <c r="S28" s="130"/>
      <c r="T28" s="130"/>
      <c r="U28" s="130"/>
      <c r="V28" s="130"/>
    </row>
    <row r="29" spans="1:22" s="7" customFormat="1" x14ac:dyDescent="0.2">
      <c r="A29" s="119" t="s">
        <v>60</v>
      </c>
      <c r="B29" s="25">
        <v>21.829909000000001</v>
      </c>
      <c r="C29" s="356"/>
      <c r="D29" s="356"/>
      <c r="E29" s="68"/>
      <c r="F29" s="68"/>
      <c r="G29" s="68"/>
      <c r="H29" s="68"/>
      <c r="I29" s="68"/>
      <c r="J29" s="68"/>
      <c r="K29" s="68"/>
      <c r="L29" s="68"/>
      <c r="M29" s="68"/>
      <c r="N29" s="68"/>
      <c r="Q29" s="8"/>
      <c r="S29" s="130"/>
      <c r="T29" s="130"/>
      <c r="U29" s="130"/>
      <c r="V29" s="130"/>
    </row>
    <row r="30" spans="1:22" s="7" customFormat="1" x14ac:dyDescent="0.2">
      <c r="A30" s="119" t="s">
        <v>61</v>
      </c>
      <c r="B30" s="25">
        <v>2.2335089999999997</v>
      </c>
      <c r="C30" s="356"/>
      <c r="D30" s="356"/>
      <c r="E30" s="68"/>
      <c r="F30" s="68"/>
      <c r="G30" s="68"/>
      <c r="H30" s="68"/>
      <c r="I30" s="68"/>
      <c r="J30" s="68"/>
      <c r="K30" s="68"/>
      <c r="L30" s="68"/>
      <c r="M30" s="68"/>
      <c r="N30" s="68"/>
      <c r="S30" s="130"/>
      <c r="T30" s="130"/>
      <c r="U30" s="130"/>
      <c r="V30" s="130"/>
    </row>
    <row r="31" spans="1:22" s="7" customFormat="1" x14ac:dyDescent="0.2">
      <c r="A31" s="119" t="s">
        <v>62</v>
      </c>
      <c r="B31" s="25">
        <v>5.6340000000000001E-2</v>
      </c>
      <c r="C31" s="356"/>
      <c r="D31" s="356"/>
      <c r="E31" s="68"/>
      <c r="F31" s="68"/>
      <c r="G31" s="68"/>
      <c r="H31" s="68"/>
      <c r="I31" s="68"/>
      <c r="J31" s="68"/>
      <c r="K31" s="68"/>
      <c r="L31" s="68"/>
      <c r="M31" s="68"/>
      <c r="N31" s="68"/>
      <c r="S31" s="130"/>
      <c r="T31" s="130"/>
      <c r="U31" s="130"/>
      <c r="V31" s="130"/>
    </row>
    <row r="32" spans="1:22" s="7" customFormat="1" x14ac:dyDescent="0.2">
      <c r="A32" s="119" t="s">
        <v>37</v>
      </c>
      <c r="B32" s="25">
        <v>13436.964515999998</v>
      </c>
      <c r="C32" s="356"/>
      <c r="D32" s="356"/>
      <c r="E32" s="68"/>
      <c r="F32" s="68"/>
      <c r="G32" s="68"/>
      <c r="H32" s="68"/>
      <c r="I32" s="68"/>
      <c r="J32" s="68"/>
      <c r="K32" s="68"/>
      <c r="L32" s="68"/>
      <c r="M32" s="68"/>
      <c r="N32" s="68"/>
    </row>
    <row r="33" spans="1:14" s="7" customFormat="1" x14ac:dyDescent="0.2">
      <c r="A33" s="119" t="s">
        <v>72</v>
      </c>
      <c r="B33" s="25">
        <v>89.998189999999994</v>
      </c>
      <c r="C33" s="356"/>
      <c r="D33" s="356"/>
      <c r="E33" s="68"/>
      <c r="F33" s="68"/>
      <c r="G33" s="68"/>
      <c r="H33" s="68"/>
      <c r="I33" s="68"/>
      <c r="J33" s="68"/>
      <c r="K33" s="68"/>
      <c r="L33" s="68"/>
      <c r="M33" s="68"/>
      <c r="N33" s="68"/>
    </row>
    <row r="34" spans="1:14" s="7" customFormat="1" x14ac:dyDescent="0.2">
      <c r="A34" s="119" t="s">
        <v>36</v>
      </c>
      <c r="B34" s="25">
        <v>0</v>
      </c>
      <c r="C34" s="356"/>
      <c r="D34" s="356"/>
      <c r="E34" s="68"/>
      <c r="F34" s="68"/>
      <c r="G34" s="68"/>
      <c r="H34" s="68"/>
      <c r="I34" s="68"/>
      <c r="J34" s="68"/>
      <c r="K34" s="68"/>
      <c r="L34" s="68"/>
      <c r="M34" s="68"/>
      <c r="N34" s="68"/>
    </row>
    <row r="35" spans="1:14" s="7" customFormat="1" x14ac:dyDescent="0.2">
      <c r="A35" s="119" t="s">
        <v>35</v>
      </c>
      <c r="B35" s="25">
        <v>222.41417300000001</v>
      </c>
      <c r="C35" s="356"/>
      <c r="D35" s="356"/>
      <c r="E35" s="68"/>
      <c r="F35" s="68"/>
      <c r="G35" s="68"/>
      <c r="H35" s="68"/>
      <c r="I35" s="68"/>
      <c r="J35" s="68"/>
      <c r="K35" s="68"/>
      <c r="L35" s="68"/>
      <c r="M35" s="68"/>
      <c r="N35" s="68"/>
    </row>
    <row r="36" spans="1:14" s="7" customFormat="1" x14ac:dyDescent="0.2">
      <c r="A36" s="119" t="s">
        <v>34</v>
      </c>
      <c r="B36" s="25">
        <v>32.107897999999999</v>
      </c>
      <c r="C36" s="356"/>
      <c r="D36" s="356"/>
      <c r="E36" s="68"/>
      <c r="F36" s="68"/>
      <c r="G36" s="68"/>
      <c r="H36" s="68"/>
      <c r="I36" s="68"/>
      <c r="J36" s="68"/>
      <c r="K36" s="68"/>
      <c r="L36" s="68"/>
      <c r="M36" s="68"/>
      <c r="N36" s="68"/>
    </row>
    <row r="37" spans="1:14" s="7" customFormat="1" x14ac:dyDescent="0.2">
      <c r="A37" s="119" t="s">
        <v>33</v>
      </c>
      <c r="B37" s="25">
        <v>865.35596093920253</v>
      </c>
      <c r="C37" s="356"/>
      <c r="D37" s="356"/>
      <c r="E37" s="68"/>
      <c r="F37" s="68"/>
      <c r="G37" s="68"/>
      <c r="H37" s="68"/>
      <c r="I37" s="68"/>
      <c r="J37" s="68"/>
      <c r="K37" s="68"/>
      <c r="L37" s="68"/>
      <c r="M37" s="68"/>
      <c r="N37" s="68"/>
    </row>
    <row r="38" spans="1:14" s="7" customFormat="1" x14ac:dyDescent="0.2">
      <c r="A38" s="119" t="s">
        <v>32</v>
      </c>
      <c r="B38" s="25">
        <v>880.18940600000019</v>
      </c>
      <c r="C38" s="356"/>
      <c r="D38" s="356"/>
      <c r="E38" s="68"/>
      <c r="F38" s="68"/>
      <c r="G38" s="68"/>
      <c r="H38" s="68"/>
      <c r="I38" s="68"/>
      <c r="J38" s="68"/>
      <c r="K38" s="68"/>
      <c r="L38" s="68"/>
      <c r="M38" s="68"/>
      <c r="N38" s="68"/>
    </row>
    <row r="39" spans="1:14" s="7" customFormat="1" x14ac:dyDescent="0.2">
      <c r="A39" s="119" t="s">
        <v>3</v>
      </c>
      <c r="B39" s="25">
        <v>0</v>
      </c>
      <c r="C39" s="356"/>
      <c r="D39" s="356"/>
      <c r="E39" s="68"/>
      <c r="F39" s="68"/>
      <c r="G39" s="68"/>
      <c r="H39" s="68"/>
      <c r="I39" s="68"/>
      <c r="J39" s="68"/>
      <c r="K39" s="68"/>
      <c r="L39" s="68"/>
      <c r="M39" s="68"/>
      <c r="N39" s="68"/>
    </row>
    <row r="40" spans="1:14" s="7" customFormat="1" x14ac:dyDescent="0.2">
      <c r="A40" s="119" t="s">
        <v>31</v>
      </c>
      <c r="B40" s="25">
        <v>217.01896600000006</v>
      </c>
      <c r="C40" s="356"/>
      <c r="D40" s="356"/>
      <c r="E40" s="68"/>
      <c r="F40" s="68"/>
      <c r="G40" s="68"/>
      <c r="H40" s="68"/>
      <c r="I40" s="68"/>
      <c r="J40" s="68"/>
      <c r="K40" s="68"/>
      <c r="L40" s="68"/>
      <c r="M40" s="68"/>
      <c r="N40" s="68"/>
    </row>
    <row r="41" spans="1:14" s="7" customFormat="1" x14ac:dyDescent="0.2">
      <c r="A41" s="119" t="s">
        <v>30</v>
      </c>
      <c r="B41" s="25">
        <v>7749.5455973370845</v>
      </c>
      <c r="C41" s="356"/>
      <c r="D41" s="356"/>
      <c r="E41" s="68"/>
      <c r="F41" s="68"/>
      <c r="G41" s="68"/>
      <c r="H41" s="68"/>
      <c r="I41" s="68"/>
      <c r="J41" s="68"/>
      <c r="K41" s="68"/>
      <c r="L41" s="68"/>
      <c r="M41" s="68"/>
      <c r="N41" s="68"/>
    </row>
    <row r="42" spans="1:14" s="7" customFormat="1" x14ac:dyDescent="0.2">
      <c r="A42" s="67"/>
      <c r="B42" s="68"/>
      <c r="C42" s="68"/>
      <c r="D42" s="68"/>
      <c r="E42" s="68"/>
      <c r="F42" s="68"/>
      <c r="G42" s="68"/>
      <c r="H42" s="68"/>
      <c r="I42" s="68"/>
      <c r="J42" s="68"/>
      <c r="K42" s="68"/>
      <c r="L42" s="68"/>
      <c r="M42" s="68"/>
      <c r="N42" s="68"/>
    </row>
    <row r="43" spans="1:14" s="7" customFormat="1" x14ac:dyDescent="0.2">
      <c r="A43" s="67"/>
      <c r="B43" s="68"/>
      <c r="C43" s="68"/>
      <c r="D43" s="68"/>
      <c r="E43" s="68"/>
      <c r="F43" s="68"/>
      <c r="G43" s="68"/>
      <c r="H43" s="68"/>
      <c r="I43" s="68"/>
      <c r="J43" s="68"/>
      <c r="K43" s="68"/>
      <c r="L43" s="68"/>
      <c r="M43" s="68"/>
      <c r="N43" s="68"/>
    </row>
    <row r="44" spans="1:14" s="7" customFormat="1" x14ac:dyDescent="0.2">
      <c r="A44" s="67"/>
      <c r="B44" s="68"/>
      <c r="C44" s="68"/>
      <c r="D44" s="68"/>
      <c r="E44" s="68"/>
      <c r="F44" s="68"/>
      <c r="G44" s="68"/>
      <c r="H44" s="68"/>
      <c r="I44" s="68"/>
      <c r="J44" s="68"/>
      <c r="K44" s="68"/>
      <c r="L44" s="68"/>
      <c r="M44" s="68"/>
      <c r="N44" s="68"/>
    </row>
    <row r="45" spans="1:14" s="7" customFormat="1" x14ac:dyDescent="0.2">
      <c r="A45" s="2"/>
      <c r="B45" s="2"/>
      <c r="C45" s="2"/>
      <c r="D45" s="2"/>
      <c r="E45" s="2"/>
      <c r="F45" s="2"/>
      <c r="G45" s="2"/>
      <c r="H45" s="2"/>
      <c r="I45" s="2"/>
      <c r="J45" s="2"/>
      <c r="K45" s="2"/>
      <c r="L45" s="2"/>
      <c r="M45" s="2"/>
      <c r="N45" s="2"/>
    </row>
    <row r="47" spans="1:14" x14ac:dyDescent="0.2">
      <c r="B47" s="70"/>
    </row>
    <row r="48" spans="1:14" x14ac:dyDescent="0.2">
      <c r="B48" s="70"/>
    </row>
    <row r="49" spans="2:2" x14ac:dyDescent="0.2">
      <c r="B49" s="70"/>
    </row>
  </sheetData>
  <mergeCells count="11">
    <mergeCell ref="N6:N7"/>
    <mergeCell ref="K6:M6"/>
    <mergeCell ref="H6:J6"/>
    <mergeCell ref="A4:A5"/>
    <mergeCell ref="A6:A7"/>
    <mergeCell ref="B6:D6"/>
    <mergeCell ref="E6:G6"/>
    <mergeCell ref="B4:D4"/>
    <mergeCell ref="E4:G4"/>
    <mergeCell ref="H4:J4"/>
    <mergeCell ref="K4:M4"/>
  </mergeCells>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5"/>
  <dimension ref="A1:U35"/>
  <sheetViews>
    <sheetView showGridLines="0" view="pageBreakPreview" zoomScaleNormal="70" zoomScaleSheetLayoutView="100" workbookViewId="0">
      <selection activeCell="P25" sqref="P25"/>
    </sheetView>
  </sheetViews>
  <sheetFormatPr defaultColWidth="9.140625" defaultRowHeight="12" x14ac:dyDescent="0.2"/>
  <cols>
    <col min="1" max="1" width="18.85546875" style="7" customWidth="1"/>
    <col min="2" max="13" width="9.5703125" style="7" customWidth="1"/>
    <col min="14" max="14" width="10.42578125" style="7" customWidth="1"/>
    <col min="15" max="16384" width="9.140625" style="7"/>
  </cols>
  <sheetData>
    <row r="1" spans="1:21" ht="18" x14ac:dyDescent="0.25">
      <c r="A1" s="236" t="s">
        <v>250</v>
      </c>
      <c r="N1" s="240" t="str">
        <f>'3'!N1</f>
        <v>I. čtvrtletí 2023</v>
      </c>
    </row>
    <row r="2" spans="1:21" ht="6" customHeight="1" x14ac:dyDescent="0.2"/>
    <row r="3" spans="1:21" x14ac:dyDescent="0.2">
      <c r="A3" s="373">
        <v>2023</v>
      </c>
      <c r="B3" s="374" t="s">
        <v>42</v>
      </c>
      <c r="C3" s="375"/>
      <c r="D3" s="376"/>
      <c r="E3" s="374" t="s">
        <v>43</v>
      </c>
      <c r="F3" s="375"/>
      <c r="G3" s="376"/>
      <c r="H3" s="374" t="s">
        <v>44</v>
      </c>
      <c r="I3" s="375"/>
      <c r="J3" s="376"/>
      <c r="K3" s="374" t="s">
        <v>45</v>
      </c>
      <c r="L3" s="375"/>
      <c r="M3" s="376"/>
      <c r="N3" s="211" t="s">
        <v>7</v>
      </c>
    </row>
    <row r="4" spans="1:21" x14ac:dyDescent="0.2">
      <c r="A4" s="373"/>
      <c r="B4" s="278" t="s">
        <v>8</v>
      </c>
      <c r="C4" s="268" t="s">
        <v>9</v>
      </c>
      <c r="D4" s="279" t="s">
        <v>10</v>
      </c>
      <c r="E4" s="278" t="s">
        <v>11</v>
      </c>
      <c r="F4" s="268" t="s">
        <v>12</v>
      </c>
      <c r="G4" s="279" t="s">
        <v>13</v>
      </c>
      <c r="H4" s="278" t="s">
        <v>14</v>
      </c>
      <c r="I4" s="268" t="s">
        <v>15</v>
      </c>
      <c r="J4" s="279" t="s">
        <v>16</v>
      </c>
      <c r="K4" s="278" t="s">
        <v>17</v>
      </c>
      <c r="L4" s="268" t="s">
        <v>18</v>
      </c>
      <c r="M4" s="279" t="s">
        <v>19</v>
      </c>
      <c r="N4" s="196"/>
    </row>
    <row r="5" spans="1:21" x14ac:dyDescent="0.2">
      <c r="A5" s="378" t="s">
        <v>116</v>
      </c>
      <c r="B5" s="379">
        <f>SUM(B6:D6)</f>
        <v>29427.495424276287</v>
      </c>
      <c r="C5" s="380"/>
      <c r="D5" s="381"/>
      <c r="E5" s="383">
        <f t="shared" ref="E5" si="0">SUM(E6:G6)</f>
        <v>0</v>
      </c>
      <c r="F5" s="382"/>
      <c r="G5" s="384"/>
      <c r="H5" s="383">
        <f t="shared" ref="H5" si="1">SUM(H6:J6)</f>
        <v>0</v>
      </c>
      <c r="I5" s="382"/>
      <c r="J5" s="384"/>
      <c r="K5" s="383">
        <f t="shared" ref="K5" si="2">SUM(K6:M6)</f>
        <v>0</v>
      </c>
      <c r="L5" s="382"/>
      <c r="M5" s="384"/>
      <c r="N5" s="365">
        <f>SUM(N7:N20)</f>
        <v>29427.495424276287</v>
      </c>
    </row>
    <row r="6" spans="1:21" x14ac:dyDescent="0.2">
      <c r="A6" s="378"/>
      <c r="B6" s="284">
        <f>SUM(B7:B20)</f>
        <v>10458.850578235479</v>
      </c>
      <c r="C6" s="197">
        <f t="shared" ref="C6:M6" si="3">SUM(C7:C20)</f>
        <v>9970.038360401044</v>
      </c>
      <c r="D6" s="285">
        <f t="shared" si="3"/>
        <v>8998.6064856397643</v>
      </c>
      <c r="E6" s="349">
        <f t="shared" si="3"/>
        <v>0</v>
      </c>
      <c r="F6" s="350">
        <f t="shared" si="3"/>
        <v>0</v>
      </c>
      <c r="G6" s="351">
        <f t="shared" si="3"/>
        <v>0</v>
      </c>
      <c r="H6" s="349">
        <f t="shared" si="3"/>
        <v>0</v>
      </c>
      <c r="I6" s="350">
        <f t="shared" si="3"/>
        <v>0</v>
      </c>
      <c r="J6" s="351">
        <f t="shared" si="3"/>
        <v>0</v>
      </c>
      <c r="K6" s="349">
        <f t="shared" si="3"/>
        <v>0</v>
      </c>
      <c r="L6" s="350">
        <f t="shared" si="3"/>
        <v>0</v>
      </c>
      <c r="M6" s="351">
        <f t="shared" si="3"/>
        <v>0</v>
      </c>
      <c r="N6" s="365"/>
      <c r="P6" s="133"/>
      <c r="Q6" s="133"/>
      <c r="R6" s="133"/>
      <c r="S6" s="133"/>
      <c r="T6" s="133"/>
      <c r="U6" s="41"/>
    </row>
    <row r="7" spans="1:21" x14ac:dyDescent="0.2">
      <c r="A7" s="168" t="s">
        <v>129</v>
      </c>
      <c r="B7" s="286">
        <v>442.75525300000004</v>
      </c>
      <c r="C7" s="198">
        <v>424.80118800000002</v>
      </c>
      <c r="D7" s="287">
        <v>383.44851499999993</v>
      </c>
      <c r="E7" s="352">
        <v>0</v>
      </c>
      <c r="F7" s="353">
        <v>0</v>
      </c>
      <c r="G7" s="354">
        <v>0</v>
      </c>
      <c r="H7" s="352">
        <v>0</v>
      </c>
      <c r="I7" s="353">
        <v>0</v>
      </c>
      <c r="J7" s="354">
        <v>0</v>
      </c>
      <c r="K7" s="352">
        <v>0</v>
      </c>
      <c r="L7" s="353">
        <v>0</v>
      </c>
      <c r="M7" s="354">
        <v>0</v>
      </c>
      <c r="N7" s="219">
        <f t="shared" ref="N7:N20" si="4">SUM(B7:M7)</f>
        <v>1251.004956</v>
      </c>
      <c r="P7" s="8"/>
      <c r="Q7" s="128"/>
      <c r="R7" s="128"/>
      <c r="S7" s="128"/>
      <c r="T7" s="128"/>
      <c r="U7" s="41"/>
    </row>
    <row r="8" spans="1:21" x14ac:dyDescent="0.2">
      <c r="A8" s="168" t="s">
        <v>99</v>
      </c>
      <c r="B8" s="286">
        <v>591.39240100000006</v>
      </c>
      <c r="C8" s="198">
        <v>559.88550399999986</v>
      </c>
      <c r="D8" s="287">
        <v>499.69301499999989</v>
      </c>
      <c r="E8" s="352">
        <v>0</v>
      </c>
      <c r="F8" s="353">
        <v>0</v>
      </c>
      <c r="G8" s="354">
        <v>0</v>
      </c>
      <c r="H8" s="352">
        <v>0</v>
      </c>
      <c r="I8" s="353">
        <v>0</v>
      </c>
      <c r="J8" s="354">
        <v>0</v>
      </c>
      <c r="K8" s="352">
        <v>0</v>
      </c>
      <c r="L8" s="353">
        <v>0</v>
      </c>
      <c r="M8" s="354">
        <v>0</v>
      </c>
      <c r="N8" s="219">
        <f t="shared" si="4"/>
        <v>1650.9709199999998</v>
      </c>
      <c r="P8" s="8"/>
      <c r="Q8" s="128"/>
      <c r="R8" s="128"/>
      <c r="S8" s="128"/>
      <c r="T8" s="128"/>
      <c r="U8" s="41"/>
    </row>
    <row r="9" spans="1:21" x14ac:dyDescent="0.2">
      <c r="A9" s="168" t="s">
        <v>100</v>
      </c>
      <c r="B9" s="286">
        <v>696.29052300000001</v>
      </c>
      <c r="C9" s="198">
        <v>642.11424399999999</v>
      </c>
      <c r="D9" s="287">
        <v>531.45932500000004</v>
      </c>
      <c r="E9" s="352">
        <v>0</v>
      </c>
      <c r="F9" s="353">
        <v>0</v>
      </c>
      <c r="G9" s="354">
        <v>0</v>
      </c>
      <c r="H9" s="352">
        <v>0</v>
      </c>
      <c r="I9" s="353">
        <v>0</v>
      </c>
      <c r="J9" s="354">
        <v>0</v>
      </c>
      <c r="K9" s="352">
        <v>0</v>
      </c>
      <c r="L9" s="353">
        <v>0</v>
      </c>
      <c r="M9" s="354">
        <v>0</v>
      </c>
      <c r="N9" s="219">
        <f t="shared" si="4"/>
        <v>1869.864092</v>
      </c>
      <c r="P9" s="8"/>
      <c r="Q9" s="128"/>
      <c r="R9" s="128"/>
      <c r="S9" s="128"/>
      <c r="T9" s="128"/>
      <c r="U9" s="41"/>
    </row>
    <row r="10" spans="1:21" x14ac:dyDescent="0.2">
      <c r="A10" s="168" t="s">
        <v>101</v>
      </c>
      <c r="B10" s="286">
        <v>443.02870200000001</v>
      </c>
      <c r="C10" s="198">
        <v>425.827744</v>
      </c>
      <c r="D10" s="287">
        <v>399.79522600000001</v>
      </c>
      <c r="E10" s="352">
        <v>0</v>
      </c>
      <c r="F10" s="353">
        <v>0</v>
      </c>
      <c r="G10" s="354">
        <v>0</v>
      </c>
      <c r="H10" s="352">
        <v>0</v>
      </c>
      <c r="I10" s="353">
        <v>0</v>
      </c>
      <c r="J10" s="354">
        <v>0</v>
      </c>
      <c r="K10" s="352">
        <v>0</v>
      </c>
      <c r="L10" s="353">
        <v>0</v>
      </c>
      <c r="M10" s="354">
        <v>0</v>
      </c>
      <c r="N10" s="219">
        <f t="shared" si="4"/>
        <v>1268.651672</v>
      </c>
      <c r="P10" s="8"/>
      <c r="Q10" s="128"/>
      <c r="R10" s="128"/>
      <c r="S10" s="128"/>
      <c r="T10" s="128"/>
      <c r="U10" s="41"/>
    </row>
    <row r="11" spans="1:21" x14ac:dyDescent="0.2">
      <c r="A11" s="168" t="s">
        <v>128</v>
      </c>
      <c r="B11" s="286">
        <v>198.60320600000003</v>
      </c>
      <c r="C11" s="198">
        <v>187.19450899999998</v>
      </c>
      <c r="D11" s="287">
        <v>171.85254100000003</v>
      </c>
      <c r="E11" s="352">
        <v>0</v>
      </c>
      <c r="F11" s="353">
        <v>0</v>
      </c>
      <c r="G11" s="354">
        <v>0</v>
      </c>
      <c r="H11" s="352">
        <v>0</v>
      </c>
      <c r="I11" s="353">
        <v>0</v>
      </c>
      <c r="J11" s="354">
        <v>0</v>
      </c>
      <c r="K11" s="352">
        <v>0</v>
      </c>
      <c r="L11" s="353">
        <v>0</v>
      </c>
      <c r="M11" s="354">
        <v>0</v>
      </c>
      <c r="N11" s="219">
        <f t="shared" si="4"/>
        <v>557.65025600000013</v>
      </c>
      <c r="P11" s="8"/>
      <c r="Q11" s="128"/>
      <c r="R11" s="128"/>
      <c r="S11" s="128"/>
      <c r="T11" s="128"/>
      <c r="U11" s="41"/>
    </row>
    <row r="12" spans="1:21" x14ac:dyDescent="0.2">
      <c r="A12" s="168" t="s">
        <v>102</v>
      </c>
      <c r="B12" s="286">
        <v>349.05091399999998</v>
      </c>
      <c r="C12" s="198">
        <v>346.60483600000009</v>
      </c>
      <c r="D12" s="287">
        <v>301.23648199999997</v>
      </c>
      <c r="E12" s="352">
        <v>0</v>
      </c>
      <c r="F12" s="353">
        <v>0</v>
      </c>
      <c r="G12" s="354">
        <v>0</v>
      </c>
      <c r="H12" s="352">
        <v>0</v>
      </c>
      <c r="I12" s="353">
        <v>0</v>
      </c>
      <c r="J12" s="354">
        <v>0</v>
      </c>
      <c r="K12" s="352">
        <v>0</v>
      </c>
      <c r="L12" s="353">
        <v>0</v>
      </c>
      <c r="M12" s="354">
        <v>0</v>
      </c>
      <c r="N12" s="219">
        <f t="shared" si="4"/>
        <v>996.89223200000015</v>
      </c>
      <c r="P12" s="8"/>
      <c r="Q12" s="128"/>
      <c r="R12" s="128"/>
      <c r="S12" s="128"/>
      <c r="T12" s="128"/>
      <c r="U12" s="41"/>
    </row>
    <row r="13" spans="1:21" x14ac:dyDescent="0.2">
      <c r="A13" s="168" t="s">
        <v>103</v>
      </c>
      <c r="B13" s="286">
        <v>255.94006436968402</v>
      </c>
      <c r="C13" s="198">
        <v>244.46859661546725</v>
      </c>
      <c r="D13" s="287">
        <v>225.37324740020028</v>
      </c>
      <c r="E13" s="352">
        <v>0</v>
      </c>
      <c r="F13" s="353">
        <v>0</v>
      </c>
      <c r="G13" s="354">
        <v>0</v>
      </c>
      <c r="H13" s="352">
        <v>0</v>
      </c>
      <c r="I13" s="353">
        <v>0</v>
      </c>
      <c r="J13" s="354">
        <v>0</v>
      </c>
      <c r="K13" s="352">
        <v>0</v>
      </c>
      <c r="L13" s="353">
        <v>0</v>
      </c>
      <c r="M13" s="354">
        <v>0</v>
      </c>
      <c r="N13" s="219">
        <f t="shared" si="4"/>
        <v>725.78190838535158</v>
      </c>
      <c r="P13" s="8"/>
      <c r="Q13" s="128"/>
      <c r="R13" s="128"/>
      <c r="S13" s="128"/>
      <c r="T13" s="128"/>
      <c r="U13" s="41"/>
    </row>
    <row r="14" spans="1:21" x14ac:dyDescent="0.2">
      <c r="A14" s="168" t="s">
        <v>104</v>
      </c>
      <c r="B14" s="286">
        <v>1794.1322130000015</v>
      </c>
      <c r="C14" s="198">
        <v>1759.678853000001</v>
      </c>
      <c r="D14" s="287">
        <v>1530.9610829999999</v>
      </c>
      <c r="E14" s="352">
        <v>0</v>
      </c>
      <c r="F14" s="353">
        <v>0</v>
      </c>
      <c r="G14" s="354">
        <v>0</v>
      </c>
      <c r="H14" s="352">
        <v>0</v>
      </c>
      <c r="I14" s="353">
        <v>0</v>
      </c>
      <c r="J14" s="354">
        <v>0</v>
      </c>
      <c r="K14" s="352">
        <v>0</v>
      </c>
      <c r="L14" s="353">
        <v>0</v>
      </c>
      <c r="M14" s="354">
        <v>0</v>
      </c>
      <c r="N14" s="219">
        <f t="shared" si="4"/>
        <v>5084.7721490000022</v>
      </c>
      <c r="P14" s="8"/>
      <c r="Q14" s="128"/>
      <c r="R14" s="128"/>
      <c r="S14" s="128"/>
      <c r="T14" s="128"/>
      <c r="U14" s="41"/>
    </row>
    <row r="15" spans="1:21" x14ac:dyDescent="0.2">
      <c r="A15" s="168" t="s">
        <v>105</v>
      </c>
      <c r="B15" s="286">
        <v>422.46911100000005</v>
      </c>
      <c r="C15" s="198">
        <v>399.87894499999999</v>
      </c>
      <c r="D15" s="287">
        <v>337.27463700000004</v>
      </c>
      <c r="E15" s="352">
        <v>0</v>
      </c>
      <c r="F15" s="353">
        <v>0</v>
      </c>
      <c r="G15" s="354">
        <v>0</v>
      </c>
      <c r="H15" s="352">
        <v>0</v>
      </c>
      <c r="I15" s="353">
        <v>0</v>
      </c>
      <c r="J15" s="354">
        <v>0</v>
      </c>
      <c r="K15" s="352">
        <v>0</v>
      </c>
      <c r="L15" s="353">
        <v>0</v>
      </c>
      <c r="M15" s="354">
        <v>0</v>
      </c>
      <c r="N15" s="219">
        <f t="shared" si="4"/>
        <v>1159.622693</v>
      </c>
      <c r="P15" s="8"/>
      <c r="Q15" s="128"/>
      <c r="R15" s="128"/>
      <c r="S15" s="128"/>
      <c r="T15" s="128"/>
      <c r="U15" s="41"/>
    </row>
    <row r="16" spans="1:21" x14ac:dyDescent="0.2">
      <c r="A16" s="168" t="s">
        <v>106</v>
      </c>
      <c r="B16" s="286">
        <v>560.58057200000007</v>
      </c>
      <c r="C16" s="198">
        <v>539.261979</v>
      </c>
      <c r="D16" s="287">
        <v>464.62895199999991</v>
      </c>
      <c r="E16" s="352">
        <v>0</v>
      </c>
      <c r="F16" s="353">
        <v>0</v>
      </c>
      <c r="G16" s="354">
        <v>0</v>
      </c>
      <c r="H16" s="352">
        <v>0</v>
      </c>
      <c r="I16" s="353">
        <v>0</v>
      </c>
      <c r="J16" s="354">
        <v>0</v>
      </c>
      <c r="K16" s="352">
        <v>0</v>
      </c>
      <c r="L16" s="353">
        <v>0</v>
      </c>
      <c r="M16" s="354">
        <v>0</v>
      </c>
      <c r="N16" s="219">
        <f t="shared" si="4"/>
        <v>1564.4715030000002</v>
      </c>
      <c r="P16" s="8"/>
      <c r="Q16" s="128"/>
      <c r="R16" s="128"/>
      <c r="S16" s="128"/>
      <c r="T16" s="128"/>
      <c r="U16" s="41"/>
    </row>
    <row r="17" spans="1:21" x14ac:dyDescent="0.2">
      <c r="A17" s="168" t="s">
        <v>107</v>
      </c>
      <c r="B17" s="286">
        <v>514.72462100000007</v>
      </c>
      <c r="C17" s="198">
        <v>508.34881899999993</v>
      </c>
      <c r="D17" s="287">
        <v>456.0222050000001</v>
      </c>
      <c r="E17" s="352">
        <v>0</v>
      </c>
      <c r="F17" s="353">
        <v>0</v>
      </c>
      <c r="G17" s="354">
        <v>0</v>
      </c>
      <c r="H17" s="352">
        <v>0</v>
      </c>
      <c r="I17" s="353">
        <v>0</v>
      </c>
      <c r="J17" s="354">
        <v>0</v>
      </c>
      <c r="K17" s="352">
        <v>0</v>
      </c>
      <c r="L17" s="353">
        <v>0</v>
      </c>
      <c r="M17" s="354">
        <v>0</v>
      </c>
      <c r="N17" s="219">
        <f t="shared" si="4"/>
        <v>1479.0956450000001</v>
      </c>
      <c r="P17" s="8"/>
      <c r="Q17" s="128"/>
      <c r="R17" s="128"/>
      <c r="S17" s="128"/>
      <c r="T17" s="128"/>
      <c r="U17" s="41"/>
    </row>
    <row r="18" spans="1:21" x14ac:dyDescent="0.2">
      <c r="A18" s="168" t="s">
        <v>108</v>
      </c>
      <c r="B18" s="286">
        <v>2328.5263320000004</v>
      </c>
      <c r="C18" s="198">
        <v>2181.6754759999999</v>
      </c>
      <c r="D18" s="287">
        <v>2055.5235249999996</v>
      </c>
      <c r="E18" s="352">
        <v>0</v>
      </c>
      <c r="F18" s="353">
        <v>0</v>
      </c>
      <c r="G18" s="354">
        <v>0</v>
      </c>
      <c r="H18" s="352">
        <v>0</v>
      </c>
      <c r="I18" s="353">
        <v>0</v>
      </c>
      <c r="J18" s="354">
        <v>0</v>
      </c>
      <c r="K18" s="352">
        <v>0</v>
      </c>
      <c r="L18" s="353">
        <v>0</v>
      </c>
      <c r="M18" s="354">
        <v>0</v>
      </c>
      <c r="N18" s="219">
        <f t="shared" si="4"/>
        <v>6565.7253329999994</v>
      </c>
      <c r="P18" s="8"/>
      <c r="Q18" s="128"/>
      <c r="R18" s="128"/>
      <c r="S18" s="128"/>
      <c r="T18" s="128"/>
      <c r="U18" s="41"/>
    </row>
    <row r="19" spans="1:21" x14ac:dyDescent="0.2">
      <c r="A19" s="168" t="s">
        <v>109</v>
      </c>
      <c r="B19" s="286">
        <v>1403.1849779999993</v>
      </c>
      <c r="C19" s="198">
        <v>1304.0659890000004</v>
      </c>
      <c r="D19" s="287">
        <v>1256.5642250000001</v>
      </c>
      <c r="E19" s="352">
        <v>0</v>
      </c>
      <c r="F19" s="353">
        <v>0</v>
      </c>
      <c r="G19" s="354">
        <v>0</v>
      </c>
      <c r="H19" s="352">
        <v>0</v>
      </c>
      <c r="I19" s="353">
        <v>0</v>
      </c>
      <c r="J19" s="354">
        <v>0</v>
      </c>
      <c r="K19" s="352">
        <v>0</v>
      </c>
      <c r="L19" s="353">
        <v>0</v>
      </c>
      <c r="M19" s="354">
        <v>0</v>
      </c>
      <c r="N19" s="219">
        <f t="shared" si="4"/>
        <v>3963.815192</v>
      </c>
      <c r="P19" s="8"/>
      <c r="Q19" s="128"/>
      <c r="R19" s="128"/>
      <c r="S19" s="128"/>
      <c r="T19" s="128"/>
      <c r="U19" s="41"/>
    </row>
    <row r="20" spans="1:21" x14ac:dyDescent="0.2">
      <c r="A20" s="168" t="s">
        <v>110</v>
      </c>
      <c r="B20" s="286">
        <v>458.17168786579322</v>
      </c>
      <c r="C20" s="198">
        <v>446.23167778557541</v>
      </c>
      <c r="D20" s="287">
        <v>384.77350723956346</v>
      </c>
      <c r="E20" s="352">
        <v>0</v>
      </c>
      <c r="F20" s="353">
        <v>0</v>
      </c>
      <c r="G20" s="354">
        <v>0</v>
      </c>
      <c r="H20" s="352">
        <v>0</v>
      </c>
      <c r="I20" s="353">
        <v>0</v>
      </c>
      <c r="J20" s="354">
        <v>0</v>
      </c>
      <c r="K20" s="352">
        <v>0</v>
      </c>
      <c r="L20" s="353">
        <v>0</v>
      </c>
      <c r="M20" s="354">
        <v>0</v>
      </c>
      <c r="N20" s="219">
        <f t="shared" si="4"/>
        <v>1289.1768728909321</v>
      </c>
      <c r="P20" s="8"/>
      <c r="Q20" s="128"/>
      <c r="R20" s="128"/>
      <c r="S20" s="128"/>
      <c r="T20" s="128"/>
      <c r="U20" s="41"/>
    </row>
    <row r="21" spans="1:21" x14ac:dyDescent="0.2">
      <c r="A21" s="4"/>
      <c r="N21" s="3"/>
      <c r="P21" s="1"/>
      <c r="Q21" s="1"/>
      <c r="R21" s="1"/>
      <c r="S21" s="1"/>
      <c r="T21" s="1"/>
      <c r="U21" s="143"/>
    </row>
    <row r="22" spans="1:21" x14ac:dyDescent="0.2">
      <c r="A22" s="10" t="s">
        <v>129</v>
      </c>
      <c r="B22" s="25">
        <v>1251.004956</v>
      </c>
      <c r="C22" s="130"/>
      <c r="D22" s="130"/>
      <c r="P22" s="8"/>
      <c r="U22" s="139"/>
    </row>
    <row r="23" spans="1:21" x14ac:dyDescent="0.2">
      <c r="A23" s="10" t="s">
        <v>99</v>
      </c>
      <c r="B23" s="25">
        <v>1650.9709199999998</v>
      </c>
      <c r="C23" s="130"/>
      <c r="D23" s="130"/>
    </row>
    <row r="24" spans="1:21" x14ac:dyDescent="0.2">
      <c r="A24" s="10" t="s">
        <v>100</v>
      </c>
      <c r="B24" s="25">
        <v>1869.864092</v>
      </c>
      <c r="C24" s="130"/>
      <c r="D24" s="130"/>
    </row>
    <row r="25" spans="1:21" x14ac:dyDescent="0.2">
      <c r="A25" s="10" t="s">
        <v>101</v>
      </c>
      <c r="B25" s="25">
        <v>1268.651672</v>
      </c>
      <c r="C25" s="130"/>
      <c r="D25" s="130"/>
    </row>
    <row r="26" spans="1:21" x14ac:dyDescent="0.2">
      <c r="A26" s="10" t="s">
        <v>128</v>
      </c>
      <c r="B26" s="25">
        <v>557.65025600000013</v>
      </c>
      <c r="C26" s="130"/>
      <c r="D26" s="130"/>
    </row>
    <row r="27" spans="1:21" x14ac:dyDescent="0.2">
      <c r="A27" s="10" t="s">
        <v>102</v>
      </c>
      <c r="B27" s="25">
        <v>996.89223200000015</v>
      </c>
      <c r="C27" s="130"/>
      <c r="D27" s="130"/>
    </row>
    <row r="28" spans="1:21" x14ac:dyDescent="0.2">
      <c r="A28" s="10" t="s">
        <v>103</v>
      </c>
      <c r="B28" s="25">
        <v>725.78190838535158</v>
      </c>
      <c r="C28" s="130"/>
      <c r="D28" s="130"/>
    </row>
    <row r="29" spans="1:21" x14ac:dyDescent="0.2">
      <c r="A29" s="10" t="s">
        <v>104</v>
      </c>
      <c r="B29" s="25">
        <v>5084.7721490000022</v>
      </c>
      <c r="C29" s="130"/>
      <c r="D29" s="130"/>
    </row>
    <row r="30" spans="1:21" x14ac:dyDescent="0.2">
      <c r="A30" s="10" t="s">
        <v>105</v>
      </c>
      <c r="B30" s="25">
        <v>1159.622693</v>
      </c>
      <c r="C30" s="130"/>
      <c r="D30" s="130"/>
    </row>
    <row r="31" spans="1:21" x14ac:dyDescent="0.2">
      <c r="A31" s="10" t="s">
        <v>106</v>
      </c>
      <c r="B31" s="25">
        <v>1564.4715030000002</v>
      </c>
      <c r="C31" s="130"/>
      <c r="D31" s="130"/>
    </row>
    <row r="32" spans="1:21" x14ac:dyDescent="0.2">
      <c r="A32" s="10" t="s">
        <v>107</v>
      </c>
      <c r="B32" s="25">
        <v>1479.0956450000001</v>
      </c>
      <c r="C32" s="130"/>
      <c r="D32" s="130"/>
    </row>
    <row r="33" spans="1:4" x14ac:dyDescent="0.2">
      <c r="A33" s="10" t="s">
        <v>108</v>
      </c>
      <c r="B33" s="25">
        <v>6565.7253329999994</v>
      </c>
      <c r="C33" s="130"/>
      <c r="D33" s="130"/>
    </row>
    <row r="34" spans="1:4" x14ac:dyDescent="0.2">
      <c r="A34" s="10" t="s">
        <v>109</v>
      </c>
      <c r="B34" s="25">
        <v>3963.815192</v>
      </c>
      <c r="C34" s="130"/>
      <c r="D34" s="130"/>
    </row>
    <row r="35" spans="1:4" x14ac:dyDescent="0.2">
      <c r="A35" s="10" t="s">
        <v>110</v>
      </c>
      <c r="B35" s="25">
        <v>1289.1768728909321</v>
      </c>
      <c r="C35" s="130"/>
      <c r="D35" s="130"/>
    </row>
  </sheetData>
  <sortState ref="A7:N20">
    <sortCondition ref="A7"/>
  </sortState>
  <mergeCells count="11">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dimension ref="A1:T46"/>
  <sheetViews>
    <sheetView showGridLines="0" view="pageBreakPreview" zoomScaleNormal="70" zoomScaleSheetLayoutView="100" workbookViewId="0">
      <selection activeCell="C10" sqref="C10"/>
    </sheetView>
  </sheetViews>
  <sheetFormatPr defaultColWidth="9.140625" defaultRowHeight="12.75" x14ac:dyDescent="0.2"/>
  <cols>
    <col min="1" max="1" width="30.85546875" style="2" customWidth="1"/>
    <col min="2" max="15" width="7.42578125" style="2" customWidth="1"/>
    <col min="16" max="16" width="9.140625" style="2" customWidth="1"/>
    <col min="17" max="16384" width="9.140625" style="2"/>
  </cols>
  <sheetData>
    <row r="1" spans="1:20" s="66" customFormat="1" ht="18" x14ac:dyDescent="0.25">
      <c r="A1" s="236" t="s">
        <v>314</v>
      </c>
      <c r="B1" s="23"/>
      <c r="C1" s="23"/>
      <c r="D1" s="23"/>
      <c r="E1" s="23"/>
      <c r="G1" s="23"/>
      <c r="H1" s="23"/>
      <c r="I1" s="23"/>
      <c r="J1" s="23"/>
      <c r="K1" s="23"/>
      <c r="L1" s="23"/>
      <c r="M1" s="23"/>
      <c r="N1" s="23"/>
      <c r="P1" s="240" t="str">
        <f>'3'!N1</f>
        <v>I. čtvrtletí 2023</v>
      </c>
    </row>
    <row r="2" spans="1:20" s="7" customFormat="1" ht="6" customHeight="1" x14ac:dyDescent="0.2">
      <c r="B2" s="115"/>
      <c r="C2" s="115"/>
      <c r="D2" s="115"/>
      <c r="E2" s="115"/>
      <c r="F2" s="115"/>
      <c r="G2" s="115"/>
      <c r="H2" s="115"/>
      <c r="I2" s="115"/>
      <c r="J2" s="115"/>
      <c r="K2" s="115"/>
      <c r="L2" s="115"/>
      <c r="M2" s="115"/>
      <c r="N2" s="115"/>
      <c r="O2" s="115"/>
    </row>
    <row r="3" spans="1:20" s="7" customFormat="1" ht="12" customHeight="1" x14ac:dyDescent="0.2">
      <c r="A3" s="342">
        <v>2023</v>
      </c>
      <c r="B3" s="199" t="s">
        <v>85</v>
      </c>
      <c r="C3" s="199" t="s">
        <v>76</v>
      </c>
      <c r="D3" s="199" t="s">
        <v>77</v>
      </c>
      <c r="E3" s="199" t="s">
        <v>78</v>
      </c>
      <c r="F3" s="199" t="s">
        <v>88</v>
      </c>
      <c r="G3" s="199" t="s">
        <v>79</v>
      </c>
      <c r="H3" s="199" t="s">
        <v>80</v>
      </c>
      <c r="I3" s="199" t="s">
        <v>81</v>
      </c>
      <c r="J3" s="199" t="s">
        <v>82</v>
      </c>
      <c r="K3" s="199" t="s">
        <v>83</v>
      </c>
      <c r="L3" s="199" t="s">
        <v>84</v>
      </c>
      <c r="M3" s="199" t="s">
        <v>86</v>
      </c>
      <c r="N3" s="199" t="s">
        <v>87</v>
      </c>
      <c r="O3" s="199" t="s">
        <v>89</v>
      </c>
      <c r="P3" s="199" t="s">
        <v>7</v>
      </c>
    </row>
    <row r="4" spans="1:20" s="110" customFormat="1" ht="12" customHeight="1" x14ac:dyDescent="0.2">
      <c r="A4" s="169" t="s">
        <v>116</v>
      </c>
      <c r="B4" s="275">
        <f>SUM(B5:B20)</f>
        <v>1251.0049560000002</v>
      </c>
      <c r="C4" s="275">
        <f>SUM(C5:C20)</f>
        <v>1650.97092</v>
      </c>
      <c r="D4" s="275">
        <f t="shared" ref="D4:P4" si="0">SUM(D5:D20)</f>
        <v>1869.8640919999998</v>
      </c>
      <c r="E4" s="275">
        <f t="shared" si="0"/>
        <v>1268.651672</v>
      </c>
      <c r="F4" s="275">
        <f>SUM(F5:F20)</f>
        <v>557.65025600000013</v>
      </c>
      <c r="G4" s="275">
        <f t="shared" si="0"/>
        <v>996.89223199999992</v>
      </c>
      <c r="H4" s="275">
        <f t="shared" si="0"/>
        <v>725.78190838535147</v>
      </c>
      <c r="I4" s="275">
        <f t="shared" si="0"/>
        <v>5084.7721489999994</v>
      </c>
      <c r="J4" s="275">
        <f t="shared" si="0"/>
        <v>1159.622693</v>
      </c>
      <c r="K4" s="275">
        <f t="shared" si="0"/>
        <v>1564.471503</v>
      </c>
      <c r="L4" s="275">
        <f t="shared" si="0"/>
        <v>1479.0956450000003</v>
      </c>
      <c r="M4" s="275">
        <f t="shared" si="0"/>
        <v>6565.7253330000021</v>
      </c>
      <c r="N4" s="275">
        <f t="shared" si="0"/>
        <v>3963.8151919999982</v>
      </c>
      <c r="O4" s="275">
        <f t="shared" si="0"/>
        <v>1289.1768728909321</v>
      </c>
      <c r="P4" s="194">
        <f t="shared" si="0"/>
        <v>29427.495424276283</v>
      </c>
    </row>
    <row r="5" spans="1:20" s="7" customFormat="1" ht="12" customHeight="1" x14ac:dyDescent="0.2">
      <c r="A5" s="168" t="s">
        <v>40</v>
      </c>
      <c r="B5" s="198">
        <v>0</v>
      </c>
      <c r="C5" s="198">
        <v>564.05575699999997</v>
      </c>
      <c r="D5" s="198">
        <v>139.02387999999999</v>
      </c>
      <c r="E5" s="198">
        <v>104.742689</v>
      </c>
      <c r="F5" s="198">
        <v>208.52638999999999</v>
      </c>
      <c r="G5" s="198">
        <v>201.42947099999998</v>
      </c>
      <c r="H5" s="198">
        <v>0.69922899999999999</v>
      </c>
      <c r="I5" s="198">
        <v>176.24162100000001</v>
      </c>
      <c r="J5" s="198">
        <v>35.558047000000002</v>
      </c>
      <c r="K5" s="198">
        <v>19.045677000000001</v>
      </c>
      <c r="L5" s="198">
        <v>206.81912</v>
      </c>
      <c r="M5" s="198">
        <v>426.73631500000005</v>
      </c>
      <c r="N5" s="198">
        <v>456.23674399999993</v>
      </c>
      <c r="O5" s="198">
        <v>132.61504300000001</v>
      </c>
      <c r="P5" s="191">
        <f>SUM(B5:O5)</f>
        <v>2671.7299830000002</v>
      </c>
      <c r="T5" s="8"/>
    </row>
    <row r="6" spans="1:20" s="7" customFormat="1" ht="12" customHeight="1" x14ac:dyDescent="0.2">
      <c r="A6" s="168" t="s">
        <v>39</v>
      </c>
      <c r="B6" s="198">
        <v>22.308</v>
      </c>
      <c r="C6" s="198">
        <v>30.927568000000004</v>
      </c>
      <c r="D6" s="198">
        <v>25.536478000000002</v>
      </c>
      <c r="E6" s="198">
        <v>2.15</v>
      </c>
      <c r="F6" s="198">
        <v>17.457142999999999</v>
      </c>
      <c r="G6" s="198">
        <v>11.811999999999999</v>
      </c>
      <c r="H6" s="198">
        <v>2.9984899999999999</v>
      </c>
      <c r="I6" s="198">
        <v>0.31716500000000003</v>
      </c>
      <c r="J6" s="198">
        <v>8.5102960000000003</v>
      </c>
      <c r="K6" s="198">
        <v>16.750474999999994</v>
      </c>
      <c r="L6" s="198">
        <v>22.745900000000002</v>
      </c>
      <c r="M6" s="198">
        <v>12.045941000000001</v>
      </c>
      <c r="N6" s="198">
        <v>6.2610829999999993</v>
      </c>
      <c r="O6" s="198">
        <v>3.04738</v>
      </c>
      <c r="P6" s="191">
        <f t="shared" ref="P6:P20" si="1">SUM(B6:O6)</f>
        <v>182.867919</v>
      </c>
      <c r="T6" s="8"/>
    </row>
    <row r="7" spans="1:20" s="7" customFormat="1" ht="12" customHeight="1" x14ac:dyDescent="0.2">
      <c r="A7" s="168" t="s">
        <v>38</v>
      </c>
      <c r="B7" s="198">
        <v>0</v>
      </c>
      <c r="C7" s="198">
        <v>0</v>
      </c>
      <c r="D7" s="198">
        <v>0.47355000000000003</v>
      </c>
      <c r="E7" s="198">
        <v>0</v>
      </c>
      <c r="F7" s="198">
        <v>0</v>
      </c>
      <c r="G7" s="198">
        <v>6.7126400000000004</v>
      </c>
      <c r="H7" s="198">
        <v>0</v>
      </c>
      <c r="I7" s="198">
        <v>3045.8385469999994</v>
      </c>
      <c r="J7" s="198">
        <v>0</v>
      </c>
      <c r="K7" s="198">
        <v>0</v>
      </c>
      <c r="L7" s="198">
        <v>0</v>
      </c>
      <c r="M7" s="198">
        <v>0</v>
      </c>
      <c r="N7" s="198">
        <v>1.1633199999999999</v>
      </c>
      <c r="O7" s="198">
        <v>0.995</v>
      </c>
      <c r="P7" s="191">
        <f t="shared" si="1"/>
        <v>3055.1830569999993</v>
      </c>
      <c r="T7" s="8"/>
    </row>
    <row r="8" spans="1:20" s="7" customFormat="1" ht="12" customHeight="1" x14ac:dyDescent="0.2">
      <c r="A8" s="168" t="s">
        <v>60</v>
      </c>
      <c r="B8" s="276">
        <v>0</v>
      </c>
      <c r="C8" s="276">
        <v>0</v>
      </c>
      <c r="D8" s="276">
        <v>1.143</v>
      </c>
      <c r="E8" s="276">
        <v>0</v>
      </c>
      <c r="F8" s="276">
        <v>0</v>
      </c>
      <c r="G8" s="276">
        <v>0</v>
      </c>
      <c r="H8" s="276">
        <v>0</v>
      </c>
      <c r="I8" s="276">
        <v>0</v>
      </c>
      <c r="J8" s="276">
        <v>0</v>
      </c>
      <c r="K8" s="276">
        <v>10.032999999999999</v>
      </c>
      <c r="L8" s="276">
        <v>0.60392899999999994</v>
      </c>
      <c r="M8" s="276">
        <v>9.7618399999999994</v>
      </c>
      <c r="N8" s="276">
        <v>0.28814000000000001</v>
      </c>
      <c r="O8" s="198">
        <v>0</v>
      </c>
      <c r="P8" s="191">
        <f t="shared" si="1"/>
        <v>21.829908999999997</v>
      </c>
      <c r="T8" s="8"/>
    </row>
    <row r="9" spans="1:20" s="7" customFormat="1" ht="12" customHeight="1" x14ac:dyDescent="0.2">
      <c r="A9" s="168" t="s">
        <v>61</v>
      </c>
      <c r="B9" s="276">
        <v>0.59599999999999997</v>
      </c>
      <c r="C9" s="276">
        <v>0</v>
      </c>
      <c r="D9" s="276">
        <v>0.14399999999999999</v>
      </c>
      <c r="E9" s="276">
        <v>1.2162800000000002</v>
      </c>
      <c r="F9" s="276">
        <v>0</v>
      </c>
      <c r="G9" s="276">
        <v>0</v>
      </c>
      <c r="H9" s="276">
        <v>0</v>
      </c>
      <c r="I9" s="276">
        <v>0</v>
      </c>
      <c r="J9" s="276">
        <v>0</v>
      </c>
      <c r="K9" s="276">
        <v>0</v>
      </c>
      <c r="L9" s="276">
        <v>0</v>
      </c>
      <c r="M9" s="276">
        <v>0</v>
      </c>
      <c r="N9" s="276">
        <v>0.26500000000000001</v>
      </c>
      <c r="O9" s="198">
        <v>1.2228999999999999E-2</v>
      </c>
      <c r="P9" s="191">
        <f t="shared" si="1"/>
        <v>2.2335090000000002</v>
      </c>
      <c r="T9" s="8"/>
    </row>
    <row r="10" spans="1:20" s="7" customFormat="1" ht="12" customHeight="1" x14ac:dyDescent="0.2">
      <c r="A10" s="168" t="s">
        <v>62</v>
      </c>
      <c r="B10" s="276">
        <v>0</v>
      </c>
      <c r="C10" s="276">
        <v>0</v>
      </c>
      <c r="D10" s="276">
        <v>6.0000000000000001E-3</v>
      </c>
      <c r="E10" s="276">
        <v>1.874E-2</v>
      </c>
      <c r="F10" s="276">
        <v>2.06E-2</v>
      </c>
      <c r="G10" s="276">
        <v>0</v>
      </c>
      <c r="H10" s="276">
        <v>0</v>
      </c>
      <c r="I10" s="276">
        <v>0</v>
      </c>
      <c r="J10" s="276">
        <v>0</v>
      </c>
      <c r="K10" s="276">
        <v>0</v>
      </c>
      <c r="L10" s="276">
        <v>0</v>
      </c>
      <c r="M10" s="276">
        <v>0</v>
      </c>
      <c r="N10" s="276">
        <v>1.0999999999999999E-2</v>
      </c>
      <c r="O10" s="198">
        <v>0</v>
      </c>
      <c r="P10" s="191">
        <f t="shared" si="1"/>
        <v>5.6340000000000001E-2</v>
      </c>
      <c r="T10" s="8"/>
    </row>
    <row r="11" spans="1:20" s="7" customFormat="1" ht="12" customHeight="1" x14ac:dyDescent="0.2">
      <c r="A11" s="168" t="s">
        <v>37</v>
      </c>
      <c r="B11" s="276">
        <v>0</v>
      </c>
      <c r="C11" s="276">
        <v>714.09297700000013</v>
      </c>
      <c r="D11" s="276">
        <v>44.893329999999999</v>
      </c>
      <c r="E11" s="276">
        <v>904.22333199999991</v>
      </c>
      <c r="F11" s="276">
        <v>100.357263</v>
      </c>
      <c r="G11" s="276">
        <v>417.05338999999998</v>
      </c>
      <c r="H11" s="276">
        <v>30.035298999999998</v>
      </c>
      <c r="I11" s="276">
        <v>204.23196499999997</v>
      </c>
      <c r="J11" s="276">
        <v>484.50911100000002</v>
      </c>
      <c r="K11" s="276">
        <v>1351.3046729999999</v>
      </c>
      <c r="L11" s="276">
        <v>924.61907700000006</v>
      </c>
      <c r="M11" s="276">
        <v>4387.6297520000016</v>
      </c>
      <c r="N11" s="276">
        <v>3080.9110459999988</v>
      </c>
      <c r="O11" s="198">
        <v>793.10330099999999</v>
      </c>
      <c r="P11" s="191">
        <f t="shared" si="1"/>
        <v>13436.964516</v>
      </c>
      <c r="T11" s="8"/>
    </row>
    <row r="12" spans="1:20" s="7" customFormat="1" ht="12" customHeight="1" x14ac:dyDescent="0.2">
      <c r="A12" s="168" t="s">
        <v>72</v>
      </c>
      <c r="B12" s="276">
        <v>0</v>
      </c>
      <c r="C12" s="276">
        <v>73.662440000000004</v>
      </c>
      <c r="D12" s="276">
        <v>0</v>
      </c>
      <c r="E12" s="276">
        <v>0</v>
      </c>
      <c r="F12" s="276">
        <v>16.335750000000001</v>
      </c>
      <c r="G12" s="276">
        <v>0</v>
      </c>
      <c r="H12" s="276">
        <v>0</v>
      </c>
      <c r="I12" s="276">
        <v>0</v>
      </c>
      <c r="J12" s="276">
        <v>0</v>
      </c>
      <c r="K12" s="276">
        <v>0</v>
      </c>
      <c r="L12" s="276">
        <v>0</v>
      </c>
      <c r="M12" s="276">
        <v>0</v>
      </c>
      <c r="N12" s="276">
        <v>0</v>
      </c>
      <c r="O12" s="198">
        <v>0</v>
      </c>
      <c r="P12" s="191">
        <f t="shared" si="1"/>
        <v>89.998190000000008</v>
      </c>
      <c r="T12" s="8"/>
    </row>
    <row r="13" spans="1:20" s="7" customFormat="1" ht="12" customHeight="1" x14ac:dyDescent="0.2">
      <c r="A13" s="168" t="s">
        <v>36</v>
      </c>
      <c r="B13" s="276">
        <v>0</v>
      </c>
      <c r="C13" s="276">
        <v>0</v>
      </c>
      <c r="D13" s="276">
        <v>0</v>
      </c>
      <c r="E13" s="276">
        <v>0</v>
      </c>
      <c r="F13" s="276">
        <v>0</v>
      </c>
      <c r="G13" s="276">
        <v>0</v>
      </c>
      <c r="H13" s="276">
        <v>0</v>
      </c>
      <c r="I13" s="276">
        <v>0</v>
      </c>
      <c r="J13" s="276">
        <v>0</v>
      </c>
      <c r="K13" s="276">
        <v>0</v>
      </c>
      <c r="L13" s="276">
        <v>0</v>
      </c>
      <c r="M13" s="276">
        <v>0</v>
      </c>
      <c r="N13" s="276">
        <v>0</v>
      </c>
      <c r="O13" s="198">
        <v>0</v>
      </c>
      <c r="P13" s="191">
        <f t="shared" si="1"/>
        <v>0</v>
      </c>
      <c r="T13" s="8"/>
    </row>
    <row r="14" spans="1:20" s="7" customFormat="1" ht="12" customHeight="1" x14ac:dyDescent="0.2">
      <c r="A14" s="168" t="s">
        <v>35</v>
      </c>
      <c r="B14" s="276">
        <v>0</v>
      </c>
      <c r="C14" s="276">
        <v>0</v>
      </c>
      <c r="D14" s="276">
        <v>27.47739</v>
      </c>
      <c r="E14" s="276">
        <v>0</v>
      </c>
      <c r="F14" s="276">
        <v>4.8525260000000001</v>
      </c>
      <c r="G14" s="276">
        <v>0</v>
      </c>
      <c r="H14" s="276">
        <v>1.0670999999999999</v>
      </c>
      <c r="I14" s="276">
        <v>170.08998</v>
      </c>
      <c r="J14" s="276">
        <v>0</v>
      </c>
      <c r="K14" s="276">
        <v>8.5839999999999996</v>
      </c>
      <c r="L14" s="276">
        <v>0</v>
      </c>
      <c r="M14" s="276">
        <v>3.2191769999999997</v>
      </c>
      <c r="N14" s="276">
        <v>1.5369999999999999</v>
      </c>
      <c r="O14" s="198">
        <v>5.5869999999999997</v>
      </c>
      <c r="P14" s="191">
        <f t="shared" si="1"/>
        <v>222.41417299999998</v>
      </c>
      <c r="T14" s="8"/>
    </row>
    <row r="15" spans="1:20" s="7" customFormat="1" ht="12" customHeight="1" x14ac:dyDescent="0.2">
      <c r="A15" s="168" t="s">
        <v>34</v>
      </c>
      <c r="B15" s="276">
        <v>0</v>
      </c>
      <c r="C15" s="276">
        <v>0</v>
      </c>
      <c r="D15" s="276">
        <v>0</v>
      </c>
      <c r="E15" s="276">
        <v>0</v>
      </c>
      <c r="F15" s="276">
        <v>0</v>
      </c>
      <c r="G15" s="276">
        <v>0</v>
      </c>
      <c r="H15" s="276">
        <v>0</v>
      </c>
      <c r="I15" s="276">
        <v>0</v>
      </c>
      <c r="J15" s="276">
        <v>0</v>
      </c>
      <c r="K15" s="276">
        <v>0</v>
      </c>
      <c r="L15" s="276">
        <v>0</v>
      </c>
      <c r="M15" s="276">
        <v>4.5298980000000002</v>
      </c>
      <c r="N15" s="276">
        <v>0</v>
      </c>
      <c r="O15" s="198">
        <v>27.577999999999999</v>
      </c>
      <c r="P15" s="191">
        <f t="shared" si="1"/>
        <v>32.107897999999999</v>
      </c>
      <c r="T15" s="8"/>
    </row>
    <row r="16" spans="1:20" s="7" customFormat="1" ht="12" customHeight="1" x14ac:dyDescent="0.2">
      <c r="A16" s="168" t="s">
        <v>33</v>
      </c>
      <c r="B16" s="276">
        <v>192.60599999999999</v>
      </c>
      <c r="C16" s="276">
        <v>0</v>
      </c>
      <c r="D16" s="276">
        <v>293.73</v>
      </c>
      <c r="E16" s="276">
        <v>0</v>
      </c>
      <c r="F16" s="276">
        <v>0</v>
      </c>
      <c r="G16" s="276">
        <v>0</v>
      </c>
      <c r="H16" s="276">
        <v>183.15100000000001</v>
      </c>
      <c r="I16" s="276">
        <v>20.646999999999998</v>
      </c>
      <c r="J16" s="276">
        <v>43.347782000000002</v>
      </c>
      <c r="K16" s="276">
        <v>0</v>
      </c>
      <c r="L16" s="276">
        <v>107.848921</v>
      </c>
      <c r="M16" s="276">
        <v>13.832787939202644</v>
      </c>
      <c r="N16" s="276">
        <v>2.0975699999999997</v>
      </c>
      <c r="O16" s="198">
        <v>8.0948999999999991</v>
      </c>
      <c r="P16" s="191">
        <f t="shared" si="1"/>
        <v>865.35596093920287</v>
      </c>
      <c r="T16" s="8"/>
    </row>
    <row r="17" spans="1:20" s="7" customFormat="1" ht="12" customHeight="1" x14ac:dyDescent="0.2">
      <c r="A17" s="168" t="s">
        <v>32</v>
      </c>
      <c r="B17" s="276">
        <v>0</v>
      </c>
      <c r="C17" s="276">
        <v>0.21834499999999998</v>
      </c>
      <c r="D17" s="276">
        <v>0</v>
      </c>
      <c r="E17" s="276">
        <v>0</v>
      </c>
      <c r="F17" s="276">
        <v>0</v>
      </c>
      <c r="G17" s="276">
        <v>0</v>
      </c>
      <c r="H17" s="276">
        <v>0</v>
      </c>
      <c r="I17" s="276">
        <v>665.72576599999991</v>
      </c>
      <c r="J17" s="276">
        <v>0</v>
      </c>
      <c r="K17" s="276">
        <v>0</v>
      </c>
      <c r="L17" s="276">
        <v>0.23799999999999999</v>
      </c>
      <c r="M17" s="276">
        <v>180.55829500000002</v>
      </c>
      <c r="N17" s="276">
        <v>0</v>
      </c>
      <c r="O17" s="198">
        <v>33.448999999999998</v>
      </c>
      <c r="P17" s="191">
        <f t="shared" si="1"/>
        <v>880.18940599999996</v>
      </c>
      <c r="T17" s="8"/>
    </row>
    <row r="18" spans="1:20" s="7" customFormat="1" ht="12" customHeight="1" x14ac:dyDescent="0.2">
      <c r="A18" s="168" t="s">
        <v>3</v>
      </c>
      <c r="B18" s="276">
        <v>0</v>
      </c>
      <c r="C18" s="276">
        <v>0</v>
      </c>
      <c r="D18" s="276">
        <v>0</v>
      </c>
      <c r="E18" s="276">
        <v>0</v>
      </c>
      <c r="F18" s="276">
        <v>0</v>
      </c>
      <c r="G18" s="276">
        <v>0</v>
      </c>
      <c r="H18" s="276">
        <v>0</v>
      </c>
      <c r="I18" s="276">
        <v>0</v>
      </c>
      <c r="J18" s="276">
        <v>0</v>
      </c>
      <c r="K18" s="276">
        <v>0</v>
      </c>
      <c r="L18" s="276">
        <v>0</v>
      </c>
      <c r="M18" s="276">
        <v>0</v>
      </c>
      <c r="N18" s="276">
        <v>0</v>
      </c>
      <c r="O18" s="198">
        <v>0</v>
      </c>
      <c r="P18" s="191">
        <f t="shared" si="1"/>
        <v>0</v>
      </c>
      <c r="T18" s="8"/>
    </row>
    <row r="19" spans="1:20" s="7" customFormat="1" ht="12" customHeight="1" x14ac:dyDescent="0.2">
      <c r="A19" s="168" t="s">
        <v>31</v>
      </c>
      <c r="B19" s="276">
        <v>0</v>
      </c>
      <c r="C19" s="276">
        <v>20.673128000000005</v>
      </c>
      <c r="D19" s="276">
        <v>4.8348000000000002E-2</v>
      </c>
      <c r="E19" s="276">
        <v>45.955130000000004</v>
      </c>
      <c r="F19" s="276">
        <v>2.41683</v>
      </c>
      <c r="G19" s="276">
        <v>0.84299999999999997</v>
      </c>
      <c r="H19" s="276">
        <v>92.357439999999997</v>
      </c>
      <c r="I19" s="276">
        <v>7.2876520000000005</v>
      </c>
      <c r="J19" s="276">
        <v>32.530387000000005</v>
      </c>
      <c r="K19" s="276">
        <v>4.4872000000000002E-2</v>
      </c>
      <c r="L19" s="276">
        <v>0.117079</v>
      </c>
      <c r="M19" s="276">
        <v>9.7022729999999999</v>
      </c>
      <c r="N19" s="276">
        <v>4.9718370000000016</v>
      </c>
      <c r="O19" s="198">
        <v>7.0990000000000011E-2</v>
      </c>
      <c r="P19" s="191">
        <f t="shared" si="1"/>
        <v>217.01896599999998</v>
      </c>
      <c r="T19" s="8"/>
    </row>
    <row r="20" spans="1:20" s="7" customFormat="1" ht="12" customHeight="1" x14ac:dyDescent="0.2">
      <c r="A20" s="168" t="s">
        <v>30</v>
      </c>
      <c r="B20" s="276">
        <v>1035.4949560000002</v>
      </c>
      <c r="C20" s="276">
        <v>247.34070500000001</v>
      </c>
      <c r="D20" s="276">
        <v>1337.3881159999996</v>
      </c>
      <c r="E20" s="276">
        <v>210.34550100000001</v>
      </c>
      <c r="F20" s="276">
        <v>207.68375400000005</v>
      </c>
      <c r="G20" s="276">
        <v>359.04173100000003</v>
      </c>
      <c r="H20" s="276">
        <v>415.47335038535152</v>
      </c>
      <c r="I20" s="276">
        <v>794.39245300000005</v>
      </c>
      <c r="J20" s="276">
        <v>555.16706999999997</v>
      </c>
      <c r="K20" s="276">
        <v>158.70880600000001</v>
      </c>
      <c r="L20" s="276">
        <v>216.10361899999998</v>
      </c>
      <c r="M20" s="276">
        <v>1517.7090540607974</v>
      </c>
      <c r="N20" s="276">
        <v>410.07245199999994</v>
      </c>
      <c r="O20" s="198">
        <v>284.62402989093204</v>
      </c>
      <c r="P20" s="191">
        <f t="shared" si="1"/>
        <v>7749.5455973370808</v>
      </c>
      <c r="T20" s="8"/>
    </row>
    <row r="21" spans="1:20" s="4" customFormat="1" ht="11.25" x14ac:dyDescent="0.2">
      <c r="A21" s="201"/>
      <c r="P21" s="3"/>
    </row>
    <row r="22" spans="1:20" s="7" customFormat="1" x14ac:dyDescent="0.2">
      <c r="A22" s="67"/>
      <c r="B22" s="68"/>
      <c r="C22" s="68"/>
      <c r="D22" s="68"/>
      <c r="E22" s="68"/>
      <c r="F22" s="68"/>
      <c r="G22" s="68"/>
      <c r="H22" s="68"/>
      <c r="I22" s="68"/>
      <c r="J22" s="68"/>
      <c r="K22" s="68"/>
      <c r="L22" s="68"/>
      <c r="M22" s="68"/>
      <c r="N22" s="68"/>
      <c r="O22" s="68"/>
      <c r="P22" s="67"/>
    </row>
    <row r="23" spans="1:20" s="7" customFormat="1" x14ac:dyDescent="0.2">
      <c r="A23" s="67"/>
      <c r="B23" s="68"/>
      <c r="C23" s="68"/>
      <c r="D23" s="68"/>
      <c r="E23" s="68"/>
      <c r="F23" s="68"/>
      <c r="G23" s="68"/>
      <c r="H23" s="68"/>
      <c r="I23" s="68"/>
      <c r="J23" s="68"/>
      <c r="K23" s="68"/>
      <c r="L23" s="68"/>
      <c r="M23" s="68"/>
      <c r="N23" s="68"/>
      <c r="O23" s="68"/>
      <c r="P23" s="68"/>
    </row>
    <row r="24" spans="1:20" s="7" customFormat="1" x14ac:dyDescent="0.2">
      <c r="A24" s="67"/>
      <c r="B24" s="68"/>
      <c r="C24" s="68"/>
      <c r="D24" s="68"/>
      <c r="E24" s="68"/>
      <c r="F24" s="68"/>
      <c r="G24" s="68"/>
      <c r="H24" s="68"/>
      <c r="I24" s="68"/>
      <c r="J24" s="68"/>
      <c r="K24" s="68"/>
      <c r="L24" s="68"/>
      <c r="M24" s="68"/>
      <c r="N24" s="68"/>
      <c r="O24" s="68"/>
      <c r="P24" s="68"/>
      <c r="Q24" s="69"/>
    </row>
    <row r="25" spans="1:20" s="7" customFormat="1" x14ac:dyDescent="0.2">
      <c r="A25" s="67"/>
      <c r="B25" s="68"/>
      <c r="C25" s="68"/>
      <c r="D25" s="68"/>
      <c r="E25" s="68"/>
      <c r="F25" s="68"/>
      <c r="G25" s="68"/>
      <c r="H25" s="68"/>
      <c r="I25" s="68"/>
      <c r="J25" s="68"/>
      <c r="K25" s="68"/>
      <c r="L25" s="68"/>
      <c r="M25" s="68"/>
      <c r="N25" s="68"/>
      <c r="O25" s="68"/>
      <c r="P25" s="68"/>
      <c r="Q25" s="69"/>
    </row>
    <row r="26" spans="1:20" s="7" customFormat="1" x14ac:dyDescent="0.2">
      <c r="A26" s="67"/>
      <c r="B26" s="68"/>
      <c r="C26" s="68"/>
      <c r="D26" s="68"/>
      <c r="E26" s="68"/>
      <c r="F26" s="68"/>
      <c r="G26" s="68"/>
      <c r="H26" s="68"/>
      <c r="I26" s="68"/>
      <c r="J26" s="68"/>
      <c r="K26" s="68"/>
      <c r="L26" s="68"/>
      <c r="M26" s="68"/>
      <c r="N26" s="68"/>
      <c r="O26" s="68"/>
      <c r="P26" s="68"/>
      <c r="S26" s="8"/>
    </row>
    <row r="27" spans="1:20" s="7" customFormat="1" x14ac:dyDescent="0.2">
      <c r="A27" s="67"/>
      <c r="B27" s="68"/>
      <c r="C27" s="68"/>
      <c r="D27" s="68"/>
      <c r="E27" s="68"/>
      <c r="F27" s="68"/>
      <c r="G27" s="68"/>
      <c r="H27" s="68"/>
      <c r="I27" s="68"/>
      <c r="J27" s="68"/>
      <c r="K27" s="68"/>
      <c r="L27" s="68"/>
      <c r="M27" s="68"/>
      <c r="N27" s="68"/>
      <c r="O27" s="68"/>
      <c r="P27" s="68"/>
    </row>
    <row r="28" spans="1:20" s="7" customFormat="1" x14ac:dyDescent="0.2">
      <c r="A28" s="67"/>
      <c r="B28" s="68"/>
      <c r="C28" s="68"/>
      <c r="D28" s="68"/>
      <c r="E28" s="68"/>
      <c r="F28" s="68"/>
      <c r="G28" s="68"/>
      <c r="H28" s="68"/>
      <c r="I28" s="68"/>
      <c r="J28" s="68"/>
      <c r="K28" s="68"/>
      <c r="L28" s="68"/>
      <c r="M28" s="68"/>
      <c r="N28" s="68"/>
      <c r="O28" s="68"/>
      <c r="P28" s="68"/>
    </row>
    <row r="29" spans="1:20" s="7" customFormat="1" x14ac:dyDescent="0.2">
      <c r="A29" s="67"/>
      <c r="B29" s="68"/>
      <c r="C29" s="68"/>
      <c r="D29" s="68"/>
      <c r="E29" s="68"/>
      <c r="F29" s="68"/>
      <c r="G29" s="68"/>
      <c r="H29" s="68"/>
      <c r="I29" s="68"/>
      <c r="J29" s="68"/>
      <c r="K29" s="68"/>
      <c r="L29" s="68"/>
      <c r="M29" s="68"/>
      <c r="N29" s="68"/>
      <c r="O29" s="68"/>
      <c r="P29" s="68"/>
    </row>
    <row r="30" spans="1:20" s="7" customFormat="1" x14ac:dyDescent="0.2">
      <c r="A30" s="67"/>
      <c r="B30" s="68"/>
      <c r="C30" s="68"/>
      <c r="D30" s="68"/>
      <c r="E30" s="68"/>
      <c r="F30" s="68"/>
      <c r="G30" s="68"/>
      <c r="H30" s="68"/>
      <c r="I30" s="68"/>
      <c r="J30" s="68"/>
      <c r="K30" s="68"/>
      <c r="L30" s="68"/>
      <c r="M30" s="68"/>
      <c r="N30" s="68"/>
      <c r="O30" s="68"/>
      <c r="P30" s="68"/>
    </row>
    <row r="31" spans="1:20" s="7" customFormat="1" x14ac:dyDescent="0.2">
      <c r="A31" s="67"/>
      <c r="B31" s="68"/>
      <c r="C31" s="68"/>
      <c r="D31" s="68"/>
      <c r="E31" s="68"/>
      <c r="F31" s="68"/>
      <c r="G31" s="68"/>
      <c r="H31" s="68"/>
      <c r="I31" s="68"/>
      <c r="J31" s="68"/>
      <c r="K31" s="68"/>
      <c r="L31" s="68"/>
      <c r="M31" s="68"/>
      <c r="N31" s="68"/>
      <c r="O31" s="68"/>
      <c r="P31" s="68"/>
    </row>
    <row r="32" spans="1:20" s="7" customFormat="1" x14ac:dyDescent="0.2">
      <c r="A32" s="67"/>
      <c r="B32" s="68"/>
      <c r="C32" s="68"/>
      <c r="D32" s="68"/>
      <c r="E32" s="68"/>
      <c r="F32" s="68"/>
      <c r="G32" s="68"/>
      <c r="H32" s="68"/>
      <c r="I32" s="68"/>
      <c r="J32" s="68"/>
      <c r="K32" s="68"/>
      <c r="L32" s="68"/>
      <c r="M32" s="68"/>
      <c r="N32" s="68"/>
      <c r="O32" s="68"/>
      <c r="P32" s="68"/>
    </row>
    <row r="33" spans="1:16" s="7" customFormat="1" x14ac:dyDescent="0.2">
      <c r="A33" s="67"/>
      <c r="B33" s="68"/>
      <c r="C33" s="68"/>
      <c r="D33" s="68"/>
      <c r="E33" s="68"/>
      <c r="F33" s="68"/>
      <c r="G33" s="68"/>
      <c r="H33" s="68"/>
      <c r="I33" s="68"/>
      <c r="J33" s="68"/>
      <c r="K33" s="68"/>
      <c r="L33" s="68"/>
      <c r="M33" s="68"/>
      <c r="N33" s="68"/>
      <c r="O33" s="68"/>
      <c r="P33" s="68"/>
    </row>
    <row r="34" spans="1:16" s="7" customFormat="1" x14ac:dyDescent="0.2">
      <c r="A34" s="67"/>
      <c r="B34" s="68"/>
      <c r="C34" s="68"/>
      <c r="D34" s="68"/>
      <c r="E34" s="68"/>
      <c r="F34" s="68"/>
      <c r="G34" s="68"/>
      <c r="H34" s="68"/>
      <c r="I34" s="68"/>
      <c r="J34" s="68"/>
      <c r="K34" s="68"/>
      <c r="L34" s="68"/>
      <c r="M34" s="68"/>
      <c r="N34" s="68"/>
      <c r="O34" s="68"/>
      <c r="P34" s="68"/>
    </row>
    <row r="35" spans="1:16" s="7" customFormat="1" x14ac:dyDescent="0.2">
      <c r="A35" s="67"/>
      <c r="B35" s="68"/>
      <c r="C35" s="68"/>
      <c r="D35" s="68"/>
      <c r="E35" s="68"/>
      <c r="F35" s="68"/>
      <c r="G35" s="68"/>
      <c r="H35" s="68"/>
      <c r="I35" s="68"/>
      <c r="J35" s="68"/>
      <c r="K35" s="68"/>
      <c r="L35" s="68"/>
      <c r="M35" s="68"/>
      <c r="N35" s="68"/>
      <c r="O35" s="68"/>
      <c r="P35" s="68"/>
    </row>
    <row r="36" spans="1:16" s="7" customFormat="1" x14ac:dyDescent="0.2">
      <c r="A36" s="67"/>
      <c r="B36" s="68"/>
      <c r="C36" s="68"/>
      <c r="D36" s="68"/>
      <c r="E36" s="68"/>
      <c r="F36" s="68"/>
      <c r="G36" s="68"/>
      <c r="H36" s="68"/>
      <c r="I36" s="68"/>
      <c r="J36" s="68"/>
      <c r="K36" s="68"/>
      <c r="L36" s="68"/>
      <c r="M36" s="68"/>
      <c r="N36" s="68"/>
      <c r="O36" s="68"/>
      <c r="P36" s="68"/>
    </row>
    <row r="37" spans="1:16" s="7" customFormat="1" x14ac:dyDescent="0.2">
      <c r="A37" s="67"/>
      <c r="B37" s="68"/>
      <c r="C37" s="68"/>
      <c r="D37" s="68"/>
      <c r="E37" s="68"/>
      <c r="F37" s="68"/>
      <c r="G37" s="68"/>
      <c r="H37" s="68"/>
      <c r="I37" s="68"/>
      <c r="J37" s="68"/>
      <c r="K37" s="68"/>
      <c r="L37" s="68"/>
      <c r="M37" s="68"/>
      <c r="N37" s="68"/>
      <c r="O37" s="68"/>
      <c r="P37" s="68"/>
    </row>
    <row r="38" spans="1:16" s="7" customFormat="1" x14ac:dyDescent="0.2">
      <c r="A38" s="67"/>
      <c r="B38" s="68"/>
      <c r="C38" s="68"/>
      <c r="D38" s="68"/>
      <c r="E38" s="68"/>
      <c r="F38" s="68"/>
      <c r="G38" s="68"/>
      <c r="H38" s="68"/>
      <c r="I38" s="68"/>
      <c r="J38" s="68"/>
      <c r="K38" s="68"/>
      <c r="L38" s="68"/>
      <c r="M38" s="68"/>
      <c r="N38" s="68"/>
      <c r="O38" s="68"/>
      <c r="P38" s="68"/>
    </row>
    <row r="39" spans="1:16" s="7" customFormat="1" x14ac:dyDescent="0.2">
      <c r="A39" s="67"/>
      <c r="B39" s="68"/>
      <c r="C39" s="68"/>
      <c r="D39" s="68"/>
      <c r="E39" s="68"/>
      <c r="F39" s="68"/>
      <c r="G39" s="68"/>
      <c r="H39" s="68"/>
      <c r="I39" s="68"/>
      <c r="J39" s="68"/>
      <c r="K39" s="68"/>
      <c r="L39" s="68"/>
      <c r="M39" s="68"/>
      <c r="N39" s="68"/>
      <c r="O39" s="68"/>
      <c r="P39" s="68"/>
    </row>
    <row r="40" spans="1:16" s="7" customFormat="1" x14ac:dyDescent="0.2">
      <c r="A40" s="67"/>
      <c r="B40" s="68"/>
      <c r="C40" s="68"/>
      <c r="D40" s="68"/>
      <c r="E40" s="68"/>
      <c r="F40" s="68"/>
      <c r="G40" s="68"/>
      <c r="H40" s="68"/>
      <c r="I40" s="68"/>
      <c r="J40" s="68"/>
      <c r="K40" s="68"/>
      <c r="L40" s="68"/>
      <c r="M40" s="68"/>
      <c r="N40" s="68"/>
      <c r="O40" s="68"/>
      <c r="P40" s="68"/>
    </row>
    <row r="41" spans="1:16" s="7" customFormat="1" x14ac:dyDescent="0.2">
      <c r="A41" s="67"/>
      <c r="B41" s="68"/>
      <c r="C41" s="68"/>
      <c r="D41" s="68"/>
      <c r="E41" s="68"/>
      <c r="F41" s="68"/>
      <c r="G41" s="68"/>
      <c r="H41" s="68"/>
      <c r="I41" s="68"/>
      <c r="J41" s="68"/>
      <c r="K41" s="68"/>
      <c r="L41" s="68"/>
      <c r="M41" s="68"/>
      <c r="N41" s="68"/>
      <c r="O41" s="68"/>
      <c r="P41" s="68"/>
    </row>
    <row r="42" spans="1:16" s="7" customFormat="1" x14ac:dyDescent="0.2">
      <c r="A42" s="2"/>
      <c r="B42" s="2"/>
      <c r="C42" s="2"/>
      <c r="D42" s="2"/>
      <c r="E42" s="2"/>
      <c r="F42" s="2"/>
      <c r="G42" s="2"/>
      <c r="H42" s="2"/>
      <c r="I42" s="2"/>
      <c r="J42" s="2"/>
      <c r="K42" s="2"/>
      <c r="L42" s="2"/>
      <c r="M42" s="2"/>
      <c r="N42" s="2"/>
      <c r="O42" s="2"/>
      <c r="P42" s="2"/>
    </row>
    <row r="44" spans="1:16" x14ac:dyDescent="0.2">
      <c r="C44" s="70"/>
    </row>
    <row r="45" spans="1:16" x14ac:dyDescent="0.2">
      <c r="C45" s="70"/>
    </row>
    <row r="46" spans="1:16" x14ac:dyDescent="0.2">
      <c r="C46" s="70"/>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9"/>
  <dimension ref="A1:Q67"/>
  <sheetViews>
    <sheetView showGridLines="0" view="pageBreakPreview" zoomScaleNormal="70" zoomScaleSheetLayoutView="100" workbookViewId="0">
      <selection activeCell="N25" sqref="N25"/>
    </sheetView>
  </sheetViews>
  <sheetFormatPr defaultColWidth="9.140625" defaultRowHeight="12" x14ac:dyDescent="0.2"/>
  <cols>
    <col min="1" max="1" width="31.5703125" style="7" customWidth="1"/>
    <col min="2" max="4" width="10.28515625" style="7" bestFit="1" customWidth="1"/>
    <col min="5" max="5" width="10.28515625" style="130" customWidth="1"/>
    <col min="6" max="16384" width="9.140625" style="7"/>
  </cols>
  <sheetData>
    <row r="1" spans="1:11" ht="18" x14ac:dyDescent="0.25">
      <c r="A1" s="236" t="s">
        <v>261</v>
      </c>
      <c r="B1" s="73"/>
      <c r="C1" s="73"/>
      <c r="D1" s="73"/>
      <c r="E1" s="73"/>
    </row>
    <row r="2" spans="1:11" ht="6" customHeight="1" x14ac:dyDescent="0.2"/>
    <row r="3" spans="1:11" ht="12" customHeight="1" x14ac:dyDescent="0.2">
      <c r="A3" s="373">
        <v>2023</v>
      </c>
      <c r="B3" s="374" t="s">
        <v>337</v>
      </c>
      <c r="C3" s="375"/>
      <c r="D3" s="375"/>
      <c r="E3" s="313"/>
    </row>
    <row r="4" spans="1:11" x14ac:dyDescent="0.2">
      <c r="A4" s="373"/>
      <c r="B4" s="288" t="s">
        <v>8</v>
      </c>
      <c r="C4" s="180" t="s">
        <v>9</v>
      </c>
      <c r="D4" s="180" t="s">
        <v>10</v>
      </c>
      <c r="E4" s="314"/>
    </row>
    <row r="5" spans="1:11" s="130" customFormat="1" ht="12.75" customHeight="1" x14ac:dyDescent="0.2">
      <c r="A5" s="385" t="s">
        <v>73</v>
      </c>
      <c r="B5" s="379">
        <f>+B6+C6+D6</f>
        <v>16492147.573000001</v>
      </c>
      <c r="C5" s="375"/>
      <c r="D5" s="375"/>
      <c r="E5" s="314"/>
    </row>
    <row r="6" spans="1:11" x14ac:dyDescent="0.2">
      <c r="A6" s="386"/>
      <c r="B6" s="295">
        <f>SUM(B7:B14)</f>
        <v>5927745.3420000002</v>
      </c>
      <c r="C6" s="292">
        <f t="shared" ref="C6:D6" si="0">SUM(C7:C14)</f>
        <v>5658584.2560000001</v>
      </c>
      <c r="D6" s="292">
        <f t="shared" si="0"/>
        <v>4905817.9749999996</v>
      </c>
      <c r="E6" s="315"/>
    </row>
    <row r="7" spans="1:11" x14ac:dyDescent="0.2">
      <c r="A7" s="171" t="s">
        <v>63</v>
      </c>
      <c r="B7" s="293">
        <v>36116.9</v>
      </c>
      <c r="C7" s="294">
        <v>40032.07</v>
      </c>
      <c r="D7" s="294">
        <v>24006.06</v>
      </c>
      <c r="E7" s="320">
        <f>+SUM(B7:D7)/$B$5</f>
        <v>6.0728919357942246E-3</v>
      </c>
      <c r="F7" s="11"/>
      <c r="K7" s="127"/>
    </row>
    <row r="8" spans="1:11" x14ac:dyDescent="0.2">
      <c r="A8" s="171" t="s">
        <v>64</v>
      </c>
      <c r="B8" s="293">
        <v>1061896.9640000002</v>
      </c>
      <c r="C8" s="294">
        <v>1009654.5830000001</v>
      </c>
      <c r="D8" s="294">
        <v>881202.99</v>
      </c>
      <c r="E8" s="320">
        <f t="shared" ref="E8:E14" si="1">+SUM(B8:D8)/$B$5</f>
        <v>0.17904002640833031</v>
      </c>
      <c r="F8" s="11"/>
      <c r="K8" s="127"/>
    </row>
    <row r="9" spans="1:11" x14ac:dyDescent="0.2">
      <c r="A9" s="171" t="s">
        <v>65</v>
      </c>
      <c r="B9" s="293">
        <v>1587.83</v>
      </c>
      <c r="C9" s="294">
        <v>383.55</v>
      </c>
      <c r="D9" s="294">
        <v>302.11</v>
      </c>
      <c r="E9" s="320">
        <f t="shared" si="1"/>
        <v>1.3785287755501457E-4</v>
      </c>
      <c r="F9" s="11"/>
      <c r="K9" s="127"/>
    </row>
    <row r="10" spans="1:11" x14ac:dyDescent="0.2">
      <c r="A10" s="171" t="s">
        <v>66</v>
      </c>
      <c r="B10" s="293">
        <v>367833.11600000004</v>
      </c>
      <c r="C10" s="294">
        <v>397589.40499999997</v>
      </c>
      <c r="D10" s="294">
        <v>293376.20499999996</v>
      </c>
      <c r="E10" s="320">
        <f t="shared" si="1"/>
        <v>6.4200172919468917E-2</v>
      </c>
      <c r="F10" s="11"/>
      <c r="G10" s="74"/>
      <c r="H10" s="74"/>
      <c r="I10" s="74"/>
      <c r="J10" s="74"/>
      <c r="K10" s="127"/>
    </row>
    <row r="11" spans="1:11" x14ac:dyDescent="0.2">
      <c r="A11" s="168" t="s">
        <v>67</v>
      </c>
      <c r="B11" s="293">
        <v>4460310.5319999997</v>
      </c>
      <c r="C11" s="294">
        <v>4210924.648</v>
      </c>
      <c r="D11" s="294">
        <v>3706930.6099999994</v>
      </c>
      <c r="E11" s="320">
        <f t="shared" si="1"/>
        <v>0.75054905585885145</v>
      </c>
      <c r="F11" s="11"/>
      <c r="G11" s="74"/>
      <c r="H11" s="74"/>
      <c r="I11" s="74"/>
      <c r="J11" s="74"/>
      <c r="K11" s="127"/>
    </row>
    <row r="12" spans="1:11" x14ac:dyDescent="0.2">
      <c r="A12" s="168" t="s">
        <v>68</v>
      </c>
      <c r="B12" s="293">
        <v>0</v>
      </c>
      <c r="C12" s="294">
        <v>0</v>
      </c>
      <c r="D12" s="294">
        <v>0</v>
      </c>
      <c r="E12" s="320">
        <f t="shared" si="1"/>
        <v>0</v>
      </c>
      <c r="F12" s="11"/>
      <c r="G12" s="74"/>
      <c r="H12" s="74"/>
      <c r="I12" s="74"/>
      <c r="J12" s="74"/>
      <c r="K12" s="127"/>
    </row>
    <row r="13" spans="1:11" x14ac:dyDescent="0.2">
      <c r="A13" s="168" t="s">
        <v>69</v>
      </c>
      <c r="B13" s="293">
        <v>0</v>
      </c>
      <c r="C13" s="294">
        <v>0</v>
      </c>
      <c r="D13" s="294">
        <v>0</v>
      </c>
      <c r="E13" s="320">
        <f t="shared" si="1"/>
        <v>0</v>
      </c>
      <c r="F13" s="11"/>
      <c r="G13" s="74"/>
      <c r="H13" s="74"/>
      <c r="I13" s="74"/>
      <c r="J13" s="74"/>
      <c r="K13" s="127"/>
    </row>
    <row r="14" spans="1:11" x14ac:dyDescent="0.2">
      <c r="A14" s="168" t="s">
        <v>70</v>
      </c>
      <c r="B14" s="293">
        <v>0</v>
      </c>
      <c r="C14" s="294">
        <v>0</v>
      </c>
      <c r="D14" s="294">
        <v>0</v>
      </c>
      <c r="E14" s="320">
        <f t="shared" si="1"/>
        <v>0</v>
      </c>
      <c r="F14" s="11"/>
      <c r="G14" s="74"/>
      <c r="H14" s="74"/>
      <c r="I14" s="74"/>
      <c r="J14" s="74"/>
      <c r="K14" s="127"/>
    </row>
    <row r="15" spans="1:11" s="130" customFormat="1" x14ac:dyDescent="0.2">
      <c r="A15" s="318"/>
      <c r="B15" s="319"/>
      <c r="C15" s="319"/>
      <c r="D15" s="319"/>
      <c r="E15" s="320"/>
      <c r="F15" s="11"/>
      <c r="G15" s="74"/>
      <c r="H15" s="74"/>
      <c r="I15" s="74"/>
      <c r="J15" s="74"/>
      <c r="K15" s="127"/>
    </row>
    <row r="16" spans="1:11" s="130" customFormat="1" x14ac:dyDescent="0.2">
      <c r="A16" s="324"/>
      <c r="B16" s="325"/>
      <c r="C16" s="325"/>
      <c r="D16" s="325"/>
      <c r="E16" s="320"/>
      <c r="F16" s="11"/>
      <c r="G16" s="74"/>
      <c r="H16" s="74"/>
      <c r="I16" s="74"/>
      <c r="J16" s="74"/>
      <c r="K16" s="127"/>
    </row>
    <row r="17" spans="1:17" s="130" customFormat="1" x14ac:dyDescent="0.2">
      <c r="A17" s="316"/>
      <c r="B17" s="317"/>
      <c r="C17" s="317"/>
      <c r="D17" s="317"/>
      <c r="E17" s="320"/>
      <c r="F17" s="11"/>
      <c r="G17" s="74"/>
      <c r="H17" s="74"/>
      <c r="I17" s="74"/>
      <c r="J17" s="74"/>
      <c r="K17" s="127"/>
    </row>
    <row r="18" spans="1:17" s="130" customFormat="1" x14ac:dyDescent="0.2">
      <c r="A18" s="373">
        <v>2023</v>
      </c>
      <c r="B18" s="374" t="s">
        <v>337</v>
      </c>
      <c r="C18" s="375"/>
      <c r="D18" s="375"/>
      <c r="E18" s="320"/>
      <c r="F18" s="11"/>
      <c r="G18" s="74"/>
      <c r="H18" s="74"/>
      <c r="I18" s="74"/>
      <c r="J18" s="74"/>
      <c r="K18" s="127"/>
    </row>
    <row r="19" spans="1:17" s="130" customFormat="1" x14ac:dyDescent="0.2">
      <c r="A19" s="373"/>
      <c r="B19" s="288" t="s">
        <v>8</v>
      </c>
      <c r="C19" s="180" t="s">
        <v>9</v>
      </c>
      <c r="D19" s="180" t="s">
        <v>10</v>
      </c>
      <c r="E19" s="321"/>
      <c r="F19" s="11"/>
      <c r="G19" s="74"/>
      <c r="H19" s="74"/>
      <c r="I19" s="74"/>
      <c r="J19" s="74"/>
      <c r="K19" s="127"/>
    </row>
    <row r="20" spans="1:17" s="130" customFormat="1" ht="12.75" customHeight="1" x14ac:dyDescent="0.2">
      <c r="A20" s="385" t="s">
        <v>75</v>
      </c>
      <c r="B20" s="379">
        <f>+B21+C21+D21</f>
        <v>2671729.983</v>
      </c>
      <c r="C20" s="375"/>
      <c r="D20" s="375"/>
      <c r="E20" s="321"/>
      <c r="F20" s="11"/>
      <c r="G20" s="74"/>
      <c r="H20" s="74"/>
      <c r="I20" s="74"/>
      <c r="J20" s="74"/>
      <c r="K20" s="127"/>
    </row>
    <row r="21" spans="1:17" x14ac:dyDescent="0.2">
      <c r="A21" s="386"/>
      <c r="B21" s="295">
        <f t="shared" ref="B21:D21" si="2">SUM(B22:B28)</f>
        <v>872287.42599999986</v>
      </c>
      <c r="C21" s="292">
        <f t="shared" si="2"/>
        <v>871024.79099999997</v>
      </c>
      <c r="D21" s="292">
        <f t="shared" si="2"/>
        <v>928417.76600000006</v>
      </c>
      <c r="E21" s="322"/>
    </row>
    <row r="22" spans="1:17" x14ac:dyDescent="0.2">
      <c r="A22" s="171" t="s">
        <v>20</v>
      </c>
      <c r="B22" s="293">
        <v>65673.032765925745</v>
      </c>
      <c r="C22" s="294">
        <v>74584.305018432133</v>
      </c>
      <c r="D22" s="294">
        <v>68330.647595164497</v>
      </c>
      <c r="E22" s="320">
        <f>+SUM(B22:D22)/$B$20</f>
        <v>7.8072255320242215E-2</v>
      </c>
      <c r="F22" s="11"/>
      <c r="K22" s="127"/>
      <c r="L22" s="74"/>
      <c r="M22" s="74"/>
      <c r="N22" s="74"/>
      <c r="O22" s="74"/>
      <c r="P22" s="74"/>
      <c r="Q22" s="74"/>
    </row>
    <row r="23" spans="1:17" x14ac:dyDescent="0.2">
      <c r="A23" s="171" t="s">
        <v>41</v>
      </c>
      <c r="B23" s="293">
        <v>73885.83</v>
      </c>
      <c r="C23" s="294">
        <v>53694.52</v>
      </c>
      <c r="D23" s="294">
        <v>78053.16</v>
      </c>
      <c r="E23" s="320">
        <f t="shared" ref="E23:E28" si="3">+SUM(B23:D23)/$B$20</f>
        <v>7.6966426737892404E-2</v>
      </c>
      <c r="F23" s="11"/>
      <c r="K23" s="127"/>
      <c r="L23" s="74"/>
      <c r="M23" s="74"/>
      <c r="N23" s="74"/>
      <c r="O23" s="74"/>
      <c r="P23" s="74"/>
      <c r="Q23" s="74"/>
    </row>
    <row r="24" spans="1:17" x14ac:dyDescent="0.2">
      <c r="A24" s="171" t="s">
        <v>21</v>
      </c>
      <c r="B24" s="293">
        <v>0</v>
      </c>
      <c r="C24" s="294">
        <v>0</v>
      </c>
      <c r="D24" s="294">
        <v>0</v>
      </c>
      <c r="E24" s="320">
        <f t="shared" si="3"/>
        <v>0</v>
      </c>
      <c r="F24" s="11"/>
      <c r="K24" s="127"/>
      <c r="L24" s="74"/>
      <c r="M24" s="74"/>
      <c r="N24" s="74"/>
      <c r="O24" s="74"/>
      <c r="P24" s="74"/>
      <c r="Q24" s="74"/>
    </row>
    <row r="25" spans="1:17" x14ac:dyDescent="0.2">
      <c r="A25" s="171" t="s">
        <v>22</v>
      </c>
      <c r="B25" s="293">
        <v>0</v>
      </c>
      <c r="C25" s="294">
        <v>0</v>
      </c>
      <c r="D25" s="294">
        <v>0</v>
      </c>
      <c r="E25" s="320">
        <f t="shared" si="3"/>
        <v>0</v>
      </c>
      <c r="F25" s="11"/>
      <c r="K25" s="127"/>
      <c r="L25" s="74"/>
      <c r="M25" s="74"/>
      <c r="N25" s="74"/>
      <c r="O25" s="74"/>
      <c r="P25" s="74"/>
      <c r="Q25" s="74"/>
    </row>
    <row r="26" spans="1:17" x14ac:dyDescent="0.2">
      <c r="A26" s="171" t="s">
        <v>23</v>
      </c>
      <c r="B26" s="293">
        <v>0</v>
      </c>
      <c r="C26" s="294">
        <v>0</v>
      </c>
      <c r="D26" s="294">
        <v>0</v>
      </c>
      <c r="E26" s="320">
        <f t="shared" si="3"/>
        <v>0</v>
      </c>
      <c r="F26" s="11"/>
      <c r="K26" s="127"/>
    </row>
    <row r="27" spans="1:17" x14ac:dyDescent="0.2">
      <c r="A27" s="171" t="s">
        <v>24</v>
      </c>
      <c r="B27" s="293">
        <v>684747.14923407405</v>
      </c>
      <c r="C27" s="294">
        <v>697736.39398156782</v>
      </c>
      <c r="D27" s="294">
        <v>742044.69840483554</v>
      </c>
      <c r="E27" s="320">
        <f t="shared" si="3"/>
        <v>0.79518823202145328</v>
      </c>
      <c r="F27" s="11"/>
      <c r="K27" s="127"/>
    </row>
    <row r="28" spans="1:17" x14ac:dyDescent="0.2">
      <c r="A28" s="168" t="s">
        <v>115</v>
      </c>
      <c r="B28" s="293">
        <v>47981.413999999997</v>
      </c>
      <c r="C28" s="294">
        <v>45009.572</v>
      </c>
      <c r="D28" s="294">
        <v>39989.26</v>
      </c>
      <c r="E28" s="320">
        <f t="shared" si="3"/>
        <v>4.9773085920412047E-2</v>
      </c>
      <c r="F28" s="11"/>
      <c r="K28" s="127"/>
    </row>
    <row r="29" spans="1:17" s="130" customFormat="1" x14ac:dyDescent="0.2">
      <c r="A29" s="318"/>
      <c r="B29" s="319"/>
      <c r="C29" s="319"/>
      <c r="D29" s="319"/>
      <c r="E29" s="320"/>
      <c r="F29" s="11"/>
      <c r="K29" s="127"/>
    </row>
    <row r="30" spans="1:17" s="130" customFormat="1" x14ac:dyDescent="0.2">
      <c r="A30" s="324"/>
      <c r="B30" s="325"/>
      <c r="C30" s="325"/>
      <c r="D30" s="325"/>
      <c r="E30" s="320"/>
      <c r="F30" s="11"/>
      <c r="K30" s="127"/>
    </row>
    <row r="31" spans="1:17" s="130" customFormat="1" x14ac:dyDescent="0.2">
      <c r="A31" s="316"/>
      <c r="B31" s="317"/>
      <c r="C31" s="317"/>
      <c r="D31" s="317"/>
      <c r="E31" s="320"/>
      <c r="F31" s="11"/>
      <c r="K31" s="127"/>
    </row>
    <row r="32" spans="1:17" s="130" customFormat="1" x14ac:dyDescent="0.2">
      <c r="A32" s="373">
        <v>2023</v>
      </c>
      <c r="B32" s="374" t="s">
        <v>337</v>
      </c>
      <c r="C32" s="375"/>
      <c r="D32" s="375"/>
      <c r="E32" s="320"/>
      <c r="F32" s="11"/>
      <c r="K32" s="127"/>
    </row>
    <row r="33" spans="1:11" s="130" customFormat="1" x14ac:dyDescent="0.2">
      <c r="A33" s="373"/>
      <c r="B33" s="288" t="s">
        <v>8</v>
      </c>
      <c r="C33" s="180" t="s">
        <v>9</v>
      </c>
      <c r="D33" s="180" t="s">
        <v>10</v>
      </c>
      <c r="E33" s="320"/>
      <c r="F33" s="11"/>
      <c r="K33" s="127"/>
    </row>
    <row r="34" spans="1:11" s="130" customFormat="1" ht="12.75" customHeight="1" x14ac:dyDescent="0.2">
      <c r="A34" s="385" t="s">
        <v>74</v>
      </c>
      <c r="B34" s="379">
        <f>+B35+C35+D35</f>
        <v>182867.91899999999</v>
      </c>
      <c r="C34" s="375"/>
      <c r="D34" s="375"/>
      <c r="E34" s="320"/>
      <c r="F34" s="11"/>
      <c r="K34" s="127"/>
    </row>
    <row r="35" spans="1:11" x14ac:dyDescent="0.2">
      <c r="A35" s="386"/>
      <c r="B35" s="295">
        <f t="shared" ref="B35:D35" si="4">SUM(B36:B38)</f>
        <v>64623.637999999992</v>
      </c>
      <c r="C35" s="292">
        <f t="shared" si="4"/>
        <v>59774.303999999996</v>
      </c>
      <c r="D35" s="292">
        <f t="shared" si="4"/>
        <v>58469.977000000014</v>
      </c>
      <c r="E35" s="322"/>
      <c r="F35" s="74"/>
      <c r="G35" s="74"/>
      <c r="H35" s="74"/>
      <c r="I35" s="74"/>
      <c r="J35" s="74"/>
      <c r="K35" s="74"/>
    </row>
    <row r="36" spans="1:11" x14ac:dyDescent="0.2">
      <c r="A36" s="168" t="s">
        <v>27</v>
      </c>
      <c r="B36" s="293">
        <v>7166</v>
      </c>
      <c r="C36" s="294">
        <v>7427</v>
      </c>
      <c r="D36" s="294">
        <v>9901.6</v>
      </c>
      <c r="E36" s="320">
        <f>+SUM(B36:D36)/$B$34</f>
        <v>0.13394694998415768</v>
      </c>
      <c r="F36" s="114"/>
      <c r="G36" s="74"/>
      <c r="H36" s="74"/>
      <c r="I36" s="74"/>
      <c r="J36" s="74"/>
      <c r="K36" s="127"/>
    </row>
    <row r="37" spans="1:11" x14ac:dyDescent="0.2">
      <c r="A37" s="168" t="s">
        <v>28</v>
      </c>
      <c r="B37" s="293">
        <v>609.10400000000004</v>
      </c>
      <c r="C37" s="294">
        <v>391.78300000000002</v>
      </c>
      <c r="D37" s="294">
        <v>503.786</v>
      </c>
      <c r="E37" s="320">
        <f>+SUM(B37:D37)/$B$34</f>
        <v>8.228195564471864E-3</v>
      </c>
      <c r="F37" s="114"/>
      <c r="G37" s="74"/>
      <c r="H37" s="74"/>
      <c r="I37" s="74"/>
      <c r="J37" s="74"/>
      <c r="K37" s="127"/>
    </row>
    <row r="38" spans="1:11" x14ac:dyDescent="0.2">
      <c r="A38" s="168" t="s">
        <v>29</v>
      </c>
      <c r="B38" s="293">
        <v>56848.533999999992</v>
      </c>
      <c r="C38" s="294">
        <v>51955.520999999993</v>
      </c>
      <c r="D38" s="294">
        <v>48064.591000000015</v>
      </c>
      <c r="E38" s="320">
        <f>+SUM(B38:D38)/$B$34</f>
        <v>0.85782485445137047</v>
      </c>
      <c r="F38" s="114"/>
      <c r="G38" s="74"/>
      <c r="H38" s="74"/>
      <c r="I38" s="74"/>
      <c r="J38" s="74"/>
      <c r="K38" s="127"/>
    </row>
    <row r="39" spans="1:11" x14ac:dyDescent="0.2">
      <c r="A39" s="201"/>
      <c r="B39" s="4"/>
      <c r="C39" s="4"/>
      <c r="D39" s="4"/>
      <c r="E39" s="4"/>
      <c r="F39" s="75"/>
      <c r="G39" s="75"/>
      <c r="H39" s="75"/>
      <c r="I39" s="75"/>
      <c r="J39" s="75"/>
      <c r="K39" s="75"/>
    </row>
    <row r="40" spans="1:11" x14ac:dyDescent="0.2">
      <c r="A40" s="10"/>
      <c r="B40" s="10"/>
      <c r="C40" s="10"/>
      <c r="D40" s="10"/>
      <c r="E40" s="10"/>
    </row>
    <row r="41" spans="1:11" x14ac:dyDescent="0.2">
      <c r="A41" s="10"/>
      <c r="B41" s="10"/>
      <c r="C41" s="10"/>
      <c r="D41" s="10"/>
      <c r="E41" s="10"/>
    </row>
    <row r="42" spans="1:11" x14ac:dyDescent="0.2">
      <c r="A42" s="10"/>
      <c r="B42" s="10"/>
      <c r="C42" s="10"/>
      <c r="D42" s="10"/>
      <c r="E42" s="10"/>
    </row>
    <row r="43" spans="1:11" x14ac:dyDescent="0.2">
      <c r="A43" s="10"/>
      <c r="B43" s="10"/>
      <c r="C43" s="10"/>
      <c r="D43" s="10"/>
      <c r="E43" s="10"/>
    </row>
    <row r="44" spans="1:11" x14ac:dyDescent="0.2">
      <c r="A44" s="10"/>
      <c r="B44" s="10"/>
      <c r="C44" s="10"/>
      <c r="D44" s="10"/>
      <c r="E44" s="10"/>
    </row>
    <row r="45" spans="1:11" x14ac:dyDescent="0.2">
      <c r="A45" s="10"/>
      <c r="B45" s="10"/>
      <c r="C45" s="10"/>
      <c r="D45" s="10"/>
      <c r="E45" s="10"/>
    </row>
    <row r="46" spans="1:11" x14ac:dyDescent="0.2">
      <c r="A46" s="10"/>
      <c r="B46" s="10"/>
      <c r="C46" s="10"/>
      <c r="D46" s="10"/>
      <c r="E46" s="10"/>
    </row>
    <row r="47" spans="1:11" x14ac:dyDescent="0.2">
      <c r="A47" s="10"/>
      <c r="B47" s="10"/>
      <c r="C47" s="10"/>
      <c r="D47" s="10"/>
      <c r="E47" s="10"/>
    </row>
    <row r="48" spans="1:11" x14ac:dyDescent="0.2">
      <c r="A48" s="74"/>
      <c r="B48" s="74"/>
      <c r="C48" s="74"/>
      <c r="D48" s="74"/>
      <c r="E48" s="74"/>
    </row>
    <row r="63" spans="1:3" x14ac:dyDescent="0.2">
      <c r="A63" s="130"/>
      <c r="B63" s="130"/>
      <c r="C63" s="130"/>
    </row>
    <row r="64" spans="1:3" x14ac:dyDescent="0.2">
      <c r="A64" s="130"/>
      <c r="B64" s="130"/>
      <c r="C64" s="130"/>
    </row>
    <row r="65" spans="1:3" x14ac:dyDescent="0.2">
      <c r="A65" s="130"/>
      <c r="B65" s="130"/>
      <c r="C65" s="130"/>
    </row>
    <row r="66" spans="1:3" x14ac:dyDescent="0.2">
      <c r="A66" s="130"/>
      <c r="B66" s="130"/>
      <c r="C66" s="130"/>
    </row>
    <row r="67" spans="1:3" x14ac:dyDescent="0.2">
      <c r="A67" s="130"/>
      <c r="B67" s="130"/>
      <c r="C67" s="130"/>
    </row>
  </sheetData>
  <mergeCells count="12">
    <mergeCell ref="A3:A4"/>
    <mergeCell ref="B3:D3"/>
    <mergeCell ref="A32:A33"/>
    <mergeCell ref="B32:D32"/>
    <mergeCell ref="A34:A35"/>
    <mergeCell ref="B34:D34"/>
    <mergeCell ref="A5:A6"/>
    <mergeCell ref="B5:D5"/>
    <mergeCell ref="A18:A19"/>
    <mergeCell ref="B18:D18"/>
    <mergeCell ref="A20:A21"/>
    <mergeCell ref="B20:D20"/>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7"/>
  <dimension ref="A1:T56"/>
  <sheetViews>
    <sheetView showGridLines="0" view="pageBreakPreview" zoomScaleNormal="70" zoomScaleSheetLayoutView="100" workbookViewId="0">
      <selection activeCell="O14" sqref="O14"/>
    </sheetView>
  </sheetViews>
  <sheetFormatPr defaultColWidth="9.140625" defaultRowHeight="12" x14ac:dyDescent="0.2"/>
  <cols>
    <col min="1" max="1" width="24" style="7" customWidth="1"/>
    <col min="2" max="13" width="10" style="7" customWidth="1"/>
    <col min="14" max="14" width="9.140625" style="7" customWidth="1"/>
    <col min="15" max="16384" width="9.140625" style="7"/>
  </cols>
  <sheetData>
    <row r="1" spans="1:20" ht="23.25" x14ac:dyDescent="0.4">
      <c r="A1" s="176" t="s">
        <v>262</v>
      </c>
      <c r="M1" s="240" t="str">
        <f>'3'!N1</f>
        <v>I. čtvrtletí 2023</v>
      </c>
    </row>
    <row r="2" spans="1:20" ht="6" customHeight="1" x14ac:dyDescent="0.2"/>
    <row r="3" spans="1:20" x14ac:dyDescent="0.2">
      <c r="A3" s="373">
        <v>2023</v>
      </c>
      <c r="B3" s="374" t="s">
        <v>42</v>
      </c>
      <c r="C3" s="375"/>
      <c r="D3" s="376"/>
      <c r="E3" s="374" t="s">
        <v>43</v>
      </c>
      <c r="F3" s="375"/>
      <c r="G3" s="376"/>
      <c r="H3" s="374" t="s">
        <v>44</v>
      </c>
      <c r="I3" s="375"/>
      <c r="J3" s="376"/>
      <c r="K3" s="375" t="s">
        <v>45</v>
      </c>
      <c r="L3" s="375"/>
      <c r="M3" s="375"/>
    </row>
    <row r="4" spans="1:20" x14ac:dyDescent="0.2">
      <c r="A4" s="373"/>
      <c r="B4" s="278" t="s">
        <v>8</v>
      </c>
      <c r="C4" s="268" t="s">
        <v>9</v>
      </c>
      <c r="D4" s="279" t="s">
        <v>10</v>
      </c>
      <c r="E4" s="278" t="s">
        <v>11</v>
      </c>
      <c r="F4" s="268" t="s">
        <v>12</v>
      </c>
      <c r="G4" s="279" t="s">
        <v>13</v>
      </c>
      <c r="H4" s="278" t="s">
        <v>14</v>
      </c>
      <c r="I4" s="268" t="s">
        <v>15</v>
      </c>
      <c r="J4" s="279" t="s">
        <v>16</v>
      </c>
      <c r="K4" s="195" t="s">
        <v>17</v>
      </c>
      <c r="L4" s="195" t="s">
        <v>18</v>
      </c>
      <c r="M4" s="195" t="s">
        <v>19</v>
      </c>
    </row>
    <row r="5" spans="1:20" x14ac:dyDescent="0.2">
      <c r="A5" s="373" t="s">
        <v>157</v>
      </c>
      <c r="B5" s="379">
        <f>D6</f>
        <v>37685.049500000001</v>
      </c>
      <c r="C5" s="380"/>
      <c r="D5" s="381"/>
      <c r="E5" s="383">
        <f>G6</f>
        <v>0</v>
      </c>
      <c r="F5" s="382"/>
      <c r="G5" s="384"/>
      <c r="H5" s="383">
        <f>J6</f>
        <v>0</v>
      </c>
      <c r="I5" s="382"/>
      <c r="J5" s="384"/>
      <c r="K5" s="382">
        <f>M6</f>
        <v>0</v>
      </c>
      <c r="L5" s="382"/>
      <c r="M5" s="382"/>
    </row>
    <row r="6" spans="1:20" x14ac:dyDescent="0.2">
      <c r="A6" s="373"/>
      <c r="B6" s="282">
        <f>SUM(B7:B20)</f>
        <v>37700.784499999994</v>
      </c>
      <c r="C6" s="266">
        <f t="shared" ref="C6:M6" si="0">SUM(C7:C20)</f>
        <v>37686.553500000002</v>
      </c>
      <c r="D6" s="283">
        <f t="shared" si="0"/>
        <v>37685.049500000001</v>
      </c>
      <c r="E6" s="347">
        <f t="shared" si="0"/>
        <v>0</v>
      </c>
      <c r="F6" s="346">
        <f t="shared" si="0"/>
        <v>0</v>
      </c>
      <c r="G6" s="348">
        <f t="shared" si="0"/>
        <v>0</v>
      </c>
      <c r="H6" s="347">
        <f t="shared" si="0"/>
        <v>0</v>
      </c>
      <c r="I6" s="346">
        <f t="shared" si="0"/>
        <v>0</v>
      </c>
      <c r="J6" s="348">
        <f t="shared" si="0"/>
        <v>0</v>
      </c>
      <c r="K6" s="346">
        <f t="shared" si="0"/>
        <v>0</v>
      </c>
      <c r="L6" s="346">
        <f t="shared" si="0"/>
        <v>0</v>
      </c>
      <c r="M6" s="346">
        <f t="shared" si="0"/>
        <v>0</v>
      </c>
    </row>
    <row r="7" spans="1:20" x14ac:dyDescent="0.2">
      <c r="A7" s="168" t="s">
        <v>126</v>
      </c>
      <c r="B7" s="280">
        <v>1557.1670000000001</v>
      </c>
      <c r="C7" s="267">
        <v>1557.347</v>
      </c>
      <c r="D7" s="281">
        <v>1557.345</v>
      </c>
      <c r="E7" s="343">
        <v>0</v>
      </c>
      <c r="F7" s="344">
        <v>0</v>
      </c>
      <c r="G7" s="345">
        <v>0</v>
      </c>
      <c r="H7" s="343">
        <v>0</v>
      </c>
      <c r="I7" s="344">
        <v>0</v>
      </c>
      <c r="J7" s="345">
        <v>0</v>
      </c>
      <c r="K7" s="344">
        <v>0</v>
      </c>
      <c r="L7" s="344">
        <v>0</v>
      </c>
      <c r="M7" s="344">
        <v>0</v>
      </c>
      <c r="T7" s="41"/>
    </row>
    <row r="8" spans="1:20" x14ac:dyDescent="0.2">
      <c r="A8" s="168" t="s">
        <v>153</v>
      </c>
      <c r="B8" s="280">
        <v>2155.8190000000018</v>
      </c>
      <c r="C8" s="267">
        <v>2155.8190000000018</v>
      </c>
      <c r="D8" s="281">
        <v>2155.8190000000018</v>
      </c>
      <c r="E8" s="343">
        <v>0</v>
      </c>
      <c r="F8" s="344">
        <v>0</v>
      </c>
      <c r="G8" s="345">
        <v>0</v>
      </c>
      <c r="H8" s="343">
        <v>0</v>
      </c>
      <c r="I8" s="344">
        <v>0</v>
      </c>
      <c r="J8" s="345">
        <v>0</v>
      </c>
      <c r="K8" s="344">
        <v>0</v>
      </c>
      <c r="L8" s="344">
        <v>0</v>
      </c>
      <c r="M8" s="344">
        <v>0</v>
      </c>
      <c r="T8" s="41"/>
    </row>
    <row r="9" spans="1:20" x14ac:dyDescent="0.2">
      <c r="A9" s="168" t="s">
        <v>154</v>
      </c>
      <c r="B9" s="280">
        <v>1599.8329999999985</v>
      </c>
      <c r="C9" s="267">
        <v>1586.8329999999985</v>
      </c>
      <c r="D9" s="281">
        <v>1586.7649999999985</v>
      </c>
      <c r="E9" s="343">
        <v>0</v>
      </c>
      <c r="F9" s="344">
        <v>0</v>
      </c>
      <c r="G9" s="345">
        <v>0</v>
      </c>
      <c r="H9" s="343">
        <v>0</v>
      </c>
      <c r="I9" s="344">
        <v>0</v>
      </c>
      <c r="J9" s="345">
        <v>0</v>
      </c>
      <c r="K9" s="344">
        <v>0</v>
      </c>
      <c r="L9" s="344">
        <v>0</v>
      </c>
      <c r="M9" s="344">
        <v>0</v>
      </c>
      <c r="T9" s="41"/>
    </row>
    <row r="10" spans="1:20" x14ac:dyDescent="0.2">
      <c r="A10" s="168" t="s">
        <v>155</v>
      </c>
      <c r="B10" s="280">
        <v>2806.01</v>
      </c>
      <c r="C10" s="267">
        <v>2805.9900000000002</v>
      </c>
      <c r="D10" s="281">
        <v>2805.9900000000002</v>
      </c>
      <c r="E10" s="343">
        <v>0</v>
      </c>
      <c r="F10" s="344">
        <v>0</v>
      </c>
      <c r="G10" s="345">
        <v>0</v>
      </c>
      <c r="H10" s="343">
        <v>0</v>
      </c>
      <c r="I10" s="344">
        <v>0</v>
      </c>
      <c r="J10" s="345">
        <v>0</v>
      </c>
      <c r="K10" s="344">
        <v>0</v>
      </c>
      <c r="L10" s="344">
        <v>0</v>
      </c>
      <c r="M10" s="344">
        <v>0</v>
      </c>
      <c r="T10" s="41"/>
    </row>
    <row r="11" spans="1:20" x14ac:dyDescent="0.2">
      <c r="A11" s="168" t="s">
        <v>127</v>
      </c>
      <c r="B11" s="280">
        <v>611.0870000000001</v>
      </c>
      <c r="C11" s="267">
        <v>611.12900000000013</v>
      </c>
      <c r="D11" s="281">
        <v>609.02900000000022</v>
      </c>
      <c r="E11" s="343">
        <v>0</v>
      </c>
      <c r="F11" s="344">
        <v>0</v>
      </c>
      <c r="G11" s="345">
        <v>0</v>
      </c>
      <c r="H11" s="343">
        <v>0</v>
      </c>
      <c r="I11" s="344">
        <v>0</v>
      </c>
      <c r="J11" s="345">
        <v>0</v>
      </c>
      <c r="K11" s="344">
        <v>0</v>
      </c>
      <c r="L11" s="344">
        <v>0</v>
      </c>
      <c r="M11" s="344">
        <v>0</v>
      </c>
      <c r="T11" s="41"/>
    </row>
    <row r="12" spans="1:20" x14ac:dyDescent="0.2">
      <c r="A12" s="168" t="s">
        <v>144</v>
      </c>
      <c r="B12" s="280">
        <v>959.85749999999996</v>
      </c>
      <c r="C12" s="267">
        <v>959.85749999999996</v>
      </c>
      <c r="D12" s="281">
        <v>960.11749999999995</v>
      </c>
      <c r="E12" s="343">
        <v>0</v>
      </c>
      <c r="F12" s="344">
        <v>0</v>
      </c>
      <c r="G12" s="345">
        <v>0</v>
      </c>
      <c r="H12" s="343">
        <v>0</v>
      </c>
      <c r="I12" s="344">
        <v>0</v>
      </c>
      <c r="J12" s="345">
        <v>0</v>
      </c>
      <c r="K12" s="344">
        <v>0</v>
      </c>
      <c r="L12" s="344">
        <v>0</v>
      </c>
      <c r="M12" s="344">
        <v>0</v>
      </c>
      <c r="T12" s="41"/>
    </row>
    <row r="13" spans="1:20" x14ac:dyDescent="0.2">
      <c r="A13" s="168" t="s">
        <v>145</v>
      </c>
      <c r="B13" s="280">
        <v>443.68799999999993</v>
      </c>
      <c r="C13" s="267">
        <v>443.68799999999993</v>
      </c>
      <c r="D13" s="281">
        <v>443.92599999999993</v>
      </c>
      <c r="E13" s="343">
        <v>0</v>
      </c>
      <c r="F13" s="344">
        <v>0</v>
      </c>
      <c r="G13" s="345">
        <v>0</v>
      </c>
      <c r="H13" s="343">
        <v>0</v>
      </c>
      <c r="I13" s="344">
        <v>0</v>
      </c>
      <c r="J13" s="345">
        <v>0</v>
      </c>
      <c r="K13" s="344">
        <v>0</v>
      </c>
      <c r="L13" s="344">
        <v>0</v>
      </c>
      <c r="M13" s="344">
        <v>0</v>
      </c>
      <c r="T13" s="41"/>
    </row>
    <row r="14" spans="1:20" x14ac:dyDescent="0.2">
      <c r="A14" s="168" t="s">
        <v>146</v>
      </c>
      <c r="B14" s="280">
        <v>6121.2829999999985</v>
      </c>
      <c r="C14" s="267">
        <v>6120.686999999999</v>
      </c>
      <c r="D14" s="281">
        <v>6120.4339999999993</v>
      </c>
      <c r="E14" s="343">
        <v>0</v>
      </c>
      <c r="F14" s="344">
        <v>0</v>
      </c>
      <c r="G14" s="345">
        <v>0</v>
      </c>
      <c r="H14" s="343">
        <v>0</v>
      </c>
      <c r="I14" s="344">
        <v>0</v>
      </c>
      <c r="J14" s="345">
        <v>0</v>
      </c>
      <c r="K14" s="344">
        <v>0</v>
      </c>
      <c r="L14" s="344">
        <v>0</v>
      </c>
      <c r="M14" s="344">
        <v>0</v>
      </c>
      <c r="T14" s="41"/>
    </row>
    <row r="15" spans="1:20" x14ac:dyDescent="0.2">
      <c r="A15" s="168" t="s">
        <v>147</v>
      </c>
      <c r="B15" s="280">
        <v>1343.6799999999994</v>
      </c>
      <c r="C15" s="267">
        <v>1343.6799999999994</v>
      </c>
      <c r="D15" s="281">
        <v>1343.6799999999994</v>
      </c>
      <c r="E15" s="343">
        <v>0</v>
      </c>
      <c r="F15" s="344">
        <v>0</v>
      </c>
      <c r="G15" s="345">
        <v>0</v>
      </c>
      <c r="H15" s="343">
        <v>0</v>
      </c>
      <c r="I15" s="344">
        <v>0</v>
      </c>
      <c r="J15" s="345">
        <v>0</v>
      </c>
      <c r="K15" s="344">
        <v>0</v>
      </c>
      <c r="L15" s="344">
        <v>0</v>
      </c>
      <c r="M15" s="344">
        <v>0</v>
      </c>
      <c r="T15" s="41"/>
    </row>
    <row r="16" spans="1:20" x14ac:dyDescent="0.2">
      <c r="A16" s="168" t="s">
        <v>148</v>
      </c>
      <c r="B16" s="280">
        <v>3510.0639999999994</v>
      </c>
      <c r="C16" s="267">
        <v>3510.0639999999994</v>
      </c>
      <c r="D16" s="281">
        <v>3510.4849999999992</v>
      </c>
      <c r="E16" s="343">
        <v>0</v>
      </c>
      <c r="F16" s="344">
        <v>0</v>
      </c>
      <c r="G16" s="345">
        <v>0</v>
      </c>
      <c r="H16" s="343">
        <v>0</v>
      </c>
      <c r="I16" s="344">
        <v>0</v>
      </c>
      <c r="J16" s="345">
        <v>0</v>
      </c>
      <c r="K16" s="344">
        <v>0</v>
      </c>
      <c r="L16" s="344">
        <v>0</v>
      </c>
      <c r="M16" s="344">
        <v>0</v>
      </c>
      <c r="T16" s="41"/>
    </row>
    <row r="17" spans="1:20" x14ac:dyDescent="0.2">
      <c r="A17" s="168" t="s">
        <v>149</v>
      </c>
      <c r="B17" s="280">
        <v>1052.3360000000005</v>
      </c>
      <c r="C17" s="267">
        <v>1051.2550000000003</v>
      </c>
      <c r="D17" s="281">
        <v>1051.2550000000003</v>
      </c>
      <c r="E17" s="343">
        <v>0</v>
      </c>
      <c r="F17" s="344">
        <v>0</v>
      </c>
      <c r="G17" s="345">
        <v>0</v>
      </c>
      <c r="H17" s="343">
        <v>0</v>
      </c>
      <c r="I17" s="344">
        <v>0</v>
      </c>
      <c r="J17" s="345">
        <v>0</v>
      </c>
      <c r="K17" s="344">
        <v>0</v>
      </c>
      <c r="L17" s="344">
        <v>0</v>
      </c>
      <c r="M17" s="344">
        <v>0</v>
      </c>
      <c r="T17" s="41"/>
    </row>
    <row r="18" spans="1:20" x14ac:dyDescent="0.2">
      <c r="A18" s="168" t="s">
        <v>150</v>
      </c>
      <c r="B18" s="280">
        <v>4380.317</v>
      </c>
      <c r="C18" s="267">
        <v>4380.317</v>
      </c>
      <c r="D18" s="281">
        <v>4380.317</v>
      </c>
      <c r="E18" s="343">
        <v>0</v>
      </c>
      <c r="F18" s="344">
        <v>0</v>
      </c>
      <c r="G18" s="345">
        <v>0</v>
      </c>
      <c r="H18" s="343">
        <v>0</v>
      </c>
      <c r="I18" s="344">
        <v>0</v>
      </c>
      <c r="J18" s="345">
        <v>0</v>
      </c>
      <c r="K18" s="344">
        <v>0</v>
      </c>
      <c r="L18" s="344">
        <v>0</v>
      </c>
      <c r="M18" s="344">
        <v>0</v>
      </c>
      <c r="T18" s="41"/>
    </row>
    <row r="19" spans="1:20" x14ac:dyDescent="0.2">
      <c r="A19" s="168" t="s">
        <v>151</v>
      </c>
      <c r="B19" s="280">
        <v>9915.483000000002</v>
      </c>
      <c r="C19" s="267">
        <v>9915.483000000002</v>
      </c>
      <c r="D19" s="281">
        <v>9915.483000000002</v>
      </c>
      <c r="E19" s="343">
        <v>0</v>
      </c>
      <c r="F19" s="344">
        <v>0</v>
      </c>
      <c r="G19" s="345">
        <v>0</v>
      </c>
      <c r="H19" s="343">
        <v>0</v>
      </c>
      <c r="I19" s="344">
        <v>0</v>
      </c>
      <c r="J19" s="345">
        <v>0</v>
      </c>
      <c r="K19" s="344">
        <v>0</v>
      </c>
      <c r="L19" s="344">
        <v>0</v>
      </c>
      <c r="M19" s="344">
        <v>0</v>
      </c>
      <c r="T19" s="41"/>
    </row>
    <row r="20" spans="1:20" x14ac:dyDescent="0.2">
      <c r="A20" s="168" t="s">
        <v>152</v>
      </c>
      <c r="B20" s="280">
        <v>1244.1599999999999</v>
      </c>
      <c r="C20" s="267">
        <v>1244.404</v>
      </c>
      <c r="D20" s="281">
        <v>1244.404</v>
      </c>
      <c r="E20" s="343">
        <v>0</v>
      </c>
      <c r="F20" s="344">
        <v>0</v>
      </c>
      <c r="G20" s="345">
        <v>0</v>
      </c>
      <c r="H20" s="343">
        <v>0</v>
      </c>
      <c r="I20" s="344">
        <v>0</v>
      </c>
      <c r="J20" s="345">
        <v>0</v>
      </c>
      <c r="K20" s="344">
        <v>0</v>
      </c>
      <c r="L20" s="344">
        <v>0</v>
      </c>
      <c r="M20" s="344">
        <v>0</v>
      </c>
      <c r="T20" s="41"/>
    </row>
    <row r="21" spans="1:20" x14ac:dyDescent="0.2">
      <c r="A21" s="4"/>
      <c r="M21" s="3"/>
    </row>
    <row r="22" spans="1:20" x14ac:dyDescent="0.2">
      <c r="A22" s="130"/>
      <c r="B22" s="130"/>
      <c r="C22" s="130"/>
      <c r="D22" s="130"/>
      <c r="E22" s="130"/>
      <c r="F22" s="130"/>
      <c r="G22" s="130"/>
      <c r="H22" s="130"/>
      <c r="I22" s="130"/>
      <c r="J22" s="130"/>
      <c r="K22" s="130"/>
      <c r="L22" s="130"/>
      <c r="M22" s="130"/>
    </row>
    <row r="23" spans="1:20" x14ac:dyDescent="0.2">
      <c r="A23" s="10" t="s">
        <v>85</v>
      </c>
      <c r="B23" s="10">
        <v>1557.345</v>
      </c>
      <c r="C23" s="130"/>
      <c r="D23" s="130"/>
      <c r="E23" s="130"/>
      <c r="F23" s="130"/>
      <c r="G23" s="130"/>
      <c r="H23" s="130"/>
      <c r="I23" s="130"/>
      <c r="J23" s="130"/>
      <c r="K23" s="130"/>
      <c r="L23" s="130"/>
      <c r="M23" s="130"/>
    </row>
    <row r="24" spans="1:20" x14ac:dyDescent="0.2">
      <c r="A24" s="10" t="s">
        <v>76</v>
      </c>
      <c r="B24" s="10">
        <v>2155.8190000000018</v>
      </c>
      <c r="C24" s="130"/>
      <c r="D24" s="130"/>
      <c r="E24" s="130"/>
      <c r="F24" s="130"/>
      <c r="G24" s="130"/>
      <c r="H24" s="130"/>
      <c r="I24" s="130"/>
      <c r="J24" s="130"/>
      <c r="K24" s="130"/>
      <c r="L24" s="130"/>
      <c r="M24" s="130"/>
    </row>
    <row r="25" spans="1:20" x14ac:dyDescent="0.2">
      <c r="A25" s="10" t="s">
        <v>77</v>
      </c>
      <c r="B25" s="10">
        <v>1586.7649999999985</v>
      </c>
      <c r="C25" s="130"/>
      <c r="D25" s="130"/>
      <c r="E25" s="130"/>
      <c r="F25" s="130"/>
      <c r="G25" s="130"/>
      <c r="H25" s="130"/>
      <c r="I25" s="130"/>
      <c r="J25" s="130"/>
      <c r="K25" s="130"/>
      <c r="L25" s="130"/>
      <c r="M25" s="130"/>
    </row>
    <row r="26" spans="1:20" x14ac:dyDescent="0.2">
      <c r="A26" s="10" t="s">
        <v>78</v>
      </c>
      <c r="B26" s="10">
        <v>2805.9900000000002</v>
      </c>
      <c r="C26" s="130"/>
      <c r="D26" s="130"/>
      <c r="E26" s="130"/>
      <c r="F26" s="130"/>
      <c r="G26" s="130"/>
      <c r="H26" s="130"/>
      <c r="I26" s="130"/>
      <c r="J26" s="130"/>
      <c r="K26" s="130"/>
      <c r="L26" s="130"/>
      <c r="M26" s="130"/>
    </row>
    <row r="27" spans="1:20" x14ac:dyDescent="0.2">
      <c r="A27" s="10" t="s">
        <v>88</v>
      </c>
      <c r="B27" s="10">
        <v>609.02900000000022</v>
      </c>
      <c r="C27" s="130"/>
      <c r="D27" s="130"/>
      <c r="E27" s="130"/>
      <c r="F27" s="130"/>
      <c r="G27" s="130"/>
      <c r="H27" s="130"/>
      <c r="I27" s="130"/>
      <c r="J27" s="130"/>
      <c r="K27" s="130"/>
      <c r="L27" s="130"/>
      <c r="M27" s="130"/>
    </row>
    <row r="28" spans="1:20" x14ac:dyDescent="0.2">
      <c r="A28" s="10" t="s">
        <v>79</v>
      </c>
      <c r="B28" s="10">
        <v>960.11749999999995</v>
      </c>
      <c r="C28" s="130"/>
      <c r="D28" s="130"/>
      <c r="E28" s="130"/>
      <c r="F28" s="130"/>
      <c r="G28" s="130"/>
      <c r="H28" s="130"/>
      <c r="I28" s="130"/>
      <c r="J28" s="130"/>
      <c r="K28" s="130"/>
      <c r="L28" s="130"/>
      <c r="M28" s="130"/>
    </row>
    <row r="29" spans="1:20" x14ac:dyDescent="0.2">
      <c r="A29" s="10" t="s">
        <v>80</v>
      </c>
      <c r="B29" s="10">
        <v>443.92599999999993</v>
      </c>
      <c r="C29" s="130"/>
      <c r="D29" s="130"/>
      <c r="E29" s="130"/>
      <c r="F29" s="130"/>
      <c r="G29" s="130"/>
      <c r="H29" s="130"/>
      <c r="I29" s="130"/>
      <c r="J29" s="130"/>
      <c r="K29" s="130"/>
      <c r="L29" s="130"/>
      <c r="M29" s="130"/>
    </row>
    <row r="30" spans="1:20" x14ac:dyDescent="0.2">
      <c r="A30" s="10" t="s">
        <v>81</v>
      </c>
      <c r="B30" s="10">
        <v>6120.4339999999993</v>
      </c>
      <c r="C30" s="130"/>
      <c r="D30" s="130"/>
      <c r="E30" s="130"/>
      <c r="F30" s="130"/>
      <c r="G30" s="130"/>
      <c r="H30" s="130"/>
      <c r="I30" s="130"/>
      <c r="J30" s="130"/>
      <c r="K30" s="130"/>
      <c r="L30" s="130"/>
      <c r="M30" s="130"/>
    </row>
    <row r="31" spans="1:20" x14ac:dyDescent="0.2">
      <c r="A31" s="10" t="s">
        <v>82</v>
      </c>
      <c r="B31" s="10">
        <v>1343.6799999999994</v>
      </c>
      <c r="C31" s="130"/>
      <c r="D31" s="130"/>
      <c r="E31" s="130"/>
      <c r="F31" s="130"/>
      <c r="G31" s="130"/>
      <c r="H31" s="130"/>
      <c r="I31" s="130"/>
      <c r="J31" s="130"/>
      <c r="K31" s="130"/>
      <c r="L31" s="130"/>
      <c r="M31" s="130"/>
    </row>
    <row r="32" spans="1:20" x14ac:dyDescent="0.2">
      <c r="A32" s="10" t="s">
        <v>83</v>
      </c>
      <c r="B32" s="10">
        <v>3510.4849999999992</v>
      </c>
      <c r="C32" s="130"/>
      <c r="D32" s="130"/>
      <c r="E32" s="130"/>
      <c r="F32" s="130"/>
      <c r="G32" s="130"/>
      <c r="H32" s="130"/>
      <c r="I32" s="130"/>
      <c r="J32" s="130"/>
      <c r="K32" s="130"/>
      <c r="L32" s="130"/>
      <c r="M32" s="130"/>
    </row>
    <row r="33" spans="1:13" x14ac:dyDescent="0.2">
      <c r="A33" s="10" t="s">
        <v>84</v>
      </c>
      <c r="B33" s="10">
        <v>1051.2550000000003</v>
      </c>
      <c r="C33" s="130"/>
      <c r="D33" s="130"/>
      <c r="E33" s="130"/>
      <c r="F33" s="130"/>
      <c r="G33" s="130"/>
      <c r="H33" s="130"/>
      <c r="I33" s="130"/>
      <c r="J33" s="130"/>
      <c r="K33" s="130"/>
      <c r="L33" s="130"/>
      <c r="M33" s="130"/>
    </row>
    <row r="34" spans="1:13" x14ac:dyDescent="0.2">
      <c r="A34" s="10" t="s">
        <v>86</v>
      </c>
      <c r="B34" s="10">
        <v>4380.317</v>
      </c>
      <c r="C34" s="130"/>
      <c r="D34" s="130"/>
      <c r="E34" s="130"/>
      <c r="F34" s="130"/>
      <c r="G34" s="130"/>
      <c r="H34" s="130"/>
      <c r="I34" s="130"/>
      <c r="J34" s="130"/>
      <c r="K34" s="130"/>
      <c r="L34" s="130"/>
      <c r="M34" s="130"/>
    </row>
    <row r="35" spans="1:13" x14ac:dyDescent="0.2">
      <c r="A35" s="10" t="s">
        <v>87</v>
      </c>
      <c r="B35" s="10">
        <v>9915.483000000002</v>
      </c>
      <c r="C35" s="130"/>
      <c r="D35" s="130"/>
      <c r="E35" s="130"/>
      <c r="F35" s="130"/>
      <c r="G35" s="130"/>
      <c r="H35" s="130"/>
      <c r="I35" s="130"/>
      <c r="J35" s="130"/>
      <c r="K35" s="130"/>
      <c r="L35" s="130"/>
      <c r="M35" s="130"/>
    </row>
    <row r="36" spans="1:13" x14ac:dyDescent="0.2">
      <c r="A36" s="10" t="s">
        <v>89</v>
      </c>
      <c r="B36" s="10">
        <v>1244.404</v>
      </c>
      <c r="C36" s="130"/>
      <c r="D36" s="130"/>
      <c r="E36" s="130"/>
      <c r="F36" s="130"/>
      <c r="G36" s="130"/>
      <c r="H36" s="130"/>
      <c r="I36" s="130"/>
      <c r="J36" s="130"/>
      <c r="K36" s="130"/>
      <c r="L36" s="130"/>
      <c r="M36" s="130"/>
    </row>
    <row r="37" spans="1:13" x14ac:dyDescent="0.2">
      <c r="A37" s="130"/>
      <c r="B37" s="130"/>
      <c r="C37" s="130"/>
      <c r="D37" s="130"/>
      <c r="E37" s="130"/>
      <c r="F37" s="130"/>
      <c r="G37" s="130"/>
      <c r="H37" s="130"/>
      <c r="I37" s="130"/>
      <c r="J37" s="130"/>
      <c r="K37" s="130"/>
      <c r="L37" s="130"/>
      <c r="M37" s="130"/>
    </row>
    <row r="38" spans="1:13" x14ac:dyDescent="0.2">
      <c r="A38" s="130"/>
      <c r="B38" s="130"/>
      <c r="C38" s="130"/>
      <c r="D38" s="130"/>
      <c r="E38" s="130"/>
      <c r="F38" s="130"/>
      <c r="G38" s="130"/>
      <c r="H38" s="130"/>
      <c r="I38" s="130"/>
      <c r="J38" s="130"/>
      <c r="K38" s="130"/>
      <c r="L38" s="130"/>
      <c r="M38" s="130"/>
    </row>
    <row r="39" spans="1:13" x14ac:dyDescent="0.2">
      <c r="A39" s="130"/>
      <c r="B39" s="130"/>
      <c r="C39" s="130"/>
      <c r="D39" s="130"/>
      <c r="E39" s="130"/>
      <c r="F39" s="130"/>
      <c r="G39" s="130"/>
      <c r="H39" s="130"/>
      <c r="I39" s="130"/>
      <c r="J39" s="130"/>
      <c r="K39" s="130"/>
      <c r="L39" s="130"/>
      <c r="M39" s="130"/>
    </row>
    <row r="40" spans="1:13" x14ac:dyDescent="0.2">
      <c r="A40" s="130"/>
      <c r="B40" s="130"/>
      <c r="C40" s="130"/>
      <c r="D40" s="130"/>
      <c r="E40" s="130"/>
      <c r="F40" s="130"/>
      <c r="G40" s="130"/>
      <c r="H40" s="130"/>
      <c r="I40" s="130"/>
      <c r="J40" s="130"/>
      <c r="K40" s="130"/>
      <c r="L40" s="130"/>
      <c r="M40" s="130"/>
    </row>
    <row r="41" spans="1:13" x14ac:dyDescent="0.2">
      <c r="A41" s="130"/>
      <c r="B41" s="130"/>
      <c r="C41" s="130"/>
      <c r="D41" s="130"/>
      <c r="E41" s="130"/>
      <c r="F41" s="130"/>
      <c r="G41" s="130"/>
      <c r="H41" s="130"/>
      <c r="I41" s="130"/>
      <c r="J41" s="130"/>
      <c r="K41" s="130"/>
      <c r="L41" s="130"/>
      <c r="M41" s="130"/>
    </row>
    <row r="42" spans="1:13" x14ac:dyDescent="0.2">
      <c r="A42" s="130"/>
      <c r="B42" s="130"/>
      <c r="C42" s="130"/>
      <c r="D42" s="130"/>
      <c r="E42" s="130"/>
      <c r="F42" s="130"/>
      <c r="G42" s="130"/>
      <c r="H42" s="130"/>
      <c r="I42" s="130"/>
      <c r="J42" s="130"/>
      <c r="K42" s="130"/>
      <c r="L42" s="130"/>
      <c r="M42" s="130"/>
    </row>
    <row r="43" spans="1:13" x14ac:dyDescent="0.2">
      <c r="A43" s="130"/>
      <c r="B43" s="130"/>
      <c r="C43" s="130"/>
      <c r="D43" s="130"/>
      <c r="E43" s="130"/>
      <c r="F43" s="130"/>
      <c r="G43" s="130"/>
      <c r="H43" s="130"/>
      <c r="I43" s="130"/>
      <c r="J43" s="130"/>
      <c r="K43" s="130"/>
      <c r="L43" s="130"/>
      <c r="M43" s="130"/>
    </row>
    <row r="44" spans="1:13" x14ac:dyDescent="0.2">
      <c r="A44" s="130"/>
      <c r="B44" s="130"/>
      <c r="C44" s="130"/>
      <c r="D44" s="130"/>
      <c r="E44" s="130"/>
      <c r="F44" s="130"/>
      <c r="G44" s="130"/>
      <c r="H44" s="130"/>
      <c r="I44" s="130"/>
      <c r="J44" s="130"/>
      <c r="K44" s="130"/>
      <c r="L44" s="130"/>
      <c r="M44" s="130"/>
    </row>
    <row r="45" spans="1:13" x14ac:dyDescent="0.2">
      <c r="A45" s="130"/>
      <c r="B45" s="130"/>
      <c r="C45" s="130"/>
      <c r="D45" s="130"/>
      <c r="E45" s="130"/>
      <c r="F45" s="130"/>
      <c r="G45" s="130"/>
      <c r="H45" s="130"/>
      <c r="I45" s="130"/>
      <c r="J45" s="130"/>
      <c r="K45" s="130"/>
      <c r="L45" s="130"/>
      <c r="M45" s="130"/>
    </row>
    <row r="46" spans="1:13" x14ac:dyDescent="0.2">
      <c r="A46" s="130"/>
      <c r="B46" s="130"/>
      <c r="C46" s="130"/>
      <c r="D46" s="130"/>
      <c r="E46" s="130"/>
      <c r="F46" s="130"/>
      <c r="G46" s="130"/>
      <c r="H46" s="130"/>
      <c r="I46" s="130"/>
      <c r="J46" s="130"/>
      <c r="K46" s="130"/>
      <c r="L46" s="130"/>
      <c r="M46" s="130"/>
    </row>
    <row r="47" spans="1:13" x14ac:dyDescent="0.2">
      <c r="A47" s="130"/>
      <c r="B47" s="130"/>
      <c r="C47" s="130"/>
      <c r="D47" s="130"/>
      <c r="E47" s="130"/>
      <c r="F47" s="130"/>
      <c r="G47" s="130"/>
      <c r="H47" s="130"/>
      <c r="I47" s="130"/>
      <c r="J47" s="130"/>
      <c r="K47" s="130"/>
      <c r="L47" s="130"/>
      <c r="M47" s="130"/>
    </row>
    <row r="48" spans="1:13" x14ac:dyDescent="0.2">
      <c r="A48" s="130"/>
      <c r="B48" s="130"/>
      <c r="C48" s="130"/>
      <c r="D48" s="130"/>
      <c r="E48" s="130"/>
      <c r="F48" s="130"/>
      <c r="G48" s="130"/>
      <c r="H48" s="130"/>
      <c r="I48" s="130"/>
      <c r="J48" s="130"/>
      <c r="K48" s="130"/>
      <c r="L48" s="130"/>
      <c r="M48" s="130"/>
    </row>
    <row r="49" spans="1:13" x14ac:dyDescent="0.2">
      <c r="A49" s="130"/>
      <c r="B49" s="130"/>
      <c r="C49" s="130"/>
      <c r="D49" s="130"/>
      <c r="E49" s="130"/>
      <c r="F49" s="130"/>
      <c r="G49" s="130"/>
      <c r="H49" s="130"/>
      <c r="I49" s="130"/>
      <c r="J49" s="130"/>
      <c r="K49" s="130"/>
      <c r="L49" s="130"/>
      <c r="M49" s="130"/>
    </row>
    <row r="50" spans="1:13" x14ac:dyDescent="0.2">
      <c r="A50" s="130"/>
      <c r="B50" s="130"/>
      <c r="C50" s="130"/>
      <c r="D50" s="130"/>
      <c r="E50" s="130"/>
      <c r="F50" s="130"/>
      <c r="G50" s="130"/>
      <c r="H50" s="130"/>
      <c r="I50" s="130"/>
      <c r="J50" s="130"/>
      <c r="K50" s="130"/>
      <c r="L50" s="130"/>
      <c r="M50" s="130"/>
    </row>
    <row r="51" spans="1:13" x14ac:dyDescent="0.2">
      <c r="A51" s="130"/>
      <c r="B51" s="130"/>
      <c r="C51" s="130"/>
      <c r="D51" s="130"/>
      <c r="E51" s="130"/>
      <c r="F51" s="130"/>
      <c r="G51" s="130"/>
      <c r="H51" s="130"/>
      <c r="I51" s="130"/>
      <c r="J51" s="130"/>
      <c r="K51" s="130"/>
      <c r="L51" s="130"/>
      <c r="M51" s="130"/>
    </row>
    <row r="52" spans="1:13" x14ac:dyDescent="0.2">
      <c r="A52" s="130"/>
      <c r="B52" s="130"/>
      <c r="C52" s="130"/>
      <c r="D52" s="130"/>
      <c r="E52" s="130"/>
      <c r="F52" s="130"/>
      <c r="G52" s="130"/>
      <c r="H52" s="130"/>
      <c r="I52" s="130"/>
      <c r="J52" s="130"/>
      <c r="K52" s="130"/>
      <c r="L52" s="130"/>
      <c r="M52" s="130"/>
    </row>
    <row r="53" spans="1:13" x14ac:dyDescent="0.2">
      <c r="A53" s="130"/>
      <c r="B53" s="130"/>
      <c r="C53" s="130"/>
      <c r="D53" s="130"/>
      <c r="E53" s="130"/>
      <c r="F53" s="130"/>
      <c r="G53" s="130"/>
      <c r="H53" s="130"/>
      <c r="I53" s="130"/>
      <c r="J53" s="130"/>
      <c r="K53" s="130"/>
      <c r="L53" s="130"/>
      <c r="M53" s="130"/>
    </row>
    <row r="54" spans="1:13" x14ac:dyDescent="0.2">
      <c r="A54" s="130"/>
      <c r="B54" s="130"/>
      <c r="C54" s="130"/>
      <c r="D54" s="130"/>
      <c r="E54" s="130"/>
      <c r="F54" s="130"/>
      <c r="G54" s="130"/>
      <c r="H54" s="130"/>
      <c r="I54" s="130"/>
      <c r="J54" s="130"/>
      <c r="K54" s="130"/>
      <c r="L54" s="130"/>
      <c r="M54" s="130"/>
    </row>
    <row r="55" spans="1:13" x14ac:dyDescent="0.2">
      <c r="A55" s="130"/>
      <c r="B55" s="130"/>
      <c r="C55" s="130"/>
      <c r="D55" s="130"/>
      <c r="E55" s="130"/>
      <c r="F55" s="130"/>
      <c r="G55" s="130"/>
      <c r="H55" s="130"/>
      <c r="I55" s="130"/>
      <c r="J55" s="130"/>
      <c r="K55" s="130"/>
      <c r="L55" s="130"/>
      <c r="M55" s="130"/>
    </row>
    <row r="56" spans="1:13" x14ac:dyDescent="0.2">
      <c r="A56" s="130"/>
      <c r="B56" s="130"/>
      <c r="C56" s="130"/>
      <c r="D56" s="130"/>
      <c r="E56" s="130"/>
      <c r="F56" s="130"/>
      <c r="G56" s="130"/>
      <c r="H56" s="130"/>
      <c r="I56" s="130"/>
      <c r="J56" s="130"/>
      <c r="K56" s="130"/>
      <c r="L56" s="130"/>
      <c r="M56" s="130"/>
    </row>
  </sheetData>
  <sortState ref="A7:M20">
    <sortCondition ref="A7"/>
  </sortState>
  <mergeCells count="10">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3"/>
  <dimension ref="A1:U30"/>
  <sheetViews>
    <sheetView showGridLines="0" view="pageBreakPreview" zoomScaleNormal="70" zoomScaleSheetLayoutView="100" workbookViewId="0">
      <selection activeCell="P34" sqref="P34"/>
    </sheetView>
  </sheetViews>
  <sheetFormatPr defaultColWidth="9.140625" defaultRowHeight="12" x14ac:dyDescent="0.2"/>
  <cols>
    <col min="1" max="1" width="31.5703125" style="7" customWidth="1"/>
    <col min="2" max="13" width="8.5703125" style="7" customWidth="1"/>
    <col min="14" max="14" width="9.7109375" style="7" customWidth="1"/>
    <col min="15" max="16384" width="9.140625" style="7"/>
  </cols>
  <sheetData>
    <row r="1" spans="1:21" s="130" customFormat="1" ht="20.25" x14ac:dyDescent="0.3">
      <c r="A1" s="177" t="s">
        <v>263</v>
      </c>
      <c r="N1" s="240" t="str">
        <f>'3'!N1</f>
        <v>I. čtvrtletí 2023</v>
      </c>
    </row>
    <row r="2" spans="1:21" ht="18" x14ac:dyDescent="0.25">
      <c r="A2" s="236" t="s">
        <v>264</v>
      </c>
    </row>
    <row r="3" spans="1:21" ht="6" customHeight="1" x14ac:dyDescent="0.2"/>
    <row r="4" spans="1:21" x14ac:dyDescent="0.2">
      <c r="A4" s="373">
        <v>2023</v>
      </c>
      <c r="B4" s="374" t="s">
        <v>42</v>
      </c>
      <c r="C4" s="375"/>
      <c r="D4" s="376"/>
      <c r="E4" s="375" t="s">
        <v>43</v>
      </c>
      <c r="F4" s="375"/>
      <c r="G4" s="375"/>
      <c r="H4" s="374" t="s">
        <v>44</v>
      </c>
      <c r="I4" s="375"/>
      <c r="J4" s="376"/>
      <c r="K4" s="374" t="s">
        <v>45</v>
      </c>
      <c r="L4" s="375"/>
      <c r="M4" s="376"/>
      <c r="N4" s="211" t="s">
        <v>7</v>
      </c>
    </row>
    <row r="5" spans="1:21" x14ac:dyDescent="0.2">
      <c r="A5" s="373"/>
      <c r="B5" s="278" t="s">
        <v>8</v>
      </c>
      <c r="C5" s="277" t="s">
        <v>9</v>
      </c>
      <c r="D5" s="279" t="s">
        <v>10</v>
      </c>
      <c r="E5" s="221" t="s">
        <v>11</v>
      </c>
      <c r="F5" s="221" t="s">
        <v>12</v>
      </c>
      <c r="G5" s="221" t="s">
        <v>13</v>
      </c>
      <c r="H5" s="278" t="s">
        <v>14</v>
      </c>
      <c r="I5" s="277" t="s">
        <v>15</v>
      </c>
      <c r="J5" s="279" t="s">
        <v>16</v>
      </c>
      <c r="K5" s="278" t="s">
        <v>17</v>
      </c>
      <c r="L5" s="277" t="s">
        <v>18</v>
      </c>
      <c r="M5" s="279" t="s">
        <v>19</v>
      </c>
      <c r="N5" s="196"/>
    </row>
    <row r="6" spans="1:21" x14ac:dyDescent="0.2">
      <c r="A6" s="378" t="s">
        <v>156</v>
      </c>
      <c r="B6" s="379">
        <f>SUM(B7:D7)</f>
        <v>27120.965276999999</v>
      </c>
      <c r="C6" s="380"/>
      <c r="D6" s="381"/>
      <c r="E6" s="382">
        <f t="shared" ref="E6" si="0">SUM(E7:G7)</f>
        <v>0</v>
      </c>
      <c r="F6" s="382"/>
      <c r="G6" s="382"/>
      <c r="H6" s="383">
        <f t="shared" ref="H6" si="1">SUM(H7:J7)</f>
        <v>0</v>
      </c>
      <c r="I6" s="382"/>
      <c r="J6" s="384"/>
      <c r="K6" s="383">
        <f t="shared" ref="K6" si="2">SUM(K7:M7)</f>
        <v>0</v>
      </c>
      <c r="L6" s="382"/>
      <c r="M6" s="384"/>
      <c r="N6" s="365">
        <f>SUM(B7:M7)</f>
        <v>27120.965276999999</v>
      </c>
    </row>
    <row r="7" spans="1:21" x14ac:dyDescent="0.2">
      <c r="A7" s="378"/>
      <c r="B7" s="282">
        <f t="shared" ref="B7:M7" si="3">SUM(B8:B15)</f>
        <v>9698.3347610000001</v>
      </c>
      <c r="C7" s="275">
        <f t="shared" si="3"/>
        <v>9137.5520329999999</v>
      </c>
      <c r="D7" s="283">
        <f t="shared" si="3"/>
        <v>8285.0784830000011</v>
      </c>
      <c r="E7" s="346">
        <f t="shared" si="3"/>
        <v>0</v>
      </c>
      <c r="F7" s="346">
        <f t="shared" si="3"/>
        <v>0</v>
      </c>
      <c r="G7" s="346">
        <f t="shared" si="3"/>
        <v>0</v>
      </c>
      <c r="H7" s="347">
        <f t="shared" si="3"/>
        <v>0</v>
      </c>
      <c r="I7" s="346">
        <f t="shared" si="3"/>
        <v>0</v>
      </c>
      <c r="J7" s="348">
        <f t="shared" si="3"/>
        <v>0</v>
      </c>
      <c r="K7" s="347">
        <f t="shared" si="3"/>
        <v>0</v>
      </c>
      <c r="L7" s="346">
        <f t="shared" si="3"/>
        <v>0</v>
      </c>
      <c r="M7" s="348">
        <f t="shared" si="3"/>
        <v>0</v>
      </c>
      <c r="N7" s="365"/>
    </row>
    <row r="8" spans="1:21" x14ac:dyDescent="0.2">
      <c r="A8" s="168" t="s">
        <v>26</v>
      </c>
      <c r="B8" s="280">
        <v>2221.4582399999999</v>
      </c>
      <c r="C8" s="276">
        <v>2098.8388170000003</v>
      </c>
      <c r="D8" s="281">
        <v>2026.5262589999998</v>
      </c>
      <c r="E8" s="344">
        <v>0</v>
      </c>
      <c r="F8" s="344">
        <v>0</v>
      </c>
      <c r="G8" s="344">
        <v>0</v>
      </c>
      <c r="H8" s="343">
        <v>0</v>
      </c>
      <c r="I8" s="344">
        <v>0</v>
      </c>
      <c r="J8" s="345">
        <v>0</v>
      </c>
      <c r="K8" s="343">
        <v>0</v>
      </c>
      <c r="L8" s="344">
        <v>0</v>
      </c>
      <c r="M8" s="345">
        <v>0</v>
      </c>
      <c r="N8" s="219">
        <f t="shared" ref="N8:N13" si="4">SUM(B8:M8)</f>
        <v>6346.823316</v>
      </c>
      <c r="P8" s="124"/>
      <c r="Q8" s="41"/>
      <c r="R8" s="8"/>
      <c r="S8" s="8"/>
      <c r="T8" s="8"/>
      <c r="U8" s="8"/>
    </row>
    <row r="9" spans="1:21" x14ac:dyDescent="0.2">
      <c r="A9" s="168" t="s">
        <v>0</v>
      </c>
      <c r="B9" s="280">
        <v>213.59516699999998</v>
      </c>
      <c r="C9" s="276">
        <v>184.42376800000002</v>
      </c>
      <c r="D9" s="281">
        <v>225.39987300000001</v>
      </c>
      <c r="E9" s="344">
        <v>0</v>
      </c>
      <c r="F9" s="344">
        <v>0</v>
      </c>
      <c r="G9" s="344">
        <v>0</v>
      </c>
      <c r="H9" s="343">
        <v>0</v>
      </c>
      <c r="I9" s="344">
        <v>0</v>
      </c>
      <c r="J9" s="345">
        <v>0</v>
      </c>
      <c r="K9" s="343">
        <v>0</v>
      </c>
      <c r="L9" s="344">
        <v>0</v>
      </c>
      <c r="M9" s="345">
        <v>0</v>
      </c>
      <c r="N9" s="219">
        <f t="shared" si="4"/>
        <v>623.41880800000001</v>
      </c>
      <c r="P9" s="124"/>
      <c r="Q9" s="41"/>
    </row>
    <row r="10" spans="1:21" x14ac:dyDescent="0.2">
      <c r="A10" s="168" t="s">
        <v>1</v>
      </c>
      <c r="B10" s="280">
        <v>82.914485999999997</v>
      </c>
      <c r="C10" s="276">
        <v>79.947690000000009</v>
      </c>
      <c r="D10" s="281">
        <v>77.457414999999997</v>
      </c>
      <c r="E10" s="344">
        <v>0</v>
      </c>
      <c r="F10" s="344">
        <v>0</v>
      </c>
      <c r="G10" s="344">
        <v>0</v>
      </c>
      <c r="H10" s="343">
        <v>0</v>
      </c>
      <c r="I10" s="344">
        <v>0</v>
      </c>
      <c r="J10" s="345">
        <v>0</v>
      </c>
      <c r="K10" s="343">
        <v>0</v>
      </c>
      <c r="L10" s="344">
        <v>0</v>
      </c>
      <c r="M10" s="345">
        <v>0</v>
      </c>
      <c r="N10" s="219">
        <f t="shared" si="4"/>
        <v>240.319591</v>
      </c>
      <c r="P10" s="124"/>
      <c r="Q10" s="41"/>
    </row>
    <row r="11" spans="1:21" x14ac:dyDescent="0.2">
      <c r="A11" s="168" t="s">
        <v>2</v>
      </c>
      <c r="B11" s="280">
        <v>32.358080000000001</v>
      </c>
      <c r="C11" s="276">
        <v>31.742851999999996</v>
      </c>
      <c r="D11" s="281">
        <v>36.111272000000007</v>
      </c>
      <c r="E11" s="344">
        <v>0</v>
      </c>
      <c r="F11" s="344">
        <v>0</v>
      </c>
      <c r="G11" s="344">
        <v>0</v>
      </c>
      <c r="H11" s="343">
        <v>0</v>
      </c>
      <c r="I11" s="344">
        <v>0</v>
      </c>
      <c r="J11" s="345">
        <v>0</v>
      </c>
      <c r="K11" s="343">
        <v>0</v>
      </c>
      <c r="L11" s="344">
        <v>0</v>
      </c>
      <c r="M11" s="345">
        <v>0</v>
      </c>
      <c r="N11" s="219">
        <f t="shared" si="4"/>
        <v>100.21220400000001</v>
      </c>
      <c r="P11" s="124"/>
      <c r="Q11" s="41"/>
    </row>
    <row r="12" spans="1:21" x14ac:dyDescent="0.2">
      <c r="A12" s="168" t="s">
        <v>6</v>
      </c>
      <c r="B12" s="280">
        <v>38.776691</v>
      </c>
      <c r="C12" s="276">
        <v>41.858886999999996</v>
      </c>
      <c r="D12" s="281">
        <v>42.066730999999997</v>
      </c>
      <c r="E12" s="344">
        <v>0</v>
      </c>
      <c r="F12" s="344">
        <v>0</v>
      </c>
      <c r="G12" s="344">
        <v>0</v>
      </c>
      <c r="H12" s="343">
        <v>0</v>
      </c>
      <c r="I12" s="344">
        <v>0</v>
      </c>
      <c r="J12" s="345">
        <v>0</v>
      </c>
      <c r="K12" s="343">
        <v>0</v>
      </c>
      <c r="L12" s="344">
        <v>0</v>
      </c>
      <c r="M12" s="345">
        <v>0</v>
      </c>
      <c r="N12" s="219">
        <f t="shared" si="4"/>
        <v>122.70230899999999</v>
      </c>
      <c r="P12" s="124"/>
      <c r="Q12" s="41"/>
    </row>
    <row r="13" spans="1:21" x14ac:dyDescent="0.2">
      <c r="A13" s="168" t="s">
        <v>25</v>
      </c>
      <c r="B13" s="280">
        <v>4489.1441619999987</v>
      </c>
      <c r="C13" s="276">
        <v>4145.7307810000002</v>
      </c>
      <c r="D13" s="281">
        <v>3655.8303780000006</v>
      </c>
      <c r="E13" s="344">
        <v>0</v>
      </c>
      <c r="F13" s="344">
        <v>0</v>
      </c>
      <c r="G13" s="344">
        <v>0</v>
      </c>
      <c r="H13" s="343">
        <v>0</v>
      </c>
      <c r="I13" s="344">
        <v>0</v>
      </c>
      <c r="J13" s="345">
        <v>0</v>
      </c>
      <c r="K13" s="343">
        <v>0</v>
      </c>
      <c r="L13" s="344">
        <v>0</v>
      </c>
      <c r="M13" s="345">
        <v>0</v>
      </c>
      <c r="N13" s="219">
        <f t="shared" si="4"/>
        <v>12290.705320999999</v>
      </c>
      <c r="P13" s="124"/>
      <c r="Q13" s="41"/>
      <c r="R13" s="8"/>
      <c r="S13" s="8"/>
      <c r="T13" s="8"/>
      <c r="U13" s="8"/>
    </row>
    <row r="14" spans="1:21" x14ac:dyDescent="0.2">
      <c r="A14" s="168" t="s">
        <v>5</v>
      </c>
      <c r="B14" s="280">
        <v>2366.0160750000014</v>
      </c>
      <c r="C14" s="276">
        <v>2303.9306559999991</v>
      </c>
      <c r="D14" s="281">
        <v>2018.2366390000011</v>
      </c>
      <c r="E14" s="344">
        <v>0</v>
      </c>
      <c r="F14" s="344">
        <v>0</v>
      </c>
      <c r="G14" s="344">
        <v>0</v>
      </c>
      <c r="H14" s="343">
        <v>0</v>
      </c>
      <c r="I14" s="344">
        <v>0</v>
      </c>
      <c r="J14" s="345">
        <v>0</v>
      </c>
      <c r="K14" s="343">
        <v>0</v>
      </c>
      <c r="L14" s="344">
        <v>0</v>
      </c>
      <c r="M14" s="345">
        <v>0</v>
      </c>
      <c r="N14" s="219">
        <f t="shared" ref="N14:N15" si="5">SUM(B14:M14)</f>
        <v>6688.1833700000007</v>
      </c>
      <c r="P14" s="124"/>
      <c r="Q14" s="41"/>
      <c r="R14" s="8"/>
      <c r="S14" s="8"/>
      <c r="T14" s="8"/>
      <c r="U14" s="8"/>
    </row>
    <row r="15" spans="1:21" x14ac:dyDescent="0.2">
      <c r="A15" s="168" t="s">
        <v>3</v>
      </c>
      <c r="B15" s="280">
        <v>254.07185999999993</v>
      </c>
      <c r="C15" s="276">
        <v>251.07858200000013</v>
      </c>
      <c r="D15" s="281">
        <v>203.449916</v>
      </c>
      <c r="E15" s="344">
        <v>0</v>
      </c>
      <c r="F15" s="344">
        <v>0</v>
      </c>
      <c r="G15" s="344">
        <v>0</v>
      </c>
      <c r="H15" s="343">
        <v>0</v>
      </c>
      <c r="I15" s="344">
        <v>0</v>
      </c>
      <c r="J15" s="345">
        <v>0</v>
      </c>
      <c r="K15" s="343">
        <v>0</v>
      </c>
      <c r="L15" s="344">
        <v>0</v>
      </c>
      <c r="M15" s="345">
        <v>0</v>
      </c>
      <c r="N15" s="219">
        <f t="shared" si="5"/>
        <v>708.60035800000003</v>
      </c>
      <c r="P15" s="124"/>
      <c r="Q15" s="41"/>
    </row>
    <row r="16" spans="1:21" x14ac:dyDescent="0.2">
      <c r="A16" s="122" t="s">
        <v>167</v>
      </c>
      <c r="N16" s="3"/>
    </row>
    <row r="17" spans="1:2" x14ac:dyDescent="0.2">
      <c r="A17" s="192"/>
      <c r="B17" s="8"/>
    </row>
    <row r="18" spans="1:2" x14ac:dyDescent="0.2">
      <c r="B18" s="8"/>
    </row>
    <row r="19" spans="1:2" x14ac:dyDescent="0.2">
      <c r="B19" s="8"/>
    </row>
    <row r="20" spans="1:2" x14ac:dyDescent="0.2">
      <c r="B20" s="8"/>
    </row>
    <row r="21" spans="1:2" x14ac:dyDescent="0.2">
      <c r="B21" s="8"/>
    </row>
    <row r="22" spans="1:2" x14ac:dyDescent="0.2">
      <c r="B22" s="8"/>
    </row>
    <row r="23" spans="1:2" x14ac:dyDescent="0.2">
      <c r="B23" s="8"/>
    </row>
    <row r="24" spans="1:2" x14ac:dyDescent="0.2">
      <c r="B24" s="8"/>
    </row>
    <row r="25" spans="1:2" x14ac:dyDescent="0.2">
      <c r="B25" s="8"/>
    </row>
    <row r="26" spans="1:2" x14ac:dyDescent="0.2">
      <c r="B26" s="8"/>
    </row>
    <row r="27" spans="1:2" x14ac:dyDescent="0.2">
      <c r="B27" s="8"/>
    </row>
    <row r="28" spans="1:2" x14ac:dyDescent="0.2">
      <c r="B28" s="8"/>
    </row>
    <row r="29" spans="1:2" x14ac:dyDescent="0.2">
      <c r="B29" s="8"/>
    </row>
    <row r="30" spans="1:2" x14ac:dyDescent="0.2">
      <c r="B30" s="8"/>
    </row>
  </sheetData>
  <mergeCells count="11">
    <mergeCell ref="N6:N7"/>
    <mergeCell ref="A4:A5"/>
    <mergeCell ref="B4:D4"/>
    <mergeCell ref="E4:G4"/>
    <mergeCell ref="H4:J4"/>
    <mergeCell ref="K4:M4"/>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1"/>
  <dimension ref="A1:Q32"/>
  <sheetViews>
    <sheetView showGridLines="0" view="pageBreakPreview" zoomScaleNormal="70" zoomScaleSheetLayoutView="100" workbookViewId="0">
      <selection activeCell="M23" sqref="M23"/>
    </sheetView>
  </sheetViews>
  <sheetFormatPr defaultColWidth="9.140625" defaultRowHeight="12" x14ac:dyDescent="0.2"/>
  <cols>
    <col min="1" max="1" width="28.28515625" style="7" customWidth="1"/>
    <col min="2" max="7" width="12" style="7" customWidth="1"/>
    <col min="8" max="8" width="16.5703125" style="7" customWidth="1"/>
    <col min="9" max="9" width="11.85546875" style="7" customWidth="1"/>
    <col min="10" max="10" width="15.28515625" style="7" customWidth="1"/>
    <col min="11" max="16384" width="9.140625" style="7"/>
  </cols>
  <sheetData>
    <row r="1" spans="1:12" ht="18" x14ac:dyDescent="0.25">
      <c r="A1" s="236" t="s">
        <v>265</v>
      </c>
      <c r="B1" s="6"/>
      <c r="J1" s="240" t="str">
        <f>'3'!N1</f>
        <v>I. čtvrtletí 2023</v>
      </c>
    </row>
    <row r="2" spans="1:12" ht="6" customHeight="1" x14ac:dyDescent="0.2">
      <c r="A2" s="6"/>
      <c r="B2" s="387"/>
      <c r="C2" s="387"/>
      <c r="D2" s="387"/>
      <c r="E2" s="387"/>
      <c r="F2" s="387"/>
      <c r="G2" s="387"/>
      <c r="H2" s="387"/>
      <c r="I2" s="387"/>
      <c r="J2" s="387"/>
    </row>
    <row r="3" spans="1:12" ht="36" x14ac:dyDescent="0.2">
      <c r="A3" s="334">
        <v>2023</v>
      </c>
      <c r="B3" s="210" t="s">
        <v>26</v>
      </c>
      <c r="C3" s="210" t="s">
        <v>0</v>
      </c>
      <c r="D3" s="210" t="s">
        <v>1</v>
      </c>
      <c r="E3" s="210" t="s">
        <v>2</v>
      </c>
      <c r="F3" s="210" t="s">
        <v>206</v>
      </c>
      <c r="G3" s="210" t="s">
        <v>25</v>
      </c>
      <c r="H3" s="210" t="s">
        <v>5</v>
      </c>
      <c r="I3" s="210" t="s">
        <v>3</v>
      </c>
      <c r="J3" s="210" t="s">
        <v>4</v>
      </c>
    </row>
    <row r="4" spans="1:12" ht="12" customHeight="1" x14ac:dyDescent="0.2">
      <c r="A4" s="220" t="s">
        <v>158</v>
      </c>
      <c r="B4" s="197">
        <f>SUM(B5:B18)</f>
        <v>6346.823316</v>
      </c>
      <c r="C4" s="197">
        <f t="shared" ref="C4:I4" si="0">SUM(C5:C18)</f>
        <v>623.41880800000001</v>
      </c>
      <c r="D4" s="197">
        <f t="shared" si="0"/>
        <v>240.31959100000003</v>
      </c>
      <c r="E4" s="197">
        <f t="shared" si="0"/>
        <v>100.212204</v>
      </c>
      <c r="F4" s="197">
        <f t="shared" si="0"/>
        <v>122.702309</v>
      </c>
      <c r="G4" s="197">
        <f t="shared" si="0"/>
        <v>12290.705320999999</v>
      </c>
      <c r="H4" s="197">
        <f t="shared" si="0"/>
        <v>6688.1833700000007</v>
      </c>
      <c r="I4" s="197">
        <f t="shared" si="0"/>
        <v>708.60035800000003</v>
      </c>
      <c r="J4" s="197">
        <f t="shared" ref="J4" si="1">SUM(B4:I4)</f>
        <v>27120.965276999999</v>
      </c>
      <c r="L4" s="41"/>
    </row>
    <row r="5" spans="1:12" x14ac:dyDescent="0.2">
      <c r="A5" s="200" t="s">
        <v>129</v>
      </c>
      <c r="B5" s="209">
        <v>110.314764</v>
      </c>
      <c r="C5" s="209">
        <v>15.653486000000001</v>
      </c>
      <c r="D5" s="209">
        <v>74.049938999999995</v>
      </c>
      <c r="E5" s="209">
        <v>15.820437999999999</v>
      </c>
      <c r="F5" s="209">
        <v>2.7234220000000002</v>
      </c>
      <c r="G5" s="209">
        <v>2265.403577</v>
      </c>
      <c r="H5" s="209">
        <v>1537.3544620000002</v>
      </c>
      <c r="I5" s="209">
        <v>37.235106000000002</v>
      </c>
      <c r="J5" s="198">
        <f t="shared" ref="J5:J18" si="2">SUM(B5:I5)</f>
        <v>4058.5551940000005</v>
      </c>
      <c r="L5" s="41"/>
    </row>
    <row r="6" spans="1:12" x14ac:dyDescent="0.2">
      <c r="A6" s="200" t="s">
        <v>99</v>
      </c>
      <c r="B6" s="209">
        <v>264.10037799999998</v>
      </c>
      <c r="C6" s="209">
        <v>10.498776000000003</v>
      </c>
      <c r="D6" s="209">
        <v>18.392205000000001</v>
      </c>
      <c r="E6" s="209">
        <v>1.723619</v>
      </c>
      <c r="F6" s="209">
        <v>6.3438569999999999</v>
      </c>
      <c r="G6" s="209">
        <v>714.35324200000014</v>
      </c>
      <c r="H6" s="209">
        <v>453.14470000000006</v>
      </c>
      <c r="I6" s="209">
        <v>107.74513399999998</v>
      </c>
      <c r="J6" s="198">
        <f t="shared" si="2"/>
        <v>1576.3019110000002</v>
      </c>
      <c r="L6" s="41"/>
    </row>
    <row r="7" spans="1:12" x14ac:dyDescent="0.2">
      <c r="A7" s="200" t="s">
        <v>100</v>
      </c>
      <c r="B7" s="209">
        <v>166.81631899999996</v>
      </c>
      <c r="C7" s="209">
        <v>2.5651000000000002</v>
      </c>
      <c r="D7" s="209">
        <v>0.25900000000000001</v>
      </c>
      <c r="E7" s="209">
        <v>0.16400000000000001</v>
      </c>
      <c r="F7" s="209">
        <v>9.7228360000000009</v>
      </c>
      <c r="G7" s="209">
        <v>978.07827799999995</v>
      </c>
      <c r="H7" s="209">
        <v>285.91197900000009</v>
      </c>
      <c r="I7" s="209">
        <v>264.03516099999996</v>
      </c>
      <c r="J7" s="198">
        <f t="shared" si="2"/>
        <v>1707.5526729999999</v>
      </c>
      <c r="L7" s="41"/>
    </row>
    <row r="8" spans="1:12" x14ac:dyDescent="0.2">
      <c r="A8" s="200" t="s">
        <v>101</v>
      </c>
      <c r="B8" s="209">
        <v>126.31680300000001</v>
      </c>
      <c r="C8" s="209">
        <v>32.50029</v>
      </c>
      <c r="D8" s="209">
        <v>5.4812439999999993</v>
      </c>
      <c r="E8" s="209">
        <v>10.492293999999999</v>
      </c>
      <c r="F8" s="209">
        <v>2.41473</v>
      </c>
      <c r="G8" s="209">
        <v>572.72609399999965</v>
      </c>
      <c r="H8" s="209">
        <v>267.143505</v>
      </c>
      <c r="I8" s="209">
        <v>57.084617000000009</v>
      </c>
      <c r="J8" s="198">
        <f t="shared" si="2"/>
        <v>1074.1595769999997</v>
      </c>
      <c r="L8" s="41"/>
    </row>
    <row r="9" spans="1:12" x14ac:dyDescent="0.2">
      <c r="A9" s="200" t="s">
        <v>128</v>
      </c>
      <c r="B9" s="209">
        <v>48.570642999999997</v>
      </c>
      <c r="C9" s="209">
        <v>16.33765</v>
      </c>
      <c r="D9" s="209">
        <v>1.5394300000000001</v>
      </c>
      <c r="E9" s="209">
        <v>1.9793099999999997</v>
      </c>
      <c r="F9" s="209">
        <v>15.753655</v>
      </c>
      <c r="G9" s="209">
        <v>319.85361799999976</v>
      </c>
      <c r="H9" s="209">
        <v>137.70778499999994</v>
      </c>
      <c r="I9" s="209">
        <v>0.13204400000000002</v>
      </c>
      <c r="J9" s="198">
        <f t="shared" si="2"/>
        <v>541.87413499999957</v>
      </c>
      <c r="L9" s="41"/>
    </row>
    <row r="10" spans="1:12" x14ac:dyDescent="0.2">
      <c r="A10" s="200" t="s">
        <v>102</v>
      </c>
      <c r="B10" s="209">
        <v>198.55354499999999</v>
      </c>
      <c r="C10" s="209">
        <v>2.3566599999999998</v>
      </c>
      <c r="D10" s="209">
        <v>6.4580000000000002</v>
      </c>
      <c r="E10" s="209">
        <v>3.6280000000000001</v>
      </c>
      <c r="F10" s="209">
        <v>0.41799999999999998</v>
      </c>
      <c r="G10" s="209">
        <v>566.34915000000001</v>
      </c>
      <c r="H10" s="209">
        <v>382.49371700000006</v>
      </c>
      <c r="I10" s="209">
        <v>16.483336999999999</v>
      </c>
      <c r="J10" s="198">
        <f t="shared" si="2"/>
        <v>1176.740409</v>
      </c>
      <c r="L10" s="41"/>
    </row>
    <row r="11" spans="1:12" x14ac:dyDescent="0.2">
      <c r="A11" s="200" t="s">
        <v>103</v>
      </c>
      <c r="B11" s="209">
        <v>71.061915999999997</v>
      </c>
      <c r="C11" s="209">
        <v>1.2250000000000001</v>
      </c>
      <c r="D11" s="209">
        <v>2.94</v>
      </c>
      <c r="E11" s="209">
        <v>0.83489999999999998</v>
      </c>
      <c r="F11" s="209">
        <v>2.9984899999999999</v>
      </c>
      <c r="G11" s="209">
        <v>372.67255799999998</v>
      </c>
      <c r="H11" s="209">
        <v>233.10454100000007</v>
      </c>
      <c r="I11" s="209">
        <v>4.6969719999999979</v>
      </c>
      <c r="J11" s="198">
        <f t="shared" si="2"/>
        <v>689.53437699999995</v>
      </c>
      <c r="L11" s="41"/>
    </row>
    <row r="12" spans="1:12" x14ac:dyDescent="0.2">
      <c r="A12" s="200" t="s">
        <v>104</v>
      </c>
      <c r="B12" s="209">
        <v>1464.1209450000001</v>
      </c>
      <c r="C12" s="209">
        <v>248.49260199999998</v>
      </c>
      <c r="D12" s="209">
        <v>21.221646</v>
      </c>
      <c r="E12" s="209">
        <v>33.460419000000002</v>
      </c>
      <c r="F12" s="209">
        <v>11.307849000000001</v>
      </c>
      <c r="G12" s="209">
        <v>1986.3143350000005</v>
      </c>
      <c r="H12" s="209">
        <v>1018.2345609999995</v>
      </c>
      <c r="I12" s="209">
        <v>32.602078999999996</v>
      </c>
      <c r="J12" s="198">
        <f t="shared" si="2"/>
        <v>4815.7544360000002</v>
      </c>
    </row>
    <row r="13" spans="1:12" x14ac:dyDescent="0.2">
      <c r="A13" s="200" t="s">
        <v>105</v>
      </c>
      <c r="B13" s="209">
        <v>186.92038600000001</v>
      </c>
      <c r="C13" s="209">
        <v>19.909249999999997</v>
      </c>
      <c r="D13" s="209">
        <v>0.47586000000000001</v>
      </c>
      <c r="E13" s="209">
        <v>10.789323</v>
      </c>
      <c r="F13" s="209">
        <v>3.2201859999999995</v>
      </c>
      <c r="G13" s="209">
        <v>571.13014000000021</v>
      </c>
      <c r="H13" s="209">
        <v>314.03189700000007</v>
      </c>
      <c r="I13" s="209">
        <v>6.1554399999999996</v>
      </c>
      <c r="J13" s="198">
        <f t="shared" si="2"/>
        <v>1112.6324820000004</v>
      </c>
    </row>
    <row r="14" spans="1:12" x14ac:dyDescent="0.2">
      <c r="A14" s="200" t="s">
        <v>106</v>
      </c>
      <c r="B14" s="209">
        <v>172.47519800000001</v>
      </c>
      <c r="C14" s="209">
        <v>7.3582999999999998</v>
      </c>
      <c r="D14" s="209">
        <v>25.275959000000004</v>
      </c>
      <c r="E14" s="209">
        <v>9.2157929999999997</v>
      </c>
      <c r="F14" s="209">
        <v>14.478669999999997</v>
      </c>
      <c r="G14" s="209">
        <v>475.85667599999999</v>
      </c>
      <c r="H14" s="209">
        <v>319.29996199999999</v>
      </c>
      <c r="I14" s="209">
        <v>85.682222999999993</v>
      </c>
      <c r="J14" s="198">
        <f t="shared" si="2"/>
        <v>1109.642781</v>
      </c>
    </row>
    <row r="15" spans="1:12" x14ac:dyDescent="0.2">
      <c r="A15" s="200" t="s">
        <v>107</v>
      </c>
      <c r="B15" s="209">
        <v>319.106448</v>
      </c>
      <c r="C15" s="209">
        <v>0.72020000000000006</v>
      </c>
      <c r="D15" s="209">
        <v>13.906470000000001</v>
      </c>
      <c r="E15" s="209">
        <v>1.6027819999999999</v>
      </c>
      <c r="F15" s="209">
        <v>16.219250000000002</v>
      </c>
      <c r="G15" s="209">
        <v>636.99166600000035</v>
      </c>
      <c r="H15" s="209">
        <v>476.03677099999987</v>
      </c>
      <c r="I15" s="209">
        <v>19.468499999999999</v>
      </c>
      <c r="J15" s="198">
        <f t="shared" si="2"/>
        <v>1484.052087</v>
      </c>
    </row>
    <row r="16" spans="1:12" x14ac:dyDescent="0.2">
      <c r="A16" s="200" t="s">
        <v>108</v>
      </c>
      <c r="B16" s="209">
        <v>1569.6382440000002</v>
      </c>
      <c r="C16" s="209">
        <v>93.035585999999995</v>
      </c>
      <c r="D16" s="209">
        <v>8.6108379999999993</v>
      </c>
      <c r="E16" s="209">
        <v>0.36101</v>
      </c>
      <c r="F16" s="209">
        <v>4.2692039999999993</v>
      </c>
      <c r="G16" s="209">
        <v>923.57308799999987</v>
      </c>
      <c r="H16" s="209">
        <v>408.41711099999998</v>
      </c>
      <c r="I16" s="209">
        <v>7.5922430000000007</v>
      </c>
      <c r="J16" s="198">
        <f t="shared" si="2"/>
        <v>3015.4973239999999</v>
      </c>
    </row>
    <row r="17" spans="1:17" x14ac:dyDescent="0.2">
      <c r="A17" s="200" t="s">
        <v>109</v>
      </c>
      <c r="B17" s="209">
        <v>1076.585619</v>
      </c>
      <c r="C17" s="209">
        <v>171.94455399999998</v>
      </c>
      <c r="D17" s="209">
        <v>54.008489999999995</v>
      </c>
      <c r="E17" s="209">
        <v>4.6542649999999997</v>
      </c>
      <c r="F17" s="209">
        <v>29.215620000000001</v>
      </c>
      <c r="G17" s="209">
        <v>1448.1075129999995</v>
      </c>
      <c r="H17" s="209">
        <v>638.27049399999987</v>
      </c>
      <c r="I17" s="209">
        <v>65.912241999999992</v>
      </c>
      <c r="J17" s="198">
        <f t="shared" si="2"/>
        <v>3488.6987969999991</v>
      </c>
    </row>
    <row r="18" spans="1:17" x14ac:dyDescent="0.2">
      <c r="A18" s="200" t="s">
        <v>110</v>
      </c>
      <c r="B18" s="209">
        <v>572.24210800000003</v>
      </c>
      <c r="C18" s="209">
        <v>0.82135400000000003</v>
      </c>
      <c r="D18" s="209">
        <v>7.7005100000000004</v>
      </c>
      <c r="E18" s="209">
        <v>5.4860509999999998</v>
      </c>
      <c r="F18" s="209">
        <v>3.6165400000000001</v>
      </c>
      <c r="G18" s="209">
        <v>459.29538599999995</v>
      </c>
      <c r="H18" s="209">
        <v>217.03188499999999</v>
      </c>
      <c r="I18" s="209">
        <v>3.7752599999999998</v>
      </c>
      <c r="J18" s="198">
        <f t="shared" si="2"/>
        <v>1269.969094</v>
      </c>
    </row>
    <row r="19" spans="1:17" x14ac:dyDescent="0.2">
      <c r="A19" s="237" t="s">
        <v>167</v>
      </c>
      <c r="J19" s="3"/>
    </row>
    <row r="20" spans="1:17" x14ac:dyDescent="0.2">
      <c r="A20" s="202"/>
    </row>
    <row r="32" spans="1:17" x14ac:dyDescent="0.2">
      <c r="K32" s="41"/>
      <c r="L32" s="41"/>
      <c r="M32" s="41"/>
      <c r="N32" s="41"/>
      <c r="O32" s="41"/>
      <c r="P32" s="41"/>
      <c r="Q32" s="41"/>
    </row>
  </sheetData>
  <sortState ref="A5:J18">
    <sortCondition ref="A5"/>
  </sortState>
  <mergeCells count="1">
    <mergeCell ref="B2:J2"/>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dimension ref="A1:O42"/>
  <sheetViews>
    <sheetView showGridLines="0" view="pageBreakPreview" zoomScaleNormal="85" zoomScaleSheetLayoutView="100" workbookViewId="0">
      <selection activeCell="F33" sqref="F33"/>
    </sheetView>
  </sheetViews>
  <sheetFormatPr defaultColWidth="9.140625" defaultRowHeight="12" x14ac:dyDescent="0.2"/>
  <cols>
    <col min="1" max="1" width="38" style="74" customWidth="1"/>
    <col min="2" max="9" width="13.28515625" style="74" customWidth="1"/>
    <col min="10" max="15" width="9.140625" style="181" customWidth="1"/>
    <col min="16" max="16384" width="9.140625" style="74"/>
  </cols>
  <sheetData>
    <row r="1" spans="1:15" ht="20.25" x14ac:dyDescent="0.3">
      <c r="A1" s="178" t="s">
        <v>266</v>
      </c>
      <c r="I1" s="241" t="str">
        <f>'3'!N1</f>
        <v>I. čtvrtletí 2023</v>
      </c>
    </row>
    <row r="2" spans="1:15" ht="18" x14ac:dyDescent="0.25">
      <c r="A2" s="238" t="s">
        <v>267</v>
      </c>
    </row>
    <row r="3" spans="1:15" ht="12" customHeight="1" x14ac:dyDescent="0.2">
      <c r="E3" s="103"/>
      <c r="F3" s="103"/>
      <c r="G3" s="103"/>
    </row>
    <row r="4" spans="1:15" x14ac:dyDescent="0.2">
      <c r="A4" s="7"/>
      <c r="B4" s="126"/>
      <c r="C4" s="126"/>
      <c r="D4" s="126"/>
    </row>
    <row r="5" spans="1:15" ht="12.75" customHeight="1" x14ac:dyDescent="0.2">
      <c r="A5" s="388">
        <v>2023</v>
      </c>
      <c r="B5" s="374" t="s">
        <v>8</v>
      </c>
      <c r="C5" s="376"/>
      <c r="D5" s="374" t="s">
        <v>9</v>
      </c>
      <c r="E5" s="376"/>
      <c r="F5" s="374" t="s">
        <v>10</v>
      </c>
      <c r="G5" s="376"/>
      <c r="H5" s="375" t="s">
        <v>7</v>
      </c>
      <c r="I5" s="375"/>
    </row>
    <row r="6" spans="1:15" x14ac:dyDescent="0.2">
      <c r="A6" s="389"/>
      <c r="B6" s="278" t="s">
        <v>288</v>
      </c>
      <c r="C6" s="279" t="s">
        <v>289</v>
      </c>
      <c r="D6" s="278" t="s">
        <v>288</v>
      </c>
      <c r="E6" s="279" t="s">
        <v>289</v>
      </c>
      <c r="F6" s="278" t="s">
        <v>288</v>
      </c>
      <c r="G6" s="279" t="s">
        <v>289</v>
      </c>
      <c r="H6" s="297" t="s">
        <v>288</v>
      </c>
      <c r="I6" s="297" t="s">
        <v>289</v>
      </c>
      <c r="J6" s="269"/>
      <c r="O6" s="269"/>
    </row>
    <row r="7" spans="1:15" ht="13.5" x14ac:dyDescent="0.2">
      <c r="A7" s="173" t="s">
        <v>196</v>
      </c>
      <c r="B7" s="282">
        <v>1557.1670000000001</v>
      </c>
      <c r="C7" s="326">
        <v>4.13033049749933E-2</v>
      </c>
      <c r="D7" s="282">
        <v>1557.347</v>
      </c>
      <c r="E7" s="326">
        <v>4.1323677953198877E-2</v>
      </c>
      <c r="F7" s="298">
        <v>1557.345</v>
      </c>
      <c r="G7" s="326">
        <v>4.1325274098419323E-2</v>
      </c>
      <c r="H7" s="194">
        <v>1557.345</v>
      </c>
      <c r="I7" s="206">
        <v>4.1325274098419323E-2</v>
      </c>
      <c r="J7" s="270"/>
      <c r="O7" s="271"/>
    </row>
    <row r="8" spans="1:15" x14ac:dyDescent="0.2">
      <c r="A8" s="169" t="s">
        <v>330</v>
      </c>
      <c r="B8" s="282">
        <v>570376.76400000008</v>
      </c>
      <c r="C8" s="326">
        <v>3.3283419741911686E-2</v>
      </c>
      <c r="D8" s="282">
        <v>537968.41400000011</v>
      </c>
      <c r="E8" s="326">
        <v>3.4475403695811792E-2</v>
      </c>
      <c r="F8" s="298">
        <v>484767.43799999991</v>
      </c>
      <c r="G8" s="326">
        <v>3.2443631334501018E-2</v>
      </c>
      <c r="H8" s="194">
        <v>1593112.6160000002</v>
      </c>
      <c r="I8" s="206">
        <v>3.3410345499807724E-2</v>
      </c>
      <c r="J8" s="270"/>
      <c r="O8" s="271"/>
    </row>
    <row r="9" spans="1:15" x14ac:dyDescent="0.2">
      <c r="A9" s="169" t="s">
        <v>331</v>
      </c>
      <c r="B9" s="282">
        <v>442755.25299999997</v>
      </c>
      <c r="C9" s="326">
        <v>4.2333069938044539E-2</v>
      </c>
      <c r="D9" s="282">
        <v>424801.18799999991</v>
      </c>
      <c r="E9" s="326">
        <v>4.2607778690924941E-2</v>
      </c>
      <c r="F9" s="298">
        <v>383448.51499999996</v>
      </c>
      <c r="G9" s="326">
        <v>4.2611988379747258E-2</v>
      </c>
      <c r="H9" s="194">
        <v>1251004.9559999998</v>
      </c>
      <c r="I9" s="207">
        <v>4.251143150184572E-2</v>
      </c>
      <c r="J9" s="272"/>
      <c r="O9" s="273"/>
    </row>
    <row r="10" spans="1:15" x14ac:dyDescent="0.2">
      <c r="A10" s="172" t="s">
        <v>40</v>
      </c>
      <c r="B10" s="280">
        <v>0</v>
      </c>
      <c r="C10" s="327">
        <v>0</v>
      </c>
      <c r="D10" s="280">
        <v>0</v>
      </c>
      <c r="E10" s="327">
        <v>0</v>
      </c>
      <c r="F10" s="296">
        <v>0</v>
      </c>
      <c r="G10" s="330">
        <v>0</v>
      </c>
      <c r="H10" s="191">
        <v>0</v>
      </c>
      <c r="I10" s="208">
        <v>0</v>
      </c>
      <c r="J10" s="272"/>
      <c r="O10" s="273"/>
    </row>
    <row r="11" spans="1:15" x14ac:dyDescent="0.2">
      <c r="A11" s="172" t="s">
        <v>39</v>
      </c>
      <c r="B11" s="280">
        <v>7166</v>
      </c>
      <c r="C11" s="327">
        <v>0.11088821709480363</v>
      </c>
      <c r="D11" s="280">
        <v>7285</v>
      </c>
      <c r="E11" s="327">
        <v>0.12187511208829804</v>
      </c>
      <c r="F11" s="296">
        <v>7857</v>
      </c>
      <c r="G11" s="330">
        <v>0.13437665624530687</v>
      </c>
      <c r="H11" s="191">
        <v>22308</v>
      </c>
      <c r="I11" s="208">
        <v>0.12198968590001838</v>
      </c>
      <c r="J11" s="272"/>
      <c r="O11" s="273"/>
    </row>
    <row r="12" spans="1:15" x14ac:dyDescent="0.2">
      <c r="A12" s="172" t="s">
        <v>38</v>
      </c>
      <c r="B12" s="280">
        <v>0</v>
      </c>
      <c r="C12" s="327">
        <v>0</v>
      </c>
      <c r="D12" s="280">
        <v>0</v>
      </c>
      <c r="E12" s="327">
        <v>0</v>
      </c>
      <c r="F12" s="296">
        <v>0</v>
      </c>
      <c r="G12" s="330">
        <v>0</v>
      </c>
      <c r="H12" s="191">
        <v>0</v>
      </c>
      <c r="I12" s="208">
        <v>0</v>
      </c>
      <c r="J12" s="272"/>
      <c r="O12" s="273"/>
    </row>
    <row r="13" spans="1:15" x14ac:dyDescent="0.2">
      <c r="A13" s="172" t="s">
        <v>60</v>
      </c>
      <c r="B13" s="280">
        <v>0</v>
      </c>
      <c r="C13" s="327">
        <v>0</v>
      </c>
      <c r="D13" s="280">
        <v>0</v>
      </c>
      <c r="E13" s="327">
        <v>0</v>
      </c>
      <c r="F13" s="296">
        <v>0</v>
      </c>
      <c r="G13" s="330">
        <v>0</v>
      </c>
      <c r="H13" s="191">
        <v>0</v>
      </c>
      <c r="I13" s="208">
        <v>0</v>
      </c>
      <c r="J13" s="272"/>
      <c r="O13" s="273"/>
    </row>
    <row r="14" spans="1:15" x14ac:dyDescent="0.2">
      <c r="A14" s="172" t="s">
        <v>61</v>
      </c>
      <c r="B14" s="280">
        <v>224</v>
      </c>
      <c r="C14" s="327">
        <v>0.28425602330899397</v>
      </c>
      <c r="D14" s="280">
        <v>69</v>
      </c>
      <c r="E14" s="327">
        <v>0.11562010918559879</v>
      </c>
      <c r="F14" s="296">
        <v>303</v>
      </c>
      <c r="G14" s="330">
        <v>0.35701451034222731</v>
      </c>
      <c r="H14" s="191">
        <v>596</v>
      </c>
      <c r="I14" s="208">
        <v>0.26684468251527083</v>
      </c>
      <c r="J14" s="272"/>
      <c r="O14" s="273"/>
    </row>
    <row r="15" spans="1:15" x14ac:dyDescent="0.2">
      <c r="A15" s="172" t="s">
        <v>62</v>
      </c>
      <c r="B15" s="280">
        <v>0</v>
      </c>
      <c r="C15" s="327">
        <v>0</v>
      </c>
      <c r="D15" s="280">
        <v>0</v>
      </c>
      <c r="E15" s="327">
        <v>0</v>
      </c>
      <c r="F15" s="296">
        <v>0</v>
      </c>
      <c r="G15" s="330">
        <v>0</v>
      </c>
      <c r="H15" s="191">
        <v>0</v>
      </c>
      <c r="I15" s="208">
        <v>0</v>
      </c>
      <c r="J15" s="272"/>
      <c r="O15" s="273"/>
    </row>
    <row r="16" spans="1:15" x14ac:dyDescent="0.2">
      <c r="A16" s="172" t="s">
        <v>37</v>
      </c>
      <c r="B16" s="280">
        <v>0</v>
      </c>
      <c r="C16" s="327">
        <v>0</v>
      </c>
      <c r="D16" s="280">
        <v>0</v>
      </c>
      <c r="E16" s="327">
        <v>0</v>
      </c>
      <c r="F16" s="296">
        <v>0</v>
      </c>
      <c r="G16" s="330">
        <v>0</v>
      </c>
      <c r="H16" s="191">
        <v>0</v>
      </c>
      <c r="I16" s="208">
        <v>0</v>
      </c>
      <c r="J16" s="272"/>
      <c r="O16" s="273"/>
    </row>
    <row r="17" spans="1:15" x14ac:dyDescent="0.2">
      <c r="A17" s="172" t="s">
        <v>72</v>
      </c>
      <c r="B17" s="280">
        <v>0</v>
      </c>
      <c r="C17" s="327">
        <v>0</v>
      </c>
      <c r="D17" s="280">
        <v>0</v>
      </c>
      <c r="E17" s="327">
        <v>0</v>
      </c>
      <c r="F17" s="296">
        <v>0</v>
      </c>
      <c r="G17" s="330">
        <v>0</v>
      </c>
      <c r="H17" s="191">
        <v>0</v>
      </c>
      <c r="I17" s="208">
        <v>0</v>
      </c>
      <c r="J17" s="272"/>
      <c r="O17" s="273"/>
    </row>
    <row r="18" spans="1:15" x14ac:dyDescent="0.2">
      <c r="A18" s="172" t="s">
        <v>36</v>
      </c>
      <c r="B18" s="280">
        <v>0</v>
      </c>
      <c r="C18" s="327">
        <v>0</v>
      </c>
      <c r="D18" s="280">
        <v>0</v>
      </c>
      <c r="E18" s="327">
        <v>0</v>
      </c>
      <c r="F18" s="296">
        <v>0</v>
      </c>
      <c r="G18" s="330">
        <v>0</v>
      </c>
      <c r="H18" s="191">
        <v>0</v>
      </c>
      <c r="I18" s="208">
        <v>0</v>
      </c>
      <c r="O18" s="273"/>
    </row>
    <row r="19" spans="1:15" x14ac:dyDescent="0.2">
      <c r="A19" s="172" t="s">
        <v>35</v>
      </c>
      <c r="B19" s="280">
        <v>0</v>
      </c>
      <c r="C19" s="327">
        <v>0</v>
      </c>
      <c r="D19" s="280">
        <v>0</v>
      </c>
      <c r="E19" s="327">
        <v>0</v>
      </c>
      <c r="F19" s="296">
        <v>0</v>
      </c>
      <c r="G19" s="330">
        <v>0</v>
      </c>
      <c r="H19" s="191">
        <v>0</v>
      </c>
      <c r="I19" s="208">
        <v>0</v>
      </c>
      <c r="O19" s="273"/>
    </row>
    <row r="20" spans="1:15" x14ac:dyDescent="0.2">
      <c r="A20" s="172" t="s">
        <v>34</v>
      </c>
      <c r="B20" s="280">
        <v>0</v>
      </c>
      <c r="C20" s="327">
        <v>0</v>
      </c>
      <c r="D20" s="280">
        <v>0</v>
      </c>
      <c r="E20" s="327">
        <v>0</v>
      </c>
      <c r="F20" s="296">
        <v>0</v>
      </c>
      <c r="G20" s="330">
        <v>0</v>
      </c>
      <c r="H20" s="191">
        <v>0</v>
      </c>
      <c r="I20" s="208">
        <v>0</v>
      </c>
      <c r="O20" s="273"/>
    </row>
    <row r="21" spans="1:15" x14ac:dyDescent="0.2">
      <c r="A21" s="172" t="s">
        <v>33</v>
      </c>
      <c r="B21" s="280">
        <v>66845</v>
      </c>
      <c r="C21" s="327">
        <v>0.22472709122199347</v>
      </c>
      <c r="D21" s="280">
        <v>62784</v>
      </c>
      <c r="E21" s="327">
        <v>0.22074915539015483</v>
      </c>
      <c r="F21" s="296">
        <v>62977</v>
      </c>
      <c r="G21" s="330">
        <v>0.22214660379219356</v>
      </c>
      <c r="H21" s="191">
        <v>192606</v>
      </c>
      <c r="I21" s="208">
        <v>0.22257430316994367</v>
      </c>
      <c r="O21" s="273"/>
    </row>
    <row r="22" spans="1:15" x14ac:dyDescent="0.2">
      <c r="A22" s="172" t="s">
        <v>32</v>
      </c>
      <c r="B22" s="280">
        <v>0</v>
      </c>
      <c r="C22" s="327">
        <v>0</v>
      </c>
      <c r="D22" s="280">
        <v>0</v>
      </c>
      <c r="E22" s="327">
        <v>0</v>
      </c>
      <c r="F22" s="296">
        <v>0</v>
      </c>
      <c r="G22" s="330">
        <v>0</v>
      </c>
      <c r="H22" s="191">
        <v>0</v>
      </c>
      <c r="I22" s="208">
        <v>0</v>
      </c>
      <c r="O22" s="273"/>
    </row>
    <row r="23" spans="1:15" x14ac:dyDescent="0.2">
      <c r="A23" s="172" t="s">
        <v>3</v>
      </c>
      <c r="B23" s="280">
        <v>0</v>
      </c>
      <c r="C23" s="327">
        <v>0</v>
      </c>
      <c r="D23" s="280">
        <v>0</v>
      </c>
      <c r="E23" s="327">
        <v>0</v>
      </c>
      <c r="F23" s="296">
        <v>0</v>
      </c>
      <c r="G23" s="330">
        <v>0</v>
      </c>
      <c r="H23" s="191">
        <v>0</v>
      </c>
      <c r="I23" s="208">
        <v>0</v>
      </c>
      <c r="O23" s="273"/>
    </row>
    <row r="24" spans="1:15" x14ac:dyDescent="0.2">
      <c r="A24" s="172" t="s">
        <v>31</v>
      </c>
      <c r="B24" s="280">
        <v>0</v>
      </c>
      <c r="C24" s="327">
        <v>0</v>
      </c>
      <c r="D24" s="280">
        <v>0</v>
      </c>
      <c r="E24" s="327">
        <v>0</v>
      </c>
      <c r="F24" s="296">
        <v>0</v>
      </c>
      <c r="G24" s="330">
        <v>0</v>
      </c>
      <c r="H24" s="191">
        <v>0</v>
      </c>
      <c r="I24" s="208">
        <v>0</v>
      </c>
      <c r="O24" s="273"/>
    </row>
    <row r="25" spans="1:15" x14ac:dyDescent="0.2">
      <c r="A25" s="172" t="s">
        <v>30</v>
      </c>
      <c r="B25" s="280">
        <v>368520.25299999997</v>
      </c>
      <c r="C25" s="327">
        <v>0.13286955440042858</v>
      </c>
      <c r="D25" s="280">
        <v>354663.18799999991</v>
      </c>
      <c r="E25" s="327">
        <v>0.13579290880638684</v>
      </c>
      <c r="F25" s="296">
        <v>312311.51499999996</v>
      </c>
      <c r="G25" s="330">
        <v>0.13210019720250354</v>
      </c>
      <c r="H25" s="191">
        <v>1035494.9559999998</v>
      </c>
      <c r="I25" s="208">
        <v>0.13362008688042545</v>
      </c>
      <c r="O25" s="272"/>
    </row>
    <row r="26" spans="1:15" ht="13.5" customHeight="1" x14ac:dyDescent="0.2">
      <c r="A26" s="170" t="s">
        <v>332</v>
      </c>
      <c r="B26" s="282">
        <v>1207465</v>
      </c>
      <c r="C26" s="326"/>
      <c r="D26" s="282">
        <v>1134536.004</v>
      </c>
      <c r="E26" s="326"/>
      <c r="F26" s="298">
        <v>1015340</v>
      </c>
      <c r="G26" s="326"/>
      <c r="H26" s="194">
        <v>3357341.0039999997</v>
      </c>
      <c r="I26" s="207"/>
      <c r="O26" s="274"/>
    </row>
    <row r="27" spans="1:15" ht="13.5" customHeight="1" x14ac:dyDescent="0.2">
      <c r="A27" s="170" t="s">
        <v>333</v>
      </c>
      <c r="B27" s="282">
        <v>1489262.4449999998</v>
      </c>
      <c r="C27" s="326">
        <v>0.15355857285817603</v>
      </c>
      <c r="D27" s="282">
        <v>1320213.827</v>
      </c>
      <c r="E27" s="326">
        <v>0.14448222261630761</v>
      </c>
      <c r="F27" s="298">
        <v>1249078.922</v>
      </c>
      <c r="G27" s="326">
        <v>0.15076247310909147</v>
      </c>
      <c r="H27" s="194">
        <v>4058555.1940000001</v>
      </c>
      <c r="I27" s="207">
        <v>0.14964641385540461</v>
      </c>
      <c r="O27" s="274"/>
    </row>
    <row r="28" spans="1:15" ht="12.75" customHeight="1" x14ac:dyDescent="0.2">
      <c r="A28" s="172" t="s">
        <v>26</v>
      </c>
      <c r="B28" s="280">
        <v>37995.851999999999</v>
      </c>
      <c r="C28" s="327">
        <v>1.7104013623051497E-2</v>
      </c>
      <c r="D28" s="280">
        <v>38344.875</v>
      </c>
      <c r="E28" s="327">
        <v>1.8269566338023371E-2</v>
      </c>
      <c r="F28" s="296">
        <v>33974.036999999997</v>
      </c>
      <c r="G28" s="327">
        <v>1.676466655643765E-2</v>
      </c>
      <c r="H28" s="191">
        <v>110314.764</v>
      </c>
      <c r="I28" s="208">
        <v>1.7381098938409459E-2</v>
      </c>
      <c r="O28" s="274"/>
    </row>
    <row r="29" spans="1:15" ht="12.75" customHeight="1" x14ac:dyDescent="0.2">
      <c r="A29" s="172" t="s">
        <v>0</v>
      </c>
      <c r="B29" s="280">
        <v>3089.848</v>
      </c>
      <c r="C29" s="327">
        <v>1.4465907835826642E-2</v>
      </c>
      <c r="D29" s="280">
        <v>4881.0869999999995</v>
      </c>
      <c r="E29" s="327">
        <v>2.6466691646816365E-2</v>
      </c>
      <c r="F29" s="296">
        <v>7682.5510000000004</v>
      </c>
      <c r="G29" s="327">
        <v>3.4084096400533462E-2</v>
      </c>
      <c r="H29" s="191">
        <v>15653.486000000001</v>
      </c>
      <c r="I29" s="208">
        <v>2.5109101296154672E-2</v>
      </c>
      <c r="O29" s="274"/>
    </row>
    <row r="30" spans="1:15" ht="12.75" customHeight="1" x14ac:dyDescent="0.2">
      <c r="A30" s="172" t="s">
        <v>1</v>
      </c>
      <c r="B30" s="280">
        <v>23197.499</v>
      </c>
      <c r="C30" s="327">
        <v>0.2797761901340135</v>
      </c>
      <c r="D30" s="280">
        <v>23463.696</v>
      </c>
      <c r="E30" s="327">
        <v>0.29348810453435237</v>
      </c>
      <c r="F30" s="296">
        <v>27388.743999999999</v>
      </c>
      <c r="G30" s="327">
        <v>0.35359744447965374</v>
      </c>
      <c r="H30" s="191">
        <v>74049.938999999998</v>
      </c>
      <c r="I30" s="208">
        <v>0.30813109614521605</v>
      </c>
      <c r="O30" s="274"/>
    </row>
    <row r="31" spans="1:15" ht="12.75" customHeight="1" x14ac:dyDescent="0.2">
      <c r="A31" s="172" t="s">
        <v>2</v>
      </c>
      <c r="B31" s="280">
        <v>4804.4279999999999</v>
      </c>
      <c r="C31" s="327">
        <v>0.14847691828439757</v>
      </c>
      <c r="D31" s="280">
        <v>4097.5569999999998</v>
      </c>
      <c r="E31" s="327">
        <v>0.12908597500942889</v>
      </c>
      <c r="F31" s="296">
        <v>6918.4530000000004</v>
      </c>
      <c r="G31" s="327">
        <v>0.19158707563665991</v>
      </c>
      <c r="H31" s="191">
        <v>15820.438000000002</v>
      </c>
      <c r="I31" s="208">
        <v>0.15786937487174715</v>
      </c>
    </row>
    <row r="32" spans="1:15" x14ac:dyDescent="0.2">
      <c r="A32" s="172" t="s">
        <v>6</v>
      </c>
      <c r="B32" s="280">
        <v>793.39499999999998</v>
      </c>
      <c r="C32" s="327">
        <v>2.0460616404839701E-2</v>
      </c>
      <c r="D32" s="280">
        <v>767.59199999999998</v>
      </c>
      <c r="E32" s="327">
        <v>1.8337611317759118E-2</v>
      </c>
      <c r="F32" s="296">
        <v>1162.4349999999999</v>
      </c>
      <c r="G32" s="327">
        <v>2.7633119388335643E-2</v>
      </c>
      <c r="H32" s="191">
        <v>2723.422</v>
      </c>
      <c r="I32" s="208">
        <v>2.2195360643131826E-2</v>
      </c>
    </row>
    <row r="33" spans="1:9" x14ac:dyDescent="0.2">
      <c r="A33" s="172" t="s">
        <v>25</v>
      </c>
      <c r="B33" s="280">
        <v>874814.07199999969</v>
      </c>
      <c r="C33" s="327">
        <v>0.19487324096320699</v>
      </c>
      <c r="D33" s="280">
        <v>707182.16399999987</v>
      </c>
      <c r="E33" s="327">
        <v>0.17058082190021492</v>
      </c>
      <c r="F33" s="296">
        <v>683407.34100000013</v>
      </c>
      <c r="G33" s="327">
        <v>0.18693628268767562</v>
      </c>
      <c r="H33" s="191">
        <v>2265403.5769999996</v>
      </c>
      <c r="I33" s="208">
        <v>0.18431843558475952</v>
      </c>
    </row>
    <row r="34" spans="1:9" x14ac:dyDescent="0.2">
      <c r="A34" s="172" t="s">
        <v>5</v>
      </c>
      <c r="B34" s="280">
        <v>531811.96300000011</v>
      </c>
      <c r="C34" s="327">
        <v>0.22477106923290865</v>
      </c>
      <c r="D34" s="280">
        <v>528698.05500000005</v>
      </c>
      <c r="E34" s="327">
        <v>0.22947654853375946</v>
      </c>
      <c r="F34" s="296">
        <v>476844.44399999996</v>
      </c>
      <c r="G34" s="327">
        <v>0.2362678561995919</v>
      </c>
      <c r="H34" s="191">
        <v>1537354.4620000001</v>
      </c>
      <c r="I34" s="208">
        <v>0.22986129071996422</v>
      </c>
    </row>
    <row r="35" spans="1:9" x14ac:dyDescent="0.2">
      <c r="A35" s="172" t="s">
        <v>3</v>
      </c>
      <c r="B35" s="280">
        <v>12755.387999999999</v>
      </c>
      <c r="C35" s="327">
        <v>5.0203859648211349E-2</v>
      </c>
      <c r="D35" s="280">
        <v>12778.801000000001</v>
      </c>
      <c r="E35" s="327">
        <v>5.089562358608507E-2</v>
      </c>
      <c r="F35" s="296">
        <v>11700.916999999999</v>
      </c>
      <c r="G35" s="327">
        <v>5.7512518216031108E-2</v>
      </c>
      <c r="H35" s="191">
        <v>37235.106</v>
      </c>
      <c r="I35" s="208">
        <v>5.2547399362166285E-2</v>
      </c>
    </row>
    <row r="36" spans="1:9" ht="12" customHeight="1" x14ac:dyDescent="0.2">
      <c r="A36" s="192" t="s">
        <v>184</v>
      </c>
      <c r="B36" s="71"/>
      <c r="C36" s="8"/>
      <c r="E36" s="103"/>
      <c r="F36" s="103"/>
      <c r="G36" s="103"/>
      <c r="I36" s="3"/>
    </row>
    <row r="37" spans="1:9" x14ac:dyDescent="0.2">
      <c r="A37" s="192"/>
      <c r="B37" s="71"/>
    </row>
    <row r="38" spans="1:9" x14ac:dyDescent="0.2">
      <c r="A38" s="103" t="s">
        <v>164</v>
      </c>
      <c r="B38" s="104">
        <f>+I7</f>
        <v>4.1325274098419323E-2</v>
      </c>
      <c r="C38" s="93" t="str">
        <f>+B5</f>
        <v>Leden</v>
      </c>
      <c r="D38" s="103" t="str">
        <f>+D5</f>
        <v>Únor</v>
      </c>
      <c r="E38" s="103" t="str">
        <f>+F5</f>
        <v>Březen</v>
      </c>
    </row>
    <row r="39" spans="1:9" x14ac:dyDescent="0.2">
      <c r="A39" s="103" t="s">
        <v>59</v>
      </c>
      <c r="B39" s="104">
        <f t="shared" ref="B39:B40" si="0">+I8</f>
        <v>3.3410345499807724E-2</v>
      </c>
      <c r="C39" s="93"/>
      <c r="D39" s="103"/>
      <c r="E39" s="103"/>
    </row>
    <row r="40" spans="1:9" x14ac:dyDescent="0.2">
      <c r="A40" s="103" t="s">
        <v>116</v>
      </c>
      <c r="B40" s="104">
        <f t="shared" si="0"/>
        <v>4.251143150184572E-2</v>
      </c>
      <c r="C40" s="93"/>
      <c r="D40" s="103"/>
      <c r="E40" s="103"/>
      <c r="H40" s="116">
        <f>I7</f>
        <v>4.1325274098419323E-2</v>
      </c>
    </row>
    <row r="41" spans="1:9" x14ac:dyDescent="0.2">
      <c r="B41" s="120"/>
      <c r="C41" s="120"/>
      <c r="H41" s="116">
        <f>I8</f>
        <v>3.3410345499807724E-2</v>
      </c>
    </row>
    <row r="42" spans="1:9" x14ac:dyDescent="0.2">
      <c r="B42" s="78"/>
      <c r="C42" s="78"/>
      <c r="H42" s="116">
        <f>I9</f>
        <v>4.251143150184572E-2</v>
      </c>
    </row>
  </sheetData>
  <mergeCells count="5">
    <mergeCell ref="A5:A6"/>
    <mergeCell ref="B5:C5"/>
    <mergeCell ref="D5:E5"/>
    <mergeCell ref="F5:G5"/>
    <mergeCell ref="H5:I5"/>
  </mergeCells>
  <conditionalFormatting sqref="C10:C25 C28:C35 E10:E25 E28:E35 G10:G25 G28:G35 I10:I25 I28:I35">
    <cfRule type="dataBar" priority="2">
      <dataBar>
        <cfvo type="num" val="0"/>
        <cfvo type="num" val="1"/>
        <color theme="9"/>
      </dataBar>
      <extLst>
        <ext xmlns:x14="http://schemas.microsoft.com/office/spreadsheetml/2009/9/main" uri="{B025F937-C7B1-47D3-B67F-A62EFF666E3E}">
          <x14:id>{434664EA-4D25-45A7-8C03-F8AE07084FA9}</x14:id>
        </ext>
      </extLst>
    </cfRule>
  </conditionalFormatting>
  <pageMargins left="0.31496062992125984" right="0.31496062992125984" top="0.35433070866141736" bottom="0.35433070866141736" header="0.31496062992125984" footer="0.19685039370078741"/>
  <pageSetup paperSize="9" scale="9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434664EA-4D25-45A7-8C03-F8AE07084FA9}">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20"/>
  <dimension ref="A1:O41"/>
  <sheetViews>
    <sheetView showGridLines="0" view="pageBreakPreview" zoomScaleNormal="70" zoomScaleSheetLayoutView="100" workbookViewId="0">
      <selection activeCell="M32" sqref="M32"/>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38" t="s">
        <v>268</v>
      </c>
      <c r="I1" s="241" t="str">
        <f>'3'!N1</f>
        <v>I. čtvrtletí 2023</v>
      </c>
    </row>
    <row r="2" spans="1:15" ht="1.5" customHeight="1" x14ac:dyDescent="0.2">
      <c r="E2" s="103"/>
      <c r="F2" s="103"/>
      <c r="G2" s="103"/>
    </row>
    <row r="3" spans="1:15" ht="12" customHeight="1" x14ac:dyDescent="0.2">
      <c r="E3" s="103"/>
      <c r="F3" s="103"/>
      <c r="G3" s="103"/>
    </row>
    <row r="4" spans="1:15" x14ac:dyDescent="0.2">
      <c r="A4" s="130"/>
      <c r="B4" s="126"/>
      <c r="C4" s="126"/>
      <c r="D4" s="126"/>
    </row>
    <row r="5" spans="1:15" ht="12.75" customHeight="1" x14ac:dyDescent="0.2">
      <c r="A5" s="388">
        <v>2023</v>
      </c>
      <c r="B5" s="374" t="s">
        <v>8</v>
      </c>
      <c r="C5" s="376"/>
      <c r="D5" s="374" t="s">
        <v>9</v>
      </c>
      <c r="E5" s="376"/>
      <c r="F5" s="374" t="s">
        <v>10</v>
      </c>
      <c r="G5" s="376"/>
      <c r="H5" s="374" t="s">
        <v>7</v>
      </c>
      <c r="I5" s="375"/>
    </row>
    <row r="6" spans="1:15" x14ac:dyDescent="0.2">
      <c r="A6" s="389"/>
      <c r="B6" s="278" t="s">
        <v>288</v>
      </c>
      <c r="C6" s="279" t="s">
        <v>289</v>
      </c>
      <c r="D6" s="278" t="s">
        <v>288</v>
      </c>
      <c r="E6" s="279" t="s">
        <v>289</v>
      </c>
      <c r="F6" s="278" t="s">
        <v>288</v>
      </c>
      <c r="G6" s="279" t="s">
        <v>289</v>
      </c>
      <c r="H6" s="278" t="s">
        <v>288</v>
      </c>
      <c r="I6" s="297" t="s">
        <v>289</v>
      </c>
      <c r="J6" s="109"/>
      <c r="O6" s="109"/>
    </row>
    <row r="7" spans="1:15" ht="13.5" x14ac:dyDescent="0.2">
      <c r="A7" s="169" t="s">
        <v>196</v>
      </c>
      <c r="B7" s="284">
        <v>2155.8190000000018</v>
      </c>
      <c r="C7" s="328">
        <v>5.7182337943126944E-2</v>
      </c>
      <c r="D7" s="284">
        <v>2155.8190000000018</v>
      </c>
      <c r="E7" s="328">
        <v>5.7203930839682691E-2</v>
      </c>
      <c r="F7" s="284">
        <v>2155.8190000000018</v>
      </c>
      <c r="G7" s="328">
        <v>5.7206213832888868E-2</v>
      </c>
      <c r="H7" s="197">
        <v>2155.8190000000018</v>
      </c>
      <c r="I7" s="203">
        <v>5.7206213832888868E-2</v>
      </c>
      <c r="J7" s="111"/>
      <c r="O7" s="60"/>
    </row>
    <row r="8" spans="1:15" x14ac:dyDescent="0.2">
      <c r="A8" s="169" t="s">
        <v>330</v>
      </c>
      <c r="B8" s="284">
        <v>867385.78099999984</v>
      </c>
      <c r="C8" s="328">
        <v>5.0614903778213649E-2</v>
      </c>
      <c r="D8" s="284">
        <v>807982.11399999983</v>
      </c>
      <c r="E8" s="328">
        <v>5.1779080024474108E-2</v>
      </c>
      <c r="F8" s="284">
        <v>750643.05299999996</v>
      </c>
      <c r="G8" s="328">
        <v>5.0237669790305341E-2</v>
      </c>
      <c r="H8" s="197">
        <v>2426010.9479999994</v>
      </c>
      <c r="I8" s="203">
        <v>5.0877673772056833E-2</v>
      </c>
      <c r="J8" s="111"/>
      <c r="O8" s="60"/>
    </row>
    <row r="9" spans="1:15" x14ac:dyDescent="0.2">
      <c r="A9" s="169" t="s">
        <v>331</v>
      </c>
      <c r="B9" s="284">
        <v>591392.40100000007</v>
      </c>
      <c r="C9" s="328">
        <v>5.6544684004824403E-2</v>
      </c>
      <c r="D9" s="284">
        <v>559885.50399999996</v>
      </c>
      <c r="E9" s="328">
        <v>5.6156805396431642E-2</v>
      </c>
      <c r="F9" s="284">
        <v>499693.01500000001</v>
      </c>
      <c r="G9" s="328">
        <v>5.5530044101542227E-2</v>
      </c>
      <c r="H9" s="197">
        <v>1650970.92</v>
      </c>
      <c r="I9" s="204">
        <v>5.6103004900581087E-2</v>
      </c>
      <c r="J9" s="101"/>
      <c r="O9" s="104"/>
    </row>
    <row r="10" spans="1:15" x14ac:dyDescent="0.2">
      <c r="A10" s="172" t="s">
        <v>40</v>
      </c>
      <c r="B10" s="286">
        <v>200199.60300000003</v>
      </c>
      <c r="C10" s="329">
        <v>0.22951104995063884</v>
      </c>
      <c r="D10" s="286">
        <v>188495.07</v>
      </c>
      <c r="E10" s="329">
        <v>0.21640609078829307</v>
      </c>
      <c r="F10" s="286">
        <v>175361.084</v>
      </c>
      <c r="G10" s="329">
        <v>0.18888165481314143</v>
      </c>
      <c r="H10" s="198">
        <v>564055.7570000001</v>
      </c>
      <c r="I10" s="205">
        <v>0.21112004603348428</v>
      </c>
      <c r="J10" s="101"/>
      <c r="O10" s="127"/>
    </row>
    <row r="11" spans="1:15" x14ac:dyDescent="0.2">
      <c r="A11" s="172" t="s">
        <v>39</v>
      </c>
      <c r="B11" s="286">
        <v>10708.264000000001</v>
      </c>
      <c r="C11" s="329">
        <v>0.1657019680631413</v>
      </c>
      <c r="D11" s="286">
        <v>9992.1659999999993</v>
      </c>
      <c r="E11" s="329">
        <v>0.16716490751611263</v>
      </c>
      <c r="F11" s="286">
        <v>10227.138000000001</v>
      </c>
      <c r="G11" s="329">
        <v>0.1749126393533556</v>
      </c>
      <c r="H11" s="198">
        <v>30927.567999999999</v>
      </c>
      <c r="I11" s="205">
        <v>0.16912517061016047</v>
      </c>
      <c r="J11" s="101"/>
      <c r="O11" s="127"/>
    </row>
    <row r="12" spans="1:15" x14ac:dyDescent="0.2">
      <c r="A12" s="172" t="s">
        <v>38</v>
      </c>
      <c r="B12" s="286">
        <v>0</v>
      </c>
      <c r="C12" s="329">
        <v>0</v>
      </c>
      <c r="D12" s="286">
        <v>0</v>
      </c>
      <c r="E12" s="329">
        <v>0</v>
      </c>
      <c r="F12" s="286">
        <v>0</v>
      </c>
      <c r="G12" s="329">
        <v>0</v>
      </c>
      <c r="H12" s="198">
        <v>0</v>
      </c>
      <c r="I12" s="205">
        <v>0</v>
      </c>
      <c r="J12" s="101"/>
      <c r="O12" s="127"/>
    </row>
    <row r="13" spans="1:15" x14ac:dyDescent="0.2">
      <c r="A13" s="172" t="s">
        <v>60</v>
      </c>
      <c r="B13" s="286">
        <v>0</v>
      </c>
      <c r="C13" s="329">
        <v>0</v>
      </c>
      <c r="D13" s="286">
        <v>0</v>
      </c>
      <c r="E13" s="329">
        <v>0</v>
      </c>
      <c r="F13" s="286">
        <v>0</v>
      </c>
      <c r="G13" s="329">
        <v>0</v>
      </c>
      <c r="H13" s="198">
        <v>0</v>
      </c>
      <c r="I13" s="205">
        <v>0</v>
      </c>
      <c r="J13" s="101"/>
      <c r="O13" s="127"/>
    </row>
    <row r="14" spans="1:15" x14ac:dyDescent="0.2">
      <c r="A14" s="172" t="s">
        <v>61</v>
      </c>
      <c r="B14" s="286">
        <v>0</v>
      </c>
      <c r="C14" s="329">
        <v>0</v>
      </c>
      <c r="D14" s="286">
        <v>0</v>
      </c>
      <c r="E14" s="329">
        <v>0</v>
      </c>
      <c r="F14" s="286">
        <v>0</v>
      </c>
      <c r="G14" s="329">
        <v>0</v>
      </c>
      <c r="H14" s="198">
        <v>0</v>
      </c>
      <c r="I14" s="205">
        <v>0</v>
      </c>
      <c r="J14" s="101"/>
      <c r="O14" s="127"/>
    </row>
    <row r="15" spans="1:15" x14ac:dyDescent="0.2">
      <c r="A15" s="172" t="s">
        <v>62</v>
      </c>
      <c r="B15" s="286">
        <v>0</v>
      </c>
      <c r="C15" s="329">
        <v>0</v>
      </c>
      <c r="D15" s="286">
        <v>0</v>
      </c>
      <c r="E15" s="329">
        <v>0</v>
      </c>
      <c r="F15" s="286">
        <v>0</v>
      </c>
      <c r="G15" s="329">
        <v>0</v>
      </c>
      <c r="H15" s="198">
        <v>0</v>
      </c>
      <c r="I15" s="205">
        <v>0</v>
      </c>
      <c r="J15" s="101"/>
      <c r="O15" s="127"/>
    </row>
    <row r="16" spans="1:15" x14ac:dyDescent="0.2">
      <c r="A16" s="172" t="s">
        <v>37</v>
      </c>
      <c r="B16" s="286">
        <v>258670.484</v>
      </c>
      <c r="C16" s="329">
        <v>5.3575556747809519E-2</v>
      </c>
      <c r="D16" s="286">
        <v>242114.75899999999</v>
      </c>
      <c r="E16" s="329">
        <v>5.2536404623175832E-2</v>
      </c>
      <c r="F16" s="286">
        <v>213307.734</v>
      </c>
      <c r="G16" s="329">
        <v>5.3322843437947652E-2</v>
      </c>
      <c r="H16" s="198">
        <v>714092.97699999996</v>
      </c>
      <c r="I16" s="205">
        <v>5.3143920723292624E-2</v>
      </c>
      <c r="J16" s="101"/>
      <c r="O16" s="127"/>
    </row>
    <row r="17" spans="1:15" x14ac:dyDescent="0.2">
      <c r="A17" s="172" t="s">
        <v>72</v>
      </c>
      <c r="B17" s="286">
        <v>26794</v>
      </c>
      <c r="C17" s="329">
        <v>0.81348452150933948</v>
      </c>
      <c r="D17" s="286">
        <v>25157.58</v>
      </c>
      <c r="E17" s="329">
        <v>0.82389350708809794</v>
      </c>
      <c r="F17" s="286">
        <v>21710.86</v>
      </c>
      <c r="G17" s="329">
        <v>0.81847840674842842</v>
      </c>
      <c r="H17" s="198">
        <v>73662.44</v>
      </c>
      <c r="I17" s="205">
        <v>0.8184880162589937</v>
      </c>
      <c r="J17" s="101"/>
      <c r="O17" s="127"/>
    </row>
    <row r="18" spans="1:15" x14ac:dyDescent="0.2">
      <c r="A18" s="172" t="s">
        <v>36</v>
      </c>
      <c r="B18" s="286">
        <v>0</v>
      </c>
      <c r="C18" s="329">
        <v>0</v>
      </c>
      <c r="D18" s="286">
        <v>0</v>
      </c>
      <c r="E18" s="329">
        <v>0</v>
      </c>
      <c r="F18" s="286">
        <v>0</v>
      </c>
      <c r="G18" s="329">
        <v>0</v>
      </c>
      <c r="H18" s="198">
        <v>0</v>
      </c>
      <c r="I18" s="205">
        <v>0</v>
      </c>
      <c r="J18" s="101"/>
      <c r="O18" s="127"/>
    </row>
    <row r="19" spans="1:15" x14ac:dyDescent="0.2">
      <c r="A19" s="172" t="s">
        <v>35</v>
      </c>
      <c r="B19" s="286">
        <v>0</v>
      </c>
      <c r="C19" s="329">
        <v>0</v>
      </c>
      <c r="D19" s="286">
        <v>0</v>
      </c>
      <c r="E19" s="329">
        <v>0</v>
      </c>
      <c r="F19" s="286">
        <v>0</v>
      </c>
      <c r="G19" s="329">
        <v>0</v>
      </c>
      <c r="H19" s="198">
        <v>0</v>
      </c>
      <c r="I19" s="205">
        <v>0</v>
      </c>
      <c r="J19" s="101"/>
      <c r="O19" s="127"/>
    </row>
    <row r="20" spans="1:15" x14ac:dyDescent="0.2">
      <c r="A20" s="172" t="s">
        <v>34</v>
      </c>
      <c r="B20" s="286">
        <v>0</v>
      </c>
      <c r="C20" s="329">
        <v>0</v>
      </c>
      <c r="D20" s="286">
        <v>0</v>
      </c>
      <c r="E20" s="329">
        <v>0</v>
      </c>
      <c r="F20" s="286">
        <v>0</v>
      </c>
      <c r="G20" s="329">
        <v>0</v>
      </c>
      <c r="H20" s="198">
        <v>0</v>
      </c>
      <c r="I20" s="205">
        <v>0</v>
      </c>
      <c r="J20" s="101"/>
      <c r="O20" s="127"/>
    </row>
    <row r="21" spans="1:15" x14ac:dyDescent="0.2">
      <c r="A21" s="172" t="s">
        <v>33</v>
      </c>
      <c r="B21" s="286">
        <v>0</v>
      </c>
      <c r="C21" s="329">
        <v>0</v>
      </c>
      <c r="D21" s="286">
        <v>0</v>
      </c>
      <c r="E21" s="329">
        <v>0</v>
      </c>
      <c r="F21" s="286">
        <v>0</v>
      </c>
      <c r="G21" s="329">
        <v>0</v>
      </c>
      <c r="H21" s="198">
        <v>0</v>
      </c>
      <c r="I21" s="205">
        <v>0</v>
      </c>
      <c r="J21" s="101"/>
      <c r="O21" s="127"/>
    </row>
    <row r="22" spans="1:15" x14ac:dyDescent="0.2">
      <c r="A22" s="172" t="s">
        <v>32</v>
      </c>
      <c r="B22" s="286">
        <v>78.835999999999999</v>
      </c>
      <c r="C22" s="329">
        <v>2.6150369987797925E-4</v>
      </c>
      <c r="D22" s="286">
        <v>75.066000000000003</v>
      </c>
      <c r="E22" s="329">
        <v>2.6465665998704694E-4</v>
      </c>
      <c r="F22" s="286">
        <v>64.442999999999998</v>
      </c>
      <c r="G22" s="329">
        <v>2.1839002176488723E-4</v>
      </c>
      <c r="H22" s="198">
        <v>218.34499999999997</v>
      </c>
      <c r="I22" s="205">
        <v>2.4806592593776337E-4</v>
      </c>
      <c r="J22" s="101"/>
      <c r="O22" s="127"/>
    </row>
    <row r="23" spans="1:15" x14ac:dyDescent="0.2">
      <c r="A23" s="172" t="s">
        <v>3</v>
      </c>
      <c r="B23" s="286">
        <v>0</v>
      </c>
      <c r="C23" s="329">
        <v>0</v>
      </c>
      <c r="D23" s="286">
        <v>0</v>
      </c>
      <c r="E23" s="329">
        <v>0</v>
      </c>
      <c r="F23" s="286">
        <v>0</v>
      </c>
      <c r="G23" s="329">
        <v>0</v>
      </c>
      <c r="H23" s="198">
        <v>0</v>
      </c>
      <c r="I23" s="205">
        <v>0</v>
      </c>
      <c r="J23" s="101"/>
      <c r="O23" s="127"/>
    </row>
    <row r="24" spans="1:15" x14ac:dyDescent="0.2">
      <c r="A24" s="172" t="s">
        <v>31</v>
      </c>
      <c r="B24" s="286">
        <v>11740.703</v>
      </c>
      <c r="C24" s="329">
        <v>0.12925452282825159</v>
      </c>
      <c r="D24" s="286">
        <v>8419.8339999999989</v>
      </c>
      <c r="E24" s="329">
        <v>0.10651101651121546</v>
      </c>
      <c r="F24" s="286">
        <v>512.59100000000001</v>
      </c>
      <c r="G24" s="329">
        <v>1.0875257859628082E-2</v>
      </c>
      <c r="H24" s="198">
        <v>20673.127999999997</v>
      </c>
      <c r="I24" s="205">
        <v>9.5259545195694975E-2</v>
      </c>
      <c r="J24" s="101"/>
      <c r="O24" s="127"/>
    </row>
    <row r="25" spans="1:15" x14ac:dyDescent="0.2">
      <c r="A25" s="172" t="s">
        <v>30</v>
      </c>
      <c r="B25" s="286">
        <v>83200.511000000013</v>
      </c>
      <c r="C25" s="329">
        <v>2.9997848781618951E-2</v>
      </c>
      <c r="D25" s="286">
        <v>85631.02899999998</v>
      </c>
      <c r="E25" s="329">
        <v>3.2786279787216224E-2</v>
      </c>
      <c r="F25" s="286">
        <v>78509.165000000008</v>
      </c>
      <c r="G25" s="329">
        <v>3.3207472925562448E-2</v>
      </c>
      <c r="H25" s="198">
        <v>247340.70499999999</v>
      </c>
      <c r="I25" s="205">
        <v>3.1916801042501344E-2</v>
      </c>
      <c r="J25" s="101"/>
      <c r="O25" s="98"/>
    </row>
    <row r="26" spans="1:15" ht="13.5" customHeight="1" x14ac:dyDescent="0.2">
      <c r="A26" s="170" t="s">
        <v>333</v>
      </c>
      <c r="B26" s="284">
        <v>564588.36899999995</v>
      </c>
      <c r="C26" s="328">
        <v>5.8214980500609671E-2</v>
      </c>
      <c r="D26" s="284">
        <v>534141.52500000002</v>
      </c>
      <c r="E26" s="328">
        <v>5.8455647975624504E-2</v>
      </c>
      <c r="F26" s="284">
        <v>477572.01699999993</v>
      </c>
      <c r="G26" s="328">
        <v>5.7642425232292141E-2</v>
      </c>
      <c r="H26" s="197">
        <v>1576301.9109999998</v>
      </c>
      <c r="I26" s="204">
        <v>5.8121158111462443E-2</v>
      </c>
      <c r="J26" s="10"/>
      <c r="O26" s="78"/>
    </row>
    <row r="27" spans="1:15" ht="12.75" customHeight="1" x14ac:dyDescent="0.2">
      <c r="A27" s="172" t="s">
        <v>26</v>
      </c>
      <c r="B27" s="286">
        <v>92497.581999999995</v>
      </c>
      <c r="C27" s="329">
        <v>4.1638226789264335E-2</v>
      </c>
      <c r="D27" s="286">
        <v>86723.43</v>
      </c>
      <c r="E27" s="329">
        <v>4.1319718931041659E-2</v>
      </c>
      <c r="F27" s="286">
        <v>84879.365999999995</v>
      </c>
      <c r="G27" s="329">
        <v>4.1884167857703547E-2</v>
      </c>
      <c r="H27" s="198">
        <v>264100.37799999997</v>
      </c>
      <c r="I27" s="205">
        <v>4.161142745760972E-2</v>
      </c>
      <c r="J27" s="101"/>
      <c r="O27" s="78"/>
    </row>
    <row r="28" spans="1:15" ht="12.75" customHeight="1" x14ac:dyDescent="0.2">
      <c r="A28" s="172" t="s">
        <v>0</v>
      </c>
      <c r="B28" s="286">
        <v>3933.7669999999998</v>
      </c>
      <c r="C28" s="329">
        <v>1.8416928881167055E-2</v>
      </c>
      <c r="D28" s="286">
        <v>3430.4489999999996</v>
      </c>
      <c r="E28" s="329">
        <v>1.8600905063386401E-2</v>
      </c>
      <c r="F28" s="286">
        <v>3134.56</v>
      </c>
      <c r="G28" s="329">
        <v>1.3906662671455896E-2</v>
      </c>
      <c r="H28" s="198">
        <v>10498.776</v>
      </c>
      <c r="I28" s="205">
        <v>1.6840646873778627E-2</v>
      </c>
      <c r="J28" s="101"/>
      <c r="O28" s="78"/>
    </row>
    <row r="29" spans="1:15" ht="12.75" customHeight="1" x14ac:dyDescent="0.2">
      <c r="A29" s="172" t="s">
        <v>1</v>
      </c>
      <c r="B29" s="286">
        <v>6678.1109999999999</v>
      </c>
      <c r="C29" s="329">
        <v>8.0542150378885541E-2</v>
      </c>
      <c r="D29" s="286">
        <v>6071.4659999999994</v>
      </c>
      <c r="E29" s="329">
        <v>7.5942982217497443E-2</v>
      </c>
      <c r="F29" s="286">
        <v>5642.6279999999988</v>
      </c>
      <c r="G29" s="329">
        <v>7.28481320994252E-2</v>
      </c>
      <c r="H29" s="198">
        <v>18392.204999999998</v>
      </c>
      <c r="I29" s="205">
        <v>7.653227489056437E-2</v>
      </c>
      <c r="J29" s="101"/>
      <c r="O29" s="78"/>
    </row>
    <row r="30" spans="1:15" ht="12.75" customHeight="1" x14ac:dyDescent="0.2">
      <c r="A30" s="172" t="s">
        <v>2</v>
      </c>
      <c r="B30" s="286">
        <v>622.59100000000012</v>
      </c>
      <c r="C30" s="329">
        <v>1.9240665700807964E-2</v>
      </c>
      <c r="D30" s="286">
        <v>562.29300000000001</v>
      </c>
      <c r="E30" s="329">
        <v>1.771400377004562E-2</v>
      </c>
      <c r="F30" s="286">
        <v>538.73500000000001</v>
      </c>
      <c r="G30" s="329">
        <v>1.4918748915850981E-2</v>
      </c>
      <c r="H30" s="198">
        <v>1723.6190000000001</v>
      </c>
      <c r="I30" s="205">
        <v>1.7199691566508208E-2</v>
      </c>
      <c r="J30" s="101"/>
    </row>
    <row r="31" spans="1:15" x14ac:dyDescent="0.2">
      <c r="A31" s="172" t="s">
        <v>6</v>
      </c>
      <c r="B31" s="286">
        <v>2297.8310000000001</v>
      </c>
      <c r="C31" s="329">
        <v>5.9258047572960784E-2</v>
      </c>
      <c r="D31" s="286">
        <v>2008.8319999999999</v>
      </c>
      <c r="E31" s="329">
        <v>4.7990573662410094E-2</v>
      </c>
      <c r="F31" s="286">
        <v>2037.194</v>
      </c>
      <c r="G31" s="329">
        <v>4.8427675542461336E-2</v>
      </c>
      <c r="H31" s="198">
        <v>6343.857</v>
      </c>
      <c r="I31" s="205">
        <v>5.170120311264885E-2</v>
      </c>
      <c r="J31" s="101"/>
    </row>
    <row r="32" spans="1:15" x14ac:dyDescent="0.2">
      <c r="A32" s="172" t="s">
        <v>25</v>
      </c>
      <c r="B32" s="286">
        <v>261886.33</v>
      </c>
      <c r="C32" s="329">
        <v>5.8337696574066955E-2</v>
      </c>
      <c r="D32" s="286">
        <v>237997.02</v>
      </c>
      <c r="E32" s="329">
        <v>5.740773643352505E-2</v>
      </c>
      <c r="F32" s="286">
        <v>214469.89199999996</v>
      </c>
      <c r="G32" s="329">
        <v>5.8665164907713875E-2</v>
      </c>
      <c r="H32" s="198">
        <v>714353.24199999997</v>
      </c>
      <c r="I32" s="205">
        <v>5.8121419669825633E-2</v>
      </c>
      <c r="J32" s="101"/>
    </row>
    <row r="33" spans="1:10" x14ac:dyDescent="0.2">
      <c r="A33" s="172" t="s">
        <v>5</v>
      </c>
      <c r="B33" s="286">
        <v>157818.704</v>
      </c>
      <c r="C33" s="329">
        <v>6.6702295756802879E-2</v>
      </c>
      <c r="D33" s="286">
        <v>151517.20300000004</v>
      </c>
      <c r="E33" s="329">
        <v>6.5764654246607726E-2</v>
      </c>
      <c r="F33" s="286">
        <v>143808.79299999998</v>
      </c>
      <c r="G33" s="329">
        <v>7.1254673620063977E-2</v>
      </c>
      <c r="H33" s="198">
        <v>453144.69999999995</v>
      </c>
      <c r="I33" s="205">
        <v>6.7753031717490114E-2</v>
      </c>
      <c r="J33" s="101"/>
    </row>
    <row r="34" spans="1:10" x14ac:dyDescent="0.2">
      <c r="A34" s="172" t="s">
        <v>3</v>
      </c>
      <c r="B34" s="286">
        <v>38853.453000000001</v>
      </c>
      <c r="C34" s="329">
        <v>0.15292308640555474</v>
      </c>
      <c r="D34" s="286">
        <v>45830.832000000002</v>
      </c>
      <c r="E34" s="329">
        <v>0.1825358086497397</v>
      </c>
      <c r="F34" s="286">
        <v>23060.849000000002</v>
      </c>
      <c r="G34" s="329">
        <v>0.11334902197747775</v>
      </c>
      <c r="H34" s="198">
        <v>107745.13400000001</v>
      </c>
      <c r="I34" s="205">
        <v>0.15205345690779346</v>
      </c>
      <c r="J34" s="101"/>
    </row>
    <row r="35" spans="1:10" ht="12" customHeight="1" x14ac:dyDescent="0.2">
      <c r="A35" s="192" t="s">
        <v>168</v>
      </c>
      <c r="B35" s="71"/>
      <c r="C35" s="8"/>
      <c r="E35" s="103"/>
      <c r="F35" s="103"/>
      <c r="G35" s="103"/>
      <c r="I35" s="3"/>
    </row>
    <row r="36" spans="1:10" x14ac:dyDescent="0.2">
      <c r="A36" s="192"/>
      <c r="B36" s="71"/>
    </row>
    <row r="37" spans="1:10" x14ac:dyDescent="0.2">
      <c r="B37" s="78"/>
      <c r="C37" s="78"/>
    </row>
    <row r="38" spans="1:10" x14ac:dyDescent="0.2">
      <c r="A38" s="103" t="s">
        <v>164</v>
      </c>
      <c r="B38" s="104">
        <f>+I7</f>
        <v>5.7206213832888868E-2</v>
      </c>
      <c r="C38" s="93" t="str">
        <f>+B5</f>
        <v>Leden</v>
      </c>
      <c r="D38" s="103" t="str">
        <f>+D5</f>
        <v>Únor</v>
      </c>
      <c r="E38" s="103" t="str">
        <f>+F5</f>
        <v>Březen</v>
      </c>
    </row>
    <row r="39" spans="1:10" x14ac:dyDescent="0.2">
      <c r="A39" s="103" t="s">
        <v>59</v>
      </c>
      <c r="B39" s="104">
        <f t="shared" ref="B39:B40" si="0">+I8</f>
        <v>5.0877673772056833E-2</v>
      </c>
      <c r="C39" s="93"/>
      <c r="D39" s="103"/>
      <c r="E39" s="103"/>
      <c r="H39" s="116"/>
    </row>
    <row r="40" spans="1:10" x14ac:dyDescent="0.2">
      <c r="A40" s="103" t="s">
        <v>116</v>
      </c>
      <c r="B40" s="104">
        <f t="shared" si="0"/>
        <v>5.6103004900581087E-2</v>
      </c>
      <c r="C40" s="93"/>
      <c r="D40" s="103"/>
      <c r="E40" s="103"/>
      <c r="H40" s="116"/>
    </row>
    <row r="41" spans="1:10" x14ac:dyDescent="0.2">
      <c r="B41" s="78"/>
      <c r="C41" s="78"/>
      <c r="H41" s="116"/>
    </row>
  </sheetData>
  <mergeCells count="5">
    <mergeCell ref="A5:A6"/>
    <mergeCell ref="B5:C5"/>
    <mergeCell ref="D5:E5"/>
    <mergeCell ref="F5:G5"/>
    <mergeCell ref="H5:I5"/>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{029605AC-0507-4D5B-8D5B-24A1B2AF878B}</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29605AC-0507-4D5B-8D5B-24A1B2AF878B}">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2"/>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customWidth="1"/>
    <col min="4" max="4" width="14.42578125" style="74" customWidth="1"/>
    <col min="5" max="5" width="8" style="74" customWidth="1"/>
    <col min="6" max="6" width="14.42578125" style="74" customWidth="1"/>
    <col min="7" max="7" width="8" style="74" customWidth="1"/>
    <col min="8" max="8" width="14.42578125" style="74" customWidth="1"/>
    <col min="9" max="9" width="8" style="74" customWidth="1"/>
    <col min="10" max="10" width="14.42578125" style="74" customWidth="1"/>
    <col min="11" max="11" width="8" style="74" customWidth="1"/>
    <col min="12" max="12" width="14.42578125" style="74" customWidth="1"/>
    <col min="13" max="13" width="8" style="74" customWidth="1"/>
    <col min="14" max="26" width="9.140625" style="74" customWidth="1"/>
    <col min="27" max="16384" width="9.140625" style="74"/>
  </cols>
  <sheetData>
    <row r="1" spans="1:21" ht="18" x14ac:dyDescent="0.25">
      <c r="A1" s="89" t="s">
        <v>46</v>
      </c>
      <c r="B1" s="98"/>
      <c r="C1" s="98"/>
      <c r="D1" s="98"/>
      <c r="E1" s="98"/>
      <c r="F1" s="98"/>
      <c r="G1" s="98"/>
      <c r="H1" s="98"/>
      <c r="I1" s="98"/>
      <c r="J1" s="98"/>
      <c r="K1" s="98"/>
      <c r="L1" s="98"/>
      <c r="M1" s="90" t="e">
        <f>Obsah!#REF!</f>
        <v>#REF!</v>
      </c>
      <c r="N1" s="101"/>
      <c r="O1" s="98"/>
    </row>
    <row r="2" spans="1:21" ht="7.5" customHeight="1" x14ac:dyDescent="0.25">
      <c r="A2" s="89"/>
      <c r="B2" s="98"/>
      <c r="C2" s="98"/>
      <c r="D2" s="98"/>
      <c r="E2" s="98"/>
      <c r="F2" s="98"/>
      <c r="G2" s="98"/>
      <c r="H2" s="98"/>
      <c r="I2" s="98"/>
      <c r="J2" s="98"/>
      <c r="K2" s="98"/>
      <c r="L2" s="98"/>
      <c r="M2" s="98"/>
      <c r="N2" s="101"/>
      <c r="O2" s="98"/>
    </row>
    <row r="3" spans="1:21" x14ac:dyDescent="0.2">
      <c r="A3" s="27"/>
      <c r="B3" s="392"/>
      <c r="C3" s="392"/>
      <c r="D3" s="392"/>
      <c r="E3" s="392"/>
      <c r="F3" s="392"/>
      <c r="G3" s="393"/>
      <c r="H3" s="394"/>
      <c r="I3" s="392"/>
      <c r="J3" s="392"/>
      <c r="K3" s="392"/>
      <c r="L3" s="392"/>
      <c r="M3" s="392"/>
      <c r="N3" s="51"/>
    </row>
    <row r="4" spans="1:21" ht="13.5" customHeight="1" x14ac:dyDescent="0.2">
      <c r="A4" s="27"/>
      <c r="B4" s="395"/>
      <c r="C4" s="396"/>
      <c r="D4" s="396"/>
      <c r="E4" s="396"/>
      <c r="F4" s="396"/>
      <c r="G4" s="397"/>
      <c r="H4" s="395"/>
      <c r="I4" s="396"/>
      <c r="J4" s="396"/>
      <c r="K4" s="396"/>
      <c r="L4" s="396"/>
      <c r="M4" s="396"/>
      <c r="N4" s="52"/>
    </row>
    <row r="5" spans="1:21" x14ac:dyDescent="0.2">
      <c r="A5" s="15"/>
      <c r="B5" s="390"/>
      <c r="C5" s="398"/>
      <c r="D5" s="390"/>
      <c r="E5" s="398"/>
      <c r="F5" s="390"/>
      <c r="G5" s="398"/>
      <c r="H5" s="390"/>
      <c r="I5" s="398"/>
      <c r="J5" s="390"/>
      <c r="K5" s="398"/>
      <c r="L5" s="390"/>
      <c r="M5" s="391"/>
      <c r="N5" s="53"/>
    </row>
    <row r="6" spans="1:21" x14ac:dyDescent="0.2">
      <c r="A6" s="13"/>
      <c r="B6" s="63"/>
      <c r="C6" s="31"/>
      <c r="D6" s="31"/>
      <c r="E6" s="31"/>
      <c r="F6" s="31"/>
      <c r="G6" s="31"/>
      <c r="H6" s="31"/>
      <c r="I6" s="31"/>
      <c r="J6" s="31"/>
      <c r="K6" s="31"/>
      <c r="L6" s="31"/>
      <c r="M6" s="48"/>
      <c r="N6" s="53"/>
    </row>
    <row r="7" spans="1:21" x14ac:dyDescent="0.2">
      <c r="A7" s="403"/>
      <c r="B7" s="401"/>
      <c r="C7" s="402"/>
      <c r="D7" s="402"/>
      <c r="E7" s="402"/>
      <c r="F7" s="402"/>
      <c r="G7" s="405"/>
      <c r="H7" s="401"/>
      <c r="I7" s="402"/>
      <c r="J7" s="402"/>
      <c r="K7" s="402"/>
      <c r="L7" s="402"/>
      <c r="M7" s="402"/>
      <c r="N7" s="54"/>
    </row>
    <row r="8" spans="1:21" x14ac:dyDescent="0.2">
      <c r="A8" s="404"/>
      <c r="B8" s="33"/>
      <c r="C8" s="45"/>
      <c r="D8" s="34"/>
      <c r="E8" s="45"/>
      <c r="F8" s="34"/>
      <c r="G8" s="45"/>
      <c r="H8" s="33"/>
      <c r="I8" s="45"/>
      <c r="J8" s="34"/>
      <c r="K8" s="45"/>
      <c r="L8" s="34"/>
      <c r="M8" s="45"/>
      <c r="N8" s="55"/>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92"/>
      <c r="C18" s="392"/>
      <c r="D18" s="392"/>
      <c r="E18" s="392"/>
      <c r="F18" s="392"/>
      <c r="G18" s="393"/>
      <c r="H18" s="7"/>
      <c r="I18" s="7"/>
      <c r="J18" s="7"/>
      <c r="K18" s="7"/>
      <c r="L18" s="7"/>
      <c r="M18" s="7"/>
      <c r="N18" s="101"/>
      <c r="O18" s="98"/>
      <c r="P18" s="59"/>
      <c r="Q18" s="38"/>
      <c r="R18" s="8"/>
      <c r="S18" s="8"/>
      <c r="T18" s="8"/>
    </row>
    <row r="19" spans="1:20" x14ac:dyDescent="0.2">
      <c r="A19" s="36"/>
      <c r="B19" s="406"/>
      <c r="C19" s="407"/>
      <c r="D19" s="407"/>
      <c r="E19" s="407"/>
      <c r="F19" s="407"/>
      <c r="G19" s="407"/>
      <c r="H19" s="101"/>
      <c r="I19" s="102"/>
      <c r="J19" s="103"/>
      <c r="K19" s="50"/>
      <c r="L19" s="103"/>
      <c r="M19" s="104"/>
      <c r="N19" s="101"/>
      <c r="O19" s="98"/>
      <c r="P19" s="59"/>
      <c r="Q19" s="38"/>
      <c r="R19" s="8"/>
      <c r="S19" s="8"/>
      <c r="T19" s="8"/>
    </row>
    <row r="20" spans="1:20" x14ac:dyDescent="0.2">
      <c r="A20" s="37"/>
      <c r="B20" s="391"/>
      <c r="C20" s="398"/>
      <c r="D20" s="391"/>
      <c r="E20" s="398"/>
      <c r="F20" s="391"/>
      <c r="G20" s="398"/>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99"/>
      <c r="B22" s="401"/>
      <c r="C22" s="402"/>
      <c r="D22" s="402"/>
      <c r="E22" s="402"/>
      <c r="F22" s="402"/>
      <c r="G22" s="402"/>
      <c r="H22" s="101"/>
      <c r="I22" s="102"/>
      <c r="J22" s="103"/>
      <c r="K22" s="50"/>
      <c r="L22" s="103"/>
      <c r="M22" s="104"/>
      <c r="N22" s="101"/>
      <c r="O22" s="98"/>
      <c r="P22" s="59"/>
      <c r="Q22" s="38"/>
      <c r="R22" s="8"/>
      <c r="S22" s="8"/>
      <c r="T22" s="8"/>
    </row>
    <row r="23" spans="1:20" x14ac:dyDescent="0.2">
      <c r="A23" s="400"/>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O42"/>
  <sheetViews>
    <sheetView showGridLines="0" view="pageBreakPreview" zoomScale="90" zoomScaleNormal="70" zoomScaleSheetLayoutView="90" workbookViewId="0">
      <selection activeCell="B13" sqref="B13"/>
    </sheetView>
  </sheetViews>
  <sheetFormatPr defaultColWidth="9.140625" defaultRowHeight="12" x14ac:dyDescent="0.2"/>
  <cols>
    <col min="1" max="1" width="6.28515625" style="74" customWidth="1"/>
    <col min="2" max="6" width="9.140625" style="74"/>
    <col min="7" max="7" width="9.140625" style="74" customWidth="1"/>
    <col min="8" max="8" width="9.140625" style="80" customWidth="1"/>
    <col min="9" max="9" width="9.140625" style="74" customWidth="1"/>
    <col min="10" max="10" width="9" style="74" customWidth="1"/>
    <col min="11" max="11" width="10.7109375" style="74" customWidth="1"/>
    <col min="12" max="16384" width="9.140625" style="74"/>
  </cols>
  <sheetData>
    <row r="1" spans="1:15" ht="20.25" x14ac:dyDescent="0.3">
      <c r="A1" s="217" t="s">
        <v>202</v>
      </c>
      <c r="J1" s="213"/>
      <c r="K1" s="213"/>
      <c r="L1" s="181"/>
      <c r="M1" s="181"/>
      <c r="N1" s="181"/>
      <c r="O1" s="181"/>
    </row>
    <row r="2" spans="1:15" ht="6" customHeight="1" x14ac:dyDescent="0.2">
      <c r="A2" s="214"/>
      <c r="B2" s="81"/>
      <c r="C2" s="81"/>
      <c r="D2" s="81"/>
      <c r="E2" s="81"/>
      <c r="F2" s="81"/>
      <c r="G2" s="81"/>
      <c r="H2" s="215"/>
      <c r="I2" s="81"/>
      <c r="J2" s="216"/>
      <c r="K2" s="216"/>
      <c r="L2" s="181"/>
      <c r="M2" s="181"/>
      <c r="N2" s="181"/>
      <c r="O2" s="181"/>
    </row>
    <row r="3" spans="1:15" s="81" customFormat="1" ht="15" x14ac:dyDescent="0.25">
      <c r="A3" s="223" t="s">
        <v>208</v>
      </c>
      <c r="B3" s="224" t="s">
        <v>253</v>
      </c>
      <c r="C3" s="227"/>
      <c r="D3" s="227"/>
      <c r="E3" s="227"/>
      <c r="F3" s="227"/>
      <c r="G3" s="227"/>
      <c r="H3" s="234"/>
      <c r="I3" s="228"/>
      <c r="J3" s="225"/>
      <c r="K3" s="226">
        <v>4</v>
      </c>
      <c r="L3" s="183"/>
      <c r="M3" s="183"/>
      <c r="N3" s="183"/>
      <c r="O3" s="183"/>
    </row>
    <row r="4" spans="1:15" s="81" customFormat="1" ht="15" x14ac:dyDescent="0.25">
      <c r="A4" s="223" t="s">
        <v>209</v>
      </c>
      <c r="B4" s="224" t="s">
        <v>317</v>
      </c>
      <c r="C4" s="227"/>
      <c r="D4" s="227"/>
      <c r="E4" s="227"/>
      <c r="F4" s="227"/>
      <c r="G4" s="227"/>
      <c r="H4" s="234"/>
      <c r="I4" s="228"/>
      <c r="J4" s="225"/>
      <c r="K4" s="226">
        <v>5</v>
      </c>
      <c r="L4" s="183"/>
      <c r="M4" s="183"/>
      <c r="N4" s="183"/>
      <c r="O4" s="183"/>
    </row>
    <row r="5" spans="1:15" s="81" customFormat="1" ht="15" x14ac:dyDescent="0.25">
      <c r="A5" s="223" t="s">
        <v>210</v>
      </c>
      <c r="B5" s="224" t="s">
        <v>254</v>
      </c>
      <c r="C5" s="227"/>
      <c r="D5" s="227"/>
      <c r="E5" s="228"/>
      <c r="F5" s="228"/>
      <c r="G5" s="228"/>
      <c r="H5" s="227"/>
      <c r="I5" s="228"/>
      <c r="J5" s="227"/>
      <c r="K5" s="226">
        <v>6</v>
      </c>
      <c r="L5" s="183"/>
      <c r="M5" s="183"/>
      <c r="N5" s="183"/>
      <c r="O5" s="183"/>
    </row>
    <row r="6" spans="1:15" s="81" customFormat="1" ht="15" x14ac:dyDescent="0.25">
      <c r="A6" s="223" t="s">
        <v>211</v>
      </c>
      <c r="B6" s="224" t="s">
        <v>255</v>
      </c>
      <c r="C6" s="227"/>
      <c r="D6" s="227"/>
      <c r="E6" s="228"/>
      <c r="F6" s="228"/>
      <c r="G6" s="228"/>
      <c r="H6" s="227"/>
      <c r="I6" s="228"/>
      <c r="J6" s="227"/>
      <c r="K6" s="226">
        <v>7</v>
      </c>
      <c r="L6" s="183"/>
      <c r="M6" s="183"/>
      <c r="N6" s="183"/>
      <c r="O6" s="183"/>
    </row>
    <row r="7" spans="1:15" s="81" customFormat="1" ht="15" x14ac:dyDescent="0.25">
      <c r="A7" s="223" t="s">
        <v>212</v>
      </c>
      <c r="B7" s="224" t="s">
        <v>112</v>
      </c>
      <c r="C7" s="227"/>
      <c r="D7" s="227"/>
      <c r="E7" s="228"/>
      <c r="F7" s="228"/>
      <c r="G7" s="228"/>
      <c r="H7" s="227"/>
      <c r="I7" s="228"/>
      <c r="J7" s="227"/>
      <c r="K7" s="226">
        <v>7</v>
      </c>
      <c r="L7" s="183"/>
      <c r="M7" s="183"/>
      <c r="N7" s="183"/>
      <c r="O7" s="183"/>
    </row>
    <row r="8" spans="1:15" s="81" customFormat="1" ht="15" x14ac:dyDescent="0.25">
      <c r="A8" s="223" t="s">
        <v>213</v>
      </c>
      <c r="B8" s="224" t="s">
        <v>111</v>
      </c>
      <c r="C8" s="227"/>
      <c r="D8" s="227"/>
      <c r="E8" s="228"/>
      <c r="F8" s="228"/>
      <c r="G8" s="228"/>
      <c r="H8" s="227"/>
      <c r="I8" s="228"/>
      <c r="J8" s="227"/>
      <c r="K8" s="226">
        <v>8</v>
      </c>
      <c r="L8" s="183"/>
      <c r="M8" s="183"/>
      <c r="N8" s="183"/>
      <c r="O8" s="183"/>
    </row>
    <row r="9" spans="1:15" s="81" customFormat="1" ht="15" x14ac:dyDescent="0.25">
      <c r="A9" s="223" t="s">
        <v>214</v>
      </c>
      <c r="B9" s="224" t="s">
        <v>318</v>
      </c>
      <c r="C9" s="227"/>
      <c r="D9" s="227"/>
      <c r="E9" s="228"/>
      <c r="F9" s="228"/>
      <c r="G9" s="228"/>
      <c r="H9" s="227"/>
      <c r="I9" s="228"/>
      <c r="J9" s="227"/>
      <c r="K9" s="226">
        <v>9</v>
      </c>
      <c r="L9" s="183"/>
      <c r="M9" s="183"/>
      <c r="N9" s="183"/>
      <c r="O9" s="183"/>
    </row>
    <row r="10" spans="1:15" s="81" customFormat="1" ht="15" x14ac:dyDescent="0.25">
      <c r="A10" s="223" t="s">
        <v>215</v>
      </c>
      <c r="B10" s="224" t="s">
        <v>256</v>
      </c>
      <c r="C10" s="227"/>
      <c r="D10" s="227"/>
      <c r="E10" s="228"/>
      <c r="F10" s="228"/>
      <c r="G10" s="228"/>
      <c r="H10" s="227"/>
      <c r="I10" s="228"/>
      <c r="J10" s="227"/>
      <c r="K10" s="226">
        <v>10</v>
      </c>
      <c r="L10" s="183"/>
      <c r="M10" s="183"/>
      <c r="N10" s="183"/>
      <c r="O10" s="183"/>
    </row>
    <row r="11" spans="1:15" s="81" customFormat="1" ht="15" x14ac:dyDescent="0.25">
      <c r="A11" s="223" t="s">
        <v>216</v>
      </c>
      <c r="B11" s="224" t="s">
        <v>119</v>
      </c>
      <c r="C11" s="227"/>
      <c r="D11" s="227"/>
      <c r="E11" s="228"/>
      <c r="F11" s="228"/>
      <c r="G11" s="228"/>
      <c r="H11" s="227"/>
      <c r="I11" s="228"/>
      <c r="J11" s="227"/>
      <c r="K11" s="226">
        <v>10</v>
      </c>
      <c r="L11" s="183"/>
      <c r="M11" s="183"/>
      <c r="N11" s="183"/>
      <c r="O11" s="183"/>
    </row>
    <row r="12" spans="1:15" s="81" customFormat="1" ht="15" x14ac:dyDescent="0.25">
      <c r="A12" s="223" t="s">
        <v>217</v>
      </c>
      <c r="B12" s="224" t="s">
        <v>120</v>
      </c>
      <c r="C12" s="227"/>
      <c r="D12" s="227"/>
      <c r="E12" s="228"/>
      <c r="F12" s="228"/>
      <c r="G12" s="228"/>
      <c r="H12" s="227"/>
      <c r="I12" s="228"/>
      <c r="J12" s="227"/>
      <c r="K12" s="226">
        <v>11</v>
      </c>
      <c r="L12" s="183"/>
      <c r="M12" s="183"/>
      <c r="N12" s="183"/>
      <c r="O12" s="183"/>
    </row>
    <row r="13" spans="1:15" s="81" customFormat="1" ht="15" x14ac:dyDescent="0.25">
      <c r="A13" s="223" t="s">
        <v>285</v>
      </c>
      <c r="B13" s="224" t="s">
        <v>319</v>
      </c>
      <c r="C13" s="227"/>
      <c r="D13" s="235"/>
      <c r="E13" s="228"/>
      <c r="F13" s="228"/>
      <c r="G13" s="228"/>
      <c r="H13" s="227"/>
      <c r="I13" s="228"/>
      <c r="J13" s="227"/>
      <c r="K13" s="226">
        <v>12</v>
      </c>
      <c r="L13" s="183"/>
      <c r="M13" s="183"/>
      <c r="N13" s="183"/>
      <c r="O13" s="183"/>
    </row>
    <row r="14" spans="1:15" s="81" customFormat="1" ht="15" x14ac:dyDescent="0.25">
      <c r="A14" s="223" t="s">
        <v>286</v>
      </c>
      <c r="B14" s="224" t="s">
        <v>123</v>
      </c>
      <c r="C14" s="227"/>
      <c r="D14" s="227"/>
      <c r="E14" s="228"/>
      <c r="F14" s="228"/>
      <c r="G14" s="228"/>
      <c r="H14" s="227"/>
      <c r="I14" s="228"/>
      <c r="J14" s="227"/>
      <c r="K14" s="226">
        <v>13</v>
      </c>
      <c r="L14" s="183"/>
      <c r="M14" s="183"/>
      <c r="N14" s="183"/>
      <c r="O14" s="183"/>
    </row>
    <row r="15" spans="1:15" s="81" customFormat="1" ht="15" x14ac:dyDescent="0.25">
      <c r="A15" s="223" t="s">
        <v>218</v>
      </c>
      <c r="B15" s="224" t="s">
        <v>257</v>
      </c>
      <c r="C15" s="227"/>
      <c r="D15" s="227"/>
      <c r="E15" s="228"/>
      <c r="F15" s="228"/>
      <c r="G15" s="228"/>
      <c r="H15" s="227"/>
      <c r="I15" s="228"/>
      <c r="J15" s="227"/>
      <c r="K15" s="226">
        <v>14</v>
      </c>
      <c r="L15" s="183"/>
      <c r="M15" s="183"/>
      <c r="N15" s="183"/>
      <c r="O15" s="183"/>
    </row>
    <row r="16" spans="1:15" s="81" customFormat="1" ht="15" x14ac:dyDescent="0.25">
      <c r="A16" s="223" t="s">
        <v>219</v>
      </c>
      <c r="B16" s="224" t="s">
        <v>258</v>
      </c>
      <c r="C16" s="227"/>
      <c r="D16" s="227"/>
      <c r="E16" s="228"/>
      <c r="F16" s="228"/>
      <c r="G16" s="228"/>
      <c r="H16" s="227"/>
      <c r="I16" s="228"/>
      <c r="J16" s="227"/>
      <c r="K16" s="226">
        <v>15</v>
      </c>
      <c r="L16" s="183"/>
      <c r="M16" s="183"/>
      <c r="N16" s="183"/>
      <c r="O16" s="183"/>
    </row>
    <row r="17" spans="1:15" s="81" customFormat="1" ht="15" x14ac:dyDescent="0.25">
      <c r="A17" s="223" t="s">
        <v>220</v>
      </c>
      <c r="B17" s="224" t="s">
        <v>117</v>
      </c>
      <c r="C17" s="227"/>
      <c r="D17" s="227"/>
      <c r="E17" s="228"/>
      <c r="F17" s="228"/>
      <c r="G17" s="228"/>
      <c r="H17" s="227"/>
      <c r="I17" s="228"/>
      <c r="J17" s="227"/>
      <c r="K17" s="226">
        <v>15</v>
      </c>
      <c r="L17" s="183"/>
      <c r="M17" s="183"/>
      <c r="N17" s="183"/>
      <c r="O17" s="183"/>
    </row>
    <row r="18" spans="1:15" s="81" customFormat="1" ht="15" x14ac:dyDescent="0.25">
      <c r="A18" s="223" t="s">
        <v>221</v>
      </c>
      <c r="B18" s="224" t="s">
        <v>118</v>
      </c>
      <c r="C18" s="227"/>
      <c r="D18" s="227"/>
      <c r="E18" s="228"/>
      <c r="F18" s="228"/>
      <c r="G18" s="228"/>
      <c r="H18" s="227"/>
      <c r="I18" s="228"/>
      <c r="J18" s="227"/>
      <c r="K18" s="226">
        <v>16</v>
      </c>
      <c r="L18" s="183"/>
      <c r="M18" s="183"/>
      <c r="N18" s="183"/>
      <c r="O18" s="183"/>
    </row>
    <row r="19" spans="1:15" s="146" customFormat="1" ht="15" x14ac:dyDescent="0.25">
      <c r="A19" s="223" t="s">
        <v>222</v>
      </c>
      <c r="B19" s="224" t="s">
        <v>259</v>
      </c>
      <c r="C19" s="227"/>
      <c r="D19" s="227"/>
      <c r="E19" s="228"/>
      <c r="F19" s="228"/>
      <c r="G19" s="228"/>
      <c r="H19" s="227"/>
      <c r="I19" s="228"/>
      <c r="J19" s="227"/>
      <c r="K19" s="226">
        <v>17</v>
      </c>
      <c r="L19" s="183"/>
      <c r="M19" s="186"/>
      <c r="N19" s="186"/>
      <c r="O19" s="186"/>
    </row>
    <row r="20" spans="1:15" s="81" customFormat="1" ht="15" x14ac:dyDescent="0.25">
      <c r="A20" s="223" t="s">
        <v>223</v>
      </c>
      <c r="B20" s="224" t="s">
        <v>142</v>
      </c>
      <c r="C20" s="227"/>
      <c r="D20" s="227"/>
      <c r="E20" s="228"/>
      <c r="F20" s="228"/>
      <c r="G20" s="228"/>
      <c r="H20" s="227"/>
      <c r="I20" s="228"/>
      <c r="J20" s="227"/>
      <c r="K20" s="226">
        <v>17</v>
      </c>
      <c r="L20" s="183"/>
      <c r="M20" s="183"/>
      <c r="N20" s="183"/>
      <c r="O20" s="183"/>
    </row>
    <row r="21" spans="1:15" s="81" customFormat="1" ht="15" x14ac:dyDescent="0.25">
      <c r="A21" s="223" t="s">
        <v>224</v>
      </c>
      <c r="B21" s="224" t="s">
        <v>143</v>
      </c>
      <c r="C21" s="227"/>
      <c r="D21" s="227"/>
      <c r="E21" s="228"/>
      <c r="F21" s="228"/>
      <c r="G21" s="228"/>
      <c r="H21" s="227"/>
      <c r="I21" s="228"/>
      <c r="J21" s="227"/>
      <c r="K21" s="226">
        <v>18</v>
      </c>
      <c r="L21" s="183"/>
      <c r="M21" s="183"/>
      <c r="N21" s="183"/>
      <c r="O21" s="183"/>
    </row>
    <row r="22" spans="1:15" s="81" customFormat="1" ht="15" x14ac:dyDescent="0.25">
      <c r="A22" s="223" t="s">
        <v>225</v>
      </c>
      <c r="B22" s="224" t="s">
        <v>130</v>
      </c>
      <c r="C22" s="227"/>
      <c r="D22" s="227"/>
      <c r="E22" s="228"/>
      <c r="F22" s="228"/>
      <c r="G22" s="228"/>
      <c r="H22" s="227"/>
      <c r="I22" s="228"/>
      <c r="J22" s="227"/>
      <c r="K22" s="226">
        <v>19</v>
      </c>
      <c r="L22" s="183"/>
      <c r="M22" s="183"/>
      <c r="N22" s="183"/>
      <c r="O22" s="183"/>
    </row>
    <row r="23" spans="1:15" s="81" customFormat="1" ht="15" x14ac:dyDescent="0.25">
      <c r="A23" s="223" t="s">
        <v>226</v>
      </c>
      <c r="B23" s="224" t="s">
        <v>131</v>
      </c>
      <c r="C23" s="227"/>
      <c r="D23" s="227"/>
      <c r="E23" s="228"/>
      <c r="F23" s="228"/>
      <c r="G23" s="228"/>
      <c r="H23" s="227"/>
      <c r="I23" s="228"/>
      <c r="J23" s="227"/>
      <c r="K23" s="226">
        <v>20</v>
      </c>
      <c r="L23" s="183"/>
      <c r="M23" s="183"/>
      <c r="N23" s="183"/>
      <c r="O23" s="183"/>
    </row>
    <row r="24" spans="1:15" s="81" customFormat="1" ht="15" x14ac:dyDescent="0.25">
      <c r="A24" s="223" t="s">
        <v>227</v>
      </c>
      <c r="B24" s="224" t="s">
        <v>140</v>
      </c>
      <c r="C24" s="227"/>
      <c r="D24" s="227"/>
      <c r="E24" s="228"/>
      <c r="F24" s="228"/>
      <c r="G24" s="228"/>
      <c r="H24" s="227"/>
      <c r="I24" s="228"/>
      <c r="J24" s="227"/>
      <c r="K24" s="226">
        <v>21</v>
      </c>
      <c r="L24" s="183"/>
      <c r="M24" s="183"/>
      <c r="N24" s="183"/>
      <c r="O24" s="183"/>
    </row>
    <row r="25" spans="1:15" s="81" customFormat="1" ht="15" x14ac:dyDescent="0.25">
      <c r="A25" s="223" t="s">
        <v>228</v>
      </c>
      <c r="B25" s="224" t="s">
        <v>132</v>
      </c>
      <c r="C25" s="227"/>
      <c r="D25" s="227"/>
      <c r="E25" s="228"/>
      <c r="F25" s="228"/>
      <c r="G25" s="228"/>
      <c r="H25" s="227"/>
      <c r="I25" s="228"/>
      <c r="J25" s="227"/>
      <c r="K25" s="226">
        <v>22</v>
      </c>
      <c r="L25" s="183"/>
      <c r="M25" s="183"/>
      <c r="N25" s="183"/>
      <c r="O25" s="183"/>
    </row>
    <row r="26" spans="1:15" s="81" customFormat="1" ht="15" x14ac:dyDescent="0.25">
      <c r="A26" s="223" t="s">
        <v>229</v>
      </c>
      <c r="B26" s="224" t="s">
        <v>133</v>
      </c>
      <c r="C26" s="227"/>
      <c r="D26" s="227"/>
      <c r="E26" s="228"/>
      <c r="F26" s="228"/>
      <c r="G26" s="228"/>
      <c r="H26" s="227"/>
      <c r="I26" s="228"/>
      <c r="J26" s="227"/>
      <c r="K26" s="226">
        <v>23</v>
      </c>
      <c r="L26" s="183"/>
      <c r="M26" s="183"/>
      <c r="N26" s="183"/>
      <c r="O26" s="183"/>
    </row>
    <row r="27" spans="1:15" s="81" customFormat="1" ht="15" x14ac:dyDescent="0.25">
      <c r="A27" s="223" t="s">
        <v>230</v>
      </c>
      <c r="B27" s="224" t="s">
        <v>134</v>
      </c>
      <c r="C27" s="227"/>
      <c r="D27" s="227"/>
      <c r="E27" s="228"/>
      <c r="F27" s="228"/>
      <c r="G27" s="228"/>
      <c r="H27" s="227"/>
      <c r="I27" s="228"/>
      <c r="J27" s="227"/>
      <c r="K27" s="226">
        <v>24</v>
      </c>
      <c r="L27" s="183"/>
      <c r="M27" s="183"/>
      <c r="N27" s="183"/>
      <c r="O27" s="183"/>
    </row>
    <row r="28" spans="1:15" s="81" customFormat="1" ht="15" x14ac:dyDescent="0.25">
      <c r="A28" s="223" t="s">
        <v>231</v>
      </c>
      <c r="B28" s="224" t="s">
        <v>135</v>
      </c>
      <c r="C28" s="227"/>
      <c r="D28" s="227"/>
      <c r="E28" s="228"/>
      <c r="F28" s="228"/>
      <c r="G28" s="228"/>
      <c r="H28" s="227"/>
      <c r="I28" s="228"/>
      <c r="J28" s="227"/>
      <c r="K28" s="226">
        <v>25</v>
      </c>
      <c r="L28" s="183"/>
      <c r="M28" s="183"/>
      <c r="N28" s="183"/>
      <c r="O28" s="183"/>
    </row>
    <row r="29" spans="1:15" s="81" customFormat="1" ht="15" x14ac:dyDescent="0.25">
      <c r="A29" s="223" t="s">
        <v>232</v>
      </c>
      <c r="B29" s="224" t="s">
        <v>136</v>
      </c>
      <c r="C29" s="227"/>
      <c r="D29" s="227"/>
      <c r="E29" s="228"/>
      <c r="F29" s="228"/>
      <c r="G29" s="228"/>
      <c r="H29" s="227"/>
      <c r="I29" s="228"/>
      <c r="J29" s="227"/>
      <c r="K29" s="226">
        <v>26</v>
      </c>
      <c r="L29" s="183"/>
      <c r="M29" s="183"/>
      <c r="N29" s="183"/>
      <c r="O29" s="183"/>
    </row>
    <row r="30" spans="1:15" s="81" customFormat="1" ht="15" x14ac:dyDescent="0.25">
      <c r="A30" s="223" t="s">
        <v>233</v>
      </c>
      <c r="B30" s="224" t="s">
        <v>137</v>
      </c>
      <c r="C30" s="227"/>
      <c r="D30" s="227"/>
      <c r="E30" s="228"/>
      <c r="F30" s="228"/>
      <c r="G30" s="228"/>
      <c r="H30" s="227"/>
      <c r="I30" s="228"/>
      <c r="J30" s="227"/>
      <c r="K30" s="226">
        <v>27</v>
      </c>
      <c r="L30" s="183"/>
      <c r="M30" s="183"/>
      <c r="N30" s="183"/>
      <c r="O30" s="183"/>
    </row>
    <row r="31" spans="1:15" s="81" customFormat="1" ht="15" x14ac:dyDescent="0.25">
      <c r="A31" s="223" t="s">
        <v>234</v>
      </c>
      <c r="B31" s="224" t="s">
        <v>138</v>
      </c>
      <c r="C31" s="227"/>
      <c r="D31" s="227"/>
      <c r="E31" s="228"/>
      <c r="F31" s="228"/>
      <c r="G31" s="228"/>
      <c r="H31" s="227"/>
      <c r="I31" s="228"/>
      <c r="J31" s="227"/>
      <c r="K31" s="226">
        <v>28</v>
      </c>
      <c r="L31" s="183"/>
      <c r="M31" s="183"/>
      <c r="N31" s="183"/>
      <c r="O31" s="183"/>
    </row>
    <row r="32" spans="1:15" s="81" customFormat="1" ht="15" x14ac:dyDescent="0.25">
      <c r="A32" s="223" t="s">
        <v>235</v>
      </c>
      <c r="B32" s="224" t="s">
        <v>139</v>
      </c>
      <c r="C32" s="227"/>
      <c r="D32" s="227"/>
      <c r="E32" s="228"/>
      <c r="F32" s="228"/>
      <c r="G32" s="228"/>
      <c r="H32" s="227"/>
      <c r="I32" s="228"/>
      <c r="J32" s="227"/>
      <c r="K32" s="226">
        <v>29</v>
      </c>
      <c r="L32" s="183"/>
      <c r="M32" s="183"/>
      <c r="N32" s="183"/>
      <c r="O32" s="183"/>
    </row>
    <row r="33" spans="1:15" s="81" customFormat="1" ht="15" x14ac:dyDescent="0.25">
      <c r="A33" s="223" t="s">
        <v>236</v>
      </c>
      <c r="B33" s="224" t="s">
        <v>141</v>
      </c>
      <c r="C33" s="227"/>
      <c r="D33" s="227"/>
      <c r="E33" s="228"/>
      <c r="F33" s="228"/>
      <c r="G33" s="228"/>
      <c r="H33" s="227"/>
      <c r="I33" s="228"/>
      <c r="J33" s="227"/>
      <c r="K33" s="226">
        <v>30</v>
      </c>
      <c r="L33" s="183"/>
      <c r="M33" s="183"/>
      <c r="N33" s="183"/>
      <c r="O33" s="183"/>
    </row>
    <row r="34" spans="1:15" s="83" customFormat="1" ht="15" x14ac:dyDescent="0.25">
      <c r="A34" s="223" t="s">
        <v>237</v>
      </c>
      <c r="B34" s="224" t="s">
        <v>302</v>
      </c>
      <c r="C34" s="227"/>
      <c r="D34" s="227"/>
      <c r="E34" s="228"/>
      <c r="F34" s="228"/>
      <c r="G34" s="228"/>
      <c r="H34" s="227"/>
      <c r="I34" s="228"/>
      <c r="J34" s="227"/>
      <c r="K34" s="226">
        <v>31</v>
      </c>
      <c r="L34" s="183"/>
      <c r="M34" s="187"/>
      <c r="N34" s="187"/>
      <c r="O34" s="187"/>
    </row>
    <row r="35" spans="1:15" ht="15" x14ac:dyDescent="0.25">
      <c r="A35" s="229" t="s">
        <v>238</v>
      </c>
      <c r="B35" s="230" t="s">
        <v>260</v>
      </c>
      <c r="C35" s="231"/>
      <c r="D35" s="231"/>
      <c r="E35" s="232"/>
      <c r="F35" s="232"/>
      <c r="G35" s="232"/>
      <c r="H35" s="231"/>
      <c r="I35" s="232"/>
      <c r="J35" s="231"/>
      <c r="K35" s="233">
        <v>32</v>
      </c>
      <c r="L35" s="183"/>
      <c r="M35" s="181"/>
      <c r="N35" s="181"/>
      <c r="O35" s="181"/>
    </row>
    <row r="36" spans="1:15" ht="15" x14ac:dyDescent="0.25">
      <c r="A36" s="223" t="s">
        <v>239</v>
      </c>
      <c r="B36" s="224" t="s">
        <v>197</v>
      </c>
      <c r="C36" s="227"/>
      <c r="D36" s="227"/>
      <c r="E36" s="228"/>
      <c r="F36" s="228"/>
      <c r="G36" s="228"/>
      <c r="H36" s="227"/>
      <c r="I36" s="228"/>
      <c r="J36" s="227"/>
      <c r="K36" s="226">
        <v>32</v>
      </c>
      <c r="L36" s="183"/>
      <c r="M36" s="181"/>
      <c r="N36" s="181"/>
      <c r="O36" s="181"/>
    </row>
    <row r="37" spans="1:15" ht="15" x14ac:dyDescent="0.25">
      <c r="A37" s="223" t="s">
        <v>240</v>
      </c>
      <c r="B37" s="224" t="s">
        <v>198</v>
      </c>
      <c r="C37" s="227"/>
      <c r="D37" s="227"/>
      <c r="E37" s="228"/>
      <c r="F37" s="228"/>
      <c r="G37" s="228"/>
      <c r="H37" s="227"/>
      <c r="I37" s="228"/>
      <c r="J37" s="227"/>
      <c r="K37" s="226">
        <v>33</v>
      </c>
      <c r="L37" s="183"/>
      <c r="M37" s="181"/>
      <c r="N37" s="181"/>
      <c r="O37" s="181"/>
    </row>
    <row r="38" spans="1:15" ht="15" x14ac:dyDescent="0.25">
      <c r="A38" s="229" t="s">
        <v>241</v>
      </c>
      <c r="B38" s="224" t="s">
        <v>287</v>
      </c>
      <c r="C38" s="227"/>
      <c r="D38" s="227"/>
      <c r="E38" s="228"/>
      <c r="F38" s="228"/>
      <c r="G38" s="228"/>
      <c r="H38" s="227"/>
      <c r="I38" s="228"/>
      <c r="J38" s="227"/>
      <c r="K38" s="226">
        <v>34</v>
      </c>
      <c r="L38" s="183"/>
      <c r="M38" s="181"/>
      <c r="N38" s="181"/>
      <c r="O38" s="181"/>
    </row>
    <row r="39" spans="1:15" ht="15" x14ac:dyDescent="0.25">
      <c r="A39" s="229" t="s">
        <v>242</v>
      </c>
      <c r="B39" s="224" t="s">
        <v>195</v>
      </c>
      <c r="C39" s="227"/>
      <c r="D39" s="227"/>
      <c r="E39" s="228"/>
      <c r="F39" s="228"/>
      <c r="G39" s="228"/>
      <c r="H39" s="227"/>
      <c r="I39" s="228"/>
      <c r="J39" s="227"/>
      <c r="K39" s="226">
        <v>35</v>
      </c>
      <c r="L39" s="183"/>
      <c r="M39" s="181"/>
      <c r="N39" s="181"/>
      <c r="O39" s="181"/>
    </row>
    <row r="40" spans="1:15" ht="15" x14ac:dyDescent="0.25">
      <c r="A40" s="229" t="s">
        <v>243</v>
      </c>
      <c r="B40" s="230" t="s">
        <v>179</v>
      </c>
      <c r="C40" s="231"/>
      <c r="D40" s="231"/>
      <c r="E40" s="232"/>
      <c r="F40" s="232"/>
      <c r="G40" s="232"/>
      <c r="H40" s="231"/>
      <c r="I40" s="232"/>
      <c r="J40" s="231"/>
      <c r="K40" s="233">
        <v>36</v>
      </c>
      <c r="L40" s="183"/>
      <c r="M40" s="181"/>
      <c r="N40" s="181"/>
      <c r="O40" s="181"/>
    </row>
    <row r="41" spans="1:15" ht="14.25" x14ac:dyDescent="0.2">
      <c r="A41" s="188"/>
      <c r="B41" s="189"/>
      <c r="C41" s="184"/>
      <c r="D41" s="184"/>
      <c r="E41" s="185"/>
      <c r="F41" s="185"/>
      <c r="G41" s="185"/>
      <c r="H41" s="184"/>
      <c r="I41" s="185"/>
      <c r="J41" s="184"/>
      <c r="K41" s="190"/>
      <c r="L41" s="183"/>
      <c r="M41" s="181"/>
      <c r="N41" s="181"/>
      <c r="O41" s="181"/>
    </row>
    <row r="42" spans="1:15" x14ac:dyDescent="0.2">
      <c r="A42" s="181"/>
      <c r="B42" s="181"/>
      <c r="C42" s="181"/>
      <c r="D42" s="181"/>
      <c r="E42" s="181"/>
      <c r="F42" s="181"/>
      <c r="G42" s="181"/>
      <c r="H42" s="182"/>
      <c r="I42" s="181"/>
      <c r="J42" s="181"/>
      <c r="K42" s="181"/>
      <c r="L42" s="181"/>
      <c r="M42" s="181"/>
      <c r="N42" s="181"/>
      <c r="O42" s="181"/>
    </row>
  </sheetData>
  <sortState ref="B23:B36">
    <sortCondition ref="B23:B36"/>
  </sortState>
  <pageMargins left="0.31496062992125984" right="0.31496062992125984" top="0.35433070866141736" bottom="0.35433070866141736" header="0.31496062992125984" footer="0.19685039370078741"/>
  <pageSetup paperSize="9" orientation="portrait" r:id="rId1"/>
  <headerFooter differentFirst="1"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7"/>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x14ac:dyDescent="0.25">
      <c r="A1" s="89" t="s">
        <v>47</v>
      </c>
      <c r="M1" s="90" t="e">
        <f>Obsah!#REF!</f>
        <v>#REF!</v>
      </c>
    </row>
    <row r="2" spans="1:24" ht="7.5" customHeight="1" x14ac:dyDescent="0.2"/>
    <row r="3" spans="1:24" x14ac:dyDescent="0.2">
      <c r="A3" s="27"/>
      <c r="B3" s="392"/>
      <c r="C3" s="392"/>
      <c r="D3" s="392"/>
      <c r="E3" s="392"/>
      <c r="F3" s="392"/>
      <c r="G3" s="393"/>
      <c r="H3" s="394"/>
      <c r="I3" s="392"/>
      <c r="J3" s="392"/>
      <c r="K3" s="392"/>
      <c r="L3" s="392"/>
      <c r="M3" s="392"/>
      <c r="N3" s="9"/>
    </row>
    <row r="4" spans="1:24" x14ac:dyDescent="0.2">
      <c r="A4" s="27"/>
      <c r="B4" s="395"/>
      <c r="C4" s="396"/>
      <c r="D4" s="396"/>
      <c r="E4" s="396"/>
      <c r="F4" s="396"/>
      <c r="G4" s="397"/>
      <c r="H4" s="395"/>
      <c r="I4" s="396"/>
      <c r="J4" s="396"/>
      <c r="K4" s="396"/>
      <c r="L4" s="396"/>
      <c r="M4" s="396"/>
      <c r="N4" s="39"/>
    </row>
    <row r="5" spans="1:24" x14ac:dyDescent="0.2">
      <c r="A5" s="15"/>
      <c r="B5" s="390"/>
      <c r="C5" s="398"/>
      <c r="D5" s="390"/>
      <c r="E5" s="398"/>
      <c r="F5" s="390"/>
      <c r="G5" s="398"/>
      <c r="H5" s="390"/>
      <c r="I5" s="398"/>
      <c r="J5" s="390"/>
      <c r="K5" s="398"/>
      <c r="L5" s="390"/>
      <c r="M5" s="391"/>
      <c r="N5" s="58"/>
    </row>
    <row r="6" spans="1:24" x14ac:dyDescent="0.2">
      <c r="A6" s="13"/>
      <c r="B6" s="63"/>
      <c r="C6" s="31"/>
      <c r="D6" s="31"/>
      <c r="E6" s="31"/>
      <c r="F6" s="31"/>
      <c r="G6" s="31"/>
      <c r="H6" s="31"/>
      <c r="I6" s="31"/>
      <c r="J6" s="31"/>
      <c r="K6" s="31"/>
      <c r="L6" s="31"/>
      <c r="M6" s="32"/>
      <c r="N6" s="58"/>
    </row>
    <row r="7" spans="1:24" x14ac:dyDescent="0.2">
      <c r="A7" s="403"/>
      <c r="B7" s="401"/>
      <c r="C7" s="402"/>
      <c r="D7" s="402"/>
      <c r="E7" s="402"/>
      <c r="F7" s="402"/>
      <c r="G7" s="405"/>
      <c r="H7" s="401"/>
      <c r="I7" s="402"/>
      <c r="J7" s="402"/>
      <c r="K7" s="402"/>
      <c r="L7" s="402"/>
      <c r="M7" s="402"/>
      <c r="N7" s="40"/>
    </row>
    <row r="8" spans="1:24" x14ac:dyDescent="0.2">
      <c r="A8" s="404"/>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92"/>
      <c r="C18" s="392"/>
      <c r="D18" s="392"/>
      <c r="E18" s="392"/>
      <c r="F18" s="392"/>
      <c r="G18" s="393"/>
      <c r="H18" s="98"/>
      <c r="I18" s="98"/>
      <c r="J18" s="98"/>
      <c r="K18" s="98"/>
      <c r="L18" s="98"/>
      <c r="M18" s="98"/>
      <c r="N18" s="101"/>
      <c r="O18" s="98"/>
    </row>
    <row r="19" spans="1:15" x14ac:dyDescent="0.2">
      <c r="A19" s="36"/>
      <c r="B19" s="406"/>
      <c r="C19" s="407"/>
      <c r="D19" s="407"/>
      <c r="E19" s="407"/>
      <c r="F19" s="407"/>
      <c r="G19" s="407"/>
      <c r="H19" s="101"/>
      <c r="I19" s="102"/>
      <c r="J19" s="103"/>
      <c r="K19" s="50"/>
      <c r="L19" s="103"/>
      <c r="M19" s="104"/>
      <c r="N19" s="101"/>
      <c r="O19" s="98"/>
    </row>
    <row r="20" spans="1:15" x14ac:dyDescent="0.2">
      <c r="A20" s="37"/>
      <c r="B20" s="391"/>
      <c r="C20" s="398"/>
      <c r="D20" s="391"/>
      <c r="E20" s="398"/>
      <c r="F20" s="391"/>
      <c r="G20" s="398"/>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99"/>
      <c r="B22" s="401"/>
      <c r="C22" s="402"/>
      <c r="D22" s="402"/>
      <c r="E22" s="402"/>
      <c r="F22" s="402"/>
      <c r="G22" s="402"/>
      <c r="H22" s="101"/>
      <c r="I22" s="102"/>
      <c r="J22" s="103"/>
      <c r="K22" s="50"/>
      <c r="L22" s="103"/>
      <c r="M22" s="104"/>
      <c r="N22" s="101"/>
      <c r="O22" s="98"/>
    </row>
    <row r="23" spans="1:15" x14ac:dyDescent="0.2">
      <c r="A23" s="400"/>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18"/>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48</v>
      </c>
      <c r="B1" s="98"/>
      <c r="C1" s="98"/>
      <c r="D1" s="98"/>
      <c r="E1" s="98"/>
      <c r="F1" s="98"/>
      <c r="G1" s="98"/>
      <c r="H1" s="98"/>
      <c r="I1" s="98"/>
      <c r="J1" s="98"/>
      <c r="K1" s="98"/>
      <c r="L1" s="98"/>
      <c r="M1" s="90" t="e">
        <f>Obsah!#REF!</f>
        <v>#REF!</v>
      </c>
      <c r="N1" s="98"/>
      <c r="O1" s="98"/>
    </row>
    <row r="2" spans="1:21" ht="7.5" customHeight="1" x14ac:dyDescent="0.25">
      <c r="A2" s="89"/>
      <c r="B2" s="98"/>
      <c r="C2" s="98"/>
      <c r="D2" s="98"/>
      <c r="E2" s="98"/>
      <c r="F2" s="98"/>
      <c r="G2" s="98"/>
      <c r="H2" s="98"/>
      <c r="I2" s="98"/>
      <c r="J2" s="98"/>
      <c r="K2" s="98"/>
      <c r="L2" s="98"/>
      <c r="M2" s="98"/>
      <c r="N2" s="98"/>
      <c r="O2" s="98"/>
    </row>
    <row r="3" spans="1:21" x14ac:dyDescent="0.2">
      <c r="A3" s="27"/>
      <c r="B3" s="392"/>
      <c r="C3" s="392"/>
      <c r="D3" s="392"/>
      <c r="E3" s="392"/>
      <c r="F3" s="392"/>
      <c r="G3" s="393"/>
      <c r="H3" s="394"/>
      <c r="I3" s="392"/>
      <c r="J3" s="392"/>
      <c r="K3" s="392"/>
      <c r="L3" s="392"/>
      <c r="M3" s="392"/>
      <c r="N3" s="9"/>
    </row>
    <row r="4" spans="1:21" ht="13.5" customHeight="1" x14ac:dyDescent="0.2">
      <c r="A4" s="27"/>
      <c r="B4" s="395"/>
      <c r="C4" s="396"/>
      <c r="D4" s="396"/>
      <c r="E4" s="396"/>
      <c r="F4" s="396"/>
      <c r="G4" s="397"/>
      <c r="H4" s="395"/>
      <c r="I4" s="396"/>
      <c r="J4" s="396"/>
      <c r="K4" s="396"/>
      <c r="L4" s="396"/>
      <c r="M4" s="396"/>
      <c r="N4" s="39"/>
    </row>
    <row r="5" spans="1:21" x14ac:dyDescent="0.2">
      <c r="A5" s="15"/>
      <c r="B5" s="390"/>
      <c r="C5" s="398"/>
      <c r="D5" s="390"/>
      <c r="E5" s="398"/>
      <c r="F5" s="390"/>
      <c r="G5" s="398"/>
      <c r="H5" s="390"/>
      <c r="I5" s="398"/>
      <c r="J5" s="390"/>
      <c r="K5" s="398"/>
      <c r="L5" s="390"/>
      <c r="M5" s="391"/>
      <c r="N5" s="58"/>
    </row>
    <row r="6" spans="1:21" x14ac:dyDescent="0.2">
      <c r="A6" s="13"/>
      <c r="B6" s="63"/>
      <c r="C6" s="31"/>
      <c r="D6" s="31"/>
      <c r="E6" s="31"/>
      <c r="F6" s="31"/>
      <c r="G6" s="31"/>
      <c r="H6" s="31"/>
      <c r="I6" s="31"/>
      <c r="J6" s="31"/>
      <c r="K6" s="31"/>
      <c r="L6" s="31"/>
      <c r="M6" s="48"/>
      <c r="N6" s="58"/>
    </row>
    <row r="7" spans="1:21" x14ac:dyDescent="0.2">
      <c r="A7" s="403"/>
      <c r="B7" s="401"/>
      <c r="C7" s="402"/>
      <c r="D7" s="402"/>
      <c r="E7" s="402"/>
      <c r="F7" s="402"/>
      <c r="G7" s="405"/>
      <c r="H7" s="401"/>
      <c r="I7" s="402"/>
      <c r="J7" s="402"/>
      <c r="K7" s="402"/>
      <c r="L7" s="402"/>
      <c r="M7" s="402"/>
      <c r="N7" s="40"/>
    </row>
    <row r="8" spans="1:21" x14ac:dyDescent="0.2">
      <c r="A8" s="404"/>
      <c r="B8" s="33"/>
      <c r="C8" s="45"/>
      <c r="D8" s="34"/>
      <c r="E8" s="45"/>
      <c r="F8" s="34"/>
      <c r="G8" s="45"/>
      <c r="H8" s="33"/>
      <c r="I8" s="45"/>
      <c r="J8" s="34"/>
      <c r="K8" s="45"/>
      <c r="L8" s="34"/>
      <c r="M8" s="45"/>
      <c r="N8" s="1"/>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92"/>
      <c r="C18" s="392"/>
      <c r="D18" s="392"/>
      <c r="E18" s="392"/>
      <c r="F18" s="392"/>
      <c r="G18" s="393"/>
      <c r="H18" s="7"/>
      <c r="I18" s="7"/>
      <c r="J18" s="7"/>
      <c r="K18" s="7"/>
      <c r="L18" s="7"/>
      <c r="M18" s="7"/>
      <c r="N18" s="101"/>
      <c r="O18" s="98"/>
      <c r="P18" s="59"/>
      <c r="Q18" s="38"/>
      <c r="R18" s="8"/>
      <c r="S18" s="8"/>
      <c r="T18" s="8"/>
    </row>
    <row r="19" spans="1:20" x14ac:dyDescent="0.2">
      <c r="A19" s="36"/>
      <c r="B19" s="406"/>
      <c r="C19" s="407"/>
      <c r="D19" s="407"/>
      <c r="E19" s="407"/>
      <c r="F19" s="407"/>
      <c r="G19" s="407"/>
      <c r="H19" s="101"/>
      <c r="I19" s="102"/>
      <c r="J19" s="103"/>
      <c r="K19" s="50"/>
      <c r="L19" s="103"/>
      <c r="M19" s="104"/>
      <c r="N19" s="101"/>
      <c r="O19" s="98"/>
      <c r="P19" s="59"/>
      <c r="Q19" s="38"/>
      <c r="R19" s="8"/>
      <c r="S19" s="8"/>
      <c r="T19" s="8"/>
    </row>
    <row r="20" spans="1:20" x14ac:dyDescent="0.2">
      <c r="A20" s="37"/>
      <c r="B20" s="391"/>
      <c r="C20" s="398"/>
      <c r="D20" s="391"/>
      <c r="E20" s="398"/>
      <c r="F20" s="391"/>
      <c r="G20" s="398"/>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99"/>
      <c r="B22" s="401"/>
      <c r="C22" s="402"/>
      <c r="D22" s="402"/>
      <c r="E22" s="402"/>
      <c r="F22" s="402"/>
      <c r="G22" s="402"/>
      <c r="H22" s="101"/>
      <c r="I22" s="102"/>
      <c r="J22" s="103"/>
      <c r="K22" s="50"/>
      <c r="L22" s="103"/>
      <c r="M22" s="104"/>
      <c r="N22" s="101"/>
      <c r="O22" s="98"/>
      <c r="P22" s="59"/>
      <c r="Q22" s="38"/>
      <c r="R22" s="8"/>
      <c r="S22" s="8"/>
      <c r="T22" s="8"/>
    </row>
    <row r="23" spans="1:20" x14ac:dyDescent="0.2">
      <c r="A23" s="400"/>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19"/>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x14ac:dyDescent="0.25">
      <c r="A1" s="89" t="s">
        <v>49</v>
      </c>
      <c r="M1" s="90" t="e">
        <f>Obsah!#REF!</f>
        <v>#REF!</v>
      </c>
    </row>
    <row r="2" spans="1:24" ht="7.5" customHeight="1" x14ac:dyDescent="0.2"/>
    <row r="3" spans="1:24" x14ac:dyDescent="0.2">
      <c r="A3" s="27"/>
      <c r="B3" s="392"/>
      <c r="C3" s="392"/>
      <c r="D3" s="392"/>
      <c r="E3" s="392"/>
      <c r="F3" s="392"/>
      <c r="G3" s="393"/>
      <c r="H3" s="394"/>
      <c r="I3" s="392"/>
      <c r="J3" s="392"/>
      <c r="K3" s="392"/>
      <c r="L3" s="392"/>
      <c r="M3" s="392"/>
      <c r="N3" s="9"/>
    </row>
    <row r="4" spans="1:24" x14ac:dyDescent="0.2">
      <c r="A4" s="27"/>
      <c r="B4" s="395"/>
      <c r="C4" s="396"/>
      <c r="D4" s="396"/>
      <c r="E4" s="396"/>
      <c r="F4" s="396"/>
      <c r="G4" s="397"/>
      <c r="H4" s="395"/>
      <c r="I4" s="396"/>
      <c r="J4" s="396"/>
      <c r="K4" s="396"/>
      <c r="L4" s="396"/>
      <c r="M4" s="396"/>
      <c r="N4" s="39"/>
    </row>
    <row r="5" spans="1:24" x14ac:dyDescent="0.2">
      <c r="A5" s="15"/>
      <c r="B5" s="390"/>
      <c r="C5" s="398"/>
      <c r="D5" s="390"/>
      <c r="E5" s="398"/>
      <c r="F5" s="390"/>
      <c r="G5" s="398"/>
      <c r="H5" s="390"/>
      <c r="I5" s="398"/>
      <c r="J5" s="390"/>
      <c r="K5" s="398"/>
      <c r="L5" s="390"/>
      <c r="M5" s="391"/>
      <c r="N5" s="58"/>
    </row>
    <row r="6" spans="1:24" x14ac:dyDescent="0.2">
      <c r="A6" s="13"/>
      <c r="B6" s="63"/>
      <c r="C6" s="31"/>
      <c r="D6" s="31"/>
      <c r="E6" s="31"/>
      <c r="F6" s="31"/>
      <c r="G6" s="31"/>
      <c r="H6" s="31"/>
      <c r="I6" s="31"/>
      <c r="J6" s="31"/>
      <c r="K6" s="31"/>
      <c r="L6" s="31"/>
      <c r="M6" s="32"/>
      <c r="N6" s="58"/>
    </row>
    <row r="7" spans="1:24" x14ac:dyDescent="0.2">
      <c r="A7" s="403"/>
      <c r="B7" s="401"/>
      <c r="C7" s="402"/>
      <c r="D7" s="402"/>
      <c r="E7" s="402"/>
      <c r="F7" s="402"/>
      <c r="G7" s="405"/>
      <c r="H7" s="401"/>
      <c r="I7" s="402"/>
      <c r="J7" s="402"/>
      <c r="K7" s="402"/>
      <c r="L7" s="402"/>
      <c r="M7" s="402"/>
      <c r="N7" s="40"/>
    </row>
    <row r="8" spans="1:24" x14ac:dyDescent="0.2">
      <c r="A8" s="404"/>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92"/>
      <c r="C18" s="392"/>
      <c r="D18" s="392"/>
      <c r="E18" s="392"/>
      <c r="F18" s="392"/>
      <c r="G18" s="393"/>
      <c r="H18" s="98"/>
      <c r="I18" s="98"/>
      <c r="J18" s="98"/>
      <c r="K18" s="98"/>
      <c r="L18" s="98"/>
      <c r="M18" s="98"/>
      <c r="N18" s="101"/>
      <c r="O18" s="98"/>
    </row>
    <row r="19" spans="1:15" x14ac:dyDescent="0.2">
      <c r="A19" s="36"/>
      <c r="B19" s="406"/>
      <c r="C19" s="407"/>
      <c r="D19" s="407"/>
      <c r="E19" s="407"/>
      <c r="F19" s="407"/>
      <c r="G19" s="407"/>
      <c r="H19" s="101"/>
      <c r="I19" s="102"/>
      <c r="J19" s="103"/>
      <c r="K19" s="50"/>
      <c r="L19" s="103"/>
      <c r="M19" s="104"/>
      <c r="N19" s="101"/>
      <c r="O19" s="98"/>
    </row>
    <row r="20" spans="1:15" x14ac:dyDescent="0.2">
      <c r="A20" s="37"/>
      <c r="B20" s="391"/>
      <c r="C20" s="398"/>
      <c r="D20" s="391"/>
      <c r="E20" s="398"/>
      <c r="F20" s="391"/>
      <c r="G20" s="398"/>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99"/>
      <c r="B22" s="401"/>
      <c r="C22" s="402"/>
      <c r="D22" s="402"/>
      <c r="E22" s="402"/>
      <c r="F22" s="402"/>
      <c r="G22" s="402"/>
      <c r="H22" s="101"/>
      <c r="I22" s="102"/>
      <c r="J22" s="103"/>
      <c r="K22" s="50"/>
      <c r="L22" s="103"/>
      <c r="M22" s="104"/>
      <c r="N22" s="101"/>
      <c r="O22" s="98"/>
    </row>
    <row r="23" spans="1:15" x14ac:dyDescent="0.2">
      <c r="A23" s="400"/>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2"/>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50</v>
      </c>
      <c r="B1" s="98"/>
      <c r="C1" s="98"/>
      <c r="D1" s="98"/>
      <c r="E1" s="98"/>
      <c r="F1" s="98"/>
      <c r="G1" s="98"/>
      <c r="H1" s="98"/>
      <c r="I1" s="98"/>
      <c r="J1" s="98"/>
      <c r="K1" s="98"/>
      <c r="L1" s="98"/>
      <c r="M1" s="90" t="e">
        <f>Obsah!#REF!</f>
        <v>#REF!</v>
      </c>
      <c r="N1" s="98"/>
      <c r="O1" s="98"/>
    </row>
    <row r="2" spans="1:21" ht="7.5" customHeight="1" x14ac:dyDescent="0.25">
      <c r="A2" s="89"/>
      <c r="B2" s="98"/>
      <c r="C2" s="98"/>
      <c r="D2" s="98"/>
      <c r="E2" s="98"/>
      <c r="F2" s="98"/>
      <c r="G2" s="98"/>
      <c r="H2" s="98"/>
      <c r="I2" s="98"/>
      <c r="J2" s="98"/>
      <c r="K2" s="98"/>
      <c r="L2" s="98"/>
      <c r="M2" s="98"/>
      <c r="N2" s="98"/>
      <c r="O2" s="98"/>
    </row>
    <row r="3" spans="1:21" x14ac:dyDescent="0.2">
      <c r="A3" s="27"/>
      <c r="B3" s="392"/>
      <c r="C3" s="392"/>
      <c r="D3" s="392"/>
      <c r="E3" s="392"/>
      <c r="F3" s="392"/>
      <c r="G3" s="393"/>
      <c r="H3" s="394"/>
      <c r="I3" s="392"/>
      <c r="J3" s="392"/>
      <c r="K3" s="392"/>
      <c r="L3" s="392"/>
      <c r="M3" s="392"/>
      <c r="N3" s="9"/>
    </row>
    <row r="4" spans="1:21" ht="13.5" customHeight="1" x14ac:dyDescent="0.2">
      <c r="A4" s="27"/>
      <c r="B4" s="395"/>
      <c r="C4" s="396"/>
      <c r="D4" s="396"/>
      <c r="E4" s="396"/>
      <c r="F4" s="396"/>
      <c r="G4" s="397"/>
      <c r="H4" s="395"/>
      <c r="I4" s="396"/>
      <c r="J4" s="396"/>
      <c r="K4" s="396"/>
      <c r="L4" s="396"/>
      <c r="M4" s="396"/>
      <c r="N4" s="39"/>
    </row>
    <row r="5" spans="1:21" x14ac:dyDescent="0.2">
      <c r="A5" s="15"/>
      <c r="B5" s="390"/>
      <c r="C5" s="398"/>
      <c r="D5" s="390"/>
      <c r="E5" s="398"/>
      <c r="F5" s="390"/>
      <c r="G5" s="398"/>
      <c r="H5" s="390"/>
      <c r="I5" s="398"/>
      <c r="J5" s="390"/>
      <c r="K5" s="398"/>
      <c r="L5" s="390"/>
      <c r="M5" s="391"/>
      <c r="N5" s="58"/>
    </row>
    <row r="6" spans="1:21" x14ac:dyDescent="0.2">
      <c r="A6" s="13"/>
      <c r="B6" s="63"/>
      <c r="C6" s="31"/>
      <c r="D6" s="31"/>
      <c r="E6" s="31"/>
      <c r="F6" s="31"/>
      <c r="G6" s="31"/>
      <c r="H6" s="31"/>
      <c r="I6" s="31"/>
      <c r="J6" s="31"/>
      <c r="K6" s="31"/>
      <c r="L6" s="31"/>
      <c r="M6" s="48"/>
      <c r="N6" s="58"/>
    </row>
    <row r="7" spans="1:21" x14ac:dyDescent="0.2">
      <c r="A7" s="403"/>
      <c r="B7" s="401"/>
      <c r="C7" s="402"/>
      <c r="D7" s="402"/>
      <c r="E7" s="402"/>
      <c r="F7" s="402"/>
      <c r="G7" s="405"/>
      <c r="H7" s="401"/>
      <c r="I7" s="402"/>
      <c r="J7" s="402"/>
      <c r="K7" s="402"/>
      <c r="L7" s="402"/>
      <c r="M7" s="402"/>
      <c r="N7" s="40"/>
    </row>
    <row r="8" spans="1:21" x14ac:dyDescent="0.2">
      <c r="A8" s="404"/>
      <c r="B8" s="33"/>
      <c r="C8" s="45"/>
      <c r="D8" s="34"/>
      <c r="E8" s="45"/>
      <c r="F8" s="34"/>
      <c r="G8" s="45"/>
      <c r="H8" s="33"/>
      <c r="I8" s="45"/>
      <c r="J8" s="34"/>
      <c r="K8" s="45"/>
      <c r="L8" s="34"/>
      <c r="M8" s="45"/>
      <c r="N8" s="1"/>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92"/>
      <c r="C18" s="392"/>
      <c r="D18" s="392"/>
      <c r="E18" s="392"/>
      <c r="F18" s="392"/>
      <c r="G18" s="393"/>
      <c r="H18" s="7"/>
      <c r="I18" s="7"/>
      <c r="J18" s="7"/>
      <c r="K18" s="7"/>
      <c r="L18" s="7"/>
      <c r="M18" s="7"/>
      <c r="N18" s="101"/>
      <c r="O18" s="98"/>
      <c r="P18" s="59"/>
      <c r="Q18" s="38"/>
      <c r="R18" s="8"/>
      <c r="S18" s="8"/>
      <c r="T18" s="8"/>
    </row>
    <row r="19" spans="1:20" x14ac:dyDescent="0.2">
      <c r="A19" s="36"/>
      <c r="B19" s="406"/>
      <c r="C19" s="407"/>
      <c r="D19" s="407"/>
      <c r="E19" s="407"/>
      <c r="F19" s="407"/>
      <c r="G19" s="407"/>
      <c r="H19" s="101"/>
      <c r="I19" s="102"/>
      <c r="J19" s="103"/>
      <c r="K19" s="50"/>
      <c r="L19" s="103"/>
      <c r="M19" s="104"/>
      <c r="N19" s="101"/>
      <c r="O19" s="98"/>
      <c r="P19" s="59"/>
      <c r="Q19" s="38"/>
      <c r="R19" s="8"/>
      <c r="S19" s="8"/>
      <c r="T19" s="8"/>
    </row>
    <row r="20" spans="1:20" x14ac:dyDescent="0.2">
      <c r="A20" s="37"/>
      <c r="B20" s="391"/>
      <c r="C20" s="398"/>
      <c r="D20" s="391"/>
      <c r="E20" s="398"/>
      <c r="F20" s="391"/>
      <c r="G20" s="398"/>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99"/>
      <c r="B22" s="401"/>
      <c r="C22" s="402"/>
      <c r="D22" s="402"/>
      <c r="E22" s="402"/>
      <c r="F22" s="402"/>
      <c r="G22" s="402"/>
      <c r="H22" s="101"/>
      <c r="I22" s="102"/>
      <c r="J22" s="103"/>
      <c r="K22" s="50"/>
      <c r="L22" s="103"/>
      <c r="M22" s="104"/>
      <c r="N22" s="101"/>
      <c r="O22" s="98"/>
      <c r="P22" s="59"/>
      <c r="Q22" s="38"/>
      <c r="R22" s="8"/>
      <c r="S22" s="8"/>
      <c r="T22" s="8"/>
    </row>
    <row r="23" spans="1:20" x14ac:dyDescent="0.2">
      <c r="A23" s="400"/>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5"/>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x14ac:dyDescent="0.25">
      <c r="A1" s="89" t="s">
        <v>51</v>
      </c>
      <c r="M1" s="90" t="e">
        <f>Obsah!#REF!</f>
        <v>#REF!</v>
      </c>
    </row>
    <row r="2" spans="1:24" ht="7.5" customHeight="1" x14ac:dyDescent="0.2"/>
    <row r="3" spans="1:24" x14ac:dyDescent="0.2">
      <c r="A3" s="27"/>
      <c r="B3" s="392"/>
      <c r="C3" s="392"/>
      <c r="D3" s="392"/>
      <c r="E3" s="392"/>
      <c r="F3" s="392"/>
      <c r="G3" s="393"/>
      <c r="H3" s="394"/>
      <c r="I3" s="392"/>
      <c r="J3" s="392"/>
      <c r="K3" s="392"/>
      <c r="L3" s="392"/>
      <c r="M3" s="392"/>
      <c r="N3" s="9"/>
    </row>
    <row r="4" spans="1:24" x14ac:dyDescent="0.2">
      <c r="A4" s="27"/>
      <c r="B4" s="395"/>
      <c r="C4" s="396"/>
      <c r="D4" s="396"/>
      <c r="E4" s="396"/>
      <c r="F4" s="396"/>
      <c r="G4" s="397"/>
      <c r="H4" s="395"/>
      <c r="I4" s="396"/>
      <c r="J4" s="396"/>
      <c r="K4" s="396"/>
      <c r="L4" s="396"/>
      <c r="M4" s="396"/>
      <c r="N4" s="39"/>
    </row>
    <row r="5" spans="1:24" x14ac:dyDescent="0.2">
      <c r="A5" s="15"/>
      <c r="B5" s="390"/>
      <c r="C5" s="398"/>
      <c r="D5" s="390"/>
      <c r="E5" s="398"/>
      <c r="F5" s="390"/>
      <c r="G5" s="398"/>
      <c r="H5" s="390"/>
      <c r="I5" s="398"/>
      <c r="J5" s="390"/>
      <c r="K5" s="398"/>
      <c r="L5" s="390"/>
      <c r="M5" s="391"/>
      <c r="N5" s="58"/>
    </row>
    <row r="6" spans="1:24" x14ac:dyDescent="0.2">
      <c r="A6" s="13"/>
      <c r="B6" s="63"/>
      <c r="C6" s="31"/>
      <c r="D6" s="31"/>
      <c r="E6" s="31"/>
      <c r="F6" s="31"/>
      <c r="G6" s="31"/>
      <c r="H6" s="31"/>
      <c r="I6" s="31"/>
      <c r="J6" s="31"/>
      <c r="K6" s="31"/>
      <c r="L6" s="31"/>
      <c r="M6" s="32"/>
      <c r="N6" s="58"/>
    </row>
    <row r="7" spans="1:24" x14ac:dyDescent="0.2">
      <c r="A7" s="403"/>
      <c r="B7" s="401"/>
      <c r="C7" s="402"/>
      <c r="D7" s="402"/>
      <c r="E7" s="402"/>
      <c r="F7" s="402"/>
      <c r="G7" s="405"/>
      <c r="H7" s="401"/>
      <c r="I7" s="402"/>
      <c r="J7" s="402"/>
      <c r="K7" s="402"/>
      <c r="L7" s="402"/>
      <c r="M7" s="402"/>
      <c r="N7" s="40"/>
    </row>
    <row r="8" spans="1:24" x14ac:dyDescent="0.2">
      <c r="A8" s="404"/>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92"/>
      <c r="C18" s="392"/>
      <c r="D18" s="392"/>
      <c r="E18" s="392"/>
      <c r="F18" s="392"/>
      <c r="G18" s="393"/>
      <c r="H18" s="98"/>
      <c r="I18" s="98"/>
      <c r="J18" s="98"/>
      <c r="K18" s="98"/>
      <c r="L18" s="98"/>
      <c r="M18" s="98"/>
      <c r="N18" s="101"/>
      <c r="O18" s="98"/>
    </row>
    <row r="19" spans="1:15" x14ac:dyDescent="0.2">
      <c r="A19" s="36"/>
      <c r="B19" s="406"/>
      <c r="C19" s="407"/>
      <c r="D19" s="407"/>
      <c r="E19" s="407"/>
      <c r="F19" s="407"/>
      <c r="G19" s="407"/>
      <c r="H19" s="101"/>
      <c r="I19" s="102"/>
      <c r="J19" s="103"/>
      <c r="K19" s="50"/>
      <c r="L19" s="103"/>
      <c r="M19" s="104"/>
      <c r="N19" s="101"/>
      <c r="O19" s="98"/>
    </row>
    <row r="20" spans="1:15" x14ac:dyDescent="0.2">
      <c r="A20" s="37"/>
      <c r="B20" s="391"/>
      <c r="C20" s="398"/>
      <c r="D20" s="391"/>
      <c r="E20" s="398"/>
      <c r="F20" s="391"/>
      <c r="G20" s="398"/>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99"/>
      <c r="B22" s="401"/>
      <c r="C22" s="402"/>
      <c r="D22" s="402"/>
      <c r="E22" s="402"/>
      <c r="F22" s="402"/>
      <c r="G22" s="402"/>
      <c r="H22" s="101"/>
      <c r="I22" s="102"/>
      <c r="J22" s="103"/>
      <c r="K22" s="50"/>
      <c r="L22" s="103"/>
      <c r="M22" s="104"/>
      <c r="N22" s="101"/>
      <c r="O22" s="98"/>
    </row>
    <row r="23" spans="1:15" x14ac:dyDescent="0.2">
      <c r="A23" s="400"/>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6"/>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52</v>
      </c>
      <c r="B1" s="98"/>
      <c r="C1" s="98"/>
      <c r="D1" s="98"/>
      <c r="E1" s="98"/>
      <c r="F1" s="98"/>
      <c r="G1" s="98"/>
      <c r="H1" s="98"/>
      <c r="I1" s="98"/>
      <c r="J1" s="98"/>
      <c r="K1" s="98"/>
      <c r="L1" s="98"/>
      <c r="M1" s="90" t="e">
        <f>Obsah!#REF!</f>
        <v>#REF!</v>
      </c>
      <c r="N1" s="98"/>
      <c r="O1" s="98"/>
    </row>
    <row r="2" spans="1:21" ht="7.5" customHeight="1" x14ac:dyDescent="0.25">
      <c r="A2" s="89"/>
      <c r="B2" s="98"/>
      <c r="C2" s="98"/>
      <c r="D2" s="98"/>
      <c r="E2" s="98"/>
      <c r="F2" s="98"/>
      <c r="G2" s="98"/>
      <c r="H2" s="98"/>
      <c r="I2" s="98"/>
      <c r="J2" s="98"/>
      <c r="K2" s="98"/>
      <c r="L2" s="98"/>
      <c r="M2" s="98"/>
      <c r="N2" s="98"/>
      <c r="O2" s="98"/>
    </row>
    <row r="3" spans="1:21" x14ac:dyDescent="0.2">
      <c r="A3" s="27"/>
      <c r="B3" s="392"/>
      <c r="C3" s="392"/>
      <c r="D3" s="392"/>
      <c r="E3" s="392"/>
      <c r="F3" s="392"/>
      <c r="G3" s="393"/>
      <c r="H3" s="394"/>
      <c r="I3" s="392"/>
      <c r="J3" s="392"/>
      <c r="K3" s="392"/>
      <c r="L3" s="392"/>
      <c r="M3" s="392"/>
      <c r="N3" s="9"/>
    </row>
    <row r="4" spans="1:21" ht="13.5" customHeight="1" x14ac:dyDescent="0.2">
      <c r="A4" s="27"/>
      <c r="B4" s="395"/>
      <c r="C4" s="396"/>
      <c r="D4" s="396"/>
      <c r="E4" s="396"/>
      <c r="F4" s="396"/>
      <c r="G4" s="397"/>
      <c r="H4" s="395"/>
      <c r="I4" s="396"/>
      <c r="J4" s="396"/>
      <c r="K4" s="396"/>
      <c r="L4" s="396"/>
      <c r="M4" s="396"/>
      <c r="N4" s="39"/>
    </row>
    <row r="5" spans="1:21" x14ac:dyDescent="0.2">
      <c r="A5" s="15"/>
      <c r="B5" s="390"/>
      <c r="C5" s="398"/>
      <c r="D5" s="390"/>
      <c r="E5" s="398"/>
      <c r="F5" s="390"/>
      <c r="G5" s="398"/>
      <c r="H5" s="390"/>
      <c r="I5" s="398"/>
      <c r="J5" s="390"/>
      <c r="K5" s="398"/>
      <c r="L5" s="390"/>
      <c r="M5" s="391"/>
      <c r="N5" s="58"/>
    </row>
    <row r="6" spans="1:21" x14ac:dyDescent="0.2">
      <c r="A6" s="13"/>
      <c r="B6" s="63"/>
      <c r="C6" s="31"/>
      <c r="D6" s="31"/>
      <c r="E6" s="31"/>
      <c r="F6" s="31"/>
      <c r="G6" s="31"/>
      <c r="H6" s="31"/>
      <c r="I6" s="31"/>
      <c r="J6" s="31"/>
      <c r="K6" s="31"/>
      <c r="L6" s="31"/>
      <c r="M6" s="48"/>
      <c r="N6" s="58"/>
    </row>
    <row r="7" spans="1:21" x14ac:dyDescent="0.2">
      <c r="A7" s="403"/>
      <c r="B7" s="401"/>
      <c r="C7" s="402"/>
      <c r="D7" s="402"/>
      <c r="E7" s="402"/>
      <c r="F7" s="402"/>
      <c r="G7" s="405"/>
      <c r="H7" s="401"/>
      <c r="I7" s="402"/>
      <c r="J7" s="402"/>
      <c r="K7" s="402"/>
      <c r="L7" s="402"/>
      <c r="M7" s="402"/>
      <c r="N7" s="40"/>
    </row>
    <row r="8" spans="1:21" x14ac:dyDescent="0.2">
      <c r="A8" s="404"/>
      <c r="B8" s="33"/>
      <c r="C8" s="45"/>
      <c r="D8" s="34"/>
      <c r="E8" s="45"/>
      <c r="F8" s="34"/>
      <c r="G8" s="45"/>
      <c r="H8" s="33"/>
      <c r="I8" s="45"/>
      <c r="J8" s="34"/>
      <c r="K8" s="45"/>
      <c r="L8" s="34"/>
      <c r="M8" s="45"/>
      <c r="N8" s="1"/>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92"/>
      <c r="C18" s="392"/>
      <c r="D18" s="392"/>
      <c r="E18" s="392"/>
      <c r="F18" s="392"/>
      <c r="G18" s="393"/>
      <c r="H18" s="7"/>
      <c r="I18" s="7"/>
      <c r="J18" s="7"/>
      <c r="K18" s="7"/>
      <c r="L18" s="7"/>
      <c r="M18" s="7"/>
      <c r="N18" s="101"/>
      <c r="O18" s="98"/>
      <c r="P18" s="59"/>
      <c r="Q18" s="38"/>
      <c r="R18" s="8"/>
      <c r="S18" s="8"/>
      <c r="T18" s="8"/>
    </row>
    <row r="19" spans="1:20" x14ac:dyDescent="0.2">
      <c r="A19" s="36"/>
      <c r="B19" s="406"/>
      <c r="C19" s="407"/>
      <c r="D19" s="407"/>
      <c r="E19" s="407"/>
      <c r="F19" s="407"/>
      <c r="G19" s="407"/>
      <c r="H19" s="101"/>
      <c r="I19" s="102"/>
      <c r="J19" s="103"/>
      <c r="K19" s="50"/>
      <c r="L19" s="103"/>
      <c r="M19" s="104"/>
      <c r="N19" s="101"/>
      <c r="O19" s="98"/>
      <c r="P19" s="59"/>
      <c r="Q19" s="38"/>
      <c r="R19" s="8"/>
      <c r="S19" s="8"/>
      <c r="T19" s="8"/>
    </row>
    <row r="20" spans="1:20" x14ac:dyDescent="0.2">
      <c r="A20" s="37"/>
      <c r="B20" s="391"/>
      <c r="C20" s="398"/>
      <c r="D20" s="391"/>
      <c r="E20" s="398"/>
      <c r="F20" s="391"/>
      <c r="G20" s="398"/>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99"/>
      <c r="B22" s="401"/>
      <c r="C22" s="402"/>
      <c r="D22" s="402"/>
      <c r="E22" s="402"/>
      <c r="F22" s="402"/>
      <c r="G22" s="402"/>
      <c r="H22" s="101"/>
      <c r="I22" s="102"/>
      <c r="J22" s="103"/>
      <c r="K22" s="50"/>
      <c r="L22" s="103"/>
      <c r="M22" s="104"/>
      <c r="N22" s="101"/>
      <c r="O22" s="98"/>
      <c r="P22" s="59"/>
      <c r="Q22" s="38"/>
      <c r="R22" s="8"/>
      <c r="S22" s="8"/>
      <c r="T22" s="8"/>
    </row>
    <row r="23" spans="1:20" x14ac:dyDescent="0.2">
      <c r="A23" s="400"/>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7"/>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x14ac:dyDescent="0.25">
      <c r="A1" s="89" t="s">
        <v>53</v>
      </c>
      <c r="M1" s="90" t="e">
        <f>Obsah!#REF!</f>
        <v>#REF!</v>
      </c>
    </row>
    <row r="2" spans="1:24" ht="7.5" customHeight="1" x14ac:dyDescent="0.2"/>
    <row r="3" spans="1:24" x14ac:dyDescent="0.2">
      <c r="A3" s="27"/>
      <c r="B3" s="392"/>
      <c r="C3" s="392"/>
      <c r="D3" s="392"/>
      <c r="E3" s="392"/>
      <c r="F3" s="392"/>
      <c r="G3" s="393"/>
      <c r="H3" s="394"/>
      <c r="I3" s="392"/>
      <c r="J3" s="392"/>
      <c r="K3" s="392"/>
      <c r="L3" s="392"/>
      <c r="M3" s="392"/>
      <c r="N3" s="9"/>
    </row>
    <row r="4" spans="1:24" x14ac:dyDescent="0.2">
      <c r="A4" s="27"/>
      <c r="B4" s="395"/>
      <c r="C4" s="396"/>
      <c r="D4" s="396"/>
      <c r="E4" s="396"/>
      <c r="F4" s="396"/>
      <c r="G4" s="397"/>
      <c r="H4" s="395"/>
      <c r="I4" s="396"/>
      <c r="J4" s="396"/>
      <c r="K4" s="396"/>
      <c r="L4" s="396"/>
      <c r="M4" s="396"/>
      <c r="N4" s="39"/>
    </row>
    <row r="5" spans="1:24" x14ac:dyDescent="0.2">
      <c r="A5" s="15"/>
      <c r="B5" s="390"/>
      <c r="C5" s="398"/>
      <c r="D5" s="390"/>
      <c r="E5" s="398"/>
      <c r="F5" s="390"/>
      <c r="G5" s="398"/>
      <c r="H5" s="390"/>
      <c r="I5" s="398"/>
      <c r="J5" s="390"/>
      <c r="K5" s="398"/>
      <c r="L5" s="390"/>
      <c r="M5" s="391"/>
      <c r="N5" s="58"/>
    </row>
    <row r="6" spans="1:24" x14ac:dyDescent="0.2">
      <c r="A6" s="47"/>
      <c r="B6" s="63"/>
      <c r="C6" s="31"/>
      <c r="D6" s="31"/>
      <c r="E6" s="31"/>
      <c r="F6" s="31"/>
      <c r="G6" s="31"/>
      <c r="H6" s="31"/>
      <c r="I6" s="31"/>
      <c r="J6" s="31"/>
      <c r="K6" s="31"/>
      <c r="L6" s="31"/>
      <c r="M6" s="32"/>
      <c r="N6" s="58"/>
    </row>
    <row r="7" spans="1:24" x14ac:dyDescent="0.2">
      <c r="A7" s="403"/>
      <c r="B7" s="401"/>
      <c r="C7" s="402"/>
      <c r="D7" s="402"/>
      <c r="E7" s="402"/>
      <c r="F7" s="402"/>
      <c r="G7" s="405"/>
      <c r="H7" s="401"/>
      <c r="I7" s="402"/>
      <c r="J7" s="402"/>
      <c r="K7" s="402"/>
      <c r="L7" s="402"/>
      <c r="M7" s="402"/>
      <c r="N7" s="40"/>
    </row>
    <row r="8" spans="1:24" x14ac:dyDescent="0.2">
      <c r="A8" s="404"/>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92"/>
      <c r="C18" s="392"/>
      <c r="D18" s="392"/>
      <c r="E18" s="392"/>
      <c r="F18" s="392"/>
      <c r="G18" s="393"/>
      <c r="H18" s="98"/>
      <c r="I18" s="98"/>
      <c r="J18" s="98"/>
      <c r="K18" s="98"/>
      <c r="L18" s="98"/>
      <c r="M18" s="98"/>
      <c r="N18" s="101"/>
      <c r="O18" s="98"/>
    </row>
    <row r="19" spans="1:15" x14ac:dyDescent="0.2">
      <c r="A19" s="36"/>
      <c r="B19" s="406"/>
      <c r="C19" s="407"/>
      <c r="D19" s="407"/>
      <c r="E19" s="407"/>
      <c r="F19" s="407"/>
      <c r="G19" s="407"/>
      <c r="H19" s="101"/>
      <c r="I19" s="102"/>
      <c r="J19" s="103"/>
      <c r="K19" s="50"/>
      <c r="L19" s="103"/>
      <c r="M19" s="104"/>
      <c r="N19" s="101"/>
      <c r="O19" s="98"/>
    </row>
    <row r="20" spans="1:15" x14ac:dyDescent="0.2">
      <c r="A20" s="37"/>
      <c r="B20" s="391"/>
      <c r="C20" s="398"/>
      <c r="D20" s="391"/>
      <c r="E20" s="398"/>
      <c r="F20" s="391"/>
      <c r="G20" s="398"/>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99"/>
      <c r="B22" s="401"/>
      <c r="C22" s="402"/>
      <c r="D22" s="402"/>
      <c r="E22" s="402"/>
      <c r="F22" s="402"/>
      <c r="G22" s="402"/>
      <c r="H22" s="101"/>
      <c r="I22" s="102"/>
      <c r="J22" s="103"/>
      <c r="K22" s="50"/>
      <c r="L22" s="103"/>
      <c r="M22" s="104"/>
      <c r="N22" s="101"/>
      <c r="O22" s="98"/>
    </row>
    <row r="23" spans="1:15" x14ac:dyDescent="0.2">
      <c r="A23" s="400"/>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8"/>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54</v>
      </c>
      <c r="B1" s="98"/>
      <c r="C1" s="98"/>
      <c r="D1" s="98"/>
      <c r="E1" s="98"/>
      <c r="F1" s="98"/>
      <c r="G1" s="98"/>
      <c r="H1" s="98"/>
      <c r="I1" s="98"/>
      <c r="J1" s="98"/>
      <c r="K1" s="98"/>
      <c r="L1" s="98"/>
      <c r="M1" s="90" t="e">
        <f>Obsah!#REF!</f>
        <v>#REF!</v>
      </c>
      <c r="N1" s="98"/>
      <c r="O1" s="98"/>
    </row>
    <row r="2" spans="1:21" ht="7.5" customHeight="1" x14ac:dyDescent="0.25">
      <c r="A2" s="89"/>
      <c r="B2" s="98"/>
      <c r="C2" s="98"/>
      <c r="D2" s="98"/>
      <c r="E2" s="98"/>
      <c r="F2" s="98"/>
      <c r="G2" s="98"/>
      <c r="H2" s="98"/>
      <c r="I2" s="98"/>
      <c r="J2" s="98"/>
      <c r="K2" s="98"/>
      <c r="L2" s="98"/>
      <c r="M2" s="98"/>
      <c r="N2" s="98"/>
      <c r="O2" s="98"/>
    </row>
    <row r="3" spans="1:21" x14ac:dyDescent="0.2">
      <c r="A3" s="27"/>
      <c r="B3" s="392"/>
      <c r="C3" s="392"/>
      <c r="D3" s="392"/>
      <c r="E3" s="392"/>
      <c r="F3" s="392"/>
      <c r="G3" s="393"/>
      <c r="H3" s="394"/>
      <c r="I3" s="392"/>
      <c r="J3" s="392"/>
      <c r="K3" s="392"/>
      <c r="L3" s="392"/>
      <c r="M3" s="392"/>
      <c r="N3" s="9"/>
    </row>
    <row r="4" spans="1:21" ht="13.5" customHeight="1" x14ac:dyDescent="0.2">
      <c r="A4" s="27"/>
      <c r="B4" s="395"/>
      <c r="C4" s="396"/>
      <c r="D4" s="396"/>
      <c r="E4" s="396"/>
      <c r="F4" s="396"/>
      <c r="G4" s="397"/>
      <c r="H4" s="395"/>
      <c r="I4" s="396"/>
      <c r="J4" s="396"/>
      <c r="K4" s="396"/>
      <c r="L4" s="396"/>
      <c r="M4" s="396"/>
      <c r="N4" s="39"/>
    </row>
    <row r="5" spans="1:21" x14ac:dyDescent="0.2">
      <c r="A5" s="15"/>
      <c r="B5" s="390"/>
      <c r="C5" s="398"/>
      <c r="D5" s="390"/>
      <c r="E5" s="398"/>
      <c r="F5" s="390"/>
      <c r="G5" s="398"/>
      <c r="H5" s="390"/>
      <c r="I5" s="398"/>
      <c r="J5" s="390"/>
      <c r="K5" s="398"/>
      <c r="L5" s="390"/>
      <c r="M5" s="391"/>
      <c r="N5" s="58"/>
    </row>
    <row r="6" spans="1:21" x14ac:dyDescent="0.2">
      <c r="A6" s="13"/>
      <c r="B6" s="63"/>
      <c r="C6" s="31"/>
      <c r="D6" s="31"/>
      <c r="E6" s="31"/>
      <c r="F6" s="31"/>
      <c r="G6" s="31"/>
      <c r="H6" s="31"/>
      <c r="I6" s="31"/>
      <c r="J6" s="31"/>
      <c r="K6" s="31"/>
      <c r="L6" s="31"/>
      <c r="M6" s="48"/>
      <c r="N6" s="58"/>
    </row>
    <row r="7" spans="1:21" x14ac:dyDescent="0.2">
      <c r="A7" s="403"/>
      <c r="B7" s="401"/>
      <c r="C7" s="402"/>
      <c r="D7" s="402"/>
      <c r="E7" s="402"/>
      <c r="F7" s="402"/>
      <c r="G7" s="405"/>
      <c r="H7" s="401"/>
      <c r="I7" s="402"/>
      <c r="J7" s="402"/>
      <c r="K7" s="402"/>
      <c r="L7" s="402"/>
      <c r="M7" s="402"/>
      <c r="N7" s="40"/>
    </row>
    <row r="8" spans="1:21" x14ac:dyDescent="0.2">
      <c r="A8" s="404"/>
      <c r="B8" s="33"/>
      <c r="C8" s="45"/>
      <c r="D8" s="34"/>
      <c r="E8" s="45"/>
      <c r="F8" s="34"/>
      <c r="G8" s="45"/>
      <c r="H8" s="33"/>
      <c r="I8" s="45"/>
      <c r="J8" s="34"/>
      <c r="K8" s="45"/>
      <c r="L8" s="34"/>
      <c r="M8" s="45"/>
      <c r="N8" s="1"/>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92"/>
      <c r="C18" s="392"/>
      <c r="D18" s="392"/>
      <c r="E18" s="392"/>
      <c r="F18" s="392"/>
      <c r="G18" s="393"/>
      <c r="H18" s="7"/>
      <c r="I18" s="7"/>
      <c r="J18" s="7"/>
      <c r="K18" s="7"/>
      <c r="L18" s="7"/>
      <c r="M18" s="7"/>
      <c r="N18" s="101"/>
      <c r="O18" s="98"/>
      <c r="P18" s="59"/>
      <c r="Q18" s="38"/>
      <c r="R18" s="8"/>
      <c r="S18" s="8"/>
      <c r="T18" s="8"/>
    </row>
    <row r="19" spans="1:20" x14ac:dyDescent="0.2">
      <c r="A19" s="36"/>
      <c r="B19" s="406"/>
      <c r="C19" s="407"/>
      <c r="D19" s="407"/>
      <c r="E19" s="407"/>
      <c r="F19" s="407"/>
      <c r="G19" s="407"/>
      <c r="H19" s="101"/>
      <c r="I19" s="102"/>
      <c r="J19" s="103"/>
      <c r="K19" s="50"/>
      <c r="L19" s="103"/>
      <c r="M19" s="104"/>
      <c r="N19" s="101"/>
      <c r="O19" s="98"/>
      <c r="P19" s="59"/>
      <c r="Q19" s="38"/>
      <c r="R19" s="8"/>
      <c r="S19" s="8"/>
      <c r="T19" s="8"/>
    </row>
    <row r="20" spans="1:20" x14ac:dyDescent="0.2">
      <c r="A20" s="37"/>
      <c r="B20" s="391"/>
      <c r="C20" s="398"/>
      <c r="D20" s="391"/>
      <c r="E20" s="398"/>
      <c r="F20" s="391"/>
      <c r="G20" s="398"/>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99"/>
      <c r="B22" s="401"/>
      <c r="C22" s="402"/>
      <c r="D22" s="402"/>
      <c r="E22" s="402"/>
      <c r="F22" s="402"/>
      <c r="G22" s="402"/>
      <c r="H22" s="101"/>
      <c r="I22" s="102"/>
      <c r="J22" s="103"/>
      <c r="K22" s="50"/>
      <c r="L22" s="103"/>
      <c r="M22" s="104"/>
      <c r="N22" s="101"/>
      <c r="O22" s="98"/>
      <c r="P22" s="59"/>
      <c r="Q22" s="38"/>
      <c r="R22" s="8"/>
      <c r="S22" s="8"/>
      <c r="T22" s="8"/>
    </row>
    <row r="23" spans="1:20" x14ac:dyDescent="0.2">
      <c r="A23" s="400"/>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9"/>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x14ac:dyDescent="0.25">
      <c r="A1" s="89" t="s">
        <v>55</v>
      </c>
      <c r="M1" s="90" t="e">
        <f>Obsah!#REF!</f>
        <v>#REF!</v>
      </c>
    </row>
    <row r="2" spans="1:24" ht="7.5" customHeight="1" x14ac:dyDescent="0.2"/>
    <row r="3" spans="1:24" x14ac:dyDescent="0.2">
      <c r="A3" s="27"/>
      <c r="B3" s="392"/>
      <c r="C3" s="392"/>
      <c r="D3" s="392"/>
      <c r="E3" s="392"/>
      <c r="F3" s="392"/>
      <c r="G3" s="393"/>
      <c r="H3" s="394"/>
      <c r="I3" s="392"/>
      <c r="J3" s="392"/>
      <c r="K3" s="392"/>
      <c r="L3" s="392"/>
      <c r="M3" s="392"/>
      <c r="N3" s="9"/>
    </row>
    <row r="4" spans="1:24" x14ac:dyDescent="0.2">
      <c r="A4" s="27"/>
      <c r="B4" s="395"/>
      <c r="C4" s="396"/>
      <c r="D4" s="396"/>
      <c r="E4" s="396"/>
      <c r="F4" s="396"/>
      <c r="G4" s="397"/>
      <c r="H4" s="395"/>
      <c r="I4" s="396"/>
      <c r="J4" s="396"/>
      <c r="K4" s="396"/>
      <c r="L4" s="396"/>
      <c r="M4" s="396"/>
      <c r="N4" s="39"/>
    </row>
    <row r="5" spans="1:24" x14ac:dyDescent="0.2">
      <c r="A5" s="15"/>
      <c r="B5" s="390"/>
      <c r="C5" s="398"/>
      <c r="D5" s="390"/>
      <c r="E5" s="398"/>
      <c r="F5" s="390"/>
      <c r="G5" s="398"/>
      <c r="H5" s="390"/>
      <c r="I5" s="398"/>
      <c r="J5" s="390"/>
      <c r="K5" s="398"/>
      <c r="L5" s="390"/>
      <c r="M5" s="391"/>
      <c r="N5" s="58"/>
    </row>
    <row r="6" spans="1:24" x14ac:dyDescent="0.2">
      <c r="A6" s="13"/>
      <c r="B6" s="63"/>
      <c r="C6" s="31"/>
      <c r="D6" s="31"/>
      <c r="E6" s="31"/>
      <c r="F6" s="31"/>
      <c r="G6" s="31"/>
      <c r="H6" s="31"/>
      <c r="I6" s="31"/>
      <c r="J6" s="31"/>
      <c r="K6" s="31"/>
      <c r="L6" s="31"/>
      <c r="M6" s="32"/>
      <c r="N6" s="58"/>
    </row>
    <row r="7" spans="1:24" x14ac:dyDescent="0.2">
      <c r="A7" s="403"/>
      <c r="B7" s="401"/>
      <c r="C7" s="402"/>
      <c r="D7" s="402"/>
      <c r="E7" s="402"/>
      <c r="F7" s="402"/>
      <c r="G7" s="405"/>
      <c r="H7" s="401"/>
      <c r="I7" s="402"/>
      <c r="J7" s="402"/>
      <c r="K7" s="402"/>
      <c r="L7" s="402"/>
      <c r="M7" s="402"/>
      <c r="N7" s="40"/>
    </row>
    <row r="8" spans="1:24" x14ac:dyDescent="0.2">
      <c r="A8" s="404"/>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92"/>
      <c r="C18" s="392"/>
      <c r="D18" s="392"/>
      <c r="E18" s="392"/>
      <c r="F18" s="392"/>
      <c r="G18" s="393"/>
      <c r="H18" s="98"/>
      <c r="I18" s="98"/>
      <c r="J18" s="98"/>
      <c r="K18" s="98"/>
      <c r="L18" s="98"/>
      <c r="M18" s="98"/>
      <c r="N18" s="101"/>
      <c r="O18" s="98"/>
    </row>
    <row r="19" spans="1:15" x14ac:dyDescent="0.2">
      <c r="A19" s="36"/>
      <c r="B19" s="406"/>
      <c r="C19" s="407"/>
      <c r="D19" s="407"/>
      <c r="E19" s="407"/>
      <c r="F19" s="407"/>
      <c r="G19" s="407"/>
      <c r="H19" s="101"/>
      <c r="I19" s="102"/>
      <c r="J19" s="103"/>
      <c r="K19" s="50"/>
      <c r="L19" s="103"/>
      <c r="M19" s="104"/>
      <c r="N19" s="101"/>
      <c r="O19" s="98"/>
    </row>
    <row r="20" spans="1:15" x14ac:dyDescent="0.2">
      <c r="A20" s="37"/>
      <c r="B20" s="391"/>
      <c r="C20" s="398"/>
      <c r="D20" s="391"/>
      <c r="E20" s="398"/>
      <c r="F20" s="391"/>
      <c r="G20" s="398"/>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99"/>
      <c r="B22" s="401"/>
      <c r="C22" s="402"/>
      <c r="D22" s="402"/>
      <c r="E22" s="402"/>
      <c r="F22" s="402"/>
      <c r="G22" s="402"/>
      <c r="H22" s="101"/>
      <c r="I22" s="102"/>
      <c r="J22" s="103"/>
      <c r="K22" s="50"/>
      <c r="L22" s="103"/>
      <c r="M22" s="104"/>
      <c r="N22" s="101"/>
      <c r="O22" s="98"/>
    </row>
    <row r="23" spans="1:15" x14ac:dyDescent="0.2">
      <c r="A23" s="400"/>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30"/>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56</v>
      </c>
      <c r="B1" s="98"/>
      <c r="C1" s="98"/>
      <c r="D1" s="98"/>
      <c r="E1" s="98"/>
      <c r="F1" s="98"/>
      <c r="G1" s="98"/>
      <c r="H1" s="98"/>
      <c r="I1" s="98"/>
      <c r="J1" s="98"/>
      <c r="K1" s="98"/>
      <c r="L1" s="98"/>
      <c r="M1" s="90" t="e">
        <f>Obsah!#REF!</f>
        <v>#REF!</v>
      </c>
      <c r="N1" s="98"/>
      <c r="O1" s="98"/>
    </row>
    <row r="2" spans="1:21" ht="7.5" customHeight="1" x14ac:dyDescent="0.25">
      <c r="A2" s="89"/>
      <c r="B2" s="98"/>
      <c r="C2" s="98"/>
      <c r="D2" s="98"/>
      <c r="E2" s="98"/>
      <c r="F2" s="98"/>
      <c r="G2" s="98"/>
      <c r="H2" s="98"/>
      <c r="I2" s="98"/>
      <c r="J2" s="98"/>
      <c r="K2" s="98"/>
      <c r="L2" s="98"/>
      <c r="M2" s="98"/>
      <c r="N2" s="98"/>
      <c r="O2" s="98"/>
    </row>
    <row r="3" spans="1:21" x14ac:dyDescent="0.2">
      <c r="A3" s="27"/>
      <c r="B3" s="392"/>
      <c r="C3" s="392"/>
      <c r="D3" s="392"/>
      <c r="E3" s="392"/>
      <c r="F3" s="392"/>
      <c r="G3" s="393"/>
      <c r="H3" s="394"/>
      <c r="I3" s="392"/>
      <c r="J3" s="392"/>
      <c r="K3" s="392"/>
      <c r="L3" s="392"/>
      <c r="M3" s="392"/>
      <c r="N3" s="9"/>
    </row>
    <row r="4" spans="1:21" ht="13.5" customHeight="1" x14ac:dyDescent="0.2">
      <c r="A4" s="27"/>
      <c r="B4" s="395"/>
      <c r="C4" s="396"/>
      <c r="D4" s="396"/>
      <c r="E4" s="396"/>
      <c r="F4" s="396"/>
      <c r="G4" s="397"/>
      <c r="H4" s="395"/>
      <c r="I4" s="396"/>
      <c r="J4" s="396"/>
      <c r="K4" s="396"/>
      <c r="L4" s="396"/>
      <c r="M4" s="396"/>
      <c r="N4" s="39"/>
    </row>
    <row r="5" spans="1:21" x14ac:dyDescent="0.2">
      <c r="A5" s="15"/>
      <c r="B5" s="390"/>
      <c r="C5" s="398"/>
      <c r="D5" s="390"/>
      <c r="E5" s="398"/>
      <c r="F5" s="390"/>
      <c r="G5" s="398"/>
      <c r="H5" s="390"/>
      <c r="I5" s="398"/>
      <c r="J5" s="390"/>
      <c r="K5" s="398"/>
      <c r="L5" s="390"/>
      <c r="M5" s="391"/>
      <c r="N5" s="58"/>
    </row>
    <row r="6" spans="1:21" x14ac:dyDescent="0.2">
      <c r="A6" s="13"/>
      <c r="B6" s="63"/>
      <c r="C6" s="31"/>
      <c r="D6" s="31"/>
      <c r="E6" s="31"/>
      <c r="F6" s="31"/>
      <c r="G6" s="31"/>
      <c r="H6" s="31"/>
      <c r="I6" s="31"/>
      <c r="J6" s="31"/>
      <c r="K6" s="31"/>
      <c r="L6" s="31"/>
      <c r="M6" s="48"/>
      <c r="N6" s="58"/>
    </row>
    <row r="7" spans="1:21" x14ac:dyDescent="0.2">
      <c r="A7" s="403"/>
      <c r="B7" s="401"/>
      <c r="C7" s="402"/>
      <c r="D7" s="402"/>
      <c r="E7" s="402"/>
      <c r="F7" s="402"/>
      <c r="G7" s="405"/>
      <c r="H7" s="401"/>
      <c r="I7" s="402"/>
      <c r="J7" s="402"/>
      <c r="K7" s="402"/>
      <c r="L7" s="402"/>
      <c r="M7" s="402"/>
      <c r="N7" s="40"/>
    </row>
    <row r="8" spans="1:21" x14ac:dyDescent="0.2">
      <c r="A8" s="404"/>
      <c r="B8" s="33"/>
      <c r="C8" s="45"/>
      <c r="D8" s="34"/>
      <c r="E8" s="45"/>
      <c r="F8" s="34"/>
      <c r="G8" s="45"/>
      <c r="H8" s="33"/>
      <c r="I8" s="45"/>
      <c r="J8" s="34"/>
      <c r="K8" s="45"/>
      <c r="L8" s="34"/>
      <c r="M8" s="45"/>
      <c r="N8" s="1"/>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92"/>
      <c r="C18" s="392"/>
      <c r="D18" s="392"/>
      <c r="E18" s="392"/>
      <c r="F18" s="392"/>
      <c r="G18" s="393"/>
      <c r="H18" s="7"/>
      <c r="I18" s="7"/>
      <c r="J18" s="7"/>
      <c r="K18" s="7"/>
      <c r="L18" s="7"/>
      <c r="M18" s="7"/>
      <c r="N18" s="101"/>
      <c r="O18" s="98"/>
      <c r="P18" s="59"/>
      <c r="Q18" s="38"/>
      <c r="R18" s="8"/>
      <c r="S18" s="8"/>
      <c r="T18" s="8"/>
    </row>
    <row r="19" spans="1:20" x14ac:dyDescent="0.2">
      <c r="A19" s="36"/>
      <c r="B19" s="406"/>
      <c r="C19" s="407"/>
      <c r="D19" s="407"/>
      <c r="E19" s="407"/>
      <c r="F19" s="407"/>
      <c r="G19" s="407"/>
      <c r="H19" s="101"/>
      <c r="I19" s="102"/>
      <c r="J19" s="103"/>
      <c r="K19" s="50"/>
      <c r="L19" s="103"/>
      <c r="M19" s="104"/>
      <c r="N19" s="101"/>
      <c r="O19" s="98"/>
      <c r="P19" s="59"/>
      <c r="Q19" s="38"/>
      <c r="R19" s="8"/>
      <c r="S19" s="8"/>
      <c r="T19" s="8"/>
    </row>
    <row r="20" spans="1:20" x14ac:dyDescent="0.2">
      <c r="A20" s="37"/>
      <c r="B20" s="391"/>
      <c r="C20" s="398"/>
      <c r="D20" s="391"/>
      <c r="E20" s="398"/>
      <c r="F20" s="391"/>
      <c r="G20" s="398"/>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99"/>
      <c r="B22" s="401"/>
      <c r="C22" s="402"/>
      <c r="D22" s="402"/>
      <c r="E22" s="402"/>
      <c r="F22" s="402"/>
      <c r="G22" s="402"/>
      <c r="H22" s="101"/>
      <c r="I22" s="102"/>
      <c r="J22" s="103"/>
      <c r="K22" s="50"/>
      <c r="L22" s="103"/>
      <c r="M22" s="104"/>
      <c r="N22" s="101"/>
      <c r="O22" s="98"/>
      <c r="P22" s="59"/>
      <c r="Q22" s="38"/>
      <c r="R22" s="8"/>
      <c r="S22" s="8"/>
      <c r="T22" s="8"/>
    </row>
    <row r="23" spans="1:20" x14ac:dyDescent="0.2">
      <c r="A23" s="400"/>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8"/>
  <dimension ref="A1:I63"/>
  <sheetViews>
    <sheetView showGridLines="0" view="pageBreakPreview" zoomScaleNormal="70" zoomScaleSheetLayoutView="100" zoomScalePageLayoutView="70" workbookViewId="0">
      <selection activeCell="O15" sqref="O15"/>
    </sheetView>
  </sheetViews>
  <sheetFormatPr defaultColWidth="9.140625" defaultRowHeight="12.75" x14ac:dyDescent="0.2"/>
  <cols>
    <col min="1" max="8" width="11" style="148" customWidth="1"/>
    <col min="9" max="9" width="11.42578125" style="148" customWidth="1"/>
    <col min="10" max="16384" width="9.140625" style="148"/>
  </cols>
  <sheetData>
    <row r="1" spans="1:9" ht="20.25" x14ac:dyDescent="0.2">
      <c r="A1" s="174" t="s">
        <v>203</v>
      </c>
      <c r="I1" s="149"/>
    </row>
    <row r="2" spans="1:9" s="151" customFormat="1" ht="6" customHeight="1" x14ac:dyDescent="0.2">
      <c r="A2" s="150"/>
    </row>
    <row r="3" spans="1:9" ht="12.75" customHeight="1" x14ac:dyDescent="0.2">
      <c r="A3" s="362" t="s">
        <v>320</v>
      </c>
      <c r="B3" s="362"/>
      <c r="C3" s="362"/>
      <c r="D3" s="362"/>
      <c r="E3" s="362"/>
      <c r="F3" s="362"/>
      <c r="G3" s="362"/>
      <c r="H3" s="362"/>
      <c r="I3" s="362"/>
    </row>
    <row r="4" spans="1:9" ht="12.75" customHeight="1" x14ac:dyDescent="0.2">
      <c r="A4" s="362"/>
      <c r="B4" s="362"/>
      <c r="C4" s="362"/>
      <c r="D4" s="362"/>
      <c r="E4" s="362"/>
      <c r="F4" s="362"/>
      <c r="G4" s="362"/>
      <c r="H4" s="362"/>
      <c r="I4" s="362"/>
    </row>
    <row r="5" spans="1:9" ht="12.75" customHeight="1" x14ac:dyDescent="0.2">
      <c r="A5" s="362"/>
      <c r="B5" s="362"/>
      <c r="C5" s="362"/>
      <c r="D5" s="362"/>
      <c r="E5" s="362"/>
      <c r="F5" s="362"/>
      <c r="G5" s="362"/>
      <c r="H5" s="362"/>
      <c r="I5" s="362"/>
    </row>
    <row r="6" spans="1:9" ht="12.75" customHeight="1" x14ac:dyDescent="0.2">
      <c r="A6" s="362"/>
      <c r="B6" s="362"/>
      <c r="C6" s="362"/>
      <c r="D6" s="362"/>
      <c r="E6" s="362"/>
      <c r="F6" s="362"/>
      <c r="G6" s="362"/>
      <c r="H6" s="362"/>
      <c r="I6" s="362"/>
    </row>
    <row r="7" spans="1:9" ht="12.75" customHeight="1" x14ac:dyDescent="0.2">
      <c r="A7" s="362"/>
      <c r="B7" s="362"/>
      <c r="C7" s="362"/>
      <c r="D7" s="362"/>
      <c r="E7" s="362"/>
      <c r="F7" s="362"/>
      <c r="G7" s="362"/>
      <c r="H7" s="362"/>
      <c r="I7" s="362"/>
    </row>
    <row r="8" spans="1:9" ht="12.75" customHeight="1" x14ac:dyDescent="0.2">
      <c r="A8" s="362"/>
      <c r="B8" s="362"/>
      <c r="C8" s="362"/>
      <c r="D8" s="362"/>
      <c r="E8" s="362"/>
      <c r="F8" s="362"/>
      <c r="G8" s="362"/>
      <c r="H8" s="362"/>
      <c r="I8" s="362"/>
    </row>
    <row r="9" spans="1:9" ht="12.75" customHeight="1" x14ac:dyDescent="0.2">
      <c r="A9" s="362"/>
      <c r="B9" s="362"/>
      <c r="C9" s="362"/>
      <c r="D9" s="362"/>
      <c r="E9" s="362"/>
      <c r="F9" s="362"/>
      <c r="G9" s="362"/>
      <c r="H9" s="362"/>
      <c r="I9" s="362"/>
    </row>
    <row r="10" spans="1:9" ht="12.75" customHeight="1" x14ac:dyDescent="0.2">
      <c r="A10" s="362"/>
      <c r="B10" s="362"/>
      <c r="C10" s="362"/>
      <c r="D10" s="362"/>
      <c r="E10" s="362"/>
      <c r="F10" s="362"/>
      <c r="G10" s="362"/>
      <c r="H10" s="362"/>
      <c r="I10" s="362"/>
    </row>
    <row r="11" spans="1:9" ht="12.75" customHeight="1" x14ac:dyDescent="0.2">
      <c r="A11" s="362"/>
      <c r="B11" s="362"/>
      <c r="C11" s="362"/>
      <c r="D11" s="362"/>
      <c r="E11" s="362"/>
      <c r="F11" s="362"/>
      <c r="G11" s="362"/>
      <c r="H11" s="362"/>
      <c r="I11" s="362"/>
    </row>
    <row r="12" spans="1:9" ht="12.75" customHeight="1" x14ac:dyDescent="0.2">
      <c r="A12" s="362"/>
      <c r="B12" s="362"/>
      <c r="C12" s="362"/>
      <c r="D12" s="362"/>
      <c r="E12" s="362"/>
      <c r="F12" s="362"/>
      <c r="G12" s="362"/>
      <c r="H12" s="362"/>
      <c r="I12" s="362"/>
    </row>
    <row r="13" spans="1:9" ht="12.75" customHeight="1" x14ac:dyDescent="0.2">
      <c r="A13" s="362"/>
      <c r="B13" s="362"/>
      <c r="C13" s="362"/>
      <c r="D13" s="362"/>
      <c r="E13" s="362"/>
      <c r="F13" s="362"/>
      <c r="G13" s="362"/>
      <c r="H13" s="362"/>
      <c r="I13" s="362"/>
    </row>
    <row r="14" spans="1:9" ht="12.75" customHeight="1" x14ac:dyDescent="0.2">
      <c r="A14" s="362"/>
      <c r="B14" s="362"/>
      <c r="C14" s="362"/>
      <c r="D14" s="362"/>
      <c r="E14" s="362"/>
      <c r="F14" s="362"/>
      <c r="G14" s="362"/>
      <c r="H14" s="362"/>
      <c r="I14" s="362"/>
    </row>
    <row r="15" spans="1:9" ht="12.75" customHeight="1" x14ac:dyDescent="0.2">
      <c r="A15" s="362"/>
      <c r="B15" s="362"/>
      <c r="C15" s="362"/>
      <c r="D15" s="362"/>
      <c r="E15" s="362"/>
      <c r="F15" s="362"/>
      <c r="G15" s="362"/>
      <c r="H15" s="362"/>
      <c r="I15" s="362"/>
    </row>
    <row r="16" spans="1:9" ht="12.75" customHeight="1" x14ac:dyDescent="0.2">
      <c r="A16" s="362"/>
      <c r="B16" s="362"/>
      <c r="C16" s="362"/>
      <c r="D16" s="362"/>
      <c r="E16" s="362"/>
      <c r="F16" s="362"/>
      <c r="G16" s="362"/>
      <c r="H16" s="362"/>
      <c r="I16" s="362"/>
    </row>
    <row r="17" spans="1:9" ht="12.75" customHeight="1" x14ac:dyDescent="0.2">
      <c r="A17" s="362"/>
      <c r="B17" s="362"/>
      <c r="C17" s="362"/>
      <c r="D17" s="362"/>
      <c r="E17" s="362"/>
      <c r="F17" s="362"/>
      <c r="G17" s="362"/>
      <c r="H17" s="362"/>
      <c r="I17" s="362"/>
    </row>
    <row r="18" spans="1:9" ht="12.75" customHeight="1" x14ac:dyDescent="0.2">
      <c r="A18" s="362"/>
      <c r="B18" s="362"/>
      <c r="C18" s="362"/>
      <c r="D18" s="362"/>
      <c r="E18" s="362"/>
      <c r="F18" s="362"/>
      <c r="G18" s="362"/>
      <c r="H18" s="362"/>
      <c r="I18" s="362"/>
    </row>
    <row r="19" spans="1:9" ht="12.75" customHeight="1" x14ac:dyDescent="0.2">
      <c r="A19" s="362"/>
      <c r="B19" s="362"/>
      <c r="C19" s="362"/>
      <c r="D19" s="362"/>
      <c r="E19" s="362"/>
      <c r="F19" s="362"/>
      <c r="G19" s="362"/>
      <c r="H19" s="362"/>
      <c r="I19" s="362"/>
    </row>
    <row r="20" spans="1:9" ht="12.75" customHeight="1" x14ac:dyDescent="0.2">
      <c r="A20" s="362"/>
      <c r="B20" s="362"/>
      <c r="C20" s="362"/>
      <c r="D20" s="362"/>
      <c r="E20" s="362"/>
      <c r="F20" s="362"/>
      <c r="G20" s="362"/>
      <c r="H20" s="362"/>
      <c r="I20" s="362"/>
    </row>
    <row r="21" spans="1:9" ht="12.75" customHeight="1" x14ac:dyDescent="0.2">
      <c r="A21" s="362"/>
      <c r="B21" s="362"/>
      <c r="C21" s="362"/>
      <c r="D21" s="362"/>
      <c r="E21" s="362"/>
      <c r="F21" s="362"/>
      <c r="G21" s="362"/>
      <c r="H21" s="362"/>
      <c r="I21" s="362"/>
    </row>
    <row r="22" spans="1:9" ht="12.75" customHeight="1" x14ac:dyDescent="0.2">
      <c r="A22" s="362"/>
      <c r="B22" s="362"/>
      <c r="C22" s="362"/>
      <c r="D22" s="362"/>
      <c r="E22" s="362"/>
      <c r="F22" s="362"/>
      <c r="G22" s="362"/>
      <c r="H22" s="362"/>
      <c r="I22" s="362"/>
    </row>
    <row r="23" spans="1:9" ht="12.75" customHeight="1" x14ac:dyDescent="0.2">
      <c r="A23" s="362"/>
      <c r="B23" s="362"/>
      <c r="C23" s="362"/>
      <c r="D23" s="362"/>
      <c r="E23" s="362"/>
      <c r="F23" s="362"/>
      <c r="G23" s="362"/>
      <c r="H23" s="362"/>
      <c r="I23" s="362"/>
    </row>
    <row r="24" spans="1:9" ht="12.75" customHeight="1" x14ac:dyDescent="0.2">
      <c r="A24" s="362"/>
      <c r="B24" s="362"/>
      <c r="C24" s="362"/>
      <c r="D24" s="362"/>
      <c r="E24" s="362"/>
      <c r="F24" s="362"/>
      <c r="G24" s="362"/>
      <c r="H24" s="362"/>
      <c r="I24" s="362"/>
    </row>
    <row r="25" spans="1:9" ht="12.75" customHeight="1" x14ac:dyDescent="0.2">
      <c r="A25" s="362"/>
      <c r="B25" s="362"/>
      <c r="C25" s="362"/>
      <c r="D25" s="362"/>
      <c r="E25" s="362"/>
      <c r="F25" s="362"/>
      <c r="G25" s="362"/>
      <c r="H25" s="362"/>
      <c r="I25" s="362"/>
    </row>
    <row r="26" spans="1:9" ht="12.75" customHeight="1" x14ac:dyDescent="0.2">
      <c r="A26" s="362"/>
      <c r="B26" s="362"/>
      <c r="C26" s="362"/>
      <c r="D26" s="362"/>
      <c r="E26" s="362"/>
      <c r="F26" s="362"/>
      <c r="G26" s="362"/>
      <c r="H26" s="362"/>
      <c r="I26" s="362"/>
    </row>
    <row r="27" spans="1:9" ht="12.75" customHeight="1" x14ac:dyDescent="0.2">
      <c r="A27" s="362"/>
      <c r="B27" s="362"/>
      <c r="C27" s="362"/>
      <c r="D27" s="362"/>
      <c r="E27" s="362"/>
      <c r="F27" s="362"/>
      <c r="G27" s="362"/>
      <c r="H27" s="362"/>
      <c r="I27" s="362"/>
    </row>
    <row r="28" spans="1:9" ht="12.75" customHeight="1" x14ac:dyDescent="0.2">
      <c r="A28" s="362"/>
      <c r="B28" s="362"/>
      <c r="C28" s="362"/>
      <c r="D28" s="362"/>
      <c r="E28" s="362"/>
      <c r="F28" s="362"/>
      <c r="G28" s="362"/>
      <c r="H28" s="362"/>
      <c r="I28" s="362"/>
    </row>
    <row r="29" spans="1:9" ht="12.75" customHeight="1" x14ac:dyDescent="0.2">
      <c r="A29" s="362"/>
      <c r="B29" s="362"/>
      <c r="C29" s="362"/>
      <c r="D29" s="362"/>
      <c r="E29" s="362"/>
      <c r="F29" s="362"/>
      <c r="G29" s="362"/>
      <c r="H29" s="362"/>
      <c r="I29" s="362"/>
    </row>
    <row r="30" spans="1:9" ht="12.75" customHeight="1" x14ac:dyDescent="0.2">
      <c r="A30" s="362"/>
      <c r="B30" s="362"/>
      <c r="C30" s="362"/>
      <c r="D30" s="362"/>
      <c r="E30" s="362"/>
      <c r="F30" s="362"/>
      <c r="G30" s="362"/>
      <c r="H30" s="362"/>
      <c r="I30" s="362"/>
    </row>
    <row r="31" spans="1:9" ht="12.75" customHeight="1" x14ac:dyDescent="0.2">
      <c r="A31" s="362"/>
      <c r="B31" s="362"/>
      <c r="C31" s="362"/>
      <c r="D31" s="362"/>
      <c r="E31" s="362"/>
      <c r="F31" s="362"/>
      <c r="G31" s="362"/>
      <c r="H31" s="362"/>
      <c r="I31" s="362"/>
    </row>
    <row r="32" spans="1:9" ht="12.75" customHeight="1" x14ac:dyDescent="0.2">
      <c r="A32" s="362"/>
      <c r="B32" s="362"/>
      <c r="C32" s="362"/>
      <c r="D32" s="362"/>
      <c r="E32" s="362"/>
      <c r="F32" s="362"/>
      <c r="G32" s="362"/>
      <c r="H32" s="362"/>
      <c r="I32" s="362"/>
    </row>
    <row r="33" spans="1:9" ht="12.75" customHeight="1" x14ac:dyDescent="0.2">
      <c r="A33" s="362"/>
      <c r="B33" s="362"/>
      <c r="C33" s="362"/>
      <c r="D33" s="362"/>
      <c r="E33" s="362"/>
      <c r="F33" s="362"/>
      <c r="G33" s="362"/>
      <c r="H33" s="362"/>
      <c r="I33" s="362"/>
    </row>
    <row r="34" spans="1:9" ht="12.75" customHeight="1" x14ac:dyDescent="0.2">
      <c r="A34" s="362"/>
      <c r="B34" s="362"/>
      <c r="C34" s="362"/>
      <c r="D34" s="362"/>
      <c r="E34" s="362"/>
      <c r="F34" s="362"/>
      <c r="G34" s="362"/>
      <c r="H34" s="362"/>
      <c r="I34" s="362"/>
    </row>
    <row r="35" spans="1:9" ht="12.75" customHeight="1" x14ac:dyDescent="0.2">
      <c r="A35" s="362"/>
      <c r="B35" s="362"/>
      <c r="C35" s="362"/>
      <c r="D35" s="362"/>
      <c r="E35" s="362"/>
      <c r="F35" s="362"/>
      <c r="G35" s="362"/>
      <c r="H35" s="362"/>
      <c r="I35" s="362"/>
    </row>
    <row r="36" spans="1:9" ht="12.75" customHeight="1" x14ac:dyDescent="0.2">
      <c r="A36" s="362"/>
      <c r="B36" s="362"/>
      <c r="C36" s="362"/>
      <c r="D36" s="362"/>
      <c r="E36" s="362"/>
      <c r="F36" s="362"/>
      <c r="G36" s="362"/>
      <c r="H36" s="362"/>
      <c r="I36" s="362"/>
    </row>
    <row r="37" spans="1:9" ht="12.75" customHeight="1" x14ac:dyDescent="0.2">
      <c r="A37" s="362"/>
      <c r="B37" s="362"/>
      <c r="C37" s="362"/>
      <c r="D37" s="362"/>
      <c r="E37" s="362"/>
      <c r="F37" s="362"/>
      <c r="G37" s="362"/>
      <c r="H37" s="362"/>
      <c r="I37" s="362"/>
    </row>
    <row r="38" spans="1:9" ht="12.75" customHeight="1" x14ac:dyDescent="0.2">
      <c r="A38" s="362"/>
      <c r="B38" s="362"/>
      <c r="C38" s="362"/>
      <c r="D38" s="362"/>
      <c r="E38" s="362"/>
      <c r="F38" s="362"/>
      <c r="G38" s="362"/>
      <c r="H38" s="362"/>
      <c r="I38" s="362"/>
    </row>
    <row r="39" spans="1:9" ht="12.75" customHeight="1" x14ac:dyDescent="0.2">
      <c r="A39" s="362"/>
      <c r="B39" s="362"/>
      <c r="C39" s="362"/>
      <c r="D39" s="362"/>
      <c r="E39" s="362"/>
      <c r="F39" s="362"/>
      <c r="G39" s="362"/>
      <c r="H39" s="362"/>
      <c r="I39" s="362"/>
    </row>
    <row r="40" spans="1:9" ht="12.75" customHeight="1" x14ac:dyDescent="0.2">
      <c r="A40" s="362"/>
      <c r="B40" s="362"/>
      <c r="C40" s="362"/>
      <c r="D40" s="362"/>
      <c r="E40" s="362"/>
      <c r="F40" s="362"/>
      <c r="G40" s="362"/>
      <c r="H40" s="362"/>
      <c r="I40" s="362"/>
    </row>
    <row r="41" spans="1:9" ht="12.75" customHeight="1" x14ac:dyDescent="0.2">
      <c r="A41" s="362"/>
      <c r="B41" s="362"/>
      <c r="C41" s="362"/>
      <c r="D41" s="362"/>
      <c r="E41" s="362"/>
      <c r="F41" s="362"/>
      <c r="G41" s="362"/>
      <c r="H41" s="362"/>
      <c r="I41" s="362"/>
    </row>
    <row r="42" spans="1:9" ht="12.75" customHeight="1" x14ac:dyDescent="0.2">
      <c r="A42" s="362"/>
      <c r="B42" s="362"/>
      <c r="C42" s="362"/>
      <c r="D42" s="362"/>
      <c r="E42" s="362"/>
      <c r="F42" s="362"/>
      <c r="G42" s="362"/>
      <c r="H42" s="362"/>
      <c r="I42" s="362"/>
    </row>
    <row r="43" spans="1:9" ht="12.75" customHeight="1" x14ac:dyDescent="0.2">
      <c r="A43" s="362"/>
      <c r="B43" s="362"/>
      <c r="C43" s="362"/>
      <c r="D43" s="362"/>
      <c r="E43" s="362"/>
      <c r="F43" s="362"/>
      <c r="G43" s="362"/>
      <c r="H43" s="362"/>
      <c r="I43" s="362"/>
    </row>
    <row r="44" spans="1:9" ht="12.75" customHeight="1" x14ac:dyDescent="0.2">
      <c r="A44" s="362"/>
      <c r="B44" s="362"/>
      <c r="C44" s="362"/>
      <c r="D44" s="362"/>
      <c r="E44" s="362"/>
      <c r="F44" s="362"/>
      <c r="G44" s="362"/>
      <c r="H44" s="362"/>
      <c r="I44" s="362"/>
    </row>
    <row r="45" spans="1:9" ht="12.75" customHeight="1" x14ac:dyDescent="0.2">
      <c r="A45" s="362"/>
      <c r="B45" s="362"/>
      <c r="C45" s="362"/>
      <c r="D45" s="362"/>
      <c r="E45" s="362"/>
      <c r="F45" s="362"/>
      <c r="G45" s="362"/>
      <c r="H45" s="362"/>
      <c r="I45" s="362"/>
    </row>
    <row r="46" spans="1:9" ht="12.75" customHeight="1" x14ac:dyDescent="0.2">
      <c r="A46" s="362"/>
      <c r="B46" s="362"/>
      <c r="C46" s="362"/>
      <c r="D46" s="362"/>
      <c r="E46" s="362"/>
      <c r="F46" s="362"/>
      <c r="G46" s="362"/>
      <c r="H46" s="362"/>
      <c r="I46" s="362"/>
    </row>
    <row r="47" spans="1:9" ht="12.75" customHeight="1" x14ac:dyDescent="0.2">
      <c r="A47" s="362"/>
      <c r="B47" s="362"/>
      <c r="C47" s="362"/>
      <c r="D47" s="362"/>
      <c r="E47" s="362"/>
      <c r="F47" s="362"/>
      <c r="G47" s="362"/>
      <c r="H47" s="362"/>
      <c r="I47" s="362"/>
    </row>
    <row r="48" spans="1:9" ht="12.75" customHeight="1" x14ac:dyDescent="0.2">
      <c r="A48" s="362"/>
      <c r="B48" s="362"/>
      <c r="C48" s="362"/>
      <c r="D48" s="362"/>
      <c r="E48" s="362"/>
      <c r="F48" s="362"/>
      <c r="G48" s="362"/>
      <c r="H48" s="362"/>
      <c r="I48" s="362"/>
    </row>
    <row r="49" spans="1:9" ht="12.75" customHeight="1" x14ac:dyDescent="0.2">
      <c r="A49" s="362"/>
      <c r="B49" s="362"/>
      <c r="C49" s="362"/>
      <c r="D49" s="362"/>
      <c r="E49" s="362"/>
      <c r="F49" s="362"/>
      <c r="G49" s="362"/>
      <c r="H49" s="362"/>
      <c r="I49" s="362"/>
    </row>
    <row r="50" spans="1:9" ht="12.75" customHeight="1" x14ac:dyDescent="0.2">
      <c r="A50" s="362"/>
      <c r="B50" s="362"/>
      <c r="C50" s="362"/>
      <c r="D50" s="362"/>
      <c r="E50" s="362"/>
      <c r="F50" s="362"/>
      <c r="G50" s="362"/>
      <c r="H50" s="362"/>
      <c r="I50" s="362"/>
    </row>
    <row r="51" spans="1:9" ht="12.75" customHeight="1" x14ac:dyDescent="0.2">
      <c r="A51" s="362"/>
      <c r="B51" s="362"/>
      <c r="C51" s="362"/>
      <c r="D51" s="362"/>
      <c r="E51" s="362"/>
      <c r="F51" s="362"/>
      <c r="G51" s="362"/>
      <c r="H51" s="362"/>
      <c r="I51" s="362"/>
    </row>
    <row r="52" spans="1:9" ht="12.75" customHeight="1" x14ac:dyDescent="0.2">
      <c r="A52" s="362"/>
      <c r="B52" s="362"/>
      <c r="C52" s="362"/>
      <c r="D52" s="362"/>
      <c r="E52" s="362"/>
      <c r="F52" s="362"/>
      <c r="G52" s="362"/>
      <c r="H52" s="362"/>
      <c r="I52" s="362"/>
    </row>
    <row r="53" spans="1:9" ht="12.75" customHeight="1" x14ac:dyDescent="0.2">
      <c r="A53" s="362"/>
      <c r="B53" s="362"/>
      <c r="C53" s="362"/>
      <c r="D53" s="362"/>
      <c r="E53" s="362"/>
      <c r="F53" s="362"/>
      <c r="G53" s="362"/>
      <c r="H53" s="362"/>
      <c r="I53" s="362"/>
    </row>
    <row r="54" spans="1:9" ht="12.75" customHeight="1" x14ac:dyDescent="0.2">
      <c r="A54" s="362"/>
      <c r="B54" s="362"/>
      <c r="C54" s="362"/>
      <c r="D54" s="362"/>
      <c r="E54" s="362"/>
      <c r="F54" s="362"/>
      <c r="G54" s="362"/>
      <c r="H54" s="362"/>
      <c r="I54" s="362"/>
    </row>
    <row r="55" spans="1:9" ht="12.75" customHeight="1" x14ac:dyDescent="0.2">
      <c r="A55" s="362"/>
      <c r="B55" s="362"/>
      <c r="C55" s="362"/>
      <c r="D55" s="362"/>
      <c r="E55" s="362"/>
      <c r="F55" s="362"/>
      <c r="G55" s="362"/>
      <c r="H55" s="362"/>
      <c r="I55" s="362"/>
    </row>
    <row r="56" spans="1:9" ht="12.75" customHeight="1" x14ac:dyDescent="0.2">
      <c r="A56" s="362"/>
      <c r="B56" s="362"/>
      <c r="C56" s="362"/>
      <c r="D56" s="362"/>
      <c r="E56" s="362"/>
      <c r="F56" s="362"/>
      <c r="G56" s="362"/>
      <c r="H56" s="362"/>
      <c r="I56" s="362"/>
    </row>
    <row r="57" spans="1:9" ht="12.75" customHeight="1" x14ac:dyDescent="0.2">
      <c r="A57" s="362"/>
      <c r="B57" s="362"/>
      <c r="C57" s="362"/>
      <c r="D57" s="362"/>
      <c r="E57" s="362"/>
      <c r="F57" s="362"/>
      <c r="G57" s="362"/>
      <c r="H57" s="362"/>
      <c r="I57" s="362"/>
    </row>
    <row r="58" spans="1:9" ht="12.75" customHeight="1" x14ac:dyDescent="0.2">
      <c r="A58" s="362"/>
      <c r="B58" s="362"/>
      <c r="C58" s="362"/>
      <c r="D58" s="362"/>
      <c r="E58" s="362"/>
      <c r="F58" s="362"/>
      <c r="G58" s="362"/>
      <c r="H58" s="362"/>
      <c r="I58" s="362"/>
    </row>
    <row r="59" spans="1:9" ht="12.75" customHeight="1" x14ac:dyDescent="0.2">
      <c r="A59" s="362"/>
      <c r="B59" s="362"/>
      <c r="C59" s="362"/>
      <c r="D59" s="362"/>
      <c r="E59" s="362"/>
      <c r="F59" s="362"/>
      <c r="G59" s="362"/>
      <c r="H59" s="362"/>
      <c r="I59" s="362"/>
    </row>
    <row r="60" spans="1:9" ht="12.75" customHeight="1" x14ac:dyDescent="0.2">
      <c r="A60" s="362"/>
      <c r="B60" s="362"/>
      <c r="C60" s="362"/>
      <c r="D60" s="362"/>
      <c r="E60" s="362"/>
      <c r="F60" s="362"/>
      <c r="G60" s="362"/>
      <c r="H60" s="362"/>
      <c r="I60" s="362"/>
    </row>
    <row r="61" spans="1:9" ht="12.75" customHeight="1" x14ac:dyDescent="0.2">
      <c r="A61" s="362"/>
      <c r="B61" s="362"/>
      <c r="C61" s="362"/>
      <c r="D61" s="362"/>
      <c r="E61" s="362"/>
      <c r="F61" s="362"/>
      <c r="G61" s="362"/>
      <c r="H61" s="362"/>
      <c r="I61" s="362"/>
    </row>
    <row r="62" spans="1:9" ht="12.75" customHeight="1" x14ac:dyDescent="0.2">
      <c r="A62" s="362"/>
      <c r="B62" s="362"/>
      <c r="C62" s="362"/>
      <c r="D62" s="362"/>
      <c r="E62" s="362"/>
      <c r="F62" s="362"/>
      <c r="G62" s="362"/>
      <c r="H62" s="362"/>
      <c r="I62" s="362"/>
    </row>
    <row r="63" spans="1:9" ht="12.75" customHeight="1" x14ac:dyDescent="0.2">
      <c r="A63" s="362"/>
      <c r="B63" s="362"/>
      <c r="C63" s="362"/>
      <c r="D63" s="362"/>
      <c r="E63" s="362"/>
      <c r="F63" s="362"/>
      <c r="G63" s="362"/>
      <c r="H63" s="362"/>
      <c r="I63" s="362"/>
    </row>
  </sheetData>
  <mergeCells count="1">
    <mergeCell ref="A3:I63"/>
  </mergeCells>
  <pageMargins left="0.31496062992125984" right="0.31496062992125984" top="0.35433070866141736" bottom="0.35433070866141736" header="0.31496062992125984" footer="0.19685039370078741"/>
  <pageSetup paperSize="9" fitToHeight="0" orientation="portrait" r:id="rId1"/>
  <headerFooter differentFirst="1"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31"/>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customWidth="1"/>
    <col min="8" max="8" width="14.42578125" style="74" customWidth="1"/>
    <col min="9" max="9" width="8" style="74" bestFit="1" customWidth="1"/>
    <col min="10" max="10" width="14.42578125" style="74" customWidth="1"/>
    <col min="11" max="11" width="8" style="74" customWidth="1"/>
    <col min="12" max="12" width="14.42578125" style="74" customWidth="1"/>
    <col min="13" max="13" width="8" style="74" customWidth="1"/>
    <col min="14" max="26" width="9.140625" style="74" customWidth="1"/>
    <col min="27" max="16384" width="9.140625" style="74"/>
  </cols>
  <sheetData>
    <row r="1" spans="1:24" ht="18" x14ac:dyDescent="0.25">
      <c r="A1" s="89" t="s">
        <v>57</v>
      </c>
      <c r="M1" s="90" t="e">
        <f>Obsah!#REF!</f>
        <v>#REF!</v>
      </c>
    </row>
    <row r="2" spans="1:24" ht="7.5" customHeight="1" x14ac:dyDescent="0.2"/>
    <row r="3" spans="1:24" x14ac:dyDescent="0.2">
      <c r="A3" s="27"/>
      <c r="B3" s="392"/>
      <c r="C3" s="392"/>
      <c r="D3" s="392"/>
      <c r="E3" s="392"/>
      <c r="F3" s="392"/>
      <c r="G3" s="393"/>
      <c r="H3" s="394"/>
      <c r="I3" s="392"/>
      <c r="J3" s="392"/>
      <c r="K3" s="392"/>
      <c r="L3" s="392"/>
      <c r="M3" s="392"/>
      <c r="N3" s="9"/>
    </row>
    <row r="4" spans="1:24" x14ac:dyDescent="0.2">
      <c r="A4" s="27"/>
      <c r="B4" s="395"/>
      <c r="C4" s="396"/>
      <c r="D4" s="396"/>
      <c r="E4" s="396"/>
      <c r="F4" s="396"/>
      <c r="G4" s="397"/>
      <c r="H4" s="395"/>
      <c r="I4" s="396"/>
      <c r="J4" s="396"/>
      <c r="K4" s="396"/>
      <c r="L4" s="396"/>
      <c r="M4" s="396"/>
      <c r="N4" s="39"/>
    </row>
    <row r="5" spans="1:24" x14ac:dyDescent="0.2">
      <c r="A5" s="15"/>
      <c r="B5" s="390"/>
      <c r="C5" s="398"/>
      <c r="D5" s="390"/>
      <c r="E5" s="398"/>
      <c r="F5" s="390"/>
      <c r="G5" s="398"/>
      <c r="H5" s="390"/>
      <c r="I5" s="398"/>
      <c r="J5" s="390"/>
      <c r="K5" s="398"/>
      <c r="L5" s="390"/>
      <c r="M5" s="391"/>
      <c r="N5" s="58"/>
    </row>
    <row r="6" spans="1:24" x14ac:dyDescent="0.2">
      <c r="A6" s="13"/>
      <c r="B6" s="63"/>
      <c r="C6" s="31"/>
      <c r="D6" s="31"/>
      <c r="E6" s="31"/>
      <c r="F6" s="31"/>
      <c r="G6" s="31"/>
      <c r="H6" s="31"/>
      <c r="I6" s="31"/>
      <c r="J6" s="31"/>
      <c r="K6" s="31"/>
      <c r="L6" s="31"/>
      <c r="M6" s="32"/>
      <c r="N6" s="58"/>
    </row>
    <row r="7" spans="1:24" x14ac:dyDescent="0.2">
      <c r="A7" s="403"/>
      <c r="B7" s="401"/>
      <c r="C7" s="402"/>
      <c r="D7" s="402"/>
      <c r="E7" s="402"/>
      <c r="F7" s="402"/>
      <c r="G7" s="405"/>
      <c r="H7" s="401"/>
      <c r="I7" s="402"/>
      <c r="J7" s="402"/>
      <c r="K7" s="402"/>
      <c r="L7" s="402"/>
      <c r="M7" s="402"/>
      <c r="N7" s="40"/>
    </row>
    <row r="8" spans="1:24" x14ac:dyDescent="0.2">
      <c r="A8" s="404"/>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92"/>
      <c r="C18" s="392"/>
      <c r="D18" s="392"/>
      <c r="E18" s="392"/>
      <c r="F18" s="392"/>
      <c r="G18" s="393"/>
      <c r="H18" s="98"/>
      <c r="I18" s="98"/>
      <c r="J18" s="98"/>
      <c r="K18" s="98"/>
      <c r="L18" s="98"/>
      <c r="M18" s="98"/>
      <c r="N18" s="101"/>
      <c r="O18" s="98"/>
    </row>
    <row r="19" spans="1:15" x14ac:dyDescent="0.2">
      <c r="A19" s="36"/>
      <c r="B19" s="406"/>
      <c r="C19" s="407"/>
      <c r="D19" s="407"/>
      <c r="E19" s="407"/>
      <c r="F19" s="407"/>
      <c r="G19" s="407"/>
      <c r="H19" s="101"/>
      <c r="I19" s="102"/>
      <c r="J19" s="103"/>
      <c r="K19" s="50"/>
      <c r="L19" s="103"/>
      <c r="M19" s="104"/>
      <c r="N19" s="101"/>
      <c r="O19" s="98"/>
    </row>
    <row r="20" spans="1:15" x14ac:dyDescent="0.2">
      <c r="A20" s="37"/>
      <c r="B20" s="391"/>
      <c r="C20" s="398"/>
      <c r="D20" s="391"/>
      <c r="E20" s="398"/>
      <c r="F20" s="391"/>
      <c r="G20" s="398"/>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99"/>
      <c r="B22" s="401"/>
      <c r="C22" s="402"/>
      <c r="D22" s="402"/>
      <c r="E22" s="402"/>
      <c r="F22" s="402"/>
      <c r="G22" s="402"/>
      <c r="H22" s="101"/>
      <c r="I22" s="102"/>
      <c r="J22" s="103"/>
      <c r="K22" s="50"/>
      <c r="L22" s="103"/>
      <c r="M22" s="104"/>
      <c r="N22" s="101"/>
      <c r="O22" s="98"/>
    </row>
    <row r="23" spans="1:15" x14ac:dyDescent="0.2">
      <c r="A23" s="400"/>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2"/>
  <dimension ref="A1:U45"/>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58</v>
      </c>
      <c r="B1" s="98"/>
      <c r="C1" s="98"/>
      <c r="D1" s="98"/>
      <c r="E1" s="98"/>
      <c r="F1" s="98"/>
      <c r="G1" s="98"/>
      <c r="H1" s="98"/>
      <c r="I1" s="98"/>
      <c r="J1" s="98"/>
      <c r="K1" s="98"/>
      <c r="L1" s="98"/>
      <c r="M1" s="90" t="e">
        <f>Obsah!#REF!</f>
        <v>#REF!</v>
      </c>
      <c r="N1" s="20"/>
      <c r="O1" s="20"/>
      <c r="P1" s="106"/>
    </row>
    <row r="2" spans="1:21" ht="7.5" customHeight="1" x14ac:dyDescent="0.25">
      <c r="A2" s="89"/>
      <c r="B2" s="98"/>
      <c r="C2" s="98"/>
      <c r="D2" s="98"/>
      <c r="E2" s="98"/>
      <c r="F2" s="98"/>
      <c r="G2" s="98"/>
      <c r="H2" s="98"/>
      <c r="I2" s="98"/>
      <c r="J2" s="98"/>
      <c r="K2" s="98"/>
      <c r="L2" s="98"/>
      <c r="M2" s="98"/>
      <c r="N2" s="20"/>
      <c r="O2" s="20"/>
      <c r="P2" s="106"/>
    </row>
    <row r="3" spans="1:21" x14ac:dyDescent="0.2">
      <c r="A3" s="27"/>
      <c r="B3" s="392"/>
      <c r="C3" s="392"/>
      <c r="D3" s="392"/>
      <c r="E3" s="392"/>
      <c r="F3" s="392"/>
      <c r="G3" s="393"/>
      <c r="H3" s="394"/>
      <c r="I3" s="392"/>
      <c r="J3" s="392"/>
      <c r="K3" s="392"/>
      <c r="L3" s="392"/>
      <c r="M3" s="392"/>
      <c r="N3" s="20"/>
      <c r="O3" s="106"/>
      <c r="P3" s="106"/>
    </row>
    <row r="4" spans="1:21" ht="13.5" customHeight="1" x14ac:dyDescent="0.2">
      <c r="A4" s="27"/>
      <c r="B4" s="395"/>
      <c r="C4" s="396"/>
      <c r="D4" s="396"/>
      <c r="E4" s="396"/>
      <c r="F4" s="396"/>
      <c r="G4" s="397"/>
      <c r="H4" s="395"/>
      <c r="I4" s="396"/>
      <c r="J4" s="396"/>
      <c r="K4" s="396"/>
      <c r="L4" s="396"/>
      <c r="M4" s="396"/>
      <c r="N4" s="20"/>
      <c r="O4" s="106"/>
      <c r="P4" s="106"/>
    </row>
    <row r="5" spans="1:21" x14ac:dyDescent="0.2">
      <c r="A5" s="15"/>
      <c r="B5" s="390"/>
      <c r="C5" s="398"/>
      <c r="D5" s="390"/>
      <c r="E5" s="398"/>
      <c r="F5" s="390"/>
      <c r="G5" s="398"/>
      <c r="H5" s="390"/>
      <c r="I5" s="398"/>
      <c r="J5" s="390"/>
      <c r="K5" s="398"/>
      <c r="L5" s="390"/>
      <c r="M5" s="391"/>
      <c r="N5" s="20"/>
      <c r="O5" s="106"/>
      <c r="P5" s="106"/>
    </row>
    <row r="6" spans="1:21" x14ac:dyDescent="0.2">
      <c r="A6" s="13"/>
      <c r="B6" s="63"/>
      <c r="C6" s="31"/>
      <c r="D6" s="31"/>
      <c r="E6" s="31"/>
      <c r="F6" s="31"/>
      <c r="G6" s="31"/>
      <c r="H6" s="31"/>
      <c r="I6" s="31"/>
      <c r="J6" s="31"/>
      <c r="K6" s="31"/>
      <c r="L6" s="31"/>
      <c r="M6" s="48"/>
      <c r="N6" s="20"/>
      <c r="O6" s="106"/>
      <c r="P6" s="106"/>
    </row>
    <row r="7" spans="1:21" x14ac:dyDescent="0.2">
      <c r="A7" s="403"/>
      <c r="B7" s="401"/>
      <c r="C7" s="402"/>
      <c r="D7" s="402"/>
      <c r="E7" s="402"/>
      <c r="F7" s="402"/>
      <c r="G7" s="405"/>
      <c r="H7" s="401"/>
      <c r="I7" s="402"/>
      <c r="J7" s="402"/>
      <c r="K7" s="402"/>
      <c r="L7" s="402"/>
      <c r="M7" s="402"/>
      <c r="N7" s="20"/>
      <c r="O7" s="106"/>
      <c r="P7" s="106"/>
    </row>
    <row r="8" spans="1:21" x14ac:dyDescent="0.2">
      <c r="A8" s="404"/>
      <c r="B8" s="33"/>
      <c r="C8" s="45"/>
      <c r="D8" s="34"/>
      <c r="E8" s="45"/>
      <c r="F8" s="34"/>
      <c r="G8" s="45"/>
      <c r="H8" s="33"/>
      <c r="I8" s="45"/>
      <c r="J8" s="34"/>
      <c r="K8" s="45"/>
      <c r="L8" s="34"/>
      <c r="M8" s="45"/>
      <c r="N8" s="20"/>
      <c r="O8" s="106"/>
      <c r="P8" s="106"/>
    </row>
    <row r="9" spans="1:21" x14ac:dyDescent="0.2">
      <c r="A9" s="35"/>
      <c r="B9" s="91"/>
      <c r="C9" s="92"/>
      <c r="D9" s="18"/>
      <c r="E9" s="92"/>
      <c r="F9" s="18"/>
      <c r="G9" s="92"/>
      <c r="H9" s="91"/>
      <c r="I9" s="92"/>
      <c r="J9" s="18"/>
      <c r="K9" s="92"/>
      <c r="L9" s="18"/>
      <c r="M9" s="92"/>
      <c r="N9" s="60"/>
      <c r="O9" s="107"/>
      <c r="P9" s="106"/>
    </row>
    <row r="10" spans="1:21" x14ac:dyDescent="0.2">
      <c r="A10" s="35"/>
      <c r="B10" s="91"/>
      <c r="C10" s="92"/>
      <c r="D10" s="18"/>
      <c r="E10" s="92"/>
      <c r="F10" s="18"/>
      <c r="G10" s="92"/>
      <c r="H10" s="91"/>
      <c r="I10" s="92"/>
      <c r="J10" s="18"/>
      <c r="K10" s="92"/>
      <c r="L10" s="18"/>
      <c r="M10" s="92"/>
      <c r="N10" s="60"/>
      <c r="O10" s="107"/>
      <c r="P10" s="106"/>
    </row>
    <row r="11" spans="1:21" x14ac:dyDescent="0.2">
      <c r="A11" s="26"/>
      <c r="B11" s="24"/>
      <c r="C11" s="92"/>
      <c r="D11" s="12"/>
      <c r="E11" s="92"/>
      <c r="F11" s="12"/>
      <c r="G11" s="92"/>
      <c r="H11" s="24"/>
      <c r="I11" s="92"/>
      <c r="J11" s="12"/>
      <c r="K11" s="92"/>
      <c r="L11" s="12"/>
      <c r="M11" s="92"/>
      <c r="N11" s="60"/>
      <c r="O11" s="107"/>
      <c r="P11" s="106"/>
    </row>
    <row r="12" spans="1:21" x14ac:dyDescent="0.2">
      <c r="A12" s="26"/>
      <c r="B12" s="91"/>
      <c r="C12" s="92"/>
      <c r="D12" s="18"/>
      <c r="E12" s="92"/>
      <c r="F12" s="18"/>
      <c r="G12" s="92"/>
      <c r="H12" s="91"/>
      <c r="I12" s="92"/>
      <c r="J12" s="18"/>
      <c r="K12" s="92"/>
      <c r="L12" s="18"/>
      <c r="M12" s="92"/>
      <c r="N12" s="60"/>
      <c r="O12" s="107"/>
      <c r="P12" s="106"/>
    </row>
    <row r="13" spans="1:21" x14ac:dyDescent="0.2">
      <c r="A13" s="26"/>
      <c r="B13" s="24"/>
      <c r="C13" s="92"/>
      <c r="D13" s="12"/>
      <c r="E13" s="92"/>
      <c r="F13" s="12"/>
      <c r="G13" s="92"/>
      <c r="H13" s="24"/>
      <c r="I13" s="92"/>
      <c r="J13" s="12"/>
      <c r="K13" s="92"/>
      <c r="L13" s="12"/>
      <c r="M13" s="92"/>
      <c r="N13" s="60"/>
      <c r="O13" s="107"/>
      <c r="P13" s="106"/>
    </row>
    <row r="14" spans="1:21" x14ac:dyDescent="0.2">
      <c r="A14" s="26"/>
      <c r="B14" s="91"/>
      <c r="C14" s="92"/>
      <c r="D14" s="18"/>
      <c r="E14" s="92"/>
      <c r="F14" s="18"/>
      <c r="G14" s="92"/>
      <c r="H14" s="91"/>
      <c r="I14" s="92"/>
      <c r="J14" s="18"/>
      <c r="K14" s="92"/>
      <c r="L14" s="18"/>
      <c r="M14" s="92"/>
      <c r="N14" s="60"/>
      <c r="O14" s="107"/>
      <c r="P14" s="20"/>
      <c r="Q14" s="38"/>
      <c r="R14" s="8"/>
      <c r="S14" s="8"/>
      <c r="T14" s="8"/>
      <c r="U14" s="8"/>
    </row>
    <row r="15" spans="1:21" x14ac:dyDescent="0.2">
      <c r="A15" s="26"/>
      <c r="B15" s="91"/>
      <c r="C15" s="92"/>
      <c r="D15" s="18"/>
      <c r="E15" s="94"/>
      <c r="F15" s="18"/>
      <c r="G15" s="94"/>
      <c r="H15" s="91"/>
      <c r="I15" s="94"/>
      <c r="J15" s="18"/>
      <c r="K15" s="94"/>
      <c r="L15" s="18"/>
      <c r="M15" s="94"/>
      <c r="N15" s="60"/>
      <c r="O15" s="107"/>
      <c r="P15" s="20"/>
      <c r="Q15" s="38"/>
      <c r="R15" s="8"/>
      <c r="S15" s="8"/>
      <c r="T15" s="8"/>
      <c r="U15" s="8"/>
    </row>
    <row r="16" spans="1:21" ht="12.75" thickBot="1" x14ac:dyDescent="0.25">
      <c r="A16" s="14"/>
      <c r="B16" s="22"/>
      <c r="C16" s="95"/>
      <c r="D16" s="5"/>
      <c r="E16" s="96"/>
      <c r="F16" s="5"/>
      <c r="G16" s="96"/>
      <c r="H16" s="22"/>
      <c r="I16" s="97"/>
      <c r="J16" s="5"/>
      <c r="K16" s="97"/>
      <c r="L16" s="5"/>
      <c r="M16" s="97"/>
      <c r="N16" s="60"/>
      <c r="O16" s="107"/>
      <c r="P16" s="20"/>
      <c r="Q16" s="38"/>
      <c r="R16" s="8"/>
      <c r="S16" s="8"/>
      <c r="T16" s="8"/>
      <c r="U16" s="8"/>
    </row>
    <row r="17" spans="1:20" x14ac:dyDescent="0.2">
      <c r="A17" s="16"/>
      <c r="B17" s="98"/>
      <c r="C17" s="98"/>
      <c r="D17" s="98"/>
      <c r="E17" s="98"/>
      <c r="F17" s="98"/>
      <c r="G17" s="98"/>
      <c r="H17" s="98"/>
      <c r="I17" s="98"/>
      <c r="J17" s="98"/>
      <c r="K17" s="98"/>
      <c r="L17" s="99"/>
      <c r="M17" s="99"/>
      <c r="N17" s="108"/>
      <c r="O17" s="106"/>
      <c r="P17" s="106"/>
    </row>
    <row r="18" spans="1:20" x14ac:dyDescent="0.2">
      <c r="A18" s="49"/>
      <c r="B18" s="392"/>
      <c r="C18" s="392"/>
      <c r="D18" s="392"/>
      <c r="E18" s="392"/>
      <c r="F18" s="392"/>
      <c r="G18" s="393"/>
      <c r="H18" s="7"/>
      <c r="I18" s="7"/>
      <c r="J18" s="7"/>
      <c r="K18" s="7"/>
      <c r="L18" s="7"/>
      <c r="M18" s="7"/>
      <c r="N18" s="109"/>
      <c r="O18" s="20"/>
      <c r="P18" s="61"/>
      <c r="Q18" s="38"/>
      <c r="R18" s="8"/>
      <c r="S18" s="8"/>
      <c r="T18" s="8"/>
    </row>
    <row r="19" spans="1:20" x14ac:dyDescent="0.2">
      <c r="A19" s="36"/>
      <c r="B19" s="406"/>
      <c r="C19" s="407"/>
      <c r="D19" s="407"/>
      <c r="E19" s="407"/>
      <c r="F19" s="407"/>
      <c r="G19" s="407"/>
      <c r="H19" s="101"/>
      <c r="I19" s="102"/>
      <c r="J19" s="103"/>
      <c r="K19" s="50"/>
      <c r="L19" s="103"/>
      <c r="M19" s="104"/>
      <c r="N19" s="109"/>
      <c r="O19" s="20"/>
      <c r="P19" s="61"/>
      <c r="Q19" s="38"/>
      <c r="R19" s="8"/>
      <c r="S19" s="8"/>
      <c r="T19" s="8"/>
    </row>
    <row r="20" spans="1:20" x14ac:dyDescent="0.2">
      <c r="A20" s="37"/>
      <c r="B20" s="391"/>
      <c r="C20" s="398"/>
      <c r="D20" s="391"/>
      <c r="E20" s="398"/>
      <c r="F20" s="391"/>
      <c r="G20" s="398"/>
      <c r="H20" s="101"/>
      <c r="I20" s="102"/>
      <c r="J20" s="103"/>
      <c r="K20" s="50"/>
      <c r="L20" s="103"/>
      <c r="M20" s="104"/>
      <c r="N20" s="109"/>
      <c r="O20" s="20"/>
      <c r="P20" s="61"/>
      <c r="Q20" s="38"/>
      <c r="R20" s="44"/>
      <c r="S20" s="44"/>
      <c r="T20" s="44"/>
    </row>
    <row r="21" spans="1:20" x14ac:dyDescent="0.2">
      <c r="A21" s="62"/>
      <c r="B21" s="63"/>
      <c r="C21" s="31"/>
      <c r="D21" s="31"/>
      <c r="E21" s="31"/>
      <c r="F21" s="31"/>
      <c r="G21" s="48"/>
      <c r="H21" s="101"/>
      <c r="I21" s="102"/>
      <c r="J21" s="103"/>
      <c r="K21" s="50"/>
      <c r="L21" s="103"/>
      <c r="M21" s="104"/>
      <c r="N21" s="109"/>
      <c r="O21" s="20"/>
      <c r="P21" s="61"/>
      <c r="Q21" s="38"/>
      <c r="R21" s="8"/>
      <c r="S21" s="8"/>
      <c r="T21" s="8"/>
    </row>
    <row r="22" spans="1:20" x14ac:dyDescent="0.2">
      <c r="A22" s="399"/>
      <c r="B22" s="401"/>
      <c r="C22" s="402"/>
      <c r="D22" s="402"/>
      <c r="E22" s="402"/>
      <c r="F22" s="402"/>
      <c r="G22" s="402"/>
      <c r="H22" s="101"/>
      <c r="I22" s="102"/>
      <c r="J22" s="103"/>
      <c r="K22" s="50"/>
      <c r="L22" s="103"/>
      <c r="M22" s="104"/>
      <c r="N22" s="109"/>
      <c r="O22" s="20"/>
      <c r="P22" s="61"/>
      <c r="Q22" s="38"/>
      <c r="R22" s="8"/>
      <c r="S22" s="8"/>
      <c r="T22" s="8"/>
    </row>
    <row r="23" spans="1:20" x14ac:dyDescent="0.2">
      <c r="A23" s="400"/>
      <c r="B23" s="33"/>
      <c r="C23" s="46"/>
      <c r="D23" s="34"/>
      <c r="E23" s="46"/>
      <c r="F23" s="34"/>
      <c r="G23" s="46"/>
      <c r="H23" s="98"/>
      <c r="I23" s="98"/>
      <c r="J23" s="103"/>
      <c r="K23" s="50"/>
      <c r="L23" s="103"/>
      <c r="M23" s="104"/>
      <c r="N23" s="109"/>
      <c r="O23" s="20"/>
      <c r="P23" s="61"/>
      <c r="Q23" s="38"/>
      <c r="R23" s="41"/>
      <c r="S23" s="44"/>
      <c r="T23" s="44"/>
    </row>
    <row r="24" spans="1:20" x14ac:dyDescent="0.2">
      <c r="A24" s="29"/>
      <c r="B24" s="56"/>
      <c r="C24" s="42"/>
      <c r="D24" s="19"/>
      <c r="E24" s="42"/>
      <c r="F24" s="19"/>
      <c r="G24" s="42"/>
      <c r="H24" s="98"/>
      <c r="I24" s="98"/>
      <c r="J24" s="103"/>
      <c r="K24" s="50"/>
      <c r="L24" s="103"/>
      <c r="M24" s="104"/>
      <c r="N24" s="109"/>
      <c r="O24" s="60"/>
      <c r="P24" s="106"/>
      <c r="T24" s="99"/>
    </row>
    <row r="25" spans="1:20" x14ac:dyDescent="0.2">
      <c r="A25" s="29"/>
      <c r="B25" s="56"/>
      <c r="C25" s="42"/>
      <c r="D25" s="19"/>
      <c r="E25" s="42"/>
      <c r="F25" s="19"/>
      <c r="G25" s="42"/>
      <c r="H25" s="98"/>
      <c r="I25" s="98"/>
      <c r="J25" s="103"/>
      <c r="K25" s="50"/>
      <c r="L25" s="103"/>
      <c r="M25" s="104"/>
      <c r="N25" s="109"/>
      <c r="O25" s="60"/>
      <c r="P25" s="106"/>
    </row>
    <row r="26" spans="1:20" x14ac:dyDescent="0.2">
      <c r="A26" s="29"/>
      <c r="B26" s="56"/>
      <c r="C26" s="42"/>
      <c r="D26" s="19"/>
      <c r="E26" s="42"/>
      <c r="F26" s="19"/>
      <c r="G26" s="42"/>
      <c r="H26" s="98"/>
      <c r="I26" s="98"/>
      <c r="J26" s="103"/>
      <c r="K26" s="50"/>
      <c r="L26" s="103"/>
      <c r="M26" s="104"/>
      <c r="N26" s="109"/>
      <c r="O26" s="60"/>
      <c r="P26" s="106"/>
    </row>
    <row r="27" spans="1:20" ht="12.75" thickBot="1" x14ac:dyDescent="0.25">
      <c r="A27" s="30"/>
      <c r="B27" s="57"/>
      <c r="C27" s="43"/>
      <c r="D27" s="21"/>
      <c r="E27" s="43"/>
      <c r="F27" s="21"/>
      <c r="G27" s="43"/>
      <c r="H27" s="98"/>
      <c r="I27" s="98"/>
      <c r="J27" s="98"/>
      <c r="K27" s="98"/>
      <c r="L27" s="98"/>
      <c r="M27" s="98"/>
      <c r="N27" s="109"/>
      <c r="O27" s="60"/>
      <c r="P27" s="106"/>
    </row>
    <row r="28" spans="1:20" x14ac:dyDescent="0.2">
      <c r="A28" s="17"/>
      <c r="B28" s="17"/>
      <c r="C28" s="38"/>
      <c r="D28" s="8"/>
      <c r="E28" s="8"/>
      <c r="F28" s="8"/>
      <c r="G28" s="99"/>
      <c r="H28" s="98"/>
      <c r="I28" s="98"/>
      <c r="J28" s="98"/>
      <c r="K28" s="98"/>
      <c r="L28" s="98"/>
      <c r="M28" s="98"/>
      <c r="N28" s="106"/>
      <c r="O28" s="106"/>
      <c r="P28" s="106"/>
    </row>
    <row r="29" spans="1:20" x14ac:dyDescent="0.2">
      <c r="H29" s="98"/>
      <c r="I29" s="98"/>
      <c r="J29" s="98"/>
      <c r="K29" s="98"/>
      <c r="L29" s="98"/>
      <c r="M29" s="98"/>
      <c r="N29" s="106"/>
      <c r="O29" s="106"/>
      <c r="P29" s="106"/>
    </row>
    <row r="30" spans="1:20" x14ac:dyDescent="0.2">
      <c r="J30" s="103"/>
      <c r="K30" s="103"/>
      <c r="L30" s="103"/>
      <c r="M30" s="103"/>
      <c r="N30" s="106"/>
      <c r="O30" s="106"/>
      <c r="P30" s="106"/>
    </row>
    <row r="31" spans="1:20" x14ac:dyDescent="0.2">
      <c r="H31" s="103"/>
      <c r="I31" s="105"/>
      <c r="J31" s="103"/>
      <c r="K31" s="93"/>
      <c r="L31" s="93"/>
      <c r="M31" s="93"/>
      <c r="N31" s="106"/>
      <c r="O31" s="106"/>
      <c r="P31" s="106"/>
    </row>
    <row r="32" spans="1:20" ht="12.75" customHeight="1" x14ac:dyDescent="0.2">
      <c r="H32" s="103"/>
      <c r="I32" s="105"/>
      <c r="J32" s="103"/>
      <c r="K32" s="93"/>
      <c r="L32" s="93"/>
      <c r="M32" s="93"/>
      <c r="N32" s="106"/>
      <c r="O32" s="106"/>
      <c r="P32" s="106"/>
    </row>
    <row r="33" spans="8:16" x14ac:dyDescent="0.2">
      <c r="H33" s="103"/>
      <c r="I33" s="105"/>
      <c r="J33" s="103"/>
      <c r="K33" s="93"/>
      <c r="L33" s="93"/>
      <c r="M33" s="93"/>
      <c r="N33" s="106"/>
      <c r="O33" s="106"/>
      <c r="P33" s="106"/>
    </row>
    <row r="34" spans="8:16" ht="13.5" customHeight="1" x14ac:dyDescent="0.2">
      <c r="H34" s="103"/>
      <c r="I34" s="105"/>
      <c r="J34" s="103"/>
      <c r="K34" s="93"/>
      <c r="L34" s="93"/>
      <c r="M34" s="93"/>
      <c r="N34" s="106"/>
      <c r="O34" s="106"/>
      <c r="P34" s="106"/>
    </row>
    <row r="35" spans="8:16" ht="12.75" customHeight="1" x14ac:dyDescent="0.2">
      <c r="H35" s="103"/>
      <c r="I35" s="105"/>
      <c r="J35" s="103"/>
      <c r="K35" s="93"/>
      <c r="L35" s="93"/>
      <c r="M35" s="93"/>
      <c r="N35" s="106"/>
      <c r="O35" s="106"/>
      <c r="P35" s="106"/>
    </row>
    <row r="36" spans="8:16" ht="12.75" customHeight="1" x14ac:dyDescent="0.2">
      <c r="H36" s="103"/>
      <c r="I36" s="105"/>
      <c r="J36" s="103"/>
      <c r="K36" s="93"/>
      <c r="L36" s="93"/>
      <c r="M36" s="93"/>
      <c r="N36" s="106"/>
      <c r="O36" s="106"/>
      <c r="P36" s="106"/>
    </row>
    <row r="37" spans="8:16" ht="12.75" customHeight="1" x14ac:dyDescent="0.2">
      <c r="H37" s="103"/>
      <c r="I37" s="105"/>
      <c r="J37" s="103"/>
      <c r="K37" s="93"/>
      <c r="L37" s="93"/>
      <c r="M37" s="93"/>
      <c r="N37" s="106"/>
      <c r="O37" s="106"/>
      <c r="P37" s="106"/>
    </row>
    <row r="38" spans="8:16" ht="12.75" customHeight="1" x14ac:dyDescent="0.2">
      <c r="H38" s="103"/>
      <c r="I38" s="105"/>
      <c r="J38" s="103"/>
      <c r="K38" s="93"/>
      <c r="L38" s="93"/>
      <c r="M38" s="93"/>
      <c r="N38" s="106"/>
      <c r="O38" s="106"/>
      <c r="P38" s="106"/>
    </row>
    <row r="39" spans="8:16" x14ac:dyDescent="0.2">
      <c r="N39" s="106"/>
      <c r="O39" s="106"/>
      <c r="P39" s="106"/>
    </row>
    <row r="40" spans="8:16" x14ac:dyDescent="0.2">
      <c r="N40" s="106"/>
      <c r="O40" s="106"/>
      <c r="P40" s="106"/>
    </row>
    <row r="41" spans="8:16" x14ac:dyDescent="0.2">
      <c r="N41" s="106"/>
      <c r="O41" s="106"/>
      <c r="P41" s="106"/>
    </row>
    <row r="42" spans="8:16" x14ac:dyDescent="0.2">
      <c r="N42" s="106"/>
      <c r="O42" s="106"/>
      <c r="P42" s="106"/>
    </row>
    <row r="43" spans="8:16" x14ac:dyDescent="0.2">
      <c r="N43" s="106"/>
      <c r="O43" s="106"/>
      <c r="P43" s="106"/>
    </row>
    <row r="44" spans="8:16" x14ac:dyDescent="0.2">
      <c r="N44" s="106"/>
      <c r="O44" s="106"/>
      <c r="P44" s="106"/>
    </row>
    <row r="45" spans="8:16" x14ac:dyDescent="0.2">
      <c r="N45" s="106"/>
      <c r="O45" s="106"/>
      <c r="P45" s="106"/>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23"/>
  <dimension ref="A1:O41"/>
  <sheetViews>
    <sheetView showGridLines="0" view="pageBreakPreview" zoomScaleNormal="70" zoomScaleSheetLayoutView="100" workbookViewId="0">
      <selection activeCell="L33" sqref="L33"/>
    </sheetView>
  </sheetViews>
  <sheetFormatPr defaultColWidth="9.140625" defaultRowHeight="12" x14ac:dyDescent="0.2"/>
  <cols>
    <col min="1" max="1" width="31.140625" style="74" customWidth="1"/>
    <col min="2" max="9" width="13.28515625" style="74" customWidth="1"/>
    <col min="10" max="15" width="9.140625" style="74" customWidth="1"/>
    <col min="16" max="16384" width="9.140625" style="74"/>
  </cols>
  <sheetData>
    <row r="1" spans="1:15" ht="18" x14ac:dyDescent="0.25">
      <c r="A1" s="238" t="s">
        <v>269</v>
      </c>
      <c r="I1" s="241" t="str">
        <f>'3'!N1</f>
        <v>I. čtvrtletí 2023</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8">
        <v>2023</v>
      </c>
      <c r="B5" s="374" t="s">
        <v>8</v>
      </c>
      <c r="C5" s="376"/>
      <c r="D5" s="374" t="s">
        <v>9</v>
      </c>
      <c r="E5" s="376"/>
      <c r="F5" s="374" t="s">
        <v>10</v>
      </c>
      <c r="G5" s="376"/>
      <c r="H5" s="374" t="s">
        <v>7</v>
      </c>
      <c r="I5" s="375"/>
    </row>
    <row r="6" spans="1:15" x14ac:dyDescent="0.2">
      <c r="A6" s="389"/>
      <c r="B6" s="278" t="s">
        <v>288</v>
      </c>
      <c r="C6" s="279" t="s">
        <v>289</v>
      </c>
      <c r="D6" s="278" t="s">
        <v>288</v>
      </c>
      <c r="E6" s="279" t="s">
        <v>289</v>
      </c>
      <c r="F6" s="278" t="s">
        <v>288</v>
      </c>
      <c r="G6" s="279" t="s">
        <v>289</v>
      </c>
      <c r="H6" s="278" t="s">
        <v>288</v>
      </c>
      <c r="I6" s="297" t="s">
        <v>289</v>
      </c>
      <c r="J6" s="109"/>
      <c r="O6" s="109"/>
    </row>
    <row r="7" spans="1:15" ht="13.5" x14ac:dyDescent="0.2">
      <c r="A7" s="169" t="s">
        <v>196</v>
      </c>
      <c r="B7" s="284">
        <v>1599.8329999999985</v>
      </c>
      <c r="C7" s="328">
        <v>4.2435005563345736E-2</v>
      </c>
      <c r="D7" s="284">
        <v>1586.8329999999985</v>
      </c>
      <c r="E7" s="328">
        <v>4.2106079028956529E-2</v>
      </c>
      <c r="F7" s="284">
        <v>1586.7649999999985</v>
      </c>
      <c r="G7" s="328">
        <v>4.2105955041932437E-2</v>
      </c>
      <c r="H7" s="197">
        <v>1586.7649999999985</v>
      </c>
      <c r="I7" s="203">
        <v>4.2105955041932437E-2</v>
      </c>
      <c r="J7" s="111"/>
      <c r="O7" s="60"/>
    </row>
    <row r="8" spans="1:15" x14ac:dyDescent="0.2">
      <c r="A8" s="169" t="s">
        <v>330</v>
      </c>
      <c r="B8" s="284">
        <v>898426.79699999979</v>
      </c>
      <c r="C8" s="328">
        <v>5.2426252398900794E-2</v>
      </c>
      <c r="D8" s="284">
        <v>832397.89700000035</v>
      </c>
      <c r="E8" s="328">
        <v>5.3343751766474108E-2</v>
      </c>
      <c r="F8" s="284">
        <v>705564.40500000014</v>
      </c>
      <c r="G8" s="328">
        <v>4.7220728217654301E-2</v>
      </c>
      <c r="H8" s="197">
        <v>2436389.0990000004</v>
      </c>
      <c r="I8" s="203">
        <v>5.1095321669058488E-2</v>
      </c>
      <c r="J8" s="111"/>
      <c r="O8" s="60"/>
    </row>
    <row r="9" spans="1:15" x14ac:dyDescent="0.2">
      <c r="A9" s="169" t="s">
        <v>331</v>
      </c>
      <c r="B9" s="284">
        <v>696290.52300000004</v>
      </c>
      <c r="C9" s="328">
        <v>6.6574287278657343E-2</v>
      </c>
      <c r="D9" s="284">
        <v>642114.24399999995</v>
      </c>
      <c r="E9" s="328">
        <v>6.4404390513716228E-2</v>
      </c>
      <c r="F9" s="284">
        <v>531459.32499999995</v>
      </c>
      <c r="G9" s="328">
        <v>5.9060180689989958E-2</v>
      </c>
      <c r="H9" s="197">
        <v>1869864.0919999999</v>
      </c>
      <c r="I9" s="204">
        <v>6.3541394367440829E-2</v>
      </c>
      <c r="J9" s="101"/>
      <c r="O9" s="104"/>
    </row>
    <row r="10" spans="1:15" x14ac:dyDescent="0.2">
      <c r="A10" s="172" t="s">
        <v>40</v>
      </c>
      <c r="B10" s="286">
        <v>51929.02</v>
      </c>
      <c r="C10" s="329">
        <v>5.9532005680888983E-2</v>
      </c>
      <c r="D10" s="286">
        <v>37052.160000000003</v>
      </c>
      <c r="E10" s="329">
        <v>4.2538582578644422E-2</v>
      </c>
      <c r="F10" s="286">
        <v>50042.7</v>
      </c>
      <c r="G10" s="329">
        <v>5.3901058157906877E-2</v>
      </c>
      <c r="H10" s="198">
        <v>139023.88</v>
      </c>
      <c r="I10" s="205">
        <v>5.2035153583856762E-2</v>
      </c>
      <c r="J10" s="101"/>
      <c r="O10" s="127"/>
    </row>
    <row r="11" spans="1:15" x14ac:dyDescent="0.2">
      <c r="A11" s="172" t="s">
        <v>39</v>
      </c>
      <c r="B11" s="286">
        <v>10328.828000000001</v>
      </c>
      <c r="C11" s="329">
        <v>0.15983049422256301</v>
      </c>
      <c r="D11" s="286">
        <v>8489.4410000000007</v>
      </c>
      <c r="E11" s="329">
        <v>0.14202492428853714</v>
      </c>
      <c r="F11" s="286">
        <v>6718.2089999999998</v>
      </c>
      <c r="G11" s="329">
        <v>0.11490014781432184</v>
      </c>
      <c r="H11" s="198">
        <v>25536.477999999999</v>
      </c>
      <c r="I11" s="205">
        <v>0.1396443845352667</v>
      </c>
      <c r="J11" s="101"/>
      <c r="O11" s="127"/>
    </row>
    <row r="12" spans="1:15" x14ac:dyDescent="0.2">
      <c r="A12" s="172" t="s">
        <v>38</v>
      </c>
      <c r="B12" s="286">
        <v>178</v>
      </c>
      <c r="C12" s="329">
        <v>1.6187679681766657E-4</v>
      </c>
      <c r="D12" s="286">
        <v>255.43</v>
      </c>
      <c r="E12" s="329">
        <v>2.4325040294472579E-4</v>
      </c>
      <c r="F12" s="286">
        <v>40.119999999999997</v>
      </c>
      <c r="G12" s="329">
        <v>4.430646663703183E-5</v>
      </c>
      <c r="H12" s="198">
        <v>473.55</v>
      </c>
      <c r="I12" s="205">
        <v>1.5499889570119463E-4</v>
      </c>
      <c r="J12" s="101"/>
      <c r="O12" s="127"/>
    </row>
    <row r="13" spans="1:15" x14ac:dyDescent="0.2">
      <c r="A13" s="172" t="s">
        <v>60</v>
      </c>
      <c r="B13" s="286">
        <v>344</v>
      </c>
      <c r="C13" s="329">
        <v>6.5693398596414709E-2</v>
      </c>
      <c r="D13" s="286">
        <v>355</v>
      </c>
      <c r="E13" s="329">
        <v>4.6282407952438896E-2</v>
      </c>
      <c r="F13" s="286">
        <v>444</v>
      </c>
      <c r="G13" s="329">
        <v>4.9758151847758884E-2</v>
      </c>
      <c r="H13" s="198">
        <v>1143</v>
      </c>
      <c r="I13" s="205">
        <v>5.2359357063742222E-2</v>
      </c>
      <c r="J13" s="101"/>
      <c r="O13" s="127"/>
    </row>
    <row r="14" spans="1:15" x14ac:dyDescent="0.2">
      <c r="A14" s="172" t="s">
        <v>61</v>
      </c>
      <c r="B14" s="286">
        <v>57</v>
      </c>
      <c r="C14" s="329">
        <v>7.2333005931306496E-2</v>
      </c>
      <c r="D14" s="286">
        <v>53</v>
      </c>
      <c r="E14" s="329">
        <v>8.8809649084590367E-2</v>
      </c>
      <c r="F14" s="286">
        <v>34</v>
      </c>
      <c r="G14" s="329">
        <v>4.0061034163814284E-2</v>
      </c>
      <c r="H14" s="198">
        <v>144</v>
      </c>
      <c r="I14" s="205">
        <v>6.4472540741944626E-2</v>
      </c>
      <c r="J14" s="101"/>
      <c r="O14" s="127"/>
    </row>
    <row r="15" spans="1:15" x14ac:dyDescent="0.2">
      <c r="A15" s="172" t="s">
        <v>62</v>
      </c>
      <c r="B15" s="286">
        <v>1</v>
      </c>
      <c r="C15" s="329">
        <v>0.12804097311139565</v>
      </c>
      <c r="D15" s="286">
        <v>2</v>
      </c>
      <c r="E15" s="329">
        <v>0.12019230769230768</v>
      </c>
      <c r="F15" s="286">
        <v>3</v>
      </c>
      <c r="G15" s="329">
        <v>9.4073377234242694E-2</v>
      </c>
      <c r="H15" s="198">
        <v>6</v>
      </c>
      <c r="I15" s="205">
        <v>0.10649627263045794</v>
      </c>
      <c r="J15" s="101"/>
      <c r="O15" s="127"/>
    </row>
    <row r="16" spans="1:15" x14ac:dyDescent="0.2">
      <c r="A16" s="172" t="s">
        <v>37</v>
      </c>
      <c r="B16" s="286">
        <v>15553.04</v>
      </c>
      <c r="C16" s="329">
        <v>3.2213291761612486E-3</v>
      </c>
      <c r="D16" s="286">
        <v>24963.17</v>
      </c>
      <c r="E16" s="329">
        <v>5.4167503262249461E-3</v>
      </c>
      <c r="F16" s="286">
        <v>4377.12</v>
      </c>
      <c r="G16" s="329">
        <v>1.0941960710581147E-3</v>
      </c>
      <c r="H16" s="198">
        <v>44893.33</v>
      </c>
      <c r="I16" s="205">
        <v>3.3410321167808023E-3</v>
      </c>
      <c r="J16" s="101"/>
      <c r="O16" s="127"/>
    </row>
    <row r="17" spans="1:15" x14ac:dyDescent="0.2">
      <c r="A17" s="172" t="s">
        <v>72</v>
      </c>
      <c r="B17" s="286">
        <v>0</v>
      </c>
      <c r="C17" s="329">
        <v>0</v>
      </c>
      <c r="D17" s="286">
        <v>0</v>
      </c>
      <c r="E17" s="329">
        <v>0</v>
      </c>
      <c r="F17" s="286">
        <v>0</v>
      </c>
      <c r="G17" s="329">
        <v>0</v>
      </c>
      <c r="H17" s="198">
        <v>0</v>
      </c>
      <c r="I17" s="205">
        <v>0</v>
      </c>
      <c r="J17" s="101"/>
      <c r="O17" s="127"/>
    </row>
    <row r="18" spans="1:15" x14ac:dyDescent="0.2">
      <c r="A18" s="172" t="s">
        <v>36</v>
      </c>
      <c r="B18" s="286">
        <v>0</v>
      </c>
      <c r="C18" s="329">
        <v>0</v>
      </c>
      <c r="D18" s="286">
        <v>0</v>
      </c>
      <c r="E18" s="329">
        <v>0</v>
      </c>
      <c r="F18" s="286">
        <v>0</v>
      </c>
      <c r="G18" s="329">
        <v>0</v>
      </c>
      <c r="H18" s="198">
        <v>0</v>
      </c>
      <c r="I18" s="205">
        <v>0</v>
      </c>
      <c r="J18" s="101"/>
      <c r="O18" s="127"/>
    </row>
    <row r="19" spans="1:15" x14ac:dyDescent="0.2">
      <c r="A19" s="172" t="s">
        <v>35</v>
      </c>
      <c r="B19" s="286">
        <v>9707.7099999999991</v>
      </c>
      <c r="C19" s="329">
        <v>0.12204969552418526</v>
      </c>
      <c r="D19" s="286">
        <v>8786.44</v>
      </c>
      <c r="E19" s="329">
        <v>0.12458232061505024</v>
      </c>
      <c r="F19" s="286">
        <v>8983.24</v>
      </c>
      <c r="G19" s="329">
        <v>0.12416708647787442</v>
      </c>
      <c r="H19" s="198">
        <v>27477.39</v>
      </c>
      <c r="I19" s="205">
        <v>0.12354154247175606</v>
      </c>
      <c r="J19" s="101"/>
      <c r="O19" s="127"/>
    </row>
    <row r="20" spans="1:15" x14ac:dyDescent="0.2">
      <c r="A20" s="172" t="s">
        <v>34</v>
      </c>
      <c r="B20" s="286">
        <v>0</v>
      </c>
      <c r="C20" s="329">
        <v>0</v>
      </c>
      <c r="D20" s="286">
        <v>0</v>
      </c>
      <c r="E20" s="329">
        <v>0</v>
      </c>
      <c r="F20" s="286">
        <v>0</v>
      </c>
      <c r="G20" s="329">
        <v>0</v>
      </c>
      <c r="H20" s="198">
        <v>0</v>
      </c>
      <c r="I20" s="205">
        <v>0</v>
      </c>
      <c r="J20" s="101"/>
      <c r="O20" s="127"/>
    </row>
    <row r="21" spans="1:15" x14ac:dyDescent="0.2">
      <c r="A21" s="172" t="s">
        <v>33</v>
      </c>
      <c r="B21" s="286">
        <v>114750</v>
      </c>
      <c r="C21" s="329">
        <v>0.38577954548169274</v>
      </c>
      <c r="D21" s="286">
        <v>89592</v>
      </c>
      <c r="E21" s="329">
        <v>0.31500634444627218</v>
      </c>
      <c r="F21" s="286">
        <v>89388</v>
      </c>
      <c r="G21" s="329">
        <v>0.31530940851067213</v>
      </c>
      <c r="H21" s="198">
        <v>293730</v>
      </c>
      <c r="I21" s="205">
        <v>0.33943257255800729</v>
      </c>
      <c r="J21" s="101"/>
      <c r="O21" s="127"/>
    </row>
    <row r="22" spans="1:15" x14ac:dyDescent="0.2">
      <c r="A22" s="172" t="s">
        <v>32</v>
      </c>
      <c r="B22" s="286">
        <v>0</v>
      </c>
      <c r="C22" s="329">
        <v>0</v>
      </c>
      <c r="D22" s="286">
        <v>0</v>
      </c>
      <c r="E22" s="329">
        <v>0</v>
      </c>
      <c r="F22" s="286">
        <v>0</v>
      </c>
      <c r="G22" s="329">
        <v>0</v>
      </c>
      <c r="H22" s="198">
        <v>0</v>
      </c>
      <c r="I22" s="205">
        <v>0</v>
      </c>
      <c r="J22" s="101"/>
      <c r="O22" s="127"/>
    </row>
    <row r="23" spans="1:15" x14ac:dyDescent="0.2">
      <c r="A23" s="172" t="s">
        <v>3</v>
      </c>
      <c r="B23" s="286">
        <v>0</v>
      </c>
      <c r="C23" s="329">
        <v>0</v>
      </c>
      <c r="D23" s="286">
        <v>0</v>
      </c>
      <c r="E23" s="329">
        <v>0</v>
      </c>
      <c r="F23" s="286">
        <v>0</v>
      </c>
      <c r="G23" s="329">
        <v>0</v>
      </c>
      <c r="H23" s="198">
        <v>0</v>
      </c>
      <c r="I23" s="205">
        <v>0</v>
      </c>
      <c r="J23" s="101"/>
      <c r="O23" s="127"/>
    </row>
    <row r="24" spans="1:15" x14ac:dyDescent="0.2">
      <c r="A24" s="172" t="s">
        <v>31</v>
      </c>
      <c r="B24" s="286">
        <v>13.148</v>
      </c>
      <c r="C24" s="329">
        <v>1.4474759016950281E-4</v>
      </c>
      <c r="D24" s="286">
        <v>23.427</v>
      </c>
      <c r="E24" s="329">
        <v>2.9635187389778051E-4</v>
      </c>
      <c r="F24" s="286">
        <v>11.773</v>
      </c>
      <c r="G24" s="329">
        <v>2.4977888956575789E-4</v>
      </c>
      <c r="H24" s="198">
        <v>48.347999999999999</v>
      </c>
      <c r="I24" s="205">
        <v>2.2278237193333595E-4</v>
      </c>
      <c r="J24" s="101"/>
      <c r="O24" s="127"/>
    </row>
    <row r="25" spans="1:15" x14ac:dyDescent="0.2">
      <c r="A25" s="172" t="s">
        <v>30</v>
      </c>
      <c r="B25" s="286">
        <v>493428.777</v>
      </c>
      <c r="C25" s="329">
        <v>0.1779051794158473</v>
      </c>
      <c r="D25" s="286">
        <v>472542.17599999998</v>
      </c>
      <c r="E25" s="329">
        <v>0.18092623870718608</v>
      </c>
      <c r="F25" s="286">
        <v>371417.163</v>
      </c>
      <c r="G25" s="329">
        <v>0.15710045297783659</v>
      </c>
      <c r="H25" s="198">
        <v>1337388.1159999999</v>
      </c>
      <c r="I25" s="205">
        <v>0.17257632711517382</v>
      </c>
      <c r="J25" s="101"/>
      <c r="O25" s="98"/>
    </row>
    <row r="26" spans="1:15" ht="13.5" customHeight="1" x14ac:dyDescent="0.2">
      <c r="A26" s="170" t="s">
        <v>333</v>
      </c>
      <c r="B26" s="284">
        <v>637356.39899999986</v>
      </c>
      <c r="C26" s="328">
        <v>6.5718127359658374E-2</v>
      </c>
      <c r="D26" s="284">
        <v>590270.27899999998</v>
      </c>
      <c r="E26" s="328">
        <v>6.459829469296112E-2</v>
      </c>
      <c r="F26" s="284">
        <v>479925.995</v>
      </c>
      <c r="G26" s="328">
        <v>5.7926547827489051E-2</v>
      </c>
      <c r="H26" s="197">
        <v>1707552.673</v>
      </c>
      <c r="I26" s="204">
        <v>6.2960615728824887E-2</v>
      </c>
      <c r="J26" s="10"/>
      <c r="O26" s="78"/>
    </row>
    <row r="27" spans="1:15" ht="12.75" customHeight="1" x14ac:dyDescent="0.2">
      <c r="A27" s="172" t="s">
        <v>26</v>
      </c>
      <c r="B27" s="286">
        <v>60960.485000000001</v>
      </c>
      <c r="C27" s="329">
        <v>2.7441652470586171E-2</v>
      </c>
      <c r="D27" s="286">
        <v>58107.619999999995</v>
      </c>
      <c r="E27" s="329">
        <v>2.7685603834532085E-2</v>
      </c>
      <c r="F27" s="286">
        <v>47748.214000000007</v>
      </c>
      <c r="G27" s="329">
        <v>2.3561606363571928E-2</v>
      </c>
      <c r="H27" s="198">
        <v>166816.31900000002</v>
      </c>
      <c r="I27" s="205">
        <v>2.6283435144549408E-2</v>
      </c>
      <c r="J27" s="101"/>
      <c r="O27" s="78"/>
    </row>
    <row r="28" spans="1:15" ht="12.75" customHeight="1" x14ac:dyDescent="0.2">
      <c r="A28" s="172" t="s">
        <v>0</v>
      </c>
      <c r="B28" s="286">
        <v>972.48</v>
      </c>
      <c r="C28" s="329">
        <v>4.5529120047926933E-3</v>
      </c>
      <c r="D28" s="286">
        <v>922.77</v>
      </c>
      <c r="E28" s="329">
        <v>5.0035307813470105E-3</v>
      </c>
      <c r="F28" s="286">
        <v>669.85</v>
      </c>
      <c r="G28" s="329">
        <v>2.9718295360352752E-3</v>
      </c>
      <c r="H28" s="198">
        <v>2565.1</v>
      </c>
      <c r="I28" s="205">
        <v>4.1145694789496944E-3</v>
      </c>
      <c r="J28" s="101"/>
      <c r="O28" s="78"/>
    </row>
    <row r="29" spans="1:15" ht="12.75" customHeight="1" x14ac:dyDescent="0.2">
      <c r="A29" s="172" t="s">
        <v>1</v>
      </c>
      <c r="B29" s="286">
        <v>97</v>
      </c>
      <c r="C29" s="329">
        <v>1.169880013487631E-3</v>
      </c>
      <c r="D29" s="286">
        <v>92</v>
      </c>
      <c r="E29" s="329">
        <v>1.1507524482571041E-3</v>
      </c>
      <c r="F29" s="286">
        <v>70</v>
      </c>
      <c r="G29" s="329">
        <v>9.0372238732728172E-4</v>
      </c>
      <c r="H29" s="198">
        <v>259</v>
      </c>
      <c r="I29" s="205">
        <v>1.0777315279302383E-3</v>
      </c>
      <c r="J29" s="101"/>
      <c r="O29" s="78"/>
    </row>
    <row r="30" spans="1:15" ht="12.75" customHeight="1" x14ac:dyDescent="0.2">
      <c r="A30" s="172" t="s">
        <v>2</v>
      </c>
      <c r="B30" s="286">
        <v>61</v>
      </c>
      <c r="C30" s="329">
        <v>1.8851551142713041E-3</v>
      </c>
      <c r="D30" s="286">
        <v>63</v>
      </c>
      <c r="E30" s="329">
        <v>1.9846987914003446E-3</v>
      </c>
      <c r="F30" s="286">
        <v>40</v>
      </c>
      <c r="G30" s="329">
        <v>1.1076873725190293E-3</v>
      </c>
      <c r="H30" s="198">
        <v>164</v>
      </c>
      <c r="I30" s="205">
        <v>1.6365272237700709E-3</v>
      </c>
      <c r="J30" s="101"/>
    </row>
    <row r="31" spans="1:15" x14ac:dyDescent="0.2">
      <c r="A31" s="172" t="s">
        <v>6</v>
      </c>
      <c r="B31" s="286">
        <v>3455.2920000000004</v>
      </c>
      <c r="C31" s="329">
        <v>8.9107448595858799E-2</v>
      </c>
      <c r="D31" s="286">
        <v>3445.3159999999998</v>
      </c>
      <c r="E31" s="329">
        <v>8.2307874072237039E-2</v>
      </c>
      <c r="F31" s="286">
        <v>2822.2280000000001</v>
      </c>
      <c r="G31" s="329">
        <v>6.7089311028232748E-2</v>
      </c>
      <c r="H31" s="198">
        <v>9722.8359999999993</v>
      </c>
      <c r="I31" s="205">
        <v>7.9239226052380166E-2</v>
      </c>
      <c r="J31" s="101"/>
    </row>
    <row r="32" spans="1:15" x14ac:dyDescent="0.2">
      <c r="A32" s="172" t="s">
        <v>25</v>
      </c>
      <c r="B32" s="286">
        <v>363934.58299999998</v>
      </c>
      <c r="C32" s="329">
        <v>8.1069925550766947E-2</v>
      </c>
      <c r="D32" s="286">
        <v>336711.67500000005</v>
      </c>
      <c r="E32" s="329">
        <v>8.1218895482349951E-2</v>
      </c>
      <c r="F32" s="286">
        <v>277432.02</v>
      </c>
      <c r="G32" s="329">
        <v>7.5887552570689867E-2</v>
      </c>
      <c r="H32" s="198">
        <v>978078.27800000005</v>
      </c>
      <c r="I32" s="205">
        <v>7.9578694017571769E-2</v>
      </c>
      <c r="J32" s="101"/>
    </row>
    <row r="33" spans="1:10" x14ac:dyDescent="0.2">
      <c r="A33" s="172" t="s">
        <v>5</v>
      </c>
      <c r="B33" s="286">
        <v>107900.18999999999</v>
      </c>
      <c r="C33" s="329">
        <v>4.5604166066369571E-2</v>
      </c>
      <c r="D33" s="286">
        <v>98685.660999999993</v>
      </c>
      <c r="E33" s="329">
        <v>4.2833607314959062E-2</v>
      </c>
      <c r="F33" s="286">
        <v>79326.127999999968</v>
      </c>
      <c r="G33" s="329">
        <v>3.9304671447895526E-2</v>
      </c>
      <c r="H33" s="198">
        <v>285911.97899999993</v>
      </c>
      <c r="I33" s="205">
        <v>4.2748824782894657E-2</v>
      </c>
      <c r="J33" s="101"/>
    </row>
    <row r="34" spans="1:10" x14ac:dyDescent="0.2">
      <c r="A34" s="172" t="s">
        <v>3</v>
      </c>
      <c r="B34" s="286">
        <v>99975.368999999992</v>
      </c>
      <c r="C34" s="329">
        <v>0.39349249066779779</v>
      </c>
      <c r="D34" s="286">
        <v>92242.237000000008</v>
      </c>
      <c r="E34" s="329">
        <v>0.36738393321020096</v>
      </c>
      <c r="F34" s="286">
        <v>71817.554999999993</v>
      </c>
      <c r="G34" s="329">
        <v>0.35299869575763304</v>
      </c>
      <c r="H34" s="198">
        <v>264035.16099999996</v>
      </c>
      <c r="I34" s="205">
        <v>0.37261505447898735</v>
      </c>
      <c r="J34" s="101"/>
    </row>
    <row r="35" spans="1:10" ht="12" customHeight="1" x14ac:dyDescent="0.2">
      <c r="A35" s="192" t="s">
        <v>168</v>
      </c>
      <c r="B35" s="71"/>
      <c r="C35" s="8"/>
      <c r="E35" s="103"/>
      <c r="F35" s="103"/>
      <c r="G35" s="103"/>
      <c r="I35" s="3"/>
    </row>
    <row r="36" spans="1:10" x14ac:dyDescent="0.2">
      <c r="A36" s="192"/>
      <c r="B36" s="71"/>
    </row>
    <row r="37" spans="1:10" x14ac:dyDescent="0.2">
      <c r="B37" s="78"/>
      <c r="C37" s="78"/>
    </row>
    <row r="38" spans="1:10" x14ac:dyDescent="0.2">
      <c r="A38" s="103" t="s">
        <v>164</v>
      </c>
      <c r="B38" s="104">
        <f>+I7</f>
        <v>4.2105955041932437E-2</v>
      </c>
      <c r="C38" s="93" t="str">
        <f>+B5</f>
        <v>Leden</v>
      </c>
      <c r="D38" s="103" t="str">
        <f>+D5</f>
        <v>Únor</v>
      </c>
      <c r="E38" s="103" t="str">
        <f>+F5</f>
        <v>Březen</v>
      </c>
    </row>
    <row r="39" spans="1:10" x14ac:dyDescent="0.2">
      <c r="A39" s="103" t="s">
        <v>59</v>
      </c>
      <c r="B39" s="104">
        <f t="shared" ref="B39:B40" si="0">+I8</f>
        <v>5.1095321669058488E-2</v>
      </c>
      <c r="C39" s="93"/>
      <c r="D39" s="103"/>
      <c r="E39" s="103"/>
      <c r="H39" s="116">
        <f>I7</f>
        <v>4.2105955041932437E-2</v>
      </c>
    </row>
    <row r="40" spans="1:10" x14ac:dyDescent="0.2">
      <c r="A40" s="103" t="s">
        <v>116</v>
      </c>
      <c r="B40" s="104">
        <f t="shared" si="0"/>
        <v>6.3541394367440829E-2</v>
      </c>
      <c r="C40" s="93"/>
      <c r="D40" s="103"/>
      <c r="E40" s="103"/>
      <c r="H40" s="116">
        <f>I8</f>
        <v>5.1095321669058488E-2</v>
      </c>
    </row>
    <row r="41" spans="1:10" x14ac:dyDescent="0.2">
      <c r="B41" s="78"/>
      <c r="C41" s="78"/>
      <c r="H41" s="116">
        <f>I9</f>
        <v>6.3541394367440829E-2</v>
      </c>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{509E85FF-D2E3-4805-AC8F-C52B23CEDDFB}</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09E85FF-D2E3-4805-AC8F-C52B23CEDDFB}">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33"/>
  <dimension ref="A1:O41"/>
  <sheetViews>
    <sheetView showGridLines="0" view="pageBreakPreview" zoomScaleNormal="70" zoomScaleSheetLayoutView="100" workbookViewId="0">
      <selection activeCell="K36" sqref="K36"/>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38" t="s">
        <v>270</v>
      </c>
      <c r="I1" s="241" t="str">
        <f>'3'!N1</f>
        <v>I. čtvrtletí 2023</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8">
        <v>2023</v>
      </c>
      <c r="B5" s="374" t="s">
        <v>8</v>
      </c>
      <c r="C5" s="376"/>
      <c r="D5" s="374" t="s">
        <v>9</v>
      </c>
      <c r="E5" s="376"/>
      <c r="F5" s="374" t="s">
        <v>10</v>
      </c>
      <c r="G5" s="376"/>
      <c r="H5" s="374" t="s">
        <v>7</v>
      </c>
      <c r="I5" s="375"/>
    </row>
    <row r="6" spans="1:15" x14ac:dyDescent="0.2">
      <c r="A6" s="389"/>
      <c r="B6" s="278" t="s">
        <v>288</v>
      </c>
      <c r="C6" s="279" t="s">
        <v>289</v>
      </c>
      <c r="D6" s="278" t="s">
        <v>288</v>
      </c>
      <c r="E6" s="279" t="s">
        <v>289</v>
      </c>
      <c r="F6" s="278" t="s">
        <v>288</v>
      </c>
      <c r="G6" s="279" t="s">
        <v>289</v>
      </c>
      <c r="H6" s="278" t="s">
        <v>288</v>
      </c>
      <c r="I6" s="297" t="s">
        <v>289</v>
      </c>
      <c r="J6" s="109"/>
      <c r="O6" s="109"/>
    </row>
    <row r="7" spans="1:15" ht="13.5" x14ac:dyDescent="0.2">
      <c r="A7" s="169" t="s">
        <v>196</v>
      </c>
      <c r="B7" s="284">
        <v>2806.01</v>
      </c>
      <c r="C7" s="328">
        <v>7.44284246923297E-2</v>
      </c>
      <c r="D7" s="284">
        <v>2805.9900000000002</v>
      </c>
      <c r="E7" s="328">
        <v>7.4455999273056378E-2</v>
      </c>
      <c r="F7" s="197">
        <v>2805.9900000000002</v>
      </c>
      <c r="G7" s="328">
        <v>7.4458970791586726E-2</v>
      </c>
      <c r="H7" s="197">
        <v>2805.9900000000002</v>
      </c>
      <c r="I7" s="203">
        <v>7.4458970791586726E-2</v>
      </c>
      <c r="J7" s="111"/>
      <c r="O7" s="60"/>
    </row>
    <row r="8" spans="1:15" x14ac:dyDescent="0.2">
      <c r="A8" s="169" t="s">
        <v>330</v>
      </c>
      <c r="B8" s="284">
        <v>1049364.6259999999</v>
      </c>
      <c r="C8" s="328">
        <v>6.1233986925652822E-2</v>
      </c>
      <c r="D8" s="284">
        <v>1005588.8710000002</v>
      </c>
      <c r="E8" s="328">
        <v>6.4442598073686561E-2</v>
      </c>
      <c r="F8" s="197">
        <v>1007111.5199999999</v>
      </c>
      <c r="G8" s="328">
        <v>6.7402123794480101E-2</v>
      </c>
      <c r="H8" s="197">
        <v>3062065.017</v>
      </c>
      <c r="I8" s="203">
        <v>6.4216835102161168E-2</v>
      </c>
      <c r="J8" s="111"/>
      <c r="O8" s="60"/>
    </row>
    <row r="9" spans="1:15" x14ac:dyDescent="0.2">
      <c r="A9" s="169" t="s">
        <v>331</v>
      </c>
      <c r="B9" s="284">
        <v>443028.70200000005</v>
      </c>
      <c r="C9" s="328">
        <v>4.2359215162890672E-2</v>
      </c>
      <c r="D9" s="284">
        <v>425827.74400000006</v>
      </c>
      <c r="E9" s="328">
        <v>4.2710742788242502E-2</v>
      </c>
      <c r="F9" s="197">
        <v>399795.22600000002</v>
      </c>
      <c r="G9" s="328">
        <v>4.4428570872390612E-2</v>
      </c>
      <c r="H9" s="197">
        <v>1268651.6720000003</v>
      </c>
      <c r="I9" s="204">
        <v>4.3111099116964702E-2</v>
      </c>
      <c r="J9" s="101"/>
      <c r="O9" s="104"/>
    </row>
    <row r="10" spans="1:15" x14ac:dyDescent="0.2">
      <c r="A10" s="172" t="s">
        <v>40</v>
      </c>
      <c r="B10" s="286">
        <v>33342.443999999996</v>
      </c>
      <c r="C10" s="329">
        <v>3.8224148378358053E-2</v>
      </c>
      <c r="D10" s="286">
        <v>30015.876</v>
      </c>
      <c r="E10" s="329">
        <v>3.4460415260442342E-2</v>
      </c>
      <c r="F10" s="198">
        <v>41384.368999999999</v>
      </c>
      <c r="G10" s="329">
        <v>4.4575158420654334E-2</v>
      </c>
      <c r="H10" s="198">
        <v>104742.68899999998</v>
      </c>
      <c r="I10" s="205">
        <v>3.9204069897208621E-2</v>
      </c>
      <c r="J10" s="101"/>
      <c r="O10" s="127"/>
    </row>
    <row r="11" spans="1:15" x14ac:dyDescent="0.2">
      <c r="A11" s="172" t="s">
        <v>39</v>
      </c>
      <c r="B11" s="286">
        <v>786</v>
      </c>
      <c r="C11" s="329">
        <v>1.2162732156923759E-2</v>
      </c>
      <c r="D11" s="286">
        <v>794</v>
      </c>
      <c r="E11" s="329">
        <v>1.3283299793837836E-2</v>
      </c>
      <c r="F11" s="198">
        <v>570</v>
      </c>
      <c r="G11" s="329">
        <v>9.7485928547568924E-3</v>
      </c>
      <c r="H11" s="198">
        <v>2150</v>
      </c>
      <c r="I11" s="205">
        <v>1.1757119629058612E-2</v>
      </c>
      <c r="J11" s="101"/>
      <c r="O11" s="127"/>
    </row>
    <row r="12" spans="1:15" x14ac:dyDescent="0.2">
      <c r="A12" s="172" t="s">
        <v>38</v>
      </c>
      <c r="B12" s="286">
        <v>0</v>
      </c>
      <c r="C12" s="329">
        <v>0</v>
      </c>
      <c r="D12" s="286">
        <v>0</v>
      </c>
      <c r="E12" s="329">
        <v>0</v>
      </c>
      <c r="F12" s="198">
        <v>0</v>
      </c>
      <c r="G12" s="329">
        <v>0</v>
      </c>
      <c r="H12" s="198">
        <v>0</v>
      </c>
      <c r="I12" s="205">
        <v>0</v>
      </c>
      <c r="J12" s="101"/>
      <c r="O12" s="127"/>
    </row>
    <row r="13" spans="1:15" x14ac:dyDescent="0.2">
      <c r="A13" s="172" t="s">
        <v>60</v>
      </c>
      <c r="B13" s="286">
        <v>0</v>
      </c>
      <c r="C13" s="329">
        <v>0</v>
      </c>
      <c r="D13" s="286">
        <v>0</v>
      </c>
      <c r="E13" s="329">
        <v>0</v>
      </c>
      <c r="F13" s="198">
        <v>0</v>
      </c>
      <c r="G13" s="329">
        <v>0</v>
      </c>
      <c r="H13" s="198">
        <v>0</v>
      </c>
      <c r="I13" s="205">
        <v>0</v>
      </c>
      <c r="J13" s="101"/>
      <c r="O13" s="127"/>
    </row>
    <row r="14" spans="1:15" x14ac:dyDescent="0.2">
      <c r="A14" s="172" t="s">
        <v>61</v>
      </c>
      <c r="B14" s="286">
        <v>433.96</v>
      </c>
      <c r="C14" s="329">
        <v>0.55069528515701349</v>
      </c>
      <c r="D14" s="286">
        <v>394.94</v>
      </c>
      <c r="E14" s="329">
        <v>0.66178269451826632</v>
      </c>
      <c r="F14" s="198">
        <v>387.38</v>
      </c>
      <c r="G14" s="329">
        <v>0.45643657101112878</v>
      </c>
      <c r="H14" s="198">
        <v>1216.28</v>
      </c>
      <c r="I14" s="205">
        <v>0.54456015176119732</v>
      </c>
      <c r="J14" s="101"/>
      <c r="O14" s="127"/>
    </row>
    <row r="15" spans="1:15" x14ac:dyDescent="0.2">
      <c r="A15" s="172" t="s">
        <v>62</v>
      </c>
      <c r="B15" s="286">
        <v>2.91</v>
      </c>
      <c r="C15" s="329">
        <v>0.37259923175416138</v>
      </c>
      <c r="D15" s="286">
        <v>5.54</v>
      </c>
      <c r="E15" s="329">
        <v>0.33293269230769229</v>
      </c>
      <c r="F15" s="198">
        <v>10.29</v>
      </c>
      <c r="G15" s="329">
        <v>0.32267168391345247</v>
      </c>
      <c r="H15" s="198">
        <v>18.739999999999998</v>
      </c>
      <c r="I15" s="205">
        <v>0.33262335818246358</v>
      </c>
      <c r="J15" s="101"/>
      <c r="O15" s="127"/>
    </row>
    <row r="16" spans="1:15" x14ac:dyDescent="0.2">
      <c r="A16" s="172" t="s">
        <v>37</v>
      </c>
      <c r="B16" s="286">
        <v>316879.69900000002</v>
      </c>
      <c r="C16" s="329">
        <v>6.5631787722650659E-2</v>
      </c>
      <c r="D16" s="286">
        <v>308098.326</v>
      </c>
      <c r="E16" s="329">
        <v>6.6854157860153973E-2</v>
      </c>
      <c r="F16" s="198">
        <v>279245.30700000003</v>
      </c>
      <c r="G16" s="329">
        <v>6.9805972370146838E-2</v>
      </c>
      <c r="H16" s="198">
        <v>904223.33200000005</v>
      </c>
      <c r="I16" s="205">
        <v>6.7293720313341646E-2</v>
      </c>
      <c r="J16" s="101"/>
      <c r="O16" s="127"/>
    </row>
    <row r="17" spans="1:15" x14ac:dyDescent="0.2">
      <c r="A17" s="172" t="s">
        <v>72</v>
      </c>
      <c r="B17" s="286">
        <v>0</v>
      </c>
      <c r="C17" s="329">
        <v>0</v>
      </c>
      <c r="D17" s="286">
        <v>0</v>
      </c>
      <c r="E17" s="329">
        <v>0</v>
      </c>
      <c r="F17" s="198">
        <v>0</v>
      </c>
      <c r="G17" s="329">
        <v>0</v>
      </c>
      <c r="H17" s="198">
        <v>0</v>
      </c>
      <c r="I17" s="205">
        <v>0</v>
      </c>
      <c r="J17" s="101"/>
      <c r="O17" s="127"/>
    </row>
    <row r="18" spans="1:15" x14ac:dyDescent="0.2">
      <c r="A18" s="172" t="s">
        <v>36</v>
      </c>
      <c r="B18" s="286">
        <v>0</v>
      </c>
      <c r="C18" s="329">
        <v>0</v>
      </c>
      <c r="D18" s="286">
        <v>0</v>
      </c>
      <c r="E18" s="329">
        <v>0</v>
      </c>
      <c r="F18" s="198">
        <v>0</v>
      </c>
      <c r="G18" s="329">
        <v>0</v>
      </c>
      <c r="H18" s="198">
        <v>0</v>
      </c>
      <c r="I18" s="205">
        <v>0</v>
      </c>
      <c r="J18" s="101"/>
      <c r="O18" s="127"/>
    </row>
    <row r="19" spans="1:15" x14ac:dyDescent="0.2">
      <c r="A19" s="172" t="s">
        <v>35</v>
      </c>
      <c r="B19" s="286">
        <v>0</v>
      </c>
      <c r="C19" s="329">
        <v>0</v>
      </c>
      <c r="D19" s="286">
        <v>0</v>
      </c>
      <c r="E19" s="329">
        <v>0</v>
      </c>
      <c r="F19" s="198">
        <v>0</v>
      </c>
      <c r="G19" s="329">
        <v>0</v>
      </c>
      <c r="H19" s="198">
        <v>0</v>
      </c>
      <c r="I19" s="205">
        <v>0</v>
      </c>
      <c r="J19" s="101"/>
      <c r="O19" s="127"/>
    </row>
    <row r="20" spans="1:15" x14ac:dyDescent="0.2">
      <c r="A20" s="172" t="s">
        <v>34</v>
      </c>
      <c r="B20" s="286">
        <v>0</v>
      </c>
      <c r="C20" s="329">
        <v>0</v>
      </c>
      <c r="D20" s="286">
        <v>0</v>
      </c>
      <c r="E20" s="329">
        <v>0</v>
      </c>
      <c r="F20" s="198">
        <v>0</v>
      </c>
      <c r="G20" s="329">
        <v>0</v>
      </c>
      <c r="H20" s="198">
        <v>0</v>
      </c>
      <c r="I20" s="205">
        <v>0</v>
      </c>
      <c r="J20" s="101"/>
      <c r="O20" s="127"/>
    </row>
    <row r="21" spans="1:15" x14ac:dyDescent="0.2">
      <c r="A21" s="172" t="s">
        <v>33</v>
      </c>
      <c r="B21" s="286">
        <v>0</v>
      </c>
      <c r="C21" s="329">
        <v>0</v>
      </c>
      <c r="D21" s="286">
        <v>0</v>
      </c>
      <c r="E21" s="329">
        <v>0</v>
      </c>
      <c r="F21" s="198">
        <v>0</v>
      </c>
      <c r="G21" s="329">
        <v>0</v>
      </c>
      <c r="H21" s="198">
        <v>0</v>
      </c>
      <c r="I21" s="205">
        <v>0</v>
      </c>
      <c r="J21" s="101"/>
      <c r="O21" s="127"/>
    </row>
    <row r="22" spans="1:15" x14ac:dyDescent="0.2">
      <c r="A22" s="172" t="s">
        <v>32</v>
      </c>
      <c r="B22" s="286">
        <v>0</v>
      </c>
      <c r="C22" s="329">
        <v>0</v>
      </c>
      <c r="D22" s="286">
        <v>0</v>
      </c>
      <c r="E22" s="329">
        <v>0</v>
      </c>
      <c r="F22" s="198">
        <v>0</v>
      </c>
      <c r="G22" s="329">
        <v>0</v>
      </c>
      <c r="H22" s="198">
        <v>0</v>
      </c>
      <c r="I22" s="205">
        <v>0</v>
      </c>
      <c r="J22" s="101"/>
      <c r="O22" s="127"/>
    </row>
    <row r="23" spans="1:15" x14ac:dyDescent="0.2">
      <c r="A23" s="172" t="s">
        <v>3</v>
      </c>
      <c r="B23" s="286">
        <v>0</v>
      </c>
      <c r="C23" s="329">
        <v>0</v>
      </c>
      <c r="D23" s="286">
        <v>0</v>
      </c>
      <c r="E23" s="329">
        <v>0</v>
      </c>
      <c r="F23" s="198">
        <v>0</v>
      </c>
      <c r="G23" s="329">
        <v>0</v>
      </c>
      <c r="H23" s="198">
        <v>0</v>
      </c>
      <c r="I23" s="205">
        <v>0</v>
      </c>
      <c r="J23" s="101"/>
      <c r="O23" s="127"/>
    </row>
    <row r="24" spans="1:15" x14ac:dyDescent="0.2">
      <c r="A24" s="172" t="s">
        <v>31</v>
      </c>
      <c r="B24" s="286">
        <v>15749</v>
      </c>
      <c r="C24" s="329">
        <v>0.17338224806658806</v>
      </c>
      <c r="D24" s="286">
        <v>16185.09</v>
      </c>
      <c r="E24" s="329">
        <v>0.20474161227234508</v>
      </c>
      <c r="F24" s="198">
        <v>14021.04</v>
      </c>
      <c r="G24" s="329">
        <v>0.29747386407517828</v>
      </c>
      <c r="H24" s="198">
        <v>45955.130000000005</v>
      </c>
      <c r="I24" s="205">
        <v>0.2117562849322579</v>
      </c>
      <c r="J24" s="101"/>
      <c r="O24" s="127"/>
    </row>
    <row r="25" spans="1:15" x14ac:dyDescent="0.2">
      <c r="A25" s="172" t="s">
        <v>30</v>
      </c>
      <c r="B25" s="286">
        <v>75834.688999999998</v>
      </c>
      <c r="C25" s="329">
        <v>2.7342110110635042E-2</v>
      </c>
      <c r="D25" s="286">
        <v>70333.971999999994</v>
      </c>
      <c r="E25" s="329">
        <v>2.6929365575394781E-2</v>
      </c>
      <c r="F25" s="198">
        <v>64176.84</v>
      </c>
      <c r="G25" s="329">
        <v>2.7145247013493939E-2</v>
      </c>
      <c r="H25" s="198">
        <v>210345.50099999999</v>
      </c>
      <c r="I25" s="205">
        <v>2.7142946429307979E-2</v>
      </c>
      <c r="J25" s="101"/>
      <c r="O25" s="98"/>
    </row>
    <row r="26" spans="1:15" ht="13.5" customHeight="1" x14ac:dyDescent="0.2">
      <c r="A26" s="170" t="s">
        <v>333</v>
      </c>
      <c r="B26" s="284">
        <v>372450.14600000007</v>
      </c>
      <c r="C26" s="328">
        <v>3.8403515157853403E-2</v>
      </c>
      <c r="D26" s="284">
        <v>360806.75799999997</v>
      </c>
      <c r="E26" s="328">
        <v>3.9486150852761991E-2</v>
      </c>
      <c r="F26" s="197">
        <v>340902.67300000001</v>
      </c>
      <c r="G26" s="328">
        <v>4.1146583426999742E-2</v>
      </c>
      <c r="H26" s="197">
        <v>1074159.577</v>
      </c>
      <c r="I26" s="204">
        <v>3.9606244321655604E-2</v>
      </c>
      <c r="J26" s="10"/>
      <c r="O26" s="78"/>
    </row>
    <row r="27" spans="1:15" ht="12.75" customHeight="1" x14ac:dyDescent="0.2">
      <c r="A27" s="172" t="s">
        <v>26</v>
      </c>
      <c r="B27" s="286">
        <v>37997.656000000003</v>
      </c>
      <c r="C27" s="329">
        <v>1.7104825702237824E-2</v>
      </c>
      <c r="D27" s="286">
        <v>43344.017999999996</v>
      </c>
      <c r="E27" s="329">
        <v>2.0651427660345195E-2</v>
      </c>
      <c r="F27" s="198">
        <v>44975.129000000001</v>
      </c>
      <c r="G27" s="329">
        <v>2.2193213041410684E-2</v>
      </c>
      <c r="H27" s="198">
        <v>126316.803</v>
      </c>
      <c r="I27" s="205">
        <v>1.990236638249597E-2</v>
      </c>
      <c r="J27" s="101"/>
      <c r="O27" s="78"/>
    </row>
    <row r="28" spans="1:15" ht="12.75" customHeight="1" x14ac:dyDescent="0.2">
      <c r="A28" s="172" t="s">
        <v>0</v>
      </c>
      <c r="B28" s="286">
        <v>11289.27</v>
      </c>
      <c r="C28" s="329">
        <v>5.2853583527009307E-2</v>
      </c>
      <c r="D28" s="286">
        <v>10753.59</v>
      </c>
      <c r="E28" s="329">
        <v>5.8309132909593296E-2</v>
      </c>
      <c r="F28" s="198">
        <v>10457.43</v>
      </c>
      <c r="G28" s="329">
        <v>4.6395012831262773E-2</v>
      </c>
      <c r="H28" s="198">
        <v>32500.29</v>
      </c>
      <c r="I28" s="205">
        <v>5.2132354017782538E-2</v>
      </c>
      <c r="J28" s="101"/>
      <c r="O28" s="78"/>
    </row>
    <row r="29" spans="1:15" ht="12.75" customHeight="1" x14ac:dyDescent="0.2">
      <c r="A29" s="172" t="s">
        <v>1</v>
      </c>
      <c r="B29" s="286">
        <v>1897.7019999999998</v>
      </c>
      <c r="C29" s="329">
        <v>2.2887460220159837E-2</v>
      </c>
      <c r="D29" s="286">
        <v>1813.671</v>
      </c>
      <c r="E29" s="329">
        <v>2.2685721125901195E-2</v>
      </c>
      <c r="F29" s="198">
        <v>1769.8710000000001</v>
      </c>
      <c r="G29" s="329">
        <v>2.2849600648304623E-2</v>
      </c>
      <c r="H29" s="198">
        <v>5481.2439999999997</v>
      </c>
      <c r="I29" s="205">
        <v>2.2808144675978578E-2</v>
      </c>
      <c r="J29" s="101"/>
      <c r="O29" s="78"/>
    </row>
    <row r="30" spans="1:15" ht="12.75" customHeight="1" x14ac:dyDescent="0.2">
      <c r="A30" s="172" t="s">
        <v>2</v>
      </c>
      <c r="B30" s="286">
        <v>3683.4969999999998</v>
      </c>
      <c r="C30" s="329">
        <v>0.1138354624254591</v>
      </c>
      <c r="D30" s="286">
        <v>3576.6480000000001</v>
      </c>
      <c r="E30" s="329">
        <v>0.11267569782324538</v>
      </c>
      <c r="F30" s="198">
        <v>3232.1489999999999</v>
      </c>
      <c r="G30" s="329">
        <v>8.9505265835000208E-2</v>
      </c>
      <c r="H30" s="198">
        <v>10492.294</v>
      </c>
      <c r="I30" s="205">
        <v>0.10470076079755714</v>
      </c>
      <c r="J30" s="101"/>
    </row>
    <row r="31" spans="1:15" x14ac:dyDescent="0.2">
      <c r="A31" s="172" t="s">
        <v>6</v>
      </c>
      <c r="B31" s="286">
        <v>881.21</v>
      </c>
      <c r="C31" s="329">
        <v>2.2725250073555789E-2</v>
      </c>
      <c r="D31" s="286">
        <v>885.59</v>
      </c>
      <c r="E31" s="329">
        <v>2.1156558701620521E-2</v>
      </c>
      <c r="F31" s="198">
        <v>647.93000000000006</v>
      </c>
      <c r="G31" s="329">
        <v>1.5402432863157352E-2</v>
      </c>
      <c r="H31" s="198">
        <v>2414.7300000000005</v>
      </c>
      <c r="I31" s="205">
        <v>1.9679580764857495E-2</v>
      </c>
      <c r="J31" s="101"/>
    </row>
    <row r="32" spans="1:15" x14ac:dyDescent="0.2">
      <c r="A32" s="172" t="s">
        <v>25</v>
      </c>
      <c r="B32" s="286">
        <v>203021.39900000003</v>
      </c>
      <c r="C32" s="329">
        <v>4.5224967538032942E-2</v>
      </c>
      <c r="D32" s="286">
        <v>191296.50500000003</v>
      </c>
      <c r="E32" s="329">
        <v>4.6143011957437578E-2</v>
      </c>
      <c r="F32" s="198">
        <v>178408.19</v>
      </c>
      <c r="G32" s="329">
        <v>4.8801003206719339E-2</v>
      </c>
      <c r="H32" s="198">
        <v>572726.09400000004</v>
      </c>
      <c r="I32" s="205">
        <v>4.6598309783038694E-2</v>
      </c>
      <c r="J32" s="101"/>
    </row>
    <row r="33" spans="1:10" x14ac:dyDescent="0.2">
      <c r="A33" s="172" t="s">
        <v>5</v>
      </c>
      <c r="B33" s="286">
        <v>93680.459000000017</v>
      </c>
      <c r="C33" s="329">
        <v>3.9594176890788861E-2</v>
      </c>
      <c r="D33" s="286">
        <v>89865.570999999996</v>
      </c>
      <c r="E33" s="329">
        <v>3.9005328031886749E-2</v>
      </c>
      <c r="F33" s="198">
        <v>83597.47500000002</v>
      </c>
      <c r="G33" s="329">
        <v>4.1421047157988881E-2</v>
      </c>
      <c r="H33" s="198">
        <v>267143.50500000006</v>
      </c>
      <c r="I33" s="205">
        <v>3.9942610754106767E-2</v>
      </c>
      <c r="J33" s="101"/>
    </row>
    <row r="34" spans="1:10" x14ac:dyDescent="0.2">
      <c r="A34" s="172" t="s">
        <v>3</v>
      </c>
      <c r="B34" s="286">
        <v>19998.953000000001</v>
      </c>
      <c r="C34" s="329">
        <v>7.8713766254948525E-2</v>
      </c>
      <c r="D34" s="286">
        <v>19271.164999999997</v>
      </c>
      <c r="E34" s="329">
        <v>7.6753520138965844E-2</v>
      </c>
      <c r="F34" s="198">
        <v>17814.499</v>
      </c>
      <c r="G34" s="329">
        <v>8.7562085796093425E-2</v>
      </c>
      <c r="H34" s="198">
        <v>57084.616999999998</v>
      </c>
      <c r="I34" s="205">
        <v>8.0559678464063103E-2</v>
      </c>
      <c r="J34" s="101"/>
    </row>
    <row r="35" spans="1:10" ht="11.45" customHeight="1" x14ac:dyDescent="0.2">
      <c r="A35" s="192" t="s">
        <v>168</v>
      </c>
      <c r="B35" s="71"/>
      <c r="C35" s="8"/>
      <c r="E35" s="103"/>
      <c r="F35" s="103"/>
      <c r="G35" s="103"/>
      <c r="I35" s="3"/>
    </row>
    <row r="36" spans="1:10" x14ac:dyDescent="0.2">
      <c r="A36" s="192"/>
      <c r="B36" s="71"/>
    </row>
    <row r="37" spans="1:10" x14ac:dyDescent="0.2">
      <c r="B37" s="78"/>
      <c r="C37" s="78"/>
    </row>
    <row r="38" spans="1:10" x14ac:dyDescent="0.2">
      <c r="A38" s="103" t="s">
        <v>164</v>
      </c>
      <c r="B38" s="104">
        <f>+I7</f>
        <v>7.4458970791586726E-2</v>
      </c>
      <c r="C38" s="93" t="str">
        <f>+B5</f>
        <v>Leden</v>
      </c>
      <c r="D38" s="103" t="str">
        <f>+D5</f>
        <v>Únor</v>
      </c>
      <c r="E38" s="103" t="str">
        <f>+F5</f>
        <v>Březen</v>
      </c>
    </row>
    <row r="39" spans="1:10" x14ac:dyDescent="0.2">
      <c r="A39" s="103" t="s">
        <v>59</v>
      </c>
      <c r="B39" s="104">
        <f t="shared" ref="B39:B40" si="0">+I8</f>
        <v>6.4216835102161168E-2</v>
      </c>
      <c r="C39" s="93"/>
      <c r="D39" s="103"/>
      <c r="E39" s="103"/>
      <c r="H39" s="116"/>
    </row>
    <row r="40" spans="1:10" x14ac:dyDescent="0.2">
      <c r="A40" s="103" t="s">
        <v>116</v>
      </c>
      <c r="B40" s="104">
        <f t="shared" si="0"/>
        <v>4.3111099116964702E-2</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{DDC7855E-897A-4F10-AF75-4E27822A60E4}</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DDC7855E-897A-4F10-AF75-4E27822A60E4}">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4"/>
  <dimension ref="A1:O41"/>
  <sheetViews>
    <sheetView showGridLines="0" view="pageBreakPreview" zoomScaleNormal="70" zoomScaleSheetLayoutView="100" workbookViewId="0">
      <selection activeCell="L37" sqref="L37"/>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38" t="s">
        <v>271</v>
      </c>
      <c r="I1" s="241" t="str">
        <f>'3'!N1</f>
        <v>I. čtvrtletí 2023</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8">
        <v>2023</v>
      </c>
      <c r="B5" s="374" t="s">
        <v>8</v>
      </c>
      <c r="C5" s="376"/>
      <c r="D5" s="374" t="s">
        <v>9</v>
      </c>
      <c r="E5" s="376"/>
      <c r="F5" s="374" t="s">
        <v>10</v>
      </c>
      <c r="G5" s="376"/>
      <c r="H5" s="374" t="s">
        <v>7</v>
      </c>
      <c r="I5" s="375"/>
    </row>
    <row r="6" spans="1:15" x14ac:dyDescent="0.2">
      <c r="A6" s="389"/>
      <c r="B6" s="278" t="s">
        <v>288</v>
      </c>
      <c r="C6" s="279" t="s">
        <v>289</v>
      </c>
      <c r="D6" s="278" t="s">
        <v>288</v>
      </c>
      <c r="E6" s="279" t="s">
        <v>289</v>
      </c>
      <c r="F6" s="278" t="s">
        <v>288</v>
      </c>
      <c r="G6" s="279" t="s">
        <v>289</v>
      </c>
      <c r="H6" s="278" t="s">
        <v>288</v>
      </c>
      <c r="I6" s="297" t="s">
        <v>289</v>
      </c>
      <c r="J6" s="109"/>
      <c r="O6" s="109"/>
    </row>
    <row r="7" spans="1:15" ht="13.5" x14ac:dyDescent="0.2">
      <c r="A7" s="169" t="s">
        <v>196</v>
      </c>
      <c r="B7" s="284">
        <v>611.0870000000001</v>
      </c>
      <c r="C7" s="328">
        <v>1.620886695341844E-2</v>
      </c>
      <c r="D7" s="284">
        <v>611.12900000000013</v>
      </c>
      <c r="E7" s="328">
        <v>1.6216102117164947E-2</v>
      </c>
      <c r="F7" s="197">
        <v>609.02900000000022</v>
      </c>
      <c r="G7" s="328">
        <v>1.6161024280995046E-2</v>
      </c>
      <c r="H7" s="197">
        <v>609.02900000000022</v>
      </c>
      <c r="I7" s="203">
        <v>1.6161024280995046E-2</v>
      </c>
      <c r="J7" s="111"/>
      <c r="O7" s="60"/>
    </row>
    <row r="8" spans="1:15" x14ac:dyDescent="0.2">
      <c r="A8" s="169" t="s">
        <v>330</v>
      </c>
      <c r="B8" s="284">
        <v>421313.31000000006</v>
      </c>
      <c r="C8" s="328">
        <v>2.4585061357064956E-2</v>
      </c>
      <c r="D8" s="284">
        <v>392037.88400000008</v>
      </c>
      <c r="E8" s="328">
        <v>2.5123527633263306E-2</v>
      </c>
      <c r="F8" s="197">
        <v>380230.93399999972</v>
      </c>
      <c r="G8" s="328">
        <v>2.5447402770210372E-2</v>
      </c>
      <c r="H8" s="197">
        <v>1193582.1279999998</v>
      </c>
      <c r="I8" s="203">
        <v>2.5031495500300347E-2</v>
      </c>
      <c r="J8" s="111"/>
      <c r="O8" s="60"/>
    </row>
    <row r="9" spans="1:15" x14ac:dyDescent="0.2">
      <c r="A9" s="169" t="s">
        <v>331</v>
      </c>
      <c r="B9" s="284">
        <v>198603.20600000001</v>
      </c>
      <c r="C9" s="328">
        <v>1.8989008831743589E-2</v>
      </c>
      <c r="D9" s="284">
        <v>187194.50900000002</v>
      </c>
      <c r="E9" s="328">
        <v>1.8775705993619676E-2</v>
      </c>
      <c r="F9" s="197">
        <v>171852.54100000003</v>
      </c>
      <c r="G9" s="328">
        <v>1.9097683766286178E-2</v>
      </c>
      <c r="H9" s="197">
        <v>557650.25600000005</v>
      </c>
      <c r="I9" s="204">
        <v>1.8949973416356906E-2</v>
      </c>
      <c r="J9" s="101"/>
      <c r="O9" s="104"/>
    </row>
    <row r="10" spans="1:15" x14ac:dyDescent="0.2">
      <c r="A10" s="172" t="s">
        <v>40</v>
      </c>
      <c r="B10" s="286">
        <v>73624.81</v>
      </c>
      <c r="C10" s="329">
        <v>8.4404300469648239E-2</v>
      </c>
      <c r="D10" s="286">
        <v>66782.69</v>
      </c>
      <c r="E10" s="329">
        <v>7.6671399815530616E-2</v>
      </c>
      <c r="F10" s="198">
        <v>68118.890000000014</v>
      </c>
      <c r="G10" s="329">
        <v>7.3370946242749938E-2</v>
      </c>
      <c r="H10" s="198">
        <v>208526.39</v>
      </c>
      <c r="I10" s="205">
        <v>7.8049200827492476E-2</v>
      </c>
      <c r="J10" s="101"/>
      <c r="O10" s="127"/>
    </row>
    <row r="11" spans="1:15" x14ac:dyDescent="0.2">
      <c r="A11" s="172" t="s">
        <v>39</v>
      </c>
      <c r="B11" s="286">
        <v>6038.165</v>
      </c>
      <c r="C11" s="329">
        <v>9.3435857015663537E-2</v>
      </c>
      <c r="D11" s="286">
        <v>5431.558</v>
      </c>
      <c r="E11" s="329">
        <v>9.0867774888687969E-2</v>
      </c>
      <c r="F11" s="198">
        <v>5987.42</v>
      </c>
      <c r="G11" s="329">
        <v>0.10240161373759389</v>
      </c>
      <c r="H11" s="198">
        <v>17457.143</v>
      </c>
      <c r="I11" s="205">
        <v>9.5463124945387501E-2</v>
      </c>
      <c r="J11" s="101"/>
      <c r="O11" s="127"/>
    </row>
    <row r="12" spans="1:15" x14ac:dyDescent="0.2">
      <c r="A12" s="172" t="s">
        <v>38</v>
      </c>
      <c r="B12" s="286">
        <v>0</v>
      </c>
      <c r="C12" s="329">
        <v>0</v>
      </c>
      <c r="D12" s="286">
        <v>0</v>
      </c>
      <c r="E12" s="329">
        <v>0</v>
      </c>
      <c r="F12" s="198">
        <v>0</v>
      </c>
      <c r="G12" s="329">
        <v>0</v>
      </c>
      <c r="H12" s="198">
        <v>0</v>
      </c>
      <c r="I12" s="205">
        <v>0</v>
      </c>
      <c r="J12" s="101"/>
      <c r="O12" s="127"/>
    </row>
    <row r="13" spans="1:15" x14ac:dyDescent="0.2">
      <c r="A13" s="172" t="s">
        <v>60</v>
      </c>
      <c r="B13" s="286">
        <v>0</v>
      </c>
      <c r="C13" s="329">
        <v>0</v>
      </c>
      <c r="D13" s="286">
        <v>0</v>
      </c>
      <c r="E13" s="329">
        <v>0</v>
      </c>
      <c r="F13" s="198">
        <v>0</v>
      </c>
      <c r="G13" s="329">
        <v>0</v>
      </c>
      <c r="H13" s="198">
        <v>0</v>
      </c>
      <c r="I13" s="205">
        <v>0</v>
      </c>
      <c r="J13" s="101"/>
      <c r="O13" s="127"/>
    </row>
    <row r="14" spans="1:15" x14ac:dyDescent="0.2">
      <c r="A14" s="172" t="s">
        <v>61</v>
      </c>
      <c r="B14" s="286">
        <v>0</v>
      </c>
      <c r="C14" s="329">
        <v>0</v>
      </c>
      <c r="D14" s="286">
        <v>0</v>
      </c>
      <c r="E14" s="329">
        <v>0</v>
      </c>
      <c r="F14" s="198">
        <v>0</v>
      </c>
      <c r="G14" s="329">
        <v>0</v>
      </c>
      <c r="H14" s="198">
        <v>0</v>
      </c>
      <c r="I14" s="205">
        <v>0</v>
      </c>
      <c r="J14" s="101"/>
      <c r="O14" s="127"/>
    </row>
    <row r="15" spans="1:15" x14ac:dyDescent="0.2">
      <c r="A15" s="172" t="s">
        <v>62</v>
      </c>
      <c r="B15" s="286">
        <v>2.9</v>
      </c>
      <c r="C15" s="329">
        <v>0.37131882202304739</v>
      </c>
      <c r="D15" s="286">
        <v>6.1</v>
      </c>
      <c r="E15" s="329">
        <v>0.36658653846153838</v>
      </c>
      <c r="F15" s="198">
        <v>11.6</v>
      </c>
      <c r="G15" s="329">
        <v>0.36375039197240511</v>
      </c>
      <c r="H15" s="198">
        <v>20.6</v>
      </c>
      <c r="I15" s="205">
        <v>0.36563720269790562</v>
      </c>
      <c r="J15" s="101"/>
      <c r="O15" s="127"/>
    </row>
    <row r="16" spans="1:15" x14ac:dyDescent="0.2">
      <c r="A16" s="172" t="s">
        <v>37</v>
      </c>
      <c r="B16" s="286">
        <v>36535.659</v>
      </c>
      <c r="C16" s="329">
        <v>7.5672270055872227E-3</v>
      </c>
      <c r="D16" s="286">
        <v>34070.834999999999</v>
      </c>
      <c r="E16" s="329">
        <v>7.3930196606042551E-3</v>
      </c>
      <c r="F16" s="198">
        <v>29750.769</v>
      </c>
      <c r="G16" s="329">
        <v>7.4371217948691285E-3</v>
      </c>
      <c r="H16" s="198">
        <v>100357.26300000001</v>
      </c>
      <c r="I16" s="205">
        <v>7.4687451083539063E-3</v>
      </c>
      <c r="J16" s="101"/>
      <c r="O16" s="127"/>
    </row>
    <row r="17" spans="1:15" x14ac:dyDescent="0.2">
      <c r="A17" s="172" t="s">
        <v>72</v>
      </c>
      <c r="B17" s="286">
        <v>6143.32</v>
      </c>
      <c r="C17" s="329">
        <v>0.18651547849066044</v>
      </c>
      <c r="D17" s="286">
        <v>5377.41</v>
      </c>
      <c r="E17" s="329">
        <v>0.17610649291190206</v>
      </c>
      <c r="F17" s="198">
        <v>4815.0200000000004</v>
      </c>
      <c r="G17" s="329">
        <v>0.18152159325157169</v>
      </c>
      <c r="H17" s="198">
        <v>16335.75</v>
      </c>
      <c r="I17" s="205">
        <v>0.18151198374100636</v>
      </c>
      <c r="J17" s="101"/>
      <c r="O17" s="127"/>
    </row>
    <row r="18" spans="1:15" x14ac:dyDescent="0.2">
      <c r="A18" s="172" t="s">
        <v>36</v>
      </c>
      <c r="B18" s="286">
        <v>0</v>
      </c>
      <c r="C18" s="329">
        <v>0</v>
      </c>
      <c r="D18" s="286">
        <v>0</v>
      </c>
      <c r="E18" s="329">
        <v>0</v>
      </c>
      <c r="F18" s="198">
        <v>0</v>
      </c>
      <c r="G18" s="329">
        <v>0</v>
      </c>
      <c r="H18" s="198">
        <v>0</v>
      </c>
      <c r="I18" s="205">
        <v>0</v>
      </c>
      <c r="J18" s="101"/>
      <c r="O18" s="127"/>
    </row>
    <row r="19" spans="1:15" x14ac:dyDescent="0.2">
      <c r="A19" s="172" t="s">
        <v>35</v>
      </c>
      <c r="B19" s="286">
        <v>1584.146</v>
      </c>
      <c r="C19" s="329">
        <v>1.9916595877488716E-2</v>
      </c>
      <c r="D19" s="286">
        <v>1708.9159999999999</v>
      </c>
      <c r="E19" s="329">
        <v>2.4230600905052465E-2</v>
      </c>
      <c r="F19" s="198">
        <v>1559.4639999999999</v>
      </c>
      <c r="G19" s="329">
        <v>2.1555040424961588E-2</v>
      </c>
      <c r="H19" s="198">
        <v>4852.5259999999998</v>
      </c>
      <c r="I19" s="205">
        <v>2.1817521494010183E-2</v>
      </c>
      <c r="J19" s="101"/>
      <c r="O19" s="127"/>
    </row>
    <row r="20" spans="1:15" x14ac:dyDescent="0.2">
      <c r="A20" s="172" t="s">
        <v>34</v>
      </c>
      <c r="B20" s="286">
        <v>0</v>
      </c>
      <c r="C20" s="329">
        <v>0</v>
      </c>
      <c r="D20" s="286">
        <v>0</v>
      </c>
      <c r="E20" s="329">
        <v>0</v>
      </c>
      <c r="F20" s="198">
        <v>0</v>
      </c>
      <c r="G20" s="329">
        <v>0</v>
      </c>
      <c r="H20" s="198">
        <v>0</v>
      </c>
      <c r="I20" s="205">
        <v>0</v>
      </c>
      <c r="J20" s="101"/>
      <c r="O20" s="127"/>
    </row>
    <row r="21" spans="1:15" x14ac:dyDescent="0.2">
      <c r="A21" s="172" t="s">
        <v>33</v>
      </c>
      <c r="B21" s="286">
        <v>0</v>
      </c>
      <c r="C21" s="329">
        <v>0</v>
      </c>
      <c r="D21" s="286">
        <v>0</v>
      </c>
      <c r="E21" s="329">
        <v>0</v>
      </c>
      <c r="F21" s="198">
        <v>0</v>
      </c>
      <c r="G21" s="329">
        <v>0</v>
      </c>
      <c r="H21" s="198">
        <v>0</v>
      </c>
      <c r="I21" s="205">
        <v>0</v>
      </c>
      <c r="J21" s="101"/>
      <c r="O21" s="127"/>
    </row>
    <row r="22" spans="1:15" x14ac:dyDescent="0.2">
      <c r="A22" s="172" t="s">
        <v>32</v>
      </c>
      <c r="B22" s="286">
        <v>0</v>
      </c>
      <c r="C22" s="329">
        <v>0</v>
      </c>
      <c r="D22" s="286">
        <v>0</v>
      </c>
      <c r="E22" s="329">
        <v>0</v>
      </c>
      <c r="F22" s="198">
        <v>0</v>
      </c>
      <c r="G22" s="329">
        <v>0</v>
      </c>
      <c r="H22" s="198">
        <v>0</v>
      </c>
      <c r="I22" s="205">
        <v>0</v>
      </c>
      <c r="J22" s="101"/>
      <c r="O22" s="127"/>
    </row>
    <row r="23" spans="1:15" x14ac:dyDescent="0.2">
      <c r="A23" s="172" t="s">
        <v>3</v>
      </c>
      <c r="B23" s="286">
        <v>0</v>
      </c>
      <c r="C23" s="329">
        <v>0</v>
      </c>
      <c r="D23" s="286">
        <v>0</v>
      </c>
      <c r="E23" s="329">
        <v>0</v>
      </c>
      <c r="F23" s="198">
        <v>0</v>
      </c>
      <c r="G23" s="329">
        <v>0</v>
      </c>
      <c r="H23" s="198">
        <v>0</v>
      </c>
      <c r="I23" s="205">
        <v>0</v>
      </c>
      <c r="J23" s="101"/>
      <c r="O23" s="127"/>
    </row>
    <row r="24" spans="1:15" x14ac:dyDescent="0.2">
      <c r="A24" s="172" t="s">
        <v>31</v>
      </c>
      <c r="B24" s="286">
        <v>1314.62</v>
      </c>
      <c r="C24" s="329">
        <v>1.4472777379725568E-2</v>
      </c>
      <c r="D24" s="286">
        <v>1016.21</v>
      </c>
      <c r="E24" s="329">
        <v>1.2855070549949355E-2</v>
      </c>
      <c r="F24" s="198">
        <v>86</v>
      </c>
      <c r="G24" s="329">
        <v>1.8245973415998624E-3</v>
      </c>
      <c r="H24" s="198">
        <v>2416.83</v>
      </c>
      <c r="I24" s="205">
        <v>1.1136492098114592E-2</v>
      </c>
      <c r="J24" s="101"/>
      <c r="O24" s="127"/>
    </row>
    <row r="25" spans="1:15" x14ac:dyDescent="0.2">
      <c r="A25" s="172" t="s">
        <v>30</v>
      </c>
      <c r="B25" s="286">
        <v>73359.58600000001</v>
      </c>
      <c r="C25" s="329">
        <v>2.6449714563774381E-2</v>
      </c>
      <c r="D25" s="286">
        <v>72800.790000000008</v>
      </c>
      <c r="E25" s="329">
        <v>2.7873857146693562E-2</v>
      </c>
      <c r="F25" s="198">
        <v>61523.377999999997</v>
      </c>
      <c r="G25" s="329">
        <v>2.6022896934697295E-2</v>
      </c>
      <c r="H25" s="198">
        <v>207683.75400000002</v>
      </c>
      <c r="I25" s="205">
        <v>2.6799475064881836E-2</v>
      </c>
      <c r="J25" s="101"/>
      <c r="O25" s="98"/>
    </row>
    <row r="26" spans="1:15" ht="13.5" customHeight="1" x14ac:dyDescent="0.2">
      <c r="A26" s="170" t="s">
        <v>333</v>
      </c>
      <c r="B26" s="284">
        <v>197275.54400000002</v>
      </c>
      <c r="C26" s="328">
        <v>2.0341177002190718E-2</v>
      </c>
      <c r="D26" s="284">
        <v>184572.15900000001</v>
      </c>
      <c r="E26" s="328">
        <v>2.0199300461811117E-2</v>
      </c>
      <c r="F26" s="197">
        <v>160026.432</v>
      </c>
      <c r="G26" s="328">
        <v>1.9315017030720381E-2</v>
      </c>
      <c r="H26" s="197">
        <v>541874.13500000001</v>
      </c>
      <c r="I26" s="204">
        <v>1.9979898556912269E-2</v>
      </c>
      <c r="J26" s="10"/>
      <c r="O26" s="78"/>
    </row>
    <row r="27" spans="1:15" ht="12.75" customHeight="1" x14ac:dyDescent="0.2">
      <c r="A27" s="172" t="s">
        <v>26</v>
      </c>
      <c r="B27" s="286">
        <v>17464.597000000002</v>
      </c>
      <c r="C27" s="329">
        <v>7.8617714641351991E-3</v>
      </c>
      <c r="D27" s="286">
        <v>16785.691999999999</v>
      </c>
      <c r="E27" s="329">
        <v>7.9976088988066383E-3</v>
      </c>
      <c r="F27" s="198">
        <v>14320.354000000001</v>
      </c>
      <c r="G27" s="329">
        <v>7.0664537093471751E-3</v>
      </c>
      <c r="H27" s="198">
        <v>48570.643000000004</v>
      </c>
      <c r="I27" s="205">
        <v>7.6527485612457539E-3</v>
      </c>
      <c r="J27" s="101"/>
      <c r="O27" s="78"/>
    </row>
    <row r="28" spans="1:15" ht="12.75" customHeight="1" x14ac:dyDescent="0.2">
      <c r="A28" s="172" t="s">
        <v>0</v>
      </c>
      <c r="B28" s="286">
        <v>6143.7699999999995</v>
      </c>
      <c r="C28" s="329">
        <v>2.8763618982071817E-2</v>
      </c>
      <c r="D28" s="286">
        <v>5378.86</v>
      </c>
      <c r="E28" s="329">
        <v>2.9165763493130662E-2</v>
      </c>
      <c r="F28" s="198">
        <v>4815.0200000000004</v>
      </c>
      <c r="G28" s="329">
        <v>2.1362123837576429E-2</v>
      </c>
      <c r="H28" s="198">
        <v>16337.65</v>
      </c>
      <c r="I28" s="205">
        <v>2.6206540114522819E-2</v>
      </c>
      <c r="J28" s="101"/>
      <c r="O28" s="78"/>
    </row>
    <row r="29" spans="1:15" ht="12.75" customHeight="1" x14ac:dyDescent="0.2">
      <c r="A29" s="172" t="s">
        <v>1</v>
      </c>
      <c r="B29" s="286">
        <v>571.24</v>
      </c>
      <c r="C29" s="329">
        <v>6.8895078237595298E-3</v>
      </c>
      <c r="D29" s="286">
        <v>554.82999999999993</v>
      </c>
      <c r="E29" s="329">
        <v>6.9399128355053146E-3</v>
      </c>
      <c r="F29" s="198">
        <v>413.36</v>
      </c>
      <c r="G29" s="329">
        <v>5.3366098003657884E-3</v>
      </c>
      <c r="H29" s="198">
        <v>1539.4299999999998</v>
      </c>
      <c r="I29" s="205">
        <v>6.4057615677283663E-3</v>
      </c>
      <c r="J29" s="101"/>
      <c r="O29" s="78"/>
    </row>
    <row r="30" spans="1:15" ht="12.75" customHeight="1" x14ac:dyDescent="0.2">
      <c r="A30" s="172" t="s">
        <v>2</v>
      </c>
      <c r="B30" s="286">
        <v>750.43</v>
      </c>
      <c r="C30" s="329">
        <v>2.3191425449223188E-2</v>
      </c>
      <c r="D30" s="286">
        <v>700.83999999999992</v>
      </c>
      <c r="E30" s="329">
        <v>2.2078671443889163E-2</v>
      </c>
      <c r="F30" s="198">
        <v>528.04</v>
      </c>
      <c r="G30" s="329">
        <v>1.4622581004623705E-2</v>
      </c>
      <c r="H30" s="198">
        <v>1979.31</v>
      </c>
      <c r="I30" s="205">
        <v>1.9751187190733772E-2</v>
      </c>
      <c r="J30" s="101"/>
    </row>
    <row r="31" spans="1:15" x14ac:dyDescent="0.2">
      <c r="A31" s="172" t="s">
        <v>6</v>
      </c>
      <c r="B31" s="286">
        <v>4902.0419999999995</v>
      </c>
      <c r="C31" s="329">
        <v>0.12641723348699349</v>
      </c>
      <c r="D31" s="286">
        <v>5345.4790000000003</v>
      </c>
      <c r="E31" s="329">
        <v>0.12770236819722419</v>
      </c>
      <c r="F31" s="198">
        <v>5506.134</v>
      </c>
      <c r="G31" s="329">
        <v>0.13089046543692689</v>
      </c>
      <c r="H31" s="198">
        <v>15753.655000000001</v>
      </c>
      <c r="I31" s="205">
        <v>0.12838923023037815</v>
      </c>
      <c r="J31" s="101"/>
    </row>
    <row r="32" spans="1:15" x14ac:dyDescent="0.2">
      <c r="A32" s="172" t="s">
        <v>25</v>
      </c>
      <c r="B32" s="286">
        <v>116580.29300000001</v>
      </c>
      <c r="C32" s="329">
        <v>2.5969380530666962E-2</v>
      </c>
      <c r="D32" s="286">
        <v>108951.22</v>
      </c>
      <c r="E32" s="329">
        <v>2.6280341333143598E-2</v>
      </c>
      <c r="F32" s="198">
        <v>94322.104999999996</v>
      </c>
      <c r="G32" s="329">
        <v>2.5800459881183246E-2</v>
      </c>
      <c r="H32" s="198">
        <v>319853.61800000002</v>
      </c>
      <c r="I32" s="205">
        <v>2.6024024630506397E-2</v>
      </c>
      <c r="J32" s="101"/>
    </row>
    <row r="33" spans="1:10" x14ac:dyDescent="0.2">
      <c r="A33" s="172" t="s">
        <v>5</v>
      </c>
      <c r="B33" s="286">
        <v>50814.988000000005</v>
      </c>
      <c r="C33" s="329">
        <v>2.147702567912603E-2</v>
      </c>
      <c r="D33" s="286">
        <v>46813.068000000007</v>
      </c>
      <c r="E33" s="329">
        <v>2.0318783413939705E-2</v>
      </c>
      <c r="F33" s="198">
        <v>40079.728999999999</v>
      </c>
      <c r="G33" s="329">
        <v>1.9858785746679718E-2</v>
      </c>
      <c r="H33" s="198">
        <v>137707.785</v>
      </c>
      <c r="I33" s="205">
        <v>2.0589714333744409E-2</v>
      </c>
      <c r="J33" s="101"/>
    </row>
    <row r="34" spans="1:10" x14ac:dyDescent="0.2">
      <c r="A34" s="172" t="s">
        <v>3</v>
      </c>
      <c r="B34" s="286">
        <v>48.184000000000005</v>
      </c>
      <c r="C34" s="329">
        <v>1.8964713368887061E-4</v>
      </c>
      <c r="D34" s="286">
        <v>42.17</v>
      </c>
      <c r="E34" s="329">
        <v>1.6795538537811233E-4</v>
      </c>
      <c r="F34" s="198">
        <v>41.69</v>
      </c>
      <c r="G34" s="329">
        <v>2.0491529718793297E-4</v>
      </c>
      <c r="H34" s="198">
        <v>132.04400000000001</v>
      </c>
      <c r="I34" s="205">
        <v>1.8634481130194405E-4</v>
      </c>
      <c r="J34" s="101"/>
    </row>
    <row r="35" spans="1:10" ht="11.45" customHeight="1" x14ac:dyDescent="0.2">
      <c r="A35" s="192" t="s">
        <v>168</v>
      </c>
      <c r="B35" s="71"/>
      <c r="C35" s="8"/>
      <c r="E35" s="103"/>
      <c r="F35" s="103"/>
      <c r="G35" s="103"/>
      <c r="I35" s="3"/>
    </row>
    <row r="36" spans="1:10" x14ac:dyDescent="0.2">
      <c r="A36" s="192"/>
      <c r="B36" s="71"/>
    </row>
    <row r="37" spans="1:10" x14ac:dyDescent="0.2">
      <c r="B37" s="78"/>
      <c r="C37" s="78"/>
    </row>
    <row r="38" spans="1:10" x14ac:dyDescent="0.2">
      <c r="A38" s="103" t="s">
        <v>164</v>
      </c>
      <c r="B38" s="104">
        <f>+I7</f>
        <v>1.6161024280995046E-2</v>
      </c>
      <c r="C38" s="93" t="str">
        <f>+B5</f>
        <v>Leden</v>
      </c>
      <c r="D38" s="103" t="str">
        <f>+D5</f>
        <v>Únor</v>
      </c>
      <c r="E38" s="103" t="str">
        <f>+F5</f>
        <v>Březen</v>
      </c>
    </row>
    <row r="39" spans="1:10" x14ac:dyDescent="0.2">
      <c r="A39" s="103" t="s">
        <v>59</v>
      </c>
      <c r="B39" s="104">
        <f t="shared" ref="B39:B40" si="0">+I8</f>
        <v>2.5031495500300347E-2</v>
      </c>
      <c r="C39" s="93"/>
      <c r="D39" s="103"/>
      <c r="E39" s="103"/>
      <c r="H39" s="116"/>
    </row>
    <row r="40" spans="1:10" x14ac:dyDescent="0.2">
      <c r="A40" s="103" t="s">
        <v>116</v>
      </c>
      <c r="B40" s="104">
        <f t="shared" si="0"/>
        <v>1.8949973416356906E-2</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I10:I25 C10:C25 C27:C34 E10:E25 E27:E34 G10:G25 G27:G34 I10:I25 I27:I34">
    <cfRule type="dataBar" priority="2">
      <dataBar>
        <cfvo type="num" val="0"/>
        <cfvo type="num" val="1"/>
        <color theme="9"/>
      </dataBar>
      <extLst>
        <ext xmlns:x14="http://schemas.microsoft.com/office/spreadsheetml/2009/9/main" uri="{B025F937-C7B1-47D3-B67F-A62EFF666E3E}">
          <x14:id>{5A266521-9702-49CC-8735-2801FAA5A20F}</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A266521-9702-49CC-8735-2801FAA5A20F}">
            <x14:dataBar minLength="0" maxLength="100" gradient="0" direction="rightToLeft">
              <x14:cfvo type="num">
                <xm:f>0</xm:f>
              </x14:cfvo>
              <x14:cfvo type="num">
                <xm:f>1</xm:f>
              </x14:cfvo>
              <x14:negativeFillColor rgb="FFFF0000"/>
              <x14:axisColor rgb="FF000000"/>
            </x14:dataBar>
          </x14:cfRule>
          <xm:sqref>I10:I25 C10:C25 C27:C34 E10:E25 E27:E34 G10:G25 G27:G34 I10:I25 I27:I34</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5"/>
  <dimension ref="A1:O42"/>
  <sheetViews>
    <sheetView showGridLines="0" view="pageBreakPreview" zoomScaleNormal="70" zoomScaleSheetLayoutView="100" workbookViewId="0">
      <selection activeCell="K36" sqref="K36"/>
    </sheetView>
  </sheetViews>
  <sheetFormatPr defaultColWidth="9.140625" defaultRowHeight="12" x14ac:dyDescent="0.2"/>
  <cols>
    <col min="1" max="1" width="33.28515625" style="74" customWidth="1"/>
    <col min="2" max="9" width="13.28515625" style="74" customWidth="1"/>
    <col min="10" max="15" width="9.140625" style="74" customWidth="1"/>
    <col min="16" max="16384" width="9.140625" style="74"/>
  </cols>
  <sheetData>
    <row r="1" spans="1:15" ht="18" x14ac:dyDescent="0.25">
      <c r="A1" s="238" t="s">
        <v>272</v>
      </c>
      <c r="I1" s="241" t="str">
        <f>'3'!N1</f>
        <v>I. čtvrtletí 2023</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8">
        <v>2023</v>
      </c>
      <c r="B5" s="374" t="s">
        <v>8</v>
      </c>
      <c r="C5" s="376"/>
      <c r="D5" s="374" t="s">
        <v>9</v>
      </c>
      <c r="E5" s="376"/>
      <c r="F5" s="374" t="s">
        <v>10</v>
      </c>
      <c r="G5" s="376"/>
      <c r="H5" s="374" t="s">
        <v>7</v>
      </c>
      <c r="I5" s="375"/>
    </row>
    <row r="6" spans="1:15" x14ac:dyDescent="0.2">
      <c r="A6" s="389"/>
      <c r="B6" s="278" t="s">
        <v>288</v>
      </c>
      <c r="C6" s="279" t="s">
        <v>289</v>
      </c>
      <c r="D6" s="278" t="s">
        <v>288</v>
      </c>
      <c r="E6" s="279" t="s">
        <v>289</v>
      </c>
      <c r="F6" s="278" t="s">
        <v>288</v>
      </c>
      <c r="G6" s="279" t="s">
        <v>289</v>
      </c>
      <c r="H6" s="278" t="s">
        <v>288</v>
      </c>
      <c r="I6" s="297" t="s">
        <v>289</v>
      </c>
      <c r="J6" s="109"/>
      <c r="O6" s="109"/>
    </row>
    <row r="7" spans="1:15" ht="13.5" x14ac:dyDescent="0.2">
      <c r="A7" s="169" t="s">
        <v>196</v>
      </c>
      <c r="B7" s="284">
        <v>959.85749999999996</v>
      </c>
      <c r="C7" s="328">
        <v>2.5459881345439909E-2</v>
      </c>
      <c r="D7" s="284">
        <v>959.85749999999996</v>
      </c>
      <c r="E7" s="328">
        <v>2.5469495373197232E-2</v>
      </c>
      <c r="F7" s="197">
        <v>960.11749999999995</v>
      </c>
      <c r="G7" s="328">
        <v>2.5477411141519132E-2</v>
      </c>
      <c r="H7" s="197">
        <v>960.11749999999995</v>
      </c>
      <c r="I7" s="203">
        <v>2.5477411141519132E-2</v>
      </c>
      <c r="J7" s="111"/>
      <c r="O7" s="60"/>
    </row>
    <row r="8" spans="1:15" x14ac:dyDescent="0.2">
      <c r="A8" s="169" t="s">
        <v>330</v>
      </c>
      <c r="B8" s="284">
        <v>565607.92700000003</v>
      </c>
      <c r="C8" s="328">
        <v>3.3005141920005601E-2</v>
      </c>
      <c r="D8" s="284">
        <v>477436.4800000001</v>
      </c>
      <c r="E8" s="328">
        <v>3.0596248699291433E-2</v>
      </c>
      <c r="F8" s="197">
        <v>405528.34299999999</v>
      </c>
      <c r="G8" s="328">
        <v>2.7140461641285158E-2</v>
      </c>
      <c r="H8" s="197">
        <v>1448572.75</v>
      </c>
      <c r="I8" s="203">
        <v>3.0379092835648346E-2</v>
      </c>
      <c r="J8" s="111"/>
      <c r="O8" s="60"/>
    </row>
    <row r="9" spans="1:15" x14ac:dyDescent="0.2">
      <c r="A9" s="169" t="s">
        <v>331</v>
      </c>
      <c r="B9" s="284">
        <v>349050.91399999993</v>
      </c>
      <c r="C9" s="328">
        <v>3.3373735611670688E-2</v>
      </c>
      <c r="D9" s="284">
        <v>346604.83600000001</v>
      </c>
      <c r="E9" s="328">
        <v>3.4764644173952586E-2</v>
      </c>
      <c r="F9" s="197">
        <v>301236.48199999996</v>
      </c>
      <c r="G9" s="328">
        <v>3.3475903461355025E-2</v>
      </c>
      <c r="H9" s="197">
        <v>996892.23199999996</v>
      </c>
      <c r="I9" s="204">
        <v>3.3876217381979823E-2</v>
      </c>
      <c r="J9" s="101"/>
      <c r="O9" s="104"/>
    </row>
    <row r="10" spans="1:15" x14ac:dyDescent="0.2">
      <c r="A10" s="172" t="s">
        <v>40</v>
      </c>
      <c r="B10" s="286">
        <v>57941.989000000001</v>
      </c>
      <c r="C10" s="329">
        <v>6.6425340172219835E-2</v>
      </c>
      <c r="D10" s="286">
        <v>61321.661999999997</v>
      </c>
      <c r="E10" s="329">
        <v>7.0401741297854745E-2</v>
      </c>
      <c r="F10" s="198">
        <v>82165.819999999992</v>
      </c>
      <c r="G10" s="329">
        <v>8.8500913068481679E-2</v>
      </c>
      <c r="H10" s="198">
        <v>201429.47099999999</v>
      </c>
      <c r="I10" s="205">
        <v>7.5392899837064126E-2</v>
      </c>
      <c r="J10" s="101"/>
      <c r="O10" s="127"/>
    </row>
    <row r="11" spans="1:15" x14ac:dyDescent="0.2">
      <c r="A11" s="172" t="s">
        <v>39</v>
      </c>
      <c r="B11" s="286">
        <v>4676</v>
      </c>
      <c r="C11" s="329">
        <v>7.2357424383938301E-2</v>
      </c>
      <c r="D11" s="286">
        <v>3693</v>
      </c>
      <c r="E11" s="329">
        <v>6.1782400678391851E-2</v>
      </c>
      <c r="F11" s="198">
        <v>3443</v>
      </c>
      <c r="G11" s="329">
        <v>5.8884921401628043E-2</v>
      </c>
      <c r="H11" s="198">
        <v>11812</v>
      </c>
      <c r="I11" s="205">
        <v>6.4593068399274575E-2</v>
      </c>
      <c r="J11" s="101"/>
      <c r="O11" s="127"/>
    </row>
    <row r="12" spans="1:15" x14ac:dyDescent="0.2">
      <c r="A12" s="172" t="s">
        <v>38</v>
      </c>
      <c r="B12" s="286">
        <v>5729.54</v>
      </c>
      <c r="C12" s="329">
        <v>5.2105594519027713E-3</v>
      </c>
      <c r="D12" s="286">
        <v>555.98</v>
      </c>
      <c r="E12" s="329">
        <v>5.2946936158324639E-4</v>
      </c>
      <c r="F12" s="198">
        <v>427.12</v>
      </c>
      <c r="G12" s="329">
        <v>4.7168938260241868E-4</v>
      </c>
      <c r="H12" s="198">
        <v>6712.64</v>
      </c>
      <c r="I12" s="205">
        <v>2.1971318493077124E-3</v>
      </c>
      <c r="J12" s="101"/>
      <c r="O12" s="127"/>
    </row>
    <row r="13" spans="1:15" x14ac:dyDescent="0.2">
      <c r="A13" s="172" t="s">
        <v>60</v>
      </c>
      <c r="B13" s="286">
        <v>0</v>
      </c>
      <c r="C13" s="329">
        <v>0</v>
      </c>
      <c r="D13" s="286">
        <v>0</v>
      </c>
      <c r="E13" s="329">
        <v>0</v>
      </c>
      <c r="F13" s="198">
        <v>0</v>
      </c>
      <c r="G13" s="329">
        <v>0</v>
      </c>
      <c r="H13" s="198">
        <v>0</v>
      </c>
      <c r="I13" s="205">
        <v>0</v>
      </c>
      <c r="J13" s="101"/>
      <c r="O13" s="127"/>
    </row>
    <row r="14" spans="1:15" x14ac:dyDescent="0.2">
      <c r="A14" s="172" t="s">
        <v>61</v>
      </c>
      <c r="B14" s="286">
        <v>0</v>
      </c>
      <c r="C14" s="329">
        <v>0</v>
      </c>
      <c r="D14" s="286">
        <v>0</v>
      </c>
      <c r="E14" s="329">
        <v>0</v>
      </c>
      <c r="F14" s="198">
        <v>0</v>
      </c>
      <c r="G14" s="329">
        <v>0</v>
      </c>
      <c r="H14" s="198">
        <v>0</v>
      </c>
      <c r="I14" s="205">
        <v>0</v>
      </c>
      <c r="J14" s="101"/>
      <c r="O14" s="127"/>
    </row>
    <row r="15" spans="1:15" x14ac:dyDescent="0.2">
      <c r="A15" s="172" t="s">
        <v>62</v>
      </c>
      <c r="B15" s="286">
        <v>0</v>
      </c>
      <c r="C15" s="329">
        <v>0</v>
      </c>
      <c r="D15" s="286">
        <v>0</v>
      </c>
      <c r="E15" s="329">
        <v>0</v>
      </c>
      <c r="F15" s="198">
        <v>0</v>
      </c>
      <c r="G15" s="329">
        <v>0</v>
      </c>
      <c r="H15" s="198">
        <v>0</v>
      </c>
      <c r="I15" s="205">
        <v>0</v>
      </c>
      <c r="J15" s="101"/>
      <c r="O15" s="127"/>
    </row>
    <row r="16" spans="1:15" x14ac:dyDescent="0.2">
      <c r="A16" s="172" t="s">
        <v>37</v>
      </c>
      <c r="B16" s="286">
        <v>157480.78999999998</v>
      </c>
      <c r="C16" s="329">
        <v>3.2617254473204113E-2</v>
      </c>
      <c r="D16" s="286">
        <v>154814.04999999999</v>
      </c>
      <c r="E16" s="329">
        <v>3.359305151716329E-2</v>
      </c>
      <c r="F16" s="198">
        <v>104758.55</v>
      </c>
      <c r="G16" s="329">
        <v>2.6187628810666618E-2</v>
      </c>
      <c r="H16" s="198">
        <v>417053.38999999996</v>
      </c>
      <c r="I16" s="205">
        <v>3.103776820303393E-2</v>
      </c>
      <c r="J16" s="101"/>
      <c r="O16" s="127"/>
    </row>
    <row r="17" spans="1:15" x14ac:dyDescent="0.2">
      <c r="A17" s="172" t="s">
        <v>72</v>
      </c>
      <c r="B17" s="286">
        <v>0</v>
      </c>
      <c r="C17" s="329">
        <v>0</v>
      </c>
      <c r="D17" s="286">
        <v>0</v>
      </c>
      <c r="E17" s="329">
        <v>0</v>
      </c>
      <c r="F17" s="198">
        <v>0</v>
      </c>
      <c r="G17" s="329">
        <v>0</v>
      </c>
      <c r="H17" s="198">
        <v>0</v>
      </c>
      <c r="I17" s="205">
        <v>0</v>
      </c>
      <c r="J17" s="101"/>
      <c r="O17" s="127"/>
    </row>
    <row r="18" spans="1:15" x14ac:dyDescent="0.2">
      <c r="A18" s="172" t="s">
        <v>36</v>
      </c>
      <c r="B18" s="286">
        <v>0</v>
      </c>
      <c r="C18" s="329">
        <v>0</v>
      </c>
      <c r="D18" s="286">
        <v>0</v>
      </c>
      <c r="E18" s="329">
        <v>0</v>
      </c>
      <c r="F18" s="198">
        <v>0</v>
      </c>
      <c r="G18" s="329">
        <v>0</v>
      </c>
      <c r="H18" s="198">
        <v>0</v>
      </c>
      <c r="I18" s="205">
        <v>0</v>
      </c>
      <c r="J18" s="101"/>
      <c r="O18" s="127"/>
    </row>
    <row r="19" spans="1:15" x14ac:dyDescent="0.2">
      <c r="A19" s="172" t="s">
        <v>35</v>
      </c>
      <c r="B19" s="286">
        <v>0</v>
      </c>
      <c r="C19" s="329">
        <v>0</v>
      </c>
      <c r="D19" s="286">
        <v>0</v>
      </c>
      <c r="E19" s="329">
        <v>0</v>
      </c>
      <c r="F19" s="198">
        <v>0</v>
      </c>
      <c r="G19" s="329">
        <v>0</v>
      </c>
      <c r="H19" s="198">
        <v>0</v>
      </c>
      <c r="I19" s="205">
        <v>0</v>
      </c>
      <c r="J19" s="101"/>
      <c r="O19" s="127"/>
    </row>
    <row r="20" spans="1:15" x14ac:dyDescent="0.2">
      <c r="A20" s="172" t="s">
        <v>34</v>
      </c>
      <c r="B20" s="286">
        <v>0</v>
      </c>
      <c r="C20" s="329">
        <v>0</v>
      </c>
      <c r="D20" s="286">
        <v>0</v>
      </c>
      <c r="E20" s="329">
        <v>0</v>
      </c>
      <c r="F20" s="198">
        <v>0</v>
      </c>
      <c r="G20" s="329">
        <v>0</v>
      </c>
      <c r="H20" s="198">
        <v>0</v>
      </c>
      <c r="I20" s="205">
        <v>0</v>
      </c>
      <c r="J20" s="101"/>
      <c r="O20" s="127"/>
    </row>
    <row r="21" spans="1:15" x14ac:dyDescent="0.2">
      <c r="A21" s="172" t="s">
        <v>33</v>
      </c>
      <c r="B21" s="286">
        <v>0</v>
      </c>
      <c r="C21" s="329">
        <v>0</v>
      </c>
      <c r="D21" s="286">
        <v>0</v>
      </c>
      <c r="E21" s="329">
        <v>0</v>
      </c>
      <c r="F21" s="198">
        <v>0</v>
      </c>
      <c r="G21" s="329">
        <v>0</v>
      </c>
      <c r="H21" s="198">
        <v>0</v>
      </c>
      <c r="I21" s="205">
        <v>0</v>
      </c>
      <c r="J21" s="101"/>
      <c r="O21" s="127"/>
    </row>
    <row r="22" spans="1:15" x14ac:dyDescent="0.2">
      <c r="A22" s="172" t="s">
        <v>32</v>
      </c>
      <c r="B22" s="286">
        <v>0</v>
      </c>
      <c r="C22" s="329">
        <v>0</v>
      </c>
      <c r="D22" s="286">
        <v>0</v>
      </c>
      <c r="E22" s="329">
        <v>0</v>
      </c>
      <c r="F22" s="198">
        <v>0</v>
      </c>
      <c r="G22" s="329">
        <v>0</v>
      </c>
      <c r="H22" s="198">
        <v>0</v>
      </c>
      <c r="I22" s="205">
        <v>0</v>
      </c>
      <c r="J22" s="101"/>
      <c r="O22" s="127"/>
    </row>
    <row r="23" spans="1:15" x14ac:dyDescent="0.2">
      <c r="A23" s="172" t="s">
        <v>3</v>
      </c>
      <c r="B23" s="286">
        <v>0</v>
      </c>
      <c r="C23" s="329">
        <v>0</v>
      </c>
      <c r="D23" s="286">
        <v>0</v>
      </c>
      <c r="E23" s="329">
        <v>0</v>
      </c>
      <c r="F23" s="198">
        <v>0</v>
      </c>
      <c r="G23" s="329">
        <v>0</v>
      </c>
      <c r="H23" s="198">
        <v>0</v>
      </c>
      <c r="I23" s="205">
        <v>0</v>
      </c>
      <c r="J23" s="101"/>
      <c r="O23" s="127"/>
    </row>
    <row r="24" spans="1:15" x14ac:dyDescent="0.2">
      <c r="A24" s="172" t="s">
        <v>31</v>
      </c>
      <c r="B24" s="286">
        <v>295</v>
      </c>
      <c r="C24" s="329">
        <v>3.2476832293887531E-3</v>
      </c>
      <c r="D24" s="286">
        <v>310</v>
      </c>
      <c r="E24" s="329">
        <v>3.9215042860081088E-3</v>
      </c>
      <c r="F24" s="198">
        <v>238</v>
      </c>
      <c r="G24" s="329">
        <v>5.0494670616368286E-3</v>
      </c>
      <c r="H24" s="198">
        <v>843</v>
      </c>
      <c r="I24" s="205">
        <v>3.8844531219451102E-3</v>
      </c>
      <c r="J24" s="101"/>
      <c r="O24" s="127"/>
    </row>
    <row r="25" spans="1:15" x14ac:dyDescent="0.2">
      <c r="A25" s="172" t="s">
        <v>30</v>
      </c>
      <c r="B25" s="286">
        <v>122927.59499999999</v>
      </c>
      <c r="C25" s="329">
        <v>4.4321403337271532E-2</v>
      </c>
      <c r="D25" s="286">
        <v>125910.144</v>
      </c>
      <c r="E25" s="329">
        <v>4.8208286849299509E-2</v>
      </c>
      <c r="F25" s="198">
        <v>110203.992</v>
      </c>
      <c r="G25" s="329">
        <v>4.6613616138050894E-2</v>
      </c>
      <c r="H25" s="198">
        <v>359041.73100000003</v>
      </c>
      <c r="I25" s="205">
        <v>4.6330681778732258E-2</v>
      </c>
      <c r="J25" s="101"/>
      <c r="O25" s="98"/>
    </row>
    <row r="26" spans="1:15" ht="13.5" customHeight="1" x14ac:dyDescent="0.2">
      <c r="A26" s="170" t="s">
        <v>334</v>
      </c>
      <c r="B26" s="284">
        <v>151733.20000000001</v>
      </c>
      <c r="C26" s="328"/>
      <c r="D26" s="284">
        <v>147190.6</v>
      </c>
      <c r="E26" s="328"/>
      <c r="F26" s="197">
        <v>126595.2</v>
      </c>
      <c r="G26" s="328"/>
      <c r="H26" s="197">
        <v>425519.00000000006</v>
      </c>
      <c r="I26" s="204"/>
      <c r="J26" s="10"/>
      <c r="O26" s="78"/>
    </row>
    <row r="27" spans="1:15" ht="13.5" customHeight="1" x14ac:dyDescent="0.2">
      <c r="A27" s="170" t="s">
        <v>333</v>
      </c>
      <c r="B27" s="284">
        <v>428502.96500000008</v>
      </c>
      <c r="C27" s="328">
        <v>4.4183148505364332E-2</v>
      </c>
      <c r="D27" s="284">
        <v>418593.31799999997</v>
      </c>
      <c r="E27" s="328">
        <v>4.5810225374177081E-2</v>
      </c>
      <c r="F27" s="197">
        <v>329644.12599999999</v>
      </c>
      <c r="G27" s="328">
        <v>3.9787688997320984E-2</v>
      </c>
      <c r="H27" s="197">
        <v>1176740.409</v>
      </c>
      <c r="I27" s="204">
        <v>4.3388588753437089E-2</v>
      </c>
      <c r="J27" s="10"/>
      <c r="O27" s="78"/>
    </row>
    <row r="28" spans="1:15" ht="12.75" customHeight="1" x14ac:dyDescent="0.2">
      <c r="A28" s="172" t="s">
        <v>26</v>
      </c>
      <c r="B28" s="286">
        <v>72274.418999999994</v>
      </c>
      <c r="C28" s="329">
        <v>3.2534673710544297E-2</v>
      </c>
      <c r="D28" s="286">
        <v>64356.171999999991</v>
      </c>
      <c r="E28" s="329">
        <v>3.0662750983416743E-2</v>
      </c>
      <c r="F28" s="198">
        <v>61922.953999999998</v>
      </c>
      <c r="G28" s="329">
        <v>3.05562060817096E-2</v>
      </c>
      <c r="H28" s="198">
        <v>198553.54499999998</v>
      </c>
      <c r="I28" s="205">
        <v>3.128392506207904E-2</v>
      </c>
      <c r="J28" s="101"/>
      <c r="O28" s="78"/>
    </row>
    <row r="29" spans="1:15" ht="12.75" customHeight="1" x14ac:dyDescent="0.2">
      <c r="A29" s="172" t="s">
        <v>0</v>
      </c>
      <c r="B29" s="286">
        <v>778.8900000000001</v>
      </c>
      <c r="C29" s="329">
        <v>3.6465712728415817E-3</v>
      </c>
      <c r="D29" s="286">
        <v>880.16000000000008</v>
      </c>
      <c r="E29" s="329">
        <v>4.7724868087501609E-3</v>
      </c>
      <c r="F29" s="198">
        <v>697.61</v>
      </c>
      <c r="G29" s="329">
        <v>3.0949884341771568E-3</v>
      </c>
      <c r="H29" s="198">
        <v>2356.6600000000003</v>
      </c>
      <c r="I29" s="205">
        <v>3.7802196047957543E-3</v>
      </c>
      <c r="J29" s="101"/>
      <c r="O29" s="78"/>
    </row>
    <row r="30" spans="1:15" ht="12.75" customHeight="1" x14ac:dyDescent="0.2">
      <c r="A30" s="172" t="s">
        <v>1</v>
      </c>
      <c r="B30" s="286">
        <v>2255.8000000000002</v>
      </c>
      <c r="C30" s="329">
        <v>2.7206343653870087E-2</v>
      </c>
      <c r="D30" s="286">
        <v>2328.4</v>
      </c>
      <c r="E30" s="329">
        <v>2.9124043483933056E-2</v>
      </c>
      <c r="F30" s="198">
        <v>1873.8</v>
      </c>
      <c r="G30" s="329">
        <v>2.4191357276769434E-2</v>
      </c>
      <c r="H30" s="198">
        <v>6458.0000000000009</v>
      </c>
      <c r="I30" s="205">
        <v>2.6872549063218072E-2</v>
      </c>
      <c r="J30" s="101"/>
      <c r="O30" s="78"/>
    </row>
    <row r="31" spans="1:15" ht="12.75" customHeight="1" x14ac:dyDescent="0.2">
      <c r="A31" s="172" t="s">
        <v>2</v>
      </c>
      <c r="B31" s="286">
        <v>1325</v>
      </c>
      <c r="C31" s="329">
        <v>4.0948041416548821E-2</v>
      </c>
      <c r="D31" s="286">
        <v>1244</v>
      </c>
      <c r="E31" s="329">
        <v>3.9189925341302043E-2</v>
      </c>
      <c r="F31" s="198">
        <v>1059</v>
      </c>
      <c r="G31" s="329">
        <v>2.9326023187441302E-2</v>
      </c>
      <c r="H31" s="198">
        <v>3628</v>
      </c>
      <c r="I31" s="205">
        <v>3.6203175413645226E-2</v>
      </c>
      <c r="J31" s="101"/>
    </row>
    <row r="32" spans="1:15" x14ac:dyDescent="0.2">
      <c r="A32" s="172" t="s">
        <v>6</v>
      </c>
      <c r="B32" s="286">
        <v>156</v>
      </c>
      <c r="C32" s="329">
        <v>4.0230353848398261E-3</v>
      </c>
      <c r="D32" s="286">
        <v>141</v>
      </c>
      <c r="E32" s="329">
        <v>3.3684603224161222E-3</v>
      </c>
      <c r="F32" s="198">
        <v>121</v>
      </c>
      <c r="G32" s="329">
        <v>2.8763822888923794E-3</v>
      </c>
      <c r="H32" s="198">
        <v>418</v>
      </c>
      <c r="I32" s="205">
        <v>3.406618859959677E-3</v>
      </c>
      <c r="J32" s="101"/>
    </row>
    <row r="33" spans="1:10" x14ac:dyDescent="0.2">
      <c r="A33" s="172" t="s">
        <v>25</v>
      </c>
      <c r="B33" s="286">
        <v>212648.39000000004</v>
      </c>
      <c r="C33" s="329">
        <v>4.7369472292745698E-2</v>
      </c>
      <c r="D33" s="286">
        <v>204484.6</v>
      </c>
      <c r="E33" s="329">
        <v>4.9324138686756662E-2</v>
      </c>
      <c r="F33" s="198">
        <v>149216.16</v>
      </c>
      <c r="G33" s="329">
        <v>4.0815941816652844E-2</v>
      </c>
      <c r="H33" s="198">
        <v>566349.15</v>
      </c>
      <c r="I33" s="205">
        <v>4.6079466980005715E-2</v>
      </c>
      <c r="J33" s="101"/>
    </row>
    <row r="34" spans="1:10" x14ac:dyDescent="0.2">
      <c r="A34" s="172" t="s">
        <v>5</v>
      </c>
      <c r="B34" s="286">
        <v>133485.84099999999</v>
      </c>
      <c r="C34" s="329">
        <v>5.6417977210911345E-2</v>
      </c>
      <c r="D34" s="286">
        <v>139526.58399999997</v>
      </c>
      <c r="E34" s="329">
        <v>6.0560235889321842E-2</v>
      </c>
      <c r="F34" s="198">
        <v>109481.29199999999</v>
      </c>
      <c r="G34" s="329">
        <v>5.4246013517149277E-2</v>
      </c>
      <c r="H34" s="198">
        <v>382493.71699999995</v>
      </c>
      <c r="I34" s="205">
        <v>5.7189478194584836E-2</v>
      </c>
      <c r="J34" s="101"/>
    </row>
    <row r="35" spans="1:10" x14ac:dyDescent="0.2">
      <c r="A35" s="172" t="s">
        <v>3</v>
      </c>
      <c r="B35" s="286">
        <v>5578.625</v>
      </c>
      <c r="C35" s="329">
        <v>2.1956878656298268E-2</v>
      </c>
      <c r="D35" s="286">
        <v>5632.4019999999991</v>
      </c>
      <c r="E35" s="329">
        <v>2.2432825433114787E-2</v>
      </c>
      <c r="F35" s="198">
        <v>5272.31</v>
      </c>
      <c r="G35" s="329">
        <v>2.5914535152720339E-2</v>
      </c>
      <c r="H35" s="198">
        <v>16483.337</v>
      </c>
      <c r="I35" s="205">
        <v>2.3261824262301597E-2</v>
      </c>
      <c r="J35" s="101"/>
    </row>
    <row r="36" spans="1:10" ht="12" customHeight="1" x14ac:dyDescent="0.2">
      <c r="A36" s="192" t="s">
        <v>185</v>
      </c>
      <c r="B36" s="71"/>
      <c r="C36" s="8"/>
      <c r="E36" s="103"/>
      <c r="F36" s="103"/>
      <c r="G36" s="103"/>
      <c r="I36" s="3"/>
    </row>
    <row r="37" spans="1:10" x14ac:dyDescent="0.2">
      <c r="A37" s="192"/>
      <c r="B37" s="71" t="s">
        <v>207</v>
      </c>
    </row>
    <row r="38" spans="1:10" x14ac:dyDescent="0.2">
      <c r="A38" s="103" t="s">
        <v>164</v>
      </c>
      <c r="B38" s="104">
        <f>+I7</f>
        <v>2.5477411141519132E-2</v>
      </c>
      <c r="C38" s="93" t="str">
        <f>+B5</f>
        <v>Leden</v>
      </c>
      <c r="D38" s="103" t="str">
        <f>+D5</f>
        <v>Únor</v>
      </c>
      <c r="E38" s="103" t="str">
        <f>+F5</f>
        <v>Březen</v>
      </c>
    </row>
    <row r="39" spans="1:10" x14ac:dyDescent="0.2">
      <c r="A39" s="103" t="s">
        <v>59</v>
      </c>
      <c r="B39" s="104">
        <f t="shared" ref="B39:B40" si="0">+I8</f>
        <v>3.0379092835648346E-2</v>
      </c>
      <c r="C39" s="93"/>
      <c r="D39" s="103"/>
      <c r="E39" s="103"/>
    </row>
    <row r="40" spans="1:10" x14ac:dyDescent="0.2">
      <c r="A40" s="103" t="s">
        <v>116</v>
      </c>
      <c r="B40" s="104">
        <f t="shared" si="0"/>
        <v>3.3876217381979823E-2</v>
      </c>
      <c r="C40" s="93"/>
      <c r="D40" s="103"/>
      <c r="E40" s="103"/>
      <c r="H40" s="116"/>
    </row>
    <row r="41" spans="1:10" x14ac:dyDescent="0.2">
      <c r="B41" s="120"/>
      <c r="C41" s="120"/>
      <c r="H41" s="116"/>
    </row>
    <row r="42" spans="1:10" x14ac:dyDescent="0.2">
      <c r="B42" s="78"/>
      <c r="C42" s="78"/>
      <c r="H42" s="116"/>
    </row>
  </sheetData>
  <mergeCells count="5">
    <mergeCell ref="B5:C5"/>
    <mergeCell ref="D5:E5"/>
    <mergeCell ref="F5:G5"/>
    <mergeCell ref="H5:I5"/>
    <mergeCell ref="A5:A6"/>
  </mergeCells>
  <conditionalFormatting sqref="C10:C25 C28:C35 E10:E25 E28:E35 G10:G25 G28:G35 I10:I25 I28:I35">
    <cfRule type="dataBar" priority="1">
      <dataBar>
        <cfvo type="num" val="0"/>
        <cfvo type="num" val="1"/>
        <color theme="9"/>
      </dataBar>
      <extLst>
        <ext xmlns:x14="http://schemas.microsoft.com/office/spreadsheetml/2009/9/main" uri="{B025F937-C7B1-47D3-B67F-A62EFF666E3E}">
          <x14:id>{22CC47AD-DA4E-4964-99B9-A52F197068DC}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22CC47AD-DA4E-4964-99B9-A52F197068DC}">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6"/>
  <dimension ref="A1:O41"/>
  <sheetViews>
    <sheetView showGridLines="0" view="pageBreakPreview" zoomScaleNormal="70" zoomScaleSheetLayoutView="100" workbookViewId="0">
      <selection activeCell="K34" sqref="K34"/>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38" t="s">
        <v>273</v>
      </c>
      <c r="I1" s="241" t="str">
        <f>'3'!N1</f>
        <v>I. čtvrtletí 2023</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8">
        <v>2023</v>
      </c>
      <c r="B5" s="374" t="s">
        <v>8</v>
      </c>
      <c r="C5" s="376"/>
      <c r="D5" s="374" t="s">
        <v>9</v>
      </c>
      <c r="E5" s="376"/>
      <c r="F5" s="374" t="s">
        <v>10</v>
      </c>
      <c r="G5" s="376"/>
      <c r="H5" s="374" t="s">
        <v>7</v>
      </c>
      <c r="I5" s="375"/>
    </row>
    <row r="6" spans="1:15" x14ac:dyDescent="0.2">
      <c r="A6" s="389"/>
      <c r="B6" s="278" t="s">
        <v>288</v>
      </c>
      <c r="C6" s="279" t="s">
        <v>289</v>
      </c>
      <c r="D6" s="278" t="s">
        <v>288</v>
      </c>
      <c r="E6" s="279" t="s">
        <v>289</v>
      </c>
      <c r="F6" s="278" t="s">
        <v>288</v>
      </c>
      <c r="G6" s="279" t="s">
        <v>289</v>
      </c>
      <c r="H6" s="278" t="s">
        <v>288</v>
      </c>
      <c r="I6" s="297" t="s">
        <v>289</v>
      </c>
      <c r="J6" s="109"/>
      <c r="O6" s="109"/>
    </row>
    <row r="7" spans="1:15" ht="13.5" x14ac:dyDescent="0.2">
      <c r="A7" s="169" t="s">
        <v>196</v>
      </c>
      <c r="B7" s="284">
        <v>443.68799999999993</v>
      </c>
      <c r="C7" s="328">
        <v>1.176866757242147E-2</v>
      </c>
      <c r="D7" s="284">
        <v>443.68799999999993</v>
      </c>
      <c r="E7" s="328">
        <v>1.1773111595359865E-2</v>
      </c>
      <c r="F7" s="197">
        <v>443.92599999999993</v>
      </c>
      <c r="G7" s="328">
        <v>1.1779896958872242E-2</v>
      </c>
      <c r="H7" s="197">
        <v>443.92599999999993</v>
      </c>
      <c r="I7" s="203">
        <v>1.1779896958872242E-2</v>
      </c>
      <c r="J7" s="111"/>
      <c r="O7" s="60"/>
    </row>
    <row r="8" spans="1:15" x14ac:dyDescent="0.2">
      <c r="A8" s="169" t="s">
        <v>330</v>
      </c>
      <c r="B8" s="284">
        <v>293718.30249299202</v>
      </c>
      <c r="C8" s="328">
        <v>1.7139459677842063E-2</v>
      </c>
      <c r="D8" s="284">
        <v>280089.61430348799</v>
      </c>
      <c r="E8" s="328">
        <v>1.7949385638311784E-2</v>
      </c>
      <c r="F8" s="197">
        <v>259516.39592243196</v>
      </c>
      <c r="G8" s="328">
        <v>1.7368440234564162E-2</v>
      </c>
      <c r="H8" s="197">
        <v>833324.31271891203</v>
      </c>
      <c r="I8" s="203">
        <v>1.7476261829646237E-2</v>
      </c>
      <c r="J8" s="111"/>
      <c r="O8" s="60"/>
    </row>
    <row r="9" spans="1:15" x14ac:dyDescent="0.2">
      <c r="A9" s="169" t="s">
        <v>331</v>
      </c>
      <c r="B9" s="284">
        <v>255940.064369684</v>
      </c>
      <c r="C9" s="328">
        <v>2.4471146466351363E-2</v>
      </c>
      <c r="D9" s="284">
        <v>244468.59661546722</v>
      </c>
      <c r="E9" s="328">
        <v>2.4520326580331576E-2</v>
      </c>
      <c r="F9" s="197">
        <v>225373.24740020029</v>
      </c>
      <c r="G9" s="328">
        <v>2.5045349828315907E-2</v>
      </c>
      <c r="H9" s="197">
        <v>725781.90838535153</v>
      </c>
      <c r="I9" s="204">
        <v>2.4663393806413299E-2</v>
      </c>
      <c r="J9" s="101"/>
      <c r="O9" s="104"/>
    </row>
    <row r="10" spans="1:15" x14ac:dyDescent="0.2">
      <c r="A10" s="172" t="s">
        <v>40</v>
      </c>
      <c r="B10" s="286">
        <v>0</v>
      </c>
      <c r="C10" s="329">
        <v>0</v>
      </c>
      <c r="D10" s="286">
        <v>0</v>
      </c>
      <c r="E10" s="329">
        <v>0</v>
      </c>
      <c r="F10" s="198">
        <v>699.22900000000004</v>
      </c>
      <c r="G10" s="329">
        <v>7.5314047792575281E-4</v>
      </c>
      <c r="H10" s="198">
        <v>699.22900000000004</v>
      </c>
      <c r="I10" s="205">
        <v>2.6171394731096975E-4</v>
      </c>
      <c r="J10" s="101"/>
      <c r="O10" s="127"/>
    </row>
    <row r="11" spans="1:15" x14ac:dyDescent="0.2">
      <c r="A11" s="172" t="s">
        <v>39</v>
      </c>
      <c r="B11" s="286">
        <v>974.54</v>
      </c>
      <c r="C11" s="329">
        <v>1.508024045319145E-2</v>
      </c>
      <c r="D11" s="286">
        <v>917.75</v>
      </c>
      <c r="E11" s="329">
        <v>1.5353587387650722E-2</v>
      </c>
      <c r="F11" s="198">
        <v>1106.2</v>
      </c>
      <c r="G11" s="329">
        <v>1.8919111256021186E-2</v>
      </c>
      <c r="H11" s="198">
        <v>2998.49</v>
      </c>
      <c r="I11" s="205">
        <v>1.6397025877458584E-2</v>
      </c>
      <c r="J11" s="101"/>
      <c r="O11" s="127"/>
    </row>
    <row r="12" spans="1:15" x14ac:dyDescent="0.2">
      <c r="A12" s="172" t="s">
        <v>38</v>
      </c>
      <c r="B12" s="286">
        <v>0</v>
      </c>
      <c r="C12" s="329">
        <v>0</v>
      </c>
      <c r="D12" s="286">
        <v>0</v>
      </c>
      <c r="E12" s="329">
        <v>0</v>
      </c>
      <c r="F12" s="198">
        <v>0</v>
      </c>
      <c r="G12" s="329">
        <v>0</v>
      </c>
      <c r="H12" s="198">
        <v>0</v>
      </c>
      <c r="I12" s="205">
        <v>0</v>
      </c>
      <c r="J12" s="101"/>
      <c r="O12" s="127"/>
    </row>
    <row r="13" spans="1:15" x14ac:dyDescent="0.2">
      <c r="A13" s="172" t="s">
        <v>60</v>
      </c>
      <c r="B13" s="286">
        <v>0</v>
      </c>
      <c r="C13" s="329">
        <v>0</v>
      </c>
      <c r="D13" s="286">
        <v>0</v>
      </c>
      <c r="E13" s="329">
        <v>0</v>
      </c>
      <c r="F13" s="198">
        <v>0</v>
      </c>
      <c r="G13" s="329">
        <v>0</v>
      </c>
      <c r="H13" s="198">
        <v>0</v>
      </c>
      <c r="I13" s="205">
        <v>0</v>
      </c>
      <c r="J13" s="101"/>
      <c r="O13" s="127"/>
    </row>
    <row r="14" spans="1:15" x14ac:dyDescent="0.2">
      <c r="A14" s="172" t="s">
        <v>61</v>
      </c>
      <c r="B14" s="286">
        <v>0</v>
      </c>
      <c r="C14" s="329">
        <v>0</v>
      </c>
      <c r="D14" s="286">
        <v>0</v>
      </c>
      <c r="E14" s="329">
        <v>0</v>
      </c>
      <c r="F14" s="198">
        <v>0</v>
      </c>
      <c r="G14" s="329">
        <v>0</v>
      </c>
      <c r="H14" s="198">
        <v>0</v>
      </c>
      <c r="I14" s="205">
        <v>0</v>
      </c>
      <c r="J14" s="101"/>
      <c r="O14" s="127"/>
    </row>
    <row r="15" spans="1:15" x14ac:dyDescent="0.2">
      <c r="A15" s="172" t="s">
        <v>62</v>
      </c>
      <c r="B15" s="286">
        <v>0</v>
      </c>
      <c r="C15" s="329">
        <v>0</v>
      </c>
      <c r="D15" s="286">
        <v>0</v>
      </c>
      <c r="E15" s="329">
        <v>0</v>
      </c>
      <c r="F15" s="198">
        <v>0</v>
      </c>
      <c r="G15" s="329">
        <v>0</v>
      </c>
      <c r="H15" s="198">
        <v>0</v>
      </c>
      <c r="I15" s="205">
        <v>0</v>
      </c>
      <c r="J15" s="101"/>
      <c r="O15" s="127"/>
    </row>
    <row r="16" spans="1:15" x14ac:dyDescent="0.2">
      <c r="A16" s="172" t="s">
        <v>37</v>
      </c>
      <c r="B16" s="286">
        <v>10845.272999999999</v>
      </c>
      <c r="C16" s="329">
        <v>2.246261460031854E-3</v>
      </c>
      <c r="D16" s="286">
        <v>10543.071</v>
      </c>
      <c r="E16" s="329">
        <v>2.2877376262174548E-3</v>
      </c>
      <c r="F16" s="198">
        <v>8646.9549999999999</v>
      </c>
      <c r="G16" s="329">
        <v>2.1615729492488944E-3</v>
      </c>
      <c r="H16" s="198">
        <v>30035.298999999999</v>
      </c>
      <c r="I16" s="205">
        <v>2.2352741174716671E-3</v>
      </c>
      <c r="J16" s="101"/>
      <c r="O16" s="127"/>
    </row>
    <row r="17" spans="1:15" x14ac:dyDescent="0.2">
      <c r="A17" s="172" t="s">
        <v>72</v>
      </c>
      <c r="B17" s="286">
        <v>0</v>
      </c>
      <c r="C17" s="329">
        <v>0</v>
      </c>
      <c r="D17" s="286">
        <v>0</v>
      </c>
      <c r="E17" s="329">
        <v>0</v>
      </c>
      <c r="F17" s="198">
        <v>0</v>
      </c>
      <c r="G17" s="329">
        <v>0</v>
      </c>
      <c r="H17" s="198">
        <v>0</v>
      </c>
      <c r="I17" s="205">
        <v>0</v>
      </c>
      <c r="J17" s="101"/>
      <c r="O17" s="127"/>
    </row>
    <row r="18" spans="1:15" x14ac:dyDescent="0.2">
      <c r="A18" s="172" t="s">
        <v>36</v>
      </c>
      <c r="B18" s="286">
        <v>0</v>
      </c>
      <c r="C18" s="329">
        <v>0</v>
      </c>
      <c r="D18" s="286">
        <v>0</v>
      </c>
      <c r="E18" s="329">
        <v>0</v>
      </c>
      <c r="F18" s="198">
        <v>0</v>
      </c>
      <c r="G18" s="329">
        <v>0</v>
      </c>
      <c r="H18" s="198">
        <v>0</v>
      </c>
      <c r="I18" s="205">
        <v>0</v>
      </c>
      <c r="J18" s="101"/>
      <c r="O18" s="127"/>
    </row>
    <row r="19" spans="1:15" x14ac:dyDescent="0.2">
      <c r="A19" s="172" t="s">
        <v>35</v>
      </c>
      <c r="B19" s="286">
        <v>373.1</v>
      </c>
      <c r="C19" s="329">
        <v>4.690780977189629E-3</v>
      </c>
      <c r="D19" s="286">
        <v>320</v>
      </c>
      <c r="E19" s="329">
        <v>4.5372577058303562E-3</v>
      </c>
      <c r="F19" s="198">
        <v>374</v>
      </c>
      <c r="G19" s="329">
        <v>5.1694589416207328E-3</v>
      </c>
      <c r="H19" s="198">
        <v>1067.0999999999999</v>
      </c>
      <c r="I19" s="205">
        <v>4.7978057585385979E-3</v>
      </c>
      <c r="J19" s="101"/>
      <c r="O19" s="127"/>
    </row>
    <row r="20" spans="1:15" x14ac:dyDescent="0.2">
      <c r="A20" s="172" t="s">
        <v>34</v>
      </c>
      <c r="B20" s="286">
        <v>0</v>
      </c>
      <c r="C20" s="329">
        <v>0</v>
      </c>
      <c r="D20" s="286">
        <v>0</v>
      </c>
      <c r="E20" s="329">
        <v>0</v>
      </c>
      <c r="F20" s="198">
        <v>0</v>
      </c>
      <c r="G20" s="329">
        <v>0</v>
      </c>
      <c r="H20" s="198">
        <v>0</v>
      </c>
      <c r="I20" s="205">
        <v>0</v>
      </c>
      <c r="J20" s="101"/>
      <c r="O20" s="127"/>
    </row>
    <row r="21" spans="1:15" x14ac:dyDescent="0.2">
      <c r="A21" s="172" t="s">
        <v>33</v>
      </c>
      <c r="B21" s="286">
        <v>62928</v>
      </c>
      <c r="C21" s="329">
        <v>0.21155847702023495</v>
      </c>
      <c r="D21" s="286">
        <v>57657</v>
      </c>
      <c r="E21" s="329">
        <v>0.20272257346346453</v>
      </c>
      <c r="F21" s="198">
        <v>62566</v>
      </c>
      <c r="G21" s="329">
        <v>0.22069683238106583</v>
      </c>
      <c r="H21" s="198">
        <v>183151</v>
      </c>
      <c r="I21" s="205">
        <v>0.21164816360797875</v>
      </c>
      <c r="J21" s="101"/>
      <c r="O21" s="127"/>
    </row>
    <row r="22" spans="1:15" x14ac:dyDescent="0.2">
      <c r="A22" s="172" t="s">
        <v>32</v>
      </c>
      <c r="B22" s="286">
        <v>0</v>
      </c>
      <c r="C22" s="329">
        <v>0</v>
      </c>
      <c r="D22" s="286">
        <v>0</v>
      </c>
      <c r="E22" s="329">
        <v>0</v>
      </c>
      <c r="F22" s="198">
        <v>0</v>
      </c>
      <c r="G22" s="329">
        <v>0</v>
      </c>
      <c r="H22" s="198">
        <v>0</v>
      </c>
      <c r="I22" s="205">
        <v>0</v>
      </c>
      <c r="J22" s="101"/>
      <c r="O22" s="127"/>
    </row>
    <row r="23" spans="1:15" x14ac:dyDescent="0.2">
      <c r="A23" s="172" t="s">
        <v>3</v>
      </c>
      <c r="B23" s="286">
        <v>0</v>
      </c>
      <c r="C23" s="329">
        <v>0</v>
      </c>
      <c r="D23" s="286">
        <v>0</v>
      </c>
      <c r="E23" s="329">
        <v>0</v>
      </c>
      <c r="F23" s="198">
        <v>0</v>
      </c>
      <c r="G23" s="329">
        <v>0</v>
      </c>
      <c r="H23" s="198">
        <v>0</v>
      </c>
      <c r="I23" s="205">
        <v>0</v>
      </c>
      <c r="J23" s="101"/>
      <c r="O23" s="127"/>
    </row>
    <row r="24" spans="1:15" x14ac:dyDescent="0.2">
      <c r="A24" s="172" t="s">
        <v>31</v>
      </c>
      <c r="B24" s="286">
        <v>38425.875</v>
      </c>
      <c r="C24" s="329">
        <v>0.42303413495623243</v>
      </c>
      <c r="D24" s="286">
        <v>34485.226999999999</v>
      </c>
      <c r="E24" s="329">
        <v>0.43623859833697592</v>
      </c>
      <c r="F24" s="198">
        <v>19446.338000000003</v>
      </c>
      <c r="G24" s="329">
        <v>0.41257833277502781</v>
      </c>
      <c r="H24" s="198">
        <v>92357.440000000002</v>
      </c>
      <c r="I24" s="205">
        <v>0.42557312709710343</v>
      </c>
      <c r="J24" s="101"/>
      <c r="O24" s="127"/>
    </row>
    <row r="25" spans="1:15" x14ac:dyDescent="0.2">
      <c r="A25" s="172" t="s">
        <v>30</v>
      </c>
      <c r="B25" s="286">
        <v>142393.276369684</v>
      </c>
      <c r="C25" s="329">
        <v>5.1339732421319569E-2</v>
      </c>
      <c r="D25" s="286">
        <v>140545.54861546721</v>
      </c>
      <c r="E25" s="329">
        <v>5.3811868589766783E-2</v>
      </c>
      <c r="F25" s="198">
        <v>132534.52540020028</v>
      </c>
      <c r="G25" s="329">
        <v>5.6058890244590161E-2</v>
      </c>
      <c r="H25" s="198">
        <v>415473.35038535146</v>
      </c>
      <c r="I25" s="205">
        <v>5.3612608012541703E-2</v>
      </c>
      <c r="J25" s="101"/>
      <c r="O25" s="98"/>
    </row>
    <row r="26" spans="1:15" ht="13.5" customHeight="1" x14ac:dyDescent="0.2">
      <c r="A26" s="170" t="s">
        <v>333</v>
      </c>
      <c r="B26" s="284">
        <v>246047.79200000002</v>
      </c>
      <c r="C26" s="328">
        <v>2.5370107143489643E-2</v>
      </c>
      <c r="D26" s="284">
        <v>231950.12899999996</v>
      </c>
      <c r="E26" s="328">
        <v>2.5384274493028207E-2</v>
      </c>
      <c r="F26" s="197">
        <v>211536.45600000003</v>
      </c>
      <c r="G26" s="328">
        <v>2.5532221141181435E-2</v>
      </c>
      <c r="H26" s="197">
        <v>689534.37699999998</v>
      </c>
      <c r="I26" s="204">
        <v>2.5424403960457902E-2</v>
      </c>
      <c r="J26" s="10"/>
      <c r="O26" s="78"/>
    </row>
    <row r="27" spans="1:15" ht="12.75" customHeight="1" x14ac:dyDescent="0.2">
      <c r="A27" s="172" t="s">
        <v>26</v>
      </c>
      <c r="B27" s="286">
        <v>24302.188999999998</v>
      </c>
      <c r="C27" s="329">
        <v>1.0939746047173049E-2</v>
      </c>
      <c r="D27" s="286">
        <v>24829.737000000001</v>
      </c>
      <c r="E27" s="329">
        <v>1.1830225741436723E-2</v>
      </c>
      <c r="F27" s="198">
        <v>21929.99</v>
      </c>
      <c r="G27" s="329">
        <v>1.0821468462402985E-2</v>
      </c>
      <c r="H27" s="198">
        <v>71061.915999999997</v>
      </c>
      <c r="I27" s="205">
        <v>1.1196454109705043E-2</v>
      </c>
      <c r="J27" s="101"/>
      <c r="O27" s="78"/>
    </row>
    <row r="28" spans="1:15" ht="12.75" customHeight="1" x14ac:dyDescent="0.2">
      <c r="A28" s="172" t="s">
        <v>0</v>
      </c>
      <c r="B28" s="286">
        <v>439</v>
      </c>
      <c r="C28" s="329">
        <v>2.055289949514635E-3</v>
      </c>
      <c r="D28" s="286">
        <v>420</v>
      </c>
      <c r="E28" s="329">
        <v>2.2773637289527668E-3</v>
      </c>
      <c r="F28" s="198">
        <v>366</v>
      </c>
      <c r="G28" s="329">
        <v>1.6237808616688971E-3</v>
      </c>
      <c r="H28" s="198">
        <v>1225</v>
      </c>
      <c r="I28" s="205">
        <v>1.9649711947734498E-3</v>
      </c>
      <c r="J28" s="101"/>
      <c r="O28" s="78"/>
    </row>
    <row r="29" spans="1:15" ht="12.75" customHeight="1" x14ac:dyDescent="0.2">
      <c r="A29" s="172" t="s">
        <v>1</v>
      </c>
      <c r="B29" s="286">
        <v>1075</v>
      </c>
      <c r="C29" s="329">
        <v>1.2965165097929934E-2</v>
      </c>
      <c r="D29" s="286">
        <v>1041</v>
      </c>
      <c r="E29" s="329">
        <v>1.3021014115604841E-2</v>
      </c>
      <c r="F29" s="198">
        <v>824</v>
      </c>
      <c r="G29" s="329">
        <v>1.0638103530824002E-2</v>
      </c>
      <c r="H29" s="198">
        <v>2940</v>
      </c>
      <c r="I29" s="205">
        <v>1.223370923596487E-2</v>
      </c>
      <c r="J29" s="101"/>
      <c r="O29" s="78"/>
    </row>
    <row r="30" spans="1:15" ht="12.75" customHeight="1" x14ac:dyDescent="0.2">
      <c r="A30" s="172" t="s">
        <v>2</v>
      </c>
      <c r="B30" s="286">
        <v>239.8</v>
      </c>
      <c r="C30" s="329">
        <v>7.4108228918403065E-3</v>
      </c>
      <c r="D30" s="286">
        <v>311.10000000000002</v>
      </c>
      <c r="E30" s="329">
        <v>9.8006316508674161E-3</v>
      </c>
      <c r="F30" s="198">
        <v>284</v>
      </c>
      <c r="G30" s="329">
        <v>7.8645803448851078E-3</v>
      </c>
      <c r="H30" s="198">
        <v>834.90000000000009</v>
      </c>
      <c r="I30" s="205">
        <v>8.3313206044245865E-3</v>
      </c>
      <c r="J30" s="101"/>
    </row>
    <row r="31" spans="1:15" x14ac:dyDescent="0.2">
      <c r="A31" s="172" t="s">
        <v>6</v>
      </c>
      <c r="B31" s="286">
        <v>974.54</v>
      </c>
      <c r="C31" s="329">
        <v>2.5132108358601305E-2</v>
      </c>
      <c r="D31" s="286">
        <v>917.75</v>
      </c>
      <c r="E31" s="329">
        <v>2.1924854332605645E-2</v>
      </c>
      <c r="F31" s="198">
        <v>1106.2</v>
      </c>
      <c r="G31" s="329">
        <v>2.6296314776634296E-2</v>
      </c>
      <c r="H31" s="198">
        <v>2998.49</v>
      </c>
      <c r="I31" s="205">
        <v>2.4437111448326537E-2</v>
      </c>
      <c r="J31" s="101"/>
    </row>
    <row r="32" spans="1:15" x14ac:dyDescent="0.2">
      <c r="A32" s="172" t="s">
        <v>25</v>
      </c>
      <c r="B32" s="286">
        <v>135303.29700000002</v>
      </c>
      <c r="C32" s="329">
        <v>3.014010958822045E-2</v>
      </c>
      <c r="D32" s="286">
        <v>124627.59999999999</v>
      </c>
      <c r="E32" s="329">
        <v>3.0061672255992059E-2</v>
      </c>
      <c r="F32" s="198">
        <v>112741.66100000001</v>
      </c>
      <c r="G32" s="329">
        <v>3.0838865413027647E-2</v>
      </c>
      <c r="H32" s="198">
        <v>372672.55800000002</v>
      </c>
      <c r="I32" s="205">
        <v>3.0321494842387008E-2</v>
      </c>
      <c r="J32" s="101"/>
    </row>
    <row r="33" spans="1:10" x14ac:dyDescent="0.2">
      <c r="A33" s="172" t="s">
        <v>5</v>
      </c>
      <c r="B33" s="286">
        <v>82014.807000000015</v>
      </c>
      <c r="C33" s="329">
        <v>3.466367277322914E-2</v>
      </c>
      <c r="D33" s="286">
        <v>78267.98</v>
      </c>
      <c r="E33" s="329">
        <v>3.3971499878336628E-2</v>
      </c>
      <c r="F33" s="198">
        <v>72821.754000000001</v>
      </c>
      <c r="G33" s="329">
        <v>3.6081870972316625E-2</v>
      </c>
      <c r="H33" s="198">
        <v>233104.54100000003</v>
      </c>
      <c r="I33" s="205">
        <v>3.4853192280223017E-2</v>
      </c>
      <c r="J33" s="101"/>
    </row>
    <row r="34" spans="1:10" x14ac:dyDescent="0.2">
      <c r="A34" s="172" t="s">
        <v>3</v>
      </c>
      <c r="B34" s="286">
        <v>1699.1589999999981</v>
      </c>
      <c r="C34" s="329">
        <v>6.6877103194348192E-3</v>
      </c>
      <c r="D34" s="286">
        <v>1534.962</v>
      </c>
      <c r="E34" s="329">
        <v>6.1134724745259203E-3</v>
      </c>
      <c r="F34" s="198">
        <v>1462.8510000000001</v>
      </c>
      <c r="G34" s="329">
        <v>7.1902266108578791E-3</v>
      </c>
      <c r="H34" s="198">
        <v>4696.9719999999979</v>
      </c>
      <c r="I34" s="205">
        <v>6.6285205009732687E-3</v>
      </c>
      <c r="J34" s="101"/>
    </row>
    <row r="35" spans="1:10" ht="12.6" customHeight="1" x14ac:dyDescent="0.2">
      <c r="A35" s="192" t="s">
        <v>168</v>
      </c>
      <c r="B35" s="71"/>
      <c r="C35" s="8"/>
      <c r="E35" s="103"/>
      <c r="F35" s="103"/>
      <c r="G35" s="103"/>
      <c r="I35" s="3"/>
    </row>
    <row r="36" spans="1:10" x14ac:dyDescent="0.2">
      <c r="A36" s="192"/>
      <c r="B36" s="71"/>
    </row>
    <row r="37" spans="1:10" x14ac:dyDescent="0.2">
      <c r="B37" s="78"/>
      <c r="C37" s="78"/>
    </row>
    <row r="38" spans="1:10" x14ac:dyDescent="0.2">
      <c r="A38" s="103" t="s">
        <v>164</v>
      </c>
      <c r="B38" s="104">
        <f>+I7</f>
        <v>1.1779896958872242E-2</v>
      </c>
      <c r="C38" s="93" t="str">
        <f>+B5</f>
        <v>Leden</v>
      </c>
      <c r="D38" s="103" t="str">
        <f>+D5</f>
        <v>Únor</v>
      </c>
      <c r="E38" s="103" t="str">
        <f>+F5</f>
        <v>Březen</v>
      </c>
    </row>
    <row r="39" spans="1:10" x14ac:dyDescent="0.2">
      <c r="A39" s="103" t="s">
        <v>59</v>
      </c>
      <c r="B39" s="104">
        <f t="shared" ref="B39:B40" si="0">+I8</f>
        <v>1.7476261829646237E-2</v>
      </c>
      <c r="C39" s="93"/>
      <c r="D39" s="103"/>
      <c r="E39" s="103"/>
      <c r="H39" s="116">
        <f>I7</f>
        <v>1.1779896958872242E-2</v>
      </c>
    </row>
    <row r="40" spans="1:10" x14ac:dyDescent="0.2">
      <c r="A40" s="103" t="s">
        <v>116</v>
      </c>
      <c r="B40" s="104">
        <f t="shared" si="0"/>
        <v>2.4663393806413299E-2</v>
      </c>
      <c r="C40" s="93"/>
      <c r="D40" s="103"/>
      <c r="E40" s="103"/>
      <c r="H40" s="116">
        <f>I8</f>
        <v>1.7476261829646237E-2</v>
      </c>
    </row>
    <row r="41" spans="1:10" x14ac:dyDescent="0.2">
      <c r="B41" s="78"/>
      <c r="C41" s="78"/>
      <c r="H41" s="116">
        <f>I9</f>
        <v>2.4663393806413299E-2</v>
      </c>
    </row>
  </sheetData>
  <mergeCells count="5">
    <mergeCell ref="B5:C5"/>
    <mergeCell ref="D5:E5"/>
    <mergeCell ref="F5:G5"/>
    <mergeCell ref="H5:I5"/>
    <mergeCell ref="A5:A6"/>
  </mergeCells>
  <conditionalFormatting sqref="I10:I25 C10:C25 C27:C34 E10:E25 E27:E34 G10:G25 G27:G34 I10:I25 I27:I34">
    <cfRule type="dataBar" priority="2">
      <dataBar>
        <cfvo type="num" val="0"/>
        <cfvo type="num" val="1"/>
        <color theme="9"/>
      </dataBar>
      <extLst>
        <ext xmlns:x14="http://schemas.microsoft.com/office/spreadsheetml/2009/9/main" uri="{B025F937-C7B1-47D3-B67F-A62EFF666E3E}">
          <x14:id>{AEE0A819-629A-42C9-B789-AFD16ED22035}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AEE0A819-629A-42C9-B789-AFD16ED22035}">
            <x14:dataBar minLength="0" maxLength="100" gradient="0" direction="rightToLeft">
              <x14:cfvo type="num">
                <xm:f>0</xm:f>
              </x14:cfvo>
              <x14:cfvo type="num">
                <xm:f>1</xm:f>
              </x14:cfvo>
              <x14:negativeFillColor rgb="FFFF0000"/>
              <x14:axisColor rgb="FF000000"/>
            </x14:dataBar>
          </x14:cfRule>
          <xm:sqref>I10:I25 C10:C25 C27:C34 E10:E25 E27:E34 G10:G25 G27:G34 I10:I25 I27:I34</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7"/>
  <dimension ref="A1:O41"/>
  <sheetViews>
    <sheetView showGridLines="0" view="pageBreakPreview" zoomScaleNormal="70" zoomScaleSheetLayoutView="100" workbookViewId="0">
      <selection activeCell="N41" sqref="N41"/>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38" t="s">
        <v>274</v>
      </c>
      <c r="I1" s="241" t="str">
        <f>'3'!N1</f>
        <v>I. čtvrtletí 2023</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8">
        <v>2023</v>
      </c>
      <c r="B5" s="374" t="s">
        <v>8</v>
      </c>
      <c r="C5" s="376"/>
      <c r="D5" s="374" t="s">
        <v>9</v>
      </c>
      <c r="E5" s="376"/>
      <c r="F5" s="374" t="s">
        <v>10</v>
      </c>
      <c r="G5" s="376"/>
      <c r="H5" s="374" t="s">
        <v>7</v>
      </c>
      <c r="I5" s="375"/>
    </row>
    <row r="6" spans="1:15" x14ac:dyDescent="0.2">
      <c r="A6" s="389"/>
      <c r="B6" s="278" t="s">
        <v>288</v>
      </c>
      <c r="C6" s="279" t="s">
        <v>289</v>
      </c>
      <c r="D6" s="278" t="s">
        <v>288</v>
      </c>
      <c r="E6" s="279" t="s">
        <v>289</v>
      </c>
      <c r="F6" s="278" t="s">
        <v>288</v>
      </c>
      <c r="G6" s="279" t="s">
        <v>289</v>
      </c>
      <c r="H6" s="278" t="s">
        <v>288</v>
      </c>
      <c r="I6" s="297" t="s">
        <v>289</v>
      </c>
      <c r="J6" s="109"/>
      <c r="O6" s="109"/>
    </row>
    <row r="7" spans="1:15" ht="13.5" x14ac:dyDescent="0.2">
      <c r="A7" s="169" t="s">
        <v>196</v>
      </c>
      <c r="B7" s="284">
        <v>6121.2829999999985</v>
      </c>
      <c r="C7" s="328">
        <v>0.16236487068326122</v>
      </c>
      <c r="D7" s="284">
        <v>6120.686999999999</v>
      </c>
      <c r="E7" s="328">
        <v>0.1624103674006698</v>
      </c>
      <c r="F7" s="197">
        <v>6120.4339999999993</v>
      </c>
      <c r="G7" s="328">
        <v>0.16241013561624748</v>
      </c>
      <c r="H7" s="197">
        <v>6120.4339999999993</v>
      </c>
      <c r="I7" s="203">
        <v>0.16241013561624748</v>
      </c>
      <c r="J7" s="111"/>
      <c r="O7" s="60"/>
    </row>
    <row r="8" spans="1:15" x14ac:dyDescent="0.2">
      <c r="A8" s="169" t="s">
        <v>330</v>
      </c>
      <c r="B8" s="284">
        <v>3167404.6190000023</v>
      </c>
      <c r="C8" s="328">
        <v>0.18482880804493454</v>
      </c>
      <c r="D8" s="284">
        <v>2913268.2059999993</v>
      </c>
      <c r="E8" s="328">
        <v>0.18669515693169184</v>
      </c>
      <c r="F8" s="197">
        <v>2828678.9560000016</v>
      </c>
      <c r="G8" s="328">
        <v>0.1893126683399996</v>
      </c>
      <c r="H8" s="197">
        <v>8909351.7810000032</v>
      </c>
      <c r="I8" s="203">
        <v>0.18684461989254461</v>
      </c>
      <c r="J8" s="111"/>
      <c r="O8" s="60"/>
    </row>
    <row r="9" spans="1:15" x14ac:dyDescent="0.2">
      <c r="A9" s="169" t="s">
        <v>331</v>
      </c>
      <c r="B9" s="284">
        <v>1794132.2130000002</v>
      </c>
      <c r="C9" s="328">
        <v>0.1715420064164154</v>
      </c>
      <c r="D9" s="284">
        <v>1759678.8530000001</v>
      </c>
      <c r="E9" s="328">
        <v>0.17649669834662671</v>
      </c>
      <c r="F9" s="197">
        <v>1530961.0829999999</v>
      </c>
      <c r="G9" s="328">
        <v>0.17013312955102011</v>
      </c>
      <c r="H9" s="197">
        <v>5084772.1490000002</v>
      </c>
      <c r="I9" s="204">
        <v>0.1727898373847101</v>
      </c>
      <c r="J9" s="101"/>
      <c r="O9" s="104"/>
    </row>
    <row r="10" spans="1:15" x14ac:dyDescent="0.2">
      <c r="A10" s="172" t="s">
        <v>40</v>
      </c>
      <c r="B10" s="286">
        <v>50504.957999999999</v>
      </c>
      <c r="C10" s="329">
        <v>5.7899445176686555E-2</v>
      </c>
      <c r="D10" s="286">
        <v>58104.750999999997</v>
      </c>
      <c r="E10" s="329">
        <v>6.6708492801096392E-2</v>
      </c>
      <c r="F10" s="198">
        <v>67631.911999999997</v>
      </c>
      <c r="G10" s="329">
        <v>7.2846421596805128E-2</v>
      </c>
      <c r="H10" s="198">
        <v>176241.62099999998</v>
      </c>
      <c r="I10" s="205">
        <v>6.5965356574732875E-2</v>
      </c>
      <c r="J10" s="101"/>
      <c r="O10" s="127"/>
    </row>
    <row r="11" spans="1:15" x14ac:dyDescent="0.2">
      <c r="A11" s="172" t="s">
        <v>39</v>
      </c>
      <c r="B11" s="286">
        <v>100.57</v>
      </c>
      <c r="C11" s="329">
        <v>1.5562416959565171E-3</v>
      </c>
      <c r="D11" s="286">
        <v>112.01600000000001</v>
      </c>
      <c r="E11" s="329">
        <v>1.8739825059276311E-3</v>
      </c>
      <c r="F11" s="198">
        <v>104.57899999999999</v>
      </c>
      <c r="G11" s="329">
        <v>1.7885931441361774E-3</v>
      </c>
      <c r="H11" s="198">
        <v>317.16500000000002</v>
      </c>
      <c r="I11" s="205">
        <v>1.7343938823955233E-3</v>
      </c>
      <c r="J11" s="101"/>
      <c r="O11" s="127"/>
    </row>
    <row r="12" spans="1:15" x14ac:dyDescent="0.2">
      <c r="A12" s="172" t="s">
        <v>38</v>
      </c>
      <c r="B12" s="286">
        <v>1093302.2140000002</v>
      </c>
      <c r="C12" s="329">
        <v>0.99427112559541031</v>
      </c>
      <c r="D12" s="286">
        <v>1049103.5929999999</v>
      </c>
      <c r="E12" s="329">
        <v>0.99907948059354645</v>
      </c>
      <c r="F12" s="198">
        <v>903432.74</v>
      </c>
      <c r="G12" s="329">
        <v>0.99770469974108311</v>
      </c>
      <c r="H12" s="198">
        <v>3045838.5470000003</v>
      </c>
      <c r="I12" s="205">
        <v>0.99694142386048201</v>
      </c>
      <c r="J12" s="101"/>
      <c r="O12" s="127"/>
    </row>
    <row r="13" spans="1:15" x14ac:dyDescent="0.2">
      <c r="A13" s="172" t="s">
        <v>60</v>
      </c>
      <c r="B13" s="286">
        <v>0</v>
      </c>
      <c r="C13" s="329">
        <v>0</v>
      </c>
      <c r="D13" s="286">
        <v>0</v>
      </c>
      <c r="E13" s="329">
        <v>0</v>
      </c>
      <c r="F13" s="198">
        <v>0</v>
      </c>
      <c r="G13" s="329">
        <v>0</v>
      </c>
      <c r="H13" s="198">
        <v>0</v>
      </c>
      <c r="I13" s="205">
        <v>0</v>
      </c>
      <c r="J13" s="101"/>
      <c r="O13" s="127"/>
    </row>
    <row r="14" spans="1:15" x14ac:dyDescent="0.2">
      <c r="A14" s="172" t="s">
        <v>61</v>
      </c>
      <c r="B14" s="286">
        <v>0</v>
      </c>
      <c r="C14" s="329">
        <v>0</v>
      </c>
      <c r="D14" s="286">
        <v>0</v>
      </c>
      <c r="E14" s="329">
        <v>0</v>
      </c>
      <c r="F14" s="198">
        <v>0</v>
      </c>
      <c r="G14" s="329">
        <v>0</v>
      </c>
      <c r="H14" s="198">
        <v>0</v>
      </c>
      <c r="I14" s="205">
        <v>0</v>
      </c>
      <c r="J14" s="101"/>
      <c r="O14" s="127"/>
    </row>
    <row r="15" spans="1:15" x14ac:dyDescent="0.2">
      <c r="A15" s="172" t="s">
        <v>62</v>
      </c>
      <c r="B15" s="286">
        <v>0</v>
      </c>
      <c r="C15" s="329">
        <v>0</v>
      </c>
      <c r="D15" s="286">
        <v>0</v>
      </c>
      <c r="E15" s="329">
        <v>0</v>
      </c>
      <c r="F15" s="198">
        <v>0</v>
      </c>
      <c r="G15" s="329">
        <v>0</v>
      </c>
      <c r="H15" s="198">
        <v>0</v>
      </c>
      <c r="I15" s="205">
        <v>0</v>
      </c>
      <c r="J15" s="101"/>
      <c r="O15" s="127"/>
    </row>
    <row r="16" spans="1:15" x14ac:dyDescent="0.2">
      <c r="A16" s="172" t="s">
        <v>37</v>
      </c>
      <c r="B16" s="286">
        <v>68683.888999999996</v>
      </c>
      <c r="C16" s="329">
        <v>1.4225734362408933E-2</v>
      </c>
      <c r="D16" s="286">
        <v>75758.150999999998</v>
      </c>
      <c r="E16" s="329">
        <v>1.6438737113253193E-2</v>
      </c>
      <c r="F16" s="198">
        <v>59789.925000000003</v>
      </c>
      <c r="G16" s="329">
        <v>1.4946334810071316E-2</v>
      </c>
      <c r="H16" s="198">
        <v>204231.96499999997</v>
      </c>
      <c r="I16" s="205">
        <v>1.5199263550693445E-2</v>
      </c>
      <c r="J16" s="101"/>
      <c r="O16" s="127"/>
    </row>
    <row r="17" spans="1:15" x14ac:dyDescent="0.2">
      <c r="A17" s="172" t="s">
        <v>72</v>
      </c>
      <c r="B17" s="286">
        <v>0</v>
      </c>
      <c r="C17" s="329">
        <v>0</v>
      </c>
      <c r="D17" s="286">
        <v>0</v>
      </c>
      <c r="E17" s="329">
        <v>0</v>
      </c>
      <c r="F17" s="198">
        <v>0</v>
      </c>
      <c r="G17" s="329">
        <v>0</v>
      </c>
      <c r="H17" s="198">
        <v>0</v>
      </c>
      <c r="I17" s="205">
        <v>0</v>
      </c>
      <c r="J17" s="101"/>
      <c r="O17" s="127"/>
    </row>
    <row r="18" spans="1:15" x14ac:dyDescent="0.2">
      <c r="A18" s="172" t="s">
        <v>36</v>
      </c>
      <c r="B18" s="286">
        <v>0</v>
      </c>
      <c r="C18" s="329">
        <v>0</v>
      </c>
      <c r="D18" s="286">
        <v>0</v>
      </c>
      <c r="E18" s="329">
        <v>0</v>
      </c>
      <c r="F18" s="198">
        <v>0</v>
      </c>
      <c r="G18" s="329">
        <v>0</v>
      </c>
      <c r="H18" s="198">
        <v>0</v>
      </c>
      <c r="I18" s="205">
        <v>0</v>
      </c>
      <c r="J18" s="101"/>
      <c r="O18" s="127"/>
    </row>
    <row r="19" spans="1:15" x14ac:dyDescent="0.2">
      <c r="A19" s="172" t="s">
        <v>35</v>
      </c>
      <c r="B19" s="286">
        <v>62568.85</v>
      </c>
      <c r="C19" s="329">
        <v>0.78664371842570702</v>
      </c>
      <c r="D19" s="286">
        <v>53317.55</v>
      </c>
      <c r="E19" s="329">
        <v>0.75598582685467297</v>
      </c>
      <c r="F19" s="198">
        <v>54203.58</v>
      </c>
      <c r="G19" s="329">
        <v>0.74920636710923727</v>
      </c>
      <c r="H19" s="198">
        <v>170089.97999999998</v>
      </c>
      <c r="I19" s="205">
        <v>0.76474434028086868</v>
      </c>
      <c r="J19" s="101"/>
      <c r="O19" s="127"/>
    </row>
    <row r="20" spans="1:15" x14ac:dyDescent="0.2">
      <c r="A20" s="172" t="s">
        <v>34</v>
      </c>
      <c r="B20" s="286">
        <v>0</v>
      </c>
      <c r="C20" s="329">
        <v>0</v>
      </c>
      <c r="D20" s="286">
        <v>0</v>
      </c>
      <c r="E20" s="329">
        <v>0</v>
      </c>
      <c r="F20" s="198">
        <v>0</v>
      </c>
      <c r="G20" s="329">
        <v>0</v>
      </c>
      <c r="H20" s="198">
        <v>0</v>
      </c>
      <c r="I20" s="205">
        <v>0</v>
      </c>
      <c r="J20" s="101"/>
      <c r="O20" s="127"/>
    </row>
    <row r="21" spans="1:15" x14ac:dyDescent="0.2">
      <c r="A21" s="172" t="s">
        <v>33</v>
      </c>
      <c r="B21" s="286">
        <v>6274</v>
      </c>
      <c r="C21" s="329">
        <v>2.1092643732916253E-2</v>
      </c>
      <c r="D21" s="286">
        <v>7289</v>
      </c>
      <c r="E21" s="329">
        <v>2.5628194980231247E-2</v>
      </c>
      <c r="F21" s="198">
        <v>7084</v>
      </c>
      <c r="G21" s="329">
        <v>2.4988274151895126E-2</v>
      </c>
      <c r="H21" s="198">
        <v>20647</v>
      </c>
      <c r="I21" s="205">
        <v>2.3859545588142773E-2</v>
      </c>
      <c r="J21" s="101"/>
      <c r="O21" s="127"/>
    </row>
    <row r="22" spans="1:15" x14ac:dyDescent="0.2">
      <c r="A22" s="172" t="s">
        <v>32</v>
      </c>
      <c r="B22" s="286">
        <v>221146.39800000002</v>
      </c>
      <c r="C22" s="329">
        <v>0.73355575234268799</v>
      </c>
      <c r="D22" s="286">
        <v>211153.82700000002</v>
      </c>
      <c r="E22" s="329">
        <v>0.74445510080865818</v>
      </c>
      <c r="F22" s="198">
        <v>233425.541</v>
      </c>
      <c r="G22" s="329">
        <v>0.79105269741431317</v>
      </c>
      <c r="H22" s="198">
        <v>665725.76600000006</v>
      </c>
      <c r="I22" s="205">
        <v>0.75634376131084669</v>
      </c>
      <c r="J22" s="101"/>
      <c r="O22" s="127"/>
    </row>
    <row r="23" spans="1:15" x14ac:dyDescent="0.2">
      <c r="A23" s="172" t="s">
        <v>3</v>
      </c>
      <c r="B23" s="286">
        <v>0</v>
      </c>
      <c r="C23" s="329">
        <v>0</v>
      </c>
      <c r="D23" s="286">
        <v>0</v>
      </c>
      <c r="E23" s="329">
        <v>0</v>
      </c>
      <c r="F23" s="198">
        <v>0</v>
      </c>
      <c r="G23" s="329">
        <v>0</v>
      </c>
      <c r="H23" s="198">
        <v>0</v>
      </c>
      <c r="I23" s="205">
        <v>0</v>
      </c>
      <c r="J23" s="101"/>
      <c r="O23" s="127"/>
    </row>
    <row r="24" spans="1:15" x14ac:dyDescent="0.2">
      <c r="A24" s="172" t="s">
        <v>31</v>
      </c>
      <c r="B24" s="286">
        <v>173.959</v>
      </c>
      <c r="C24" s="329">
        <v>1.9151312776313158E-3</v>
      </c>
      <c r="D24" s="286">
        <v>4964.692</v>
      </c>
      <c r="E24" s="329">
        <v>6.2803422441000539E-2</v>
      </c>
      <c r="F24" s="198">
        <v>2149.0010000000002</v>
      </c>
      <c r="G24" s="329">
        <v>4.5593738508086588E-2</v>
      </c>
      <c r="H24" s="198">
        <v>7287.652</v>
      </c>
      <c r="I24" s="205">
        <v>3.3580714784163142E-2</v>
      </c>
      <c r="J24" s="101"/>
      <c r="O24" s="127"/>
    </row>
    <row r="25" spans="1:15" x14ac:dyDescent="0.2">
      <c r="A25" s="172" t="s">
        <v>30</v>
      </c>
      <c r="B25" s="286">
        <v>291377.37500000006</v>
      </c>
      <c r="C25" s="329">
        <v>0.1050557782467836</v>
      </c>
      <c r="D25" s="286">
        <v>299875.2730000001</v>
      </c>
      <c r="E25" s="329">
        <v>0.11481579418887811</v>
      </c>
      <c r="F25" s="198">
        <v>203139.80499999999</v>
      </c>
      <c r="G25" s="329">
        <v>8.5923211317322445E-2</v>
      </c>
      <c r="H25" s="198">
        <v>794392.45300000021</v>
      </c>
      <c r="I25" s="205">
        <v>0.10250826232611251</v>
      </c>
      <c r="J25" s="101"/>
      <c r="O25" s="98"/>
    </row>
    <row r="26" spans="1:15" ht="13.5" customHeight="1" x14ac:dyDescent="0.2">
      <c r="A26" s="170" t="s">
        <v>333</v>
      </c>
      <c r="B26" s="284">
        <v>1703088.3029999998</v>
      </c>
      <c r="C26" s="328">
        <v>0.17560626076227479</v>
      </c>
      <c r="D26" s="284">
        <v>1665630.2779999999</v>
      </c>
      <c r="E26" s="328">
        <v>0.18228408133651391</v>
      </c>
      <c r="F26" s="197">
        <v>1447035.8549999997</v>
      </c>
      <c r="G26" s="328">
        <v>0.17465566053105541</v>
      </c>
      <c r="H26" s="197">
        <v>4815754.4359999998</v>
      </c>
      <c r="I26" s="204">
        <v>0.17756574616037032</v>
      </c>
      <c r="J26" s="10"/>
      <c r="O26" s="78"/>
    </row>
    <row r="27" spans="1:15" ht="12.75" customHeight="1" x14ac:dyDescent="0.2">
      <c r="A27" s="172" t="s">
        <v>26</v>
      </c>
      <c r="B27" s="286">
        <v>520606.09699999995</v>
      </c>
      <c r="C27" s="329">
        <v>0.23435331244399174</v>
      </c>
      <c r="D27" s="286">
        <v>502700.64399999997</v>
      </c>
      <c r="E27" s="329">
        <v>0.23951369677760248</v>
      </c>
      <c r="F27" s="198">
        <v>440814.20400000003</v>
      </c>
      <c r="G27" s="329">
        <v>0.21752207850369634</v>
      </c>
      <c r="H27" s="198">
        <v>1464120.9449999998</v>
      </c>
      <c r="I27" s="205">
        <v>0.23068563155193397</v>
      </c>
      <c r="J27" s="101"/>
      <c r="O27" s="78"/>
    </row>
    <row r="28" spans="1:15" ht="12.75" customHeight="1" x14ac:dyDescent="0.2">
      <c r="A28" s="172" t="s">
        <v>0</v>
      </c>
      <c r="B28" s="286">
        <v>82823.423999999999</v>
      </c>
      <c r="C28" s="329">
        <v>0.38775888594895036</v>
      </c>
      <c r="D28" s="286">
        <v>87134.23000000001</v>
      </c>
      <c r="E28" s="329">
        <v>0.47246746417197161</v>
      </c>
      <c r="F28" s="198">
        <v>78534.948000000004</v>
      </c>
      <c r="G28" s="329">
        <v>0.34842498779934983</v>
      </c>
      <c r="H28" s="198">
        <v>248492.60200000001</v>
      </c>
      <c r="I28" s="205">
        <v>0.39859657554637012</v>
      </c>
      <c r="J28" s="101"/>
      <c r="O28" s="78"/>
    </row>
    <row r="29" spans="1:15" ht="12.75" customHeight="1" x14ac:dyDescent="0.2">
      <c r="A29" s="172" t="s">
        <v>1</v>
      </c>
      <c r="B29" s="286">
        <v>7288.6449999999986</v>
      </c>
      <c r="C29" s="329">
        <v>8.7905568153675812E-2</v>
      </c>
      <c r="D29" s="286">
        <v>7126.27</v>
      </c>
      <c r="E29" s="329">
        <v>8.9136659233056012E-2</v>
      </c>
      <c r="F29" s="198">
        <v>6806.7309999999998</v>
      </c>
      <c r="G29" s="329">
        <v>8.7877074131637367E-2</v>
      </c>
      <c r="H29" s="198">
        <v>21221.646000000001</v>
      </c>
      <c r="I29" s="205">
        <v>8.830593424237311E-2</v>
      </c>
      <c r="J29" s="101"/>
      <c r="O29" s="78"/>
    </row>
    <row r="30" spans="1:15" ht="12.75" customHeight="1" x14ac:dyDescent="0.2">
      <c r="A30" s="172" t="s">
        <v>2</v>
      </c>
      <c r="B30" s="286">
        <v>9084.853000000001</v>
      </c>
      <c r="C30" s="329">
        <v>0.28075995238283613</v>
      </c>
      <c r="D30" s="286">
        <v>9893.094000000001</v>
      </c>
      <c r="E30" s="329">
        <v>0.31166367785730159</v>
      </c>
      <c r="F30" s="198">
        <v>14482.472</v>
      </c>
      <c r="G30" s="329">
        <v>0.40105128393151029</v>
      </c>
      <c r="H30" s="198">
        <v>33460.419000000002</v>
      </c>
      <c r="I30" s="205">
        <v>0.33389565007471544</v>
      </c>
      <c r="J30" s="101"/>
    </row>
    <row r="31" spans="1:15" x14ac:dyDescent="0.2">
      <c r="A31" s="172" t="s">
        <v>6</v>
      </c>
      <c r="B31" s="286">
        <v>3803.2539999999999</v>
      </c>
      <c r="C31" s="329">
        <v>9.8080932176497465E-2</v>
      </c>
      <c r="D31" s="286">
        <v>3591.1849999999999</v>
      </c>
      <c r="E31" s="329">
        <v>8.5792653779829364E-2</v>
      </c>
      <c r="F31" s="198">
        <v>3913.41</v>
      </c>
      <c r="G31" s="329">
        <v>9.3028621596482022E-2</v>
      </c>
      <c r="H31" s="198">
        <v>11307.849</v>
      </c>
      <c r="I31" s="205">
        <v>9.2156774327694202E-2</v>
      </c>
      <c r="J31" s="101"/>
    </row>
    <row r="32" spans="1:15" x14ac:dyDescent="0.2">
      <c r="A32" s="172" t="s">
        <v>25</v>
      </c>
      <c r="B32" s="286">
        <v>705485.96499999997</v>
      </c>
      <c r="C32" s="329">
        <v>0.15715377798998834</v>
      </c>
      <c r="D32" s="286">
        <v>690895.7429999999</v>
      </c>
      <c r="E32" s="329">
        <v>0.16665234176960897</v>
      </c>
      <c r="F32" s="198">
        <v>589932.62700000009</v>
      </c>
      <c r="G32" s="329">
        <v>0.161367614468682</v>
      </c>
      <c r="H32" s="198">
        <v>1986314.335</v>
      </c>
      <c r="I32" s="205">
        <v>0.16161109416610675</v>
      </c>
      <c r="J32" s="101"/>
    </row>
    <row r="33" spans="1:10" x14ac:dyDescent="0.2">
      <c r="A33" s="172" t="s">
        <v>5</v>
      </c>
      <c r="B33" s="286">
        <v>365421.55100000009</v>
      </c>
      <c r="C33" s="329">
        <v>0.15444592911314006</v>
      </c>
      <c r="D33" s="286">
        <v>356507.83199999994</v>
      </c>
      <c r="E33" s="329">
        <v>0.15473895929617773</v>
      </c>
      <c r="F33" s="198">
        <v>296305.17799999996</v>
      </c>
      <c r="G33" s="329">
        <v>0.14681389301643719</v>
      </c>
      <c r="H33" s="198">
        <v>1018234.561</v>
      </c>
      <c r="I33" s="205">
        <v>0.15224381639524337</v>
      </c>
      <c r="J33" s="101"/>
    </row>
    <row r="34" spans="1:10" x14ac:dyDescent="0.2">
      <c r="A34" s="172" t="s">
        <v>3</v>
      </c>
      <c r="B34" s="286">
        <v>8574.514000000001</v>
      </c>
      <c r="C34" s="329">
        <v>3.3748381265048415E-2</v>
      </c>
      <c r="D34" s="286">
        <v>7781.28</v>
      </c>
      <c r="E34" s="329">
        <v>3.0991412879653735E-2</v>
      </c>
      <c r="F34" s="198">
        <v>16246.285</v>
      </c>
      <c r="G34" s="329">
        <v>7.985397742803689E-2</v>
      </c>
      <c r="H34" s="198">
        <v>32602.079000000002</v>
      </c>
      <c r="I34" s="205">
        <v>4.6009120136515654E-2</v>
      </c>
      <c r="J34" s="101"/>
    </row>
    <row r="35" spans="1:10" ht="12" customHeight="1" x14ac:dyDescent="0.2">
      <c r="A35" s="192" t="s">
        <v>168</v>
      </c>
      <c r="B35" s="71"/>
      <c r="C35" s="8"/>
      <c r="E35" s="103"/>
      <c r="F35" s="103"/>
      <c r="G35" s="103"/>
      <c r="I35" s="3"/>
    </row>
    <row r="36" spans="1:10" x14ac:dyDescent="0.2">
      <c r="A36" s="192"/>
      <c r="B36" s="71"/>
    </row>
    <row r="37" spans="1:10" x14ac:dyDescent="0.2">
      <c r="B37" s="78"/>
      <c r="C37" s="78"/>
    </row>
    <row r="38" spans="1:10" x14ac:dyDescent="0.2">
      <c r="A38" s="103" t="s">
        <v>164</v>
      </c>
      <c r="B38" s="104">
        <f>+I7</f>
        <v>0.16241013561624748</v>
      </c>
      <c r="C38" s="93" t="str">
        <f>+B5</f>
        <v>Leden</v>
      </c>
      <c r="D38" s="103" t="str">
        <f>+D5</f>
        <v>Únor</v>
      </c>
      <c r="E38" s="103" t="str">
        <f>+F5</f>
        <v>Březen</v>
      </c>
    </row>
    <row r="39" spans="1:10" x14ac:dyDescent="0.2">
      <c r="A39" s="103" t="s">
        <v>59</v>
      </c>
      <c r="B39" s="104">
        <f t="shared" ref="B39:B40" si="0">+I8</f>
        <v>0.18684461989254461</v>
      </c>
      <c r="C39" s="93"/>
      <c r="D39" s="103"/>
      <c r="E39" s="103"/>
      <c r="H39" s="116"/>
    </row>
    <row r="40" spans="1:10" x14ac:dyDescent="0.2">
      <c r="A40" s="103" t="s">
        <v>116</v>
      </c>
      <c r="B40" s="104">
        <f t="shared" si="0"/>
        <v>0.1727898373847101</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{F6D3C878-2A29-4348-8AAD-7FEE4D3E5798}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F6D3C878-2A29-4348-8AAD-7FEE4D3E5798}">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38"/>
  <dimension ref="A1:O41"/>
  <sheetViews>
    <sheetView showGridLines="0" view="pageBreakPreview" zoomScaleNormal="70" zoomScaleSheetLayoutView="100" workbookViewId="0">
      <selection activeCell="A26" sqref="A26"/>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38" t="s">
        <v>275</v>
      </c>
      <c r="I1" s="241" t="str">
        <f>'3'!N1</f>
        <v>I. čtvrtletí 2023</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8">
        <v>2023</v>
      </c>
      <c r="B5" s="374" t="s">
        <v>8</v>
      </c>
      <c r="C5" s="376"/>
      <c r="D5" s="374" t="s">
        <v>9</v>
      </c>
      <c r="E5" s="376"/>
      <c r="F5" s="374" t="s">
        <v>10</v>
      </c>
      <c r="G5" s="376"/>
      <c r="H5" s="374" t="s">
        <v>7</v>
      </c>
      <c r="I5" s="375"/>
    </row>
    <row r="6" spans="1:15" x14ac:dyDescent="0.2">
      <c r="A6" s="389"/>
      <c r="B6" s="278" t="s">
        <v>288</v>
      </c>
      <c r="C6" s="279" t="s">
        <v>289</v>
      </c>
      <c r="D6" s="278" t="s">
        <v>288</v>
      </c>
      <c r="E6" s="279" t="s">
        <v>289</v>
      </c>
      <c r="F6" s="278" t="s">
        <v>288</v>
      </c>
      <c r="G6" s="279" t="s">
        <v>289</v>
      </c>
      <c r="H6" s="278" t="s">
        <v>288</v>
      </c>
      <c r="I6" s="297" t="s">
        <v>289</v>
      </c>
      <c r="J6" s="109"/>
      <c r="O6" s="109"/>
    </row>
    <row r="7" spans="1:15" ht="13.5" x14ac:dyDescent="0.2">
      <c r="A7" s="169" t="s">
        <v>196</v>
      </c>
      <c r="B7" s="284">
        <v>1343.6799999999994</v>
      </c>
      <c r="C7" s="328">
        <v>3.5640637663653912E-2</v>
      </c>
      <c r="D7" s="284">
        <v>1343.6799999999994</v>
      </c>
      <c r="E7" s="328">
        <v>3.5654096095574232E-2</v>
      </c>
      <c r="F7" s="197">
        <v>1343.6799999999994</v>
      </c>
      <c r="G7" s="328">
        <v>3.5655519040780334E-2</v>
      </c>
      <c r="H7" s="197">
        <v>1343.6799999999994</v>
      </c>
      <c r="I7" s="203">
        <v>3.5655519040780334E-2</v>
      </c>
      <c r="J7" s="111"/>
      <c r="O7" s="60"/>
    </row>
    <row r="8" spans="1:15" x14ac:dyDescent="0.2">
      <c r="A8" s="169" t="s">
        <v>330</v>
      </c>
      <c r="B8" s="284">
        <v>765558.19400000002</v>
      </c>
      <c r="C8" s="328">
        <v>4.4672918526817568E-2</v>
      </c>
      <c r="D8" s="284">
        <v>632485.78100000019</v>
      </c>
      <c r="E8" s="328">
        <v>4.0532496080403366E-2</v>
      </c>
      <c r="F8" s="197">
        <v>590518.81599999988</v>
      </c>
      <c r="G8" s="328">
        <v>3.95211667710859E-2</v>
      </c>
      <c r="H8" s="197">
        <v>1988562.791</v>
      </c>
      <c r="I8" s="203">
        <v>4.1703624231026699E-2</v>
      </c>
      <c r="J8" s="111"/>
      <c r="O8" s="60"/>
    </row>
    <row r="9" spans="1:15" x14ac:dyDescent="0.2">
      <c r="A9" s="169" t="s">
        <v>331</v>
      </c>
      <c r="B9" s="284">
        <v>422469.11099999992</v>
      </c>
      <c r="C9" s="328">
        <v>4.0393455078050755E-2</v>
      </c>
      <c r="D9" s="284">
        <v>399878.94500000001</v>
      </c>
      <c r="E9" s="328">
        <v>4.0108064838369872E-2</v>
      </c>
      <c r="F9" s="197">
        <v>337274.63699999999</v>
      </c>
      <c r="G9" s="328">
        <v>3.7480762997941133E-2</v>
      </c>
      <c r="H9" s="197">
        <v>1159622.693</v>
      </c>
      <c r="I9" s="204">
        <v>3.940609543153191E-2</v>
      </c>
      <c r="J9" s="101"/>
      <c r="O9" s="104"/>
    </row>
    <row r="10" spans="1:15" x14ac:dyDescent="0.2">
      <c r="A10" s="172" t="s">
        <v>40</v>
      </c>
      <c r="B10" s="286">
        <v>15325.85</v>
      </c>
      <c r="C10" s="329">
        <v>1.7569724775558106E-2</v>
      </c>
      <c r="D10" s="286">
        <v>11811.833999999999</v>
      </c>
      <c r="E10" s="329">
        <v>1.3560847087301788E-2</v>
      </c>
      <c r="F10" s="198">
        <v>8420.3629999999994</v>
      </c>
      <c r="G10" s="329">
        <v>9.0695840906603216E-3</v>
      </c>
      <c r="H10" s="198">
        <v>35558.046999999999</v>
      </c>
      <c r="I10" s="205">
        <v>1.3308997251313926E-2</v>
      </c>
      <c r="J10" s="101"/>
      <c r="O10" s="127"/>
    </row>
    <row r="11" spans="1:15" x14ac:dyDescent="0.2">
      <c r="A11" s="172" t="s">
        <v>39</v>
      </c>
      <c r="B11" s="286">
        <v>3181.0129999999999</v>
      </c>
      <c r="C11" s="329">
        <v>4.9223675708260195E-2</v>
      </c>
      <c r="D11" s="286">
        <v>2657.1040000000003</v>
      </c>
      <c r="E11" s="329">
        <v>4.4452278356934126E-2</v>
      </c>
      <c r="F11" s="198">
        <v>2672.1790000000001</v>
      </c>
      <c r="G11" s="329">
        <v>4.5701728256195472E-2</v>
      </c>
      <c r="H11" s="198">
        <v>8510.2960000000003</v>
      </c>
      <c r="I11" s="205">
        <v>4.653793867474372E-2</v>
      </c>
      <c r="J11" s="101"/>
      <c r="O11" s="127"/>
    </row>
    <row r="12" spans="1:15" x14ac:dyDescent="0.2">
      <c r="A12" s="172" t="s">
        <v>38</v>
      </c>
      <c r="B12" s="286">
        <v>0</v>
      </c>
      <c r="C12" s="329">
        <v>0</v>
      </c>
      <c r="D12" s="286">
        <v>0</v>
      </c>
      <c r="E12" s="329">
        <v>0</v>
      </c>
      <c r="F12" s="198">
        <v>0</v>
      </c>
      <c r="G12" s="329">
        <v>0</v>
      </c>
      <c r="H12" s="198">
        <v>0</v>
      </c>
      <c r="I12" s="205">
        <v>0</v>
      </c>
      <c r="J12" s="101"/>
      <c r="O12" s="127"/>
    </row>
    <row r="13" spans="1:15" x14ac:dyDescent="0.2">
      <c r="A13" s="172" t="s">
        <v>60</v>
      </c>
      <c r="B13" s="286">
        <v>0</v>
      </c>
      <c r="C13" s="329">
        <v>0</v>
      </c>
      <c r="D13" s="286">
        <v>0</v>
      </c>
      <c r="E13" s="329">
        <v>0</v>
      </c>
      <c r="F13" s="198">
        <v>0</v>
      </c>
      <c r="G13" s="329">
        <v>0</v>
      </c>
      <c r="H13" s="198">
        <v>0</v>
      </c>
      <c r="I13" s="205">
        <v>0</v>
      </c>
      <c r="J13" s="101"/>
      <c r="O13" s="127"/>
    </row>
    <row r="14" spans="1:15" x14ac:dyDescent="0.2">
      <c r="A14" s="172" t="s">
        <v>61</v>
      </c>
      <c r="B14" s="286">
        <v>0</v>
      </c>
      <c r="C14" s="329">
        <v>0</v>
      </c>
      <c r="D14" s="286">
        <v>0</v>
      </c>
      <c r="E14" s="329">
        <v>0</v>
      </c>
      <c r="F14" s="198">
        <v>0</v>
      </c>
      <c r="G14" s="329">
        <v>0</v>
      </c>
      <c r="H14" s="198">
        <v>0</v>
      </c>
      <c r="I14" s="205">
        <v>0</v>
      </c>
      <c r="J14" s="101"/>
      <c r="O14" s="127"/>
    </row>
    <row r="15" spans="1:15" x14ac:dyDescent="0.2">
      <c r="A15" s="172" t="s">
        <v>62</v>
      </c>
      <c r="B15" s="286">
        <v>0</v>
      </c>
      <c r="C15" s="329">
        <v>0</v>
      </c>
      <c r="D15" s="286">
        <v>0</v>
      </c>
      <c r="E15" s="329">
        <v>0</v>
      </c>
      <c r="F15" s="198">
        <v>0</v>
      </c>
      <c r="G15" s="329">
        <v>0</v>
      </c>
      <c r="H15" s="198">
        <v>0</v>
      </c>
      <c r="I15" s="205">
        <v>0</v>
      </c>
      <c r="J15" s="101"/>
      <c r="O15" s="127"/>
    </row>
    <row r="16" spans="1:15" x14ac:dyDescent="0.2">
      <c r="A16" s="172" t="s">
        <v>37</v>
      </c>
      <c r="B16" s="286">
        <v>177114.21599999999</v>
      </c>
      <c r="C16" s="329">
        <v>3.668370887708932E-2</v>
      </c>
      <c r="D16" s="286">
        <v>155078.36199999999</v>
      </c>
      <c r="E16" s="329">
        <v>3.3650404494057859E-2</v>
      </c>
      <c r="F16" s="198">
        <v>152316.533</v>
      </c>
      <c r="G16" s="329">
        <v>3.8076212661703052E-2</v>
      </c>
      <c r="H16" s="198">
        <v>484509.11099999998</v>
      </c>
      <c r="I16" s="205">
        <v>3.6057928888855305E-2</v>
      </c>
      <c r="J16" s="101"/>
      <c r="O16" s="127"/>
    </row>
    <row r="17" spans="1:15" x14ac:dyDescent="0.2">
      <c r="A17" s="172" t="s">
        <v>72</v>
      </c>
      <c r="B17" s="286">
        <v>0</v>
      </c>
      <c r="C17" s="329">
        <v>0</v>
      </c>
      <c r="D17" s="286">
        <v>0</v>
      </c>
      <c r="E17" s="329">
        <v>0</v>
      </c>
      <c r="F17" s="198">
        <v>0</v>
      </c>
      <c r="G17" s="329">
        <v>0</v>
      </c>
      <c r="H17" s="198">
        <v>0</v>
      </c>
      <c r="I17" s="205">
        <v>0</v>
      </c>
      <c r="J17" s="101"/>
      <c r="O17" s="127"/>
    </row>
    <row r="18" spans="1:15" x14ac:dyDescent="0.2">
      <c r="A18" s="172" t="s">
        <v>36</v>
      </c>
      <c r="B18" s="286">
        <v>0</v>
      </c>
      <c r="C18" s="329">
        <v>0</v>
      </c>
      <c r="D18" s="286">
        <v>0</v>
      </c>
      <c r="E18" s="329">
        <v>0</v>
      </c>
      <c r="F18" s="198">
        <v>0</v>
      </c>
      <c r="G18" s="329">
        <v>0</v>
      </c>
      <c r="H18" s="198">
        <v>0</v>
      </c>
      <c r="I18" s="205">
        <v>0</v>
      </c>
      <c r="J18" s="101"/>
      <c r="O18" s="127"/>
    </row>
    <row r="19" spans="1:15" x14ac:dyDescent="0.2">
      <c r="A19" s="172" t="s">
        <v>35</v>
      </c>
      <c r="B19" s="286">
        <v>0</v>
      </c>
      <c r="C19" s="329">
        <v>0</v>
      </c>
      <c r="D19" s="286">
        <v>0</v>
      </c>
      <c r="E19" s="329">
        <v>0</v>
      </c>
      <c r="F19" s="198">
        <v>0</v>
      </c>
      <c r="G19" s="329">
        <v>0</v>
      </c>
      <c r="H19" s="198">
        <v>0</v>
      </c>
      <c r="I19" s="205">
        <v>0</v>
      </c>
      <c r="J19" s="101"/>
      <c r="O19" s="127"/>
    </row>
    <row r="20" spans="1:15" x14ac:dyDescent="0.2">
      <c r="A20" s="172" t="s">
        <v>34</v>
      </c>
      <c r="B20" s="286">
        <v>0</v>
      </c>
      <c r="C20" s="329">
        <v>0</v>
      </c>
      <c r="D20" s="286">
        <v>0</v>
      </c>
      <c r="E20" s="329">
        <v>0</v>
      </c>
      <c r="F20" s="198">
        <v>0</v>
      </c>
      <c r="G20" s="329">
        <v>0</v>
      </c>
      <c r="H20" s="198">
        <v>0</v>
      </c>
      <c r="I20" s="205">
        <v>0</v>
      </c>
      <c r="J20" s="101"/>
      <c r="O20" s="127"/>
    </row>
    <row r="21" spans="1:15" x14ac:dyDescent="0.2">
      <c r="A21" s="172" t="s">
        <v>33</v>
      </c>
      <c r="B21" s="286">
        <v>0</v>
      </c>
      <c r="C21" s="329">
        <v>0</v>
      </c>
      <c r="D21" s="286">
        <v>25553.442999999999</v>
      </c>
      <c r="E21" s="329">
        <v>8.9846154427249997E-2</v>
      </c>
      <c r="F21" s="198">
        <v>17794.339</v>
      </c>
      <c r="G21" s="329">
        <v>6.2768184822665066E-2</v>
      </c>
      <c r="H21" s="198">
        <v>43347.781999999999</v>
      </c>
      <c r="I21" s="205">
        <v>5.009242896178015E-2</v>
      </c>
      <c r="J21" s="101"/>
      <c r="O21" s="127"/>
    </row>
    <row r="22" spans="1:15" x14ac:dyDescent="0.2">
      <c r="A22" s="172" t="s">
        <v>32</v>
      </c>
      <c r="B22" s="286">
        <v>0</v>
      </c>
      <c r="C22" s="329">
        <v>0</v>
      </c>
      <c r="D22" s="286">
        <v>0</v>
      </c>
      <c r="E22" s="329">
        <v>0</v>
      </c>
      <c r="F22" s="198">
        <v>0</v>
      </c>
      <c r="G22" s="329">
        <v>0</v>
      </c>
      <c r="H22" s="198">
        <v>0</v>
      </c>
      <c r="I22" s="205">
        <v>0</v>
      </c>
      <c r="J22" s="101"/>
      <c r="O22" s="127"/>
    </row>
    <row r="23" spans="1:15" x14ac:dyDescent="0.2">
      <c r="A23" s="172" t="s">
        <v>3</v>
      </c>
      <c r="B23" s="286">
        <v>0</v>
      </c>
      <c r="C23" s="329">
        <v>0</v>
      </c>
      <c r="D23" s="286">
        <v>0</v>
      </c>
      <c r="E23" s="329">
        <v>0</v>
      </c>
      <c r="F23" s="198">
        <v>0</v>
      </c>
      <c r="G23" s="329">
        <v>0</v>
      </c>
      <c r="H23" s="198">
        <v>0</v>
      </c>
      <c r="I23" s="205">
        <v>0</v>
      </c>
      <c r="J23" s="101"/>
      <c r="O23" s="127"/>
    </row>
    <row r="24" spans="1:15" x14ac:dyDescent="0.2">
      <c r="A24" s="172" t="s">
        <v>31</v>
      </c>
      <c r="B24" s="286">
        <v>15682.924999999999</v>
      </c>
      <c r="C24" s="329">
        <v>0.17265482206868341</v>
      </c>
      <c r="D24" s="286">
        <v>9568.773000000001</v>
      </c>
      <c r="E24" s="329">
        <v>0.12104511074625376</v>
      </c>
      <c r="F24" s="198">
        <v>7278.6890000000003</v>
      </c>
      <c r="G24" s="329">
        <v>0.15442647208990887</v>
      </c>
      <c r="H24" s="198">
        <v>32530.387000000002</v>
      </c>
      <c r="I24" s="205">
        <v>0.1498965164178323</v>
      </c>
      <c r="J24" s="101"/>
      <c r="O24" s="127"/>
    </row>
    <row r="25" spans="1:15" x14ac:dyDescent="0.2">
      <c r="A25" s="172" t="s">
        <v>30</v>
      </c>
      <c r="B25" s="286">
        <v>211165.10699999996</v>
      </c>
      <c r="C25" s="329">
        <v>7.6135337050278251E-2</v>
      </c>
      <c r="D25" s="286">
        <v>195209.429</v>
      </c>
      <c r="E25" s="329">
        <v>7.4741493019974362E-2</v>
      </c>
      <c r="F25" s="198">
        <v>148792.53400000001</v>
      </c>
      <c r="G25" s="329">
        <v>6.2935633621002476E-2</v>
      </c>
      <c r="H25" s="198">
        <v>555167.06999999995</v>
      </c>
      <c r="I25" s="205">
        <v>7.163866100623599E-2</v>
      </c>
      <c r="J25" s="101"/>
      <c r="O25" s="98"/>
    </row>
    <row r="26" spans="1:15" ht="13.5" customHeight="1" x14ac:dyDescent="0.2">
      <c r="A26" s="170" t="s">
        <v>333</v>
      </c>
      <c r="B26" s="284">
        <v>408643.22899999999</v>
      </c>
      <c r="C26" s="328">
        <v>4.2135401496273421E-2</v>
      </c>
      <c r="D26" s="284">
        <v>385541.57399999996</v>
      </c>
      <c r="E26" s="328">
        <v>4.2193092045618774E-2</v>
      </c>
      <c r="F26" s="197">
        <v>318447.679</v>
      </c>
      <c r="G26" s="328">
        <v>3.8436289970386749E-2</v>
      </c>
      <c r="H26" s="197">
        <v>1112632.4819999998</v>
      </c>
      <c r="I26" s="204">
        <v>4.1024811271874996E-2</v>
      </c>
      <c r="J26" s="10"/>
      <c r="O26" s="78"/>
    </row>
    <row r="27" spans="1:15" ht="12.75" customHeight="1" x14ac:dyDescent="0.2">
      <c r="A27" s="172" t="s">
        <v>26</v>
      </c>
      <c r="B27" s="286">
        <v>71309.117999999988</v>
      </c>
      <c r="C27" s="329">
        <v>3.2100138870942714E-2</v>
      </c>
      <c r="D27" s="286">
        <v>66200.47099999999</v>
      </c>
      <c r="E27" s="329">
        <v>3.154147448760472E-2</v>
      </c>
      <c r="F27" s="198">
        <v>49410.797000000006</v>
      </c>
      <c r="G27" s="329">
        <v>2.438201665562529E-2</v>
      </c>
      <c r="H27" s="198">
        <v>186920.386</v>
      </c>
      <c r="I27" s="205">
        <v>2.9451014577447553E-2</v>
      </c>
      <c r="J27" s="101"/>
      <c r="O27" s="78"/>
    </row>
    <row r="28" spans="1:15" ht="12.75" customHeight="1" x14ac:dyDescent="0.2">
      <c r="A28" s="172" t="s">
        <v>0</v>
      </c>
      <c r="B28" s="286">
        <v>7600.4210000000003</v>
      </c>
      <c r="C28" s="329">
        <v>3.5583300440501078E-2</v>
      </c>
      <c r="D28" s="286">
        <v>7536.9889999999996</v>
      </c>
      <c r="E28" s="329">
        <v>4.0867774700276152E-2</v>
      </c>
      <c r="F28" s="198">
        <v>4771.84</v>
      </c>
      <c r="G28" s="329">
        <v>2.117055318837735E-2</v>
      </c>
      <c r="H28" s="198">
        <v>19909.25</v>
      </c>
      <c r="I28" s="205">
        <v>3.1935594089423106E-2</v>
      </c>
      <c r="J28" s="101"/>
      <c r="O28" s="78"/>
    </row>
    <row r="29" spans="1:15" ht="12.75" customHeight="1" x14ac:dyDescent="0.2">
      <c r="A29" s="172" t="s">
        <v>1</v>
      </c>
      <c r="B29" s="286">
        <v>177.93</v>
      </c>
      <c r="C29" s="329">
        <v>2.1459458845345795E-3</v>
      </c>
      <c r="D29" s="286">
        <v>162.28</v>
      </c>
      <c r="E29" s="329">
        <v>2.0298272532952482E-3</v>
      </c>
      <c r="F29" s="198">
        <v>135.65</v>
      </c>
      <c r="G29" s="329">
        <v>1.7512848834420824E-3</v>
      </c>
      <c r="H29" s="198">
        <v>475.86</v>
      </c>
      <c r="I29" s="205">
        <v>1.9801132234783139E-3</v>
      </c>
      <c r="J29" s="101"/>
      <c r="O29" s="78"/>
    </row>
    <row r="30" spans="1:15" ht="12.75" customHeight="1" x14ac:dyDescent="0.2">
      <c r="A30" s="172" t="s">
        <v>2</v>
      </c>
      <c r="B30" s="286">
        <v>4118.3420000000006</v>
      </c>
      <c r="C30" s="329">
        <v>0.12727399153472643</v>
      </c>
      <c r="D30" s="286">
        <v>3854.402</v>
      </c>
      <c r="E30" s="329">
        <v>0.12142582525350906</v>
      </c>
      <c r="F30" s="198">
        <v>2816.5790000000002</v>
      </c>
      <c r="G30" s="329">
        <v>7.7997224800056886E-2</v>
      </c>
      <c r="H30" s="198">
        <v>10789.323</v>
      </c>
      <c r="I30" s="205">
        <v>0.10766476107041813</v>
      </c>
      <c r="J30" s="101"/>
    </row>
    <row r="31" spans="1:15" x14ac:dyDescent="0.2">
      <c r="A31" s="172" t="s">
        <v>6</v>
      </c>
      <c r="B31" s="286">
        <v>1133.1979999999999</v>
      </c>
      <c r="C31" s="329">
        <v>2.922369007711359E-2</v>
      </c>
      <c r="D31" s="286">
        <v>1027.518</v>
      </c>
      <c r="E31" s="329">
        <v>2.4547188748711837E-2</v>
      </c>
      <c r="F31" s="198">
        <v>1059.47</v>
      </c>
      <c r="G31" s="329">
        <v>2.5185460691014953E-2</v>
      </c>
      <c r="H31" s="198">
        <v>3220.1859999999997</v>
      </c>
      <c r="I31" s="205">
        <v>2.6243890813823233E-2</v>
      </c>
      <c r="J31" s="101"/>
    </row>
    <row r="32" spans="1:15" x14ac:dyDescent="0.2">
      <c r="A32" s="172" t="s">
        <v>25</v>
      </c>
      <c r="B32" s="286">
        <v>209521.97899999999</v>
      </c>
      <c r="C32" s="329">
        <v>4.6673034199608769E-2</v>
      </c>
      <c r="D32" s="286">
        <v>197385.00299999997</v>
      </c>
      <c r="E32" s="329">
        <v>4.7611630717706258E-2</v>
      </c>
      <c r="F32" s="198">
        <v>164223.15799999997</v>
      </c>
      <c r="G32" s="329">
        <v>4.4920891020617242E-2</v>
      </c>
      <c r="H32" s="198">
        <v>571130.1399999999</v>
      </c>
      <c r="I32" s="205">
        <v>4.646845930185653E-2</v>
      </c>
      <c r="J32" s="101"/>
    </row>
    <row r="33" spans="1:10" x14ac:dyDescent="0.2">
      <c r="A33" s="172" t="s">
        <v>5</v>
      </c>
      <c r="B33" s="286">
        <v>112660.141</v>
      </c>
      <c r="C33" s="329">
        <v>4.7615966007331513E-2</v>
      </c>
      <c r="D33" s="286">
        <v>107267.821</v>
      </c>
      <c r="E33" s="329">
        <v>4.6558615260684319E-2</v>
      </c>
      <c r="F33" s="198">
        <v>94103.935000000012</v>
      </c>
      <c r="G33" s="329">
        <v>4.662680935503518E-2</v>
      </c>
      <c r="H33" s="198">
        <v>314031.897</v>
      </c>
      <c r="I33" s="205">
        <v>4.6953242700939875E-2</v>
      </c>
      <c r="J33" s="101"/>
    </row>
    <row r="34" spans="1:10" x14ac:dyDescent="0.2">
      <c r="A34" s="172" t="s">
        <v>3</v>
      </c>
      <c r="B34" s="286">
        <v>2122.1</v>
      </c>
      <c r="C34" s="329">
        <v>8.3523614146013662E-3</v>
      </c>
      <c r="D34" s="286">
        <v>2107.0899999999997</v>
      </c>
      <c r="E34" s="329">
        <v>8.3921534971867825E-3</v>
      </c>
      <c r="F34" s="198">
        <v>1926.25</v>
      </c>
      <c r="G34" s="329">
        <v>9.4679321469958236E-3</v>
      </c>
      <c r="H34" s="198">
        <v>6155.44</v>
      </c>
      <c r="I34" s="205">
        <v>8.6867582418015087E-3</v>
      </c>
      <c r="J34" s="101"/>
    </row>
    <row r="35" spans="1:10" ht="10.9" customHeight="1" x14ac:dyDescent="0.2">
      <c r="A35" s="192" t="s">
        <v>168</v>
      </c>
      <c r="B35" s="71"/>
      <c r="C35" s="8"/>
      <c r="E35" s="103"/>
      <c r="F35" s="103"/>
      <c r="G35" s="103"/>
      <c r="I35" s="3"/>
    </row>
    <row r="36" spans="1:10" x14ac:dyDescent="0.2">
      <c r="A36" s="192"/>
      <c r="B36" s="71"/>
    </row>
    <row r="37" spans="1:10" x14ac:dyDescent="0.2">
      <c r="B37" s="78"/>
      <c r="C37" s="78"/>
    </row>
    <row r="38" spans="1:10" x14ac:dyDescent="0.2">
      <c r="A38" s="103" t="s">
        <v>164</v>
      </c>
      <c r="B38" s="104">
        <f>+I7</f>
        <v>3.5655519040780334E-2</v>
      </c>
      <c r="C38" s="93" t="str">
        <f>+B5</f>
        <v>Leden</v>
      </c>
      <c r="D38" s="103" t="str">
        <f>+D5</f>
        <v>Únor</v>
      </c>
      <c r="E38" s="103" t="str">
        <f>+F5</f>
        <v>Březen</v>
      </c>
    </row>
    <row r="39" spans="1:10" x14ac:dyDescent="0.2">
      <c r="A39" s="103" t="s">
        <v>59</v>
      </c>
      <c r="B39" s="104">
        <f t="shared" ref="B39:B40" si="0">+I8</f>
        <v>4.1703624231026699E-2</v>
      </c>
      <c r="C39" s="93"/>
      <c r="D39" s="103"/>
      <c r="E39" s="103"/>
      <c r="H39" s="116"/>
    </row>
    <row r="40" spans="1:10" x14ac:dyDescent="0.2">
      <c r="A40" s="103" t="s">
        <v>116</v>
      </c>
      <c r="B40" s="104">
        <f t="shared" si="0"/>
        <v>3.940609543153191E-2</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{120D5AF3-226C-4B46-8117-6405F4270606}</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120D5AF3-226C-4B46-8117-6405F4270606}">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39"/>
  <dimension ref="A1:O42"/>
  <sheetViews>
    <sheetView showGridLines="0" view="pageBreakPreview" zoomScaleNormal="70" zoomScaleSheetLayoutView="100" workbookViewId="0">
      <selection activeCell="K39" sqref="K39"/>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38" t="s">
        <v>276</v>
      </c>
      <c r="I1" s="241" t="str">
        <f>'3'!N1</f>
        <v>I. čtvrtletí 2023</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8">
        <v>2023</v>
      </c>
      <c r="B5" s="374" t="s">
        <v>8</v>
      </c>
      <c r="C5" s="376"/>
      <c r="D5" s="374" t="s">
        <v>9</v>
      </c>
      <c r="E5" s="376"/>
      <c r="F5" s="374" t="s">
        <v>10</v>
      </c>
      <c r="G5" s="376"/>
      <c r="H5" s="374" t="s">
        <v>7</v>
      </c>
      <c r="I5" s="375"/>
    </row>
    <row r="6" spans="1:15" x14ac:dyDescent="0.2">
      <c r="A6" s="389"/>
      <c r="B6" s="278" t="s">
        <v>288</v>
      </c>
      <c r="C6" s="279" t="s">
        <v>289</v>
      </c>
      <c r="D6" s="278" t="s">
        <v>288</v>
      </c>
      <c r="E6" s="279" t="s">
        <v>289</v>
      </c>
      <c r="F6" s="278" t="s">
        <v>288</v>
      </c>
      <c r="G6" s="279" t="s">
        <v>289</v>
      </c>
      <c r="H6" s="278" t="s">
        <v>288</v>
      </c>
      <c r="I6" s="297" t="s">
        <v>289</v>
      </c>
      <c r="J6" s="109"/>
      <c r="O6" s="109"/>
    </row>
    <row r="7" spans="1:15" ht="13.5" x14ac:dyDescent="0.2">
      <c r="A7" s="169" t="s">
        <v>196</v>
      </c>
      <c r="B7" s="284">
        <v>3510.0639999999994</v>
      </c>
      <c r="C7" s="328">
        <v>9.3103208502199733E-2</v>
      </c>
      <c r="D7" s="197">
        <v>3510.0639999999994</v>
      </c>
      <c r="E7" s="328">
        <v>9.3138365650761862E-2</v>
      </c>
      <c r="F7" s="284">
        <v>3510.4849999999992</v>
      </c>
      <c r="G7" s="328">
        <v>9.3153254316409986E-2</v>
      </c>
      <c r="H7" s="197">
        <v>3510.4849999999992</v>
      </c>
      <c r="I7" s="203">
        <v>9.3153254316409986E-2</v>
      </c>
      <c r="J7" s="111"/>
      <c r="O7" s="60"/>
    </row>
    <row r="8" spans="1:15" x14ac:dyDescent="0.2">
      <c r="A8" s="169" t="s">
        <v>330</v>
      </c>
      <c r="B8" s="284">
        <v>805047.46900000004</v>
      </c>
      <c r="C8" s="328">
        <v>4.6977251729158155E-2</v>
      </c>
      <c r="D8" s="197">
        <v>778506.69800000021</v>
      </c>
      <c r="E8" s="328">
        <v>4.9890164543086798E-2</v>
      </c>
      <c r="F8" s="284">
        <v>708744.63600000006</v>
      </c>
      <c r="G8" s="328">
        <v>4.7433568920297667E-2</v>
      </c>
      <c r="H8" s="197">
        <v>2292298.8030000003</v>
      </c>
      <c r="I8" s="203">
        <v>4.8073497270594519E-2</v>
      </c>
      <c r="J8" s="111"/>
      <c r="O8" s="60"/>
    </row>
    <row r="9" spans="1:15" x14ac:dyDescent="0.2">
      <c r="A9" s="169" t="s">
        <v>331</v>
      </c>
      <c r="B9" s="284">
        <v>560580.57199999993</v>
      </c>
      <c r="C9" s="328">
        <v>5.3598678727330672E-2</v>
      </c>
      <c r="D9" s="197">
        <v>539261.97900000005</v>
      </c>
      <c r="E9" s="328">
        <v>5.4088255180826425E-2</v>
      </c>
      <c r="F9" s="284">
        <v>464628.95199999999</v>
      </c>
      <c r="G9" s="328">
        <v>5.1633433770158554E-2</v>
      </c>
      <c r="H9" s="197">
        <v>1564471.503</v>
      </c>
      <c r="I9" s="204">
        <v>5.3163596848591649E-2</v>
      </c>
      <c r="J9" s="101"/>
      <c r="O9" s="104"/>
    </row>
    <row r="10" spans="1:15" x14ac:dyDescent="0.2">
      <c r="A10" s="172" t="s">
        <v>40</v>
      </c>
      <c r="B10" s="286">
        <v>6644.2489999999998</v>
      </c>
      <c r="C10" s="329">
        <v>7.6170408995440498E-3</v>
      </c>
      <c r="D10" s="198">
        <v>6446.0230000000001</v>
      </c>
      <c r="E10" s="329">
        <v>7.4005046315610548E-3</v>
      </c>
      <c r="F10" s="286">
        <v>5955.4050000000007</v>
      </c>
      <c r="G10" s="329">
        <v>6.4145745784877604E-3</v>
      </c>
      <c r="H10" s="198">
        <v>19045.677000000003</v>
      </c>
      <c r="I10" s="205">
        <v>7.1285935035299581E-3</v>
      </c>
      <c r="J10" s="101"/>
      <c r="O10" s="127"/>
    </row>
    <row r="11" spans="1:15" x14ac:dyDescent="0.2">
      <c r="A11" s="172" t="s">
        <v>39</v>
      </c>
      <c r="B11" s="286">
        <v>5426.4380000000019</v>
      </c>
      <c r="C11" s="329">
        <v>8.3969862544724008E-2</v>
      </c>
      <c r="D11" s="198">
        <v>5651.706000000001</v>
      </c>
      <c r="E11" s="329">
        <v>9.4550762146891787E-2</v>
      </c>
      <c r="F11" s="286">
        <v>5672.3310000000001</v>
      </c>
      <c r="G11" s="329">
        <v>9.7012711327045656E-2</v>
      </c>
      <c r="H11" s="198">
        <v>16750.475000000006</v>
      </c>
      <c r="I11" s="205">
        <v>9.1598762055142141E-2</v>
      </c>
      <c r="J11" s="101"/>
      <c r="O11" s="127"/>
    </row>
    <row r="12" spans="1:15" x14ac:dyDescent="0.2">
      <c r="A12" s="172" t="s">
        <v>38</v>
      </c>
      <c r="B12" s="286">
        <v>0</v>
      </c>
      <c r="C12" s="329">
        <v>0</v>
      </c>
      <c r="D12" s="198">
        <v>0</v>
      </c>
      <c r="E12" s="329">
        <v>0</v>
      </c>
      <c r="F12" s="286">
        <v>0</v>
      </c>
      <c r="G12" s="329">
        <v>0</v>
      </c>
      <c r="H12" s="198">
        <v>0</v>
      </c>
      <c r="I12" s="205">
        <v>0</v>
      </c>
      <c r="J12" s="101"/>
      <c r="O12" s="127"/>
    </row>
    <row r="13" spans="1:15" x14ac:dyDescent="0.2">
      <c r="A13" s="172" t="s">
        <v>60</v>
      </c>
      <c r="B13" s="286">
        <v>2765</v>
      </c>
      <c r="C13" s="329">
        <v>0.52802978813687984</v>
      </c>
      <c r="D13" s="198">
        <v>3529</v>
      </c>
      <c r="E13" s="329">
        <v>0.46008624694128691</v>
      </c>
      <c r="F13" s="286">
        <v>3739</v>
      </c>
      <c r="G13" s="329">
        <v>0.41902191387110466</v>
      </c>
      <c r="H13" s="198">
        <v>10033</v>
      </c>
      <c r="I13" s="205">
        <v>0.45959880089284844</v>
      </c>
      <c r="J13" s="101"/>
      <c r="O13" s="127"/>
    </row>
    <row r="14" spans="1:15" x14ac:dyDescent="0.2">
      <c r="A14" s="172" t="s">
        <v>61</v>
      </c>
      <c r="B14" s="286">
        <v>0</v>
      </c>
      <c r="C14" s="329">
        <v>0</v>
      </c>
      <c r="D14" s="198">
        <v>0</v>
      </c>
      <c r="E14" s="329">
        <v>0</v>
      </c>
      <c r="F14" s="286">
        <v>0</v>
      </c>
      <c r="G14" s="329">
        <v>0</v>
      </c>
      <c r="H14" s="198">
        <v>0</v>
      </c>
      <c r="I14" s="205">
        <v>0</v>
      </c>
      <c r="J14" s="101"/>
      <c r="O14" s="127"/>
    </row>
    <row r="15" spans="1:15" x14ac:dyDescent="0.2">
      <c r="A15" s="172" t="s">
        <v>62</v>
      </c>
      <c r="B15" s="286">
        <v>0</v>
      </c>
      <c r="C15" s="329">
        <v>0</v>
      </c>
      <c r="D15" s="198">
        <v>0</v>
      </c>
      <c r="E15" s="329">
        <v>0</v>
      </c>
      <c r="F15" s="286">
        <v>0</v>
      </c>
      <c r="G15" s="329">
        <v>0</v>
      </c>
      <c r="H15" s="198">
        <v>0</v>
      </c>
      <c r="I15" s="205">
        <v>0</v>
      </c>
      <c r="J15" s="101"/>
      <c r="O15" s="127"/>
    </row>
    <row r="16" spans="1:15" x14ac:dyDescent="0.2">
      <c r="A16" s="172" t="s">
        <v>37</v>
      </c>
      <c r="B16" s="286">
        <v>483798.723</v>
      </c>
      <c r="C16" s="329">
        <v>0.10020387922807722</v>
      </c>
      <c r="D16" s="198">
        <v>468455.86600000004</v>
      </c>
      <c r="E16" s="329">
        <v>0.10165008951096716</v>
      </c>
      <c r="F16" s="286">
        <v>399050.08399999997</v>
      </c>
      <c r="G16" s="329">
        <v>9.9754869427434154E-2</v>
      </c>
      <c r="H16" s="198">
        <v>1351304.673</v>
      </c>
      <c r="I16" s="205">
        <v>0.10056621578414833</v>
      </c>
      <c r="J16" s="101"/>
      <c r="O16" s="127"/>
    </row>
    <row r="17" spans="1:15" x14ac:dyDescent="0.2">
      <c r="A17" s="172" t="s">
        <v>72</v>
      </c>
      <c r="B17" s="286">
        <v>0</v>
      </c>
      <c r="C17" s="329">
        <v>0</v>
      </c>
      <c r="D17" s="198">
        <v>0</v>
      </c>
      <c r="E17" s="329">
        <v>0</v>
      </c>
      <c r="F17" s="286">
        <v>0</v>
      </c>
      <c r="G17" s="329">
        <v>0</v>
      </c>
      <c r="H17" s="198">
        <v>0</v>
      </c>
      <c r="I17" s="205">
        <v>0</v>
      </c>
      <c r="J17" s="101"/>
      <c r="O17" s="127"/>
    </row>
    <row r="18" spans="1:15" x14ac:dyDescent="0.2">
      <c r="A18" s="172" t="s">
        <v>36</v>
      </c>
      <c r="B18" s="286">
        <v>0</v>
      </c>
      <c r="C18" s="329">
        <v>0</v>
      </c>
      <c r="D18" s="198">
        <v>0</v>
      </c>
      <c r="E18" s="329">
        <v>0</v>
      </c>
      <c r="F18" s="286">
        <v>0</v>
      </c>
      <c r="G18" s="329">
        <v>0</v>
      </c>
      <c r="H18" s="198">
        <v>0</v>
      </c>
      <c r="I18" s="205">
        <v>0</v>
      </c>
      <c r="J18" s="101"/>
      <c r="O18" s="127"/>
    </row>
    <row r="19" spans="1:15" x14ac:dyDescent="0.2">
      <c r="A19" s="172" t="s">
        <v>35</v>
      </c>
      <c r="B19" s="286">
        <v>2631</v>
      </c>
      <c r="C19" s="329">
        <v>3.3078115119233219E-2</v>
      </c>
      <c r="D19" s="198">
        <v>2985</v>
      </c>
      <c r="E19" s="329">
        <v>4.2324107037198792E-2</v>
      </c>
      <c r="F19" s="286">
        <v>2968</v>
      </c>
      <c r="G19" s="329">
        <v>4.1023941547407308E-2</v>
      </c>
      <c r="H19" s="198">
        <v>8584</v>
      </c>
      <c r="I19" s="205">
        <v>3.8594662760093081E-2</v>
      </c>
      <c r="J19" s="101"/>
      <c r="O19" s="127"/>
    </row>
    <row r="20" spans="1:15" x14ac:dyDescent="0.2">
      <c r="A20" s="172" t="s">
        <v>34</v>
      </c>
      <c r="B20" s="286">
        <v>0</v>
      </c>
      <c r="C20" s="329">
        <v>0</v>
      </c>
      <c r="D20" s="198">
        <v>0</v>
      </c>
      <c r="E20" s="329">
        <v>0</v>
      </c>
      <c r="F20" s="286">
        <v>0</v>
      </c>
      <c r="G20" s="329">
        <v>0</v>
      </c>
      <c r="H20" s="198">
        <v>0</v>
      </c>
      <c r="I20" s="205">
        <v>0</v>
      </c>
      <c r="J20" s="101"/>
      <c r="O20" s="127"/>
    </row>
    <row r="21" spans="1:15" x14ac:dyDescent="0.2">
      <c r="A21" s="172" t="s">
        <v>33</v>
      </c>
      <c r="B21" s="286">
        <v>0</v>
      </c>
      <c r="C21" s="329">
        <v>0</v>
      </c>
      <c r="D21" s="198">
        <v>0</v>
      </c>
      <c r="E21" s="329">
        <v>0</v>
      </c>
      <c r="F21" s="286">
        <v>0</v>
      </c>
      <c r="G21" s="329">
        <v>0</v>
      </c>
      <c r="H21" s="198">
        <v>0</v>
      </c>
      <c r="I21" s="205">
        <v>0</v>
      </c>
      <c r="J21" s="101"/>
      <c r="O21" s="127"/>
    </row>
    <row r="22" spans="1:15" x14ac:dyDescent="0.2">
      <c r="A22" s="172" t="s">
        <v>32</v>
      </c>
      <c r="B22" s="286">
        <v>0</v>
      </c>
      <c r="C22" s="329">
        <v>0</v>
      </c>
      <c r="D22" s="198">
        <v>0</v>
      </c>
      <c r="E22" s="329">
        <v>0</v>
      </c>
      <c r="F22" s="286">
        <v>0</v>
      </c>
      <c r="G22" s="329">
        <v>0</v>
      </c>
      <c r="H22" s="198">
        <v>0</v>
      </c>
      <c r="I22" s="205">
        <v>0</v>
      </c>
      <c r="J22" s="101"/>
      <c r="O22" s="127"/>
    </row>
    <row r="23" spans="1:15" x14ac:dyDescent="0.2">
      <c r="A23" s="172" t="s">
        <v>3</v>
      </c>
      <c r="B23" s="286">
        <v>0</v>
      </c>
      <c r="C23" s="329">
        <v>0</v>
      </c>
      <c r="D23" s="198">
        <v>0</v>
      </c>
      <c r="E23" s="329">
        <v>0</v>
      </c>
      <c r="F23" s="286">
        <v>0</v>
      </c>
      <c r="G23" s="329">
        <v>0</v>
      </c>
      <c r="H23" s="198">
        <v>0</v>
      </c>
      <c r="I23" s="205">
        <v>0</v>
      </c>
      <c r="J23" s="101"/>
      <c r="O23" s="127"/>
    </row>
    <row r="24" spans="1:15" x14ac:dyDescent="0.2">
      <c r="A24" s="172" t="s">
        <v>31</v>
      </c>
      <c r="B24" s="286">
        <v>25.032</v>
      </c>
      <c r="C24" s="329">
        <v>2.7557968338325176E-4</v>
      </c>
      <c r="D24" s="198">
        <v>10.792999999999999</v>
      </c>
      <c r="E24" s="329">
        <v>1.3653159922221133E-4</v>
      </c>
      <c r="F24" s="286">
        <v>9.0470000000000006</v>
      </c>
      <c r="G24" s="329">
        <v>1.919433970866739E-4</v>
      </c>
      <c r="H24" s="198">
        <v>44.872</v>
      </c>
      <c r="I24" s="205">
        <v>2.0676533865708301E-4</v>
      </c>
      <c r="J24" s="101"/>
      <c r="O24" s="127"/>
    </row>
    <row r="25" spans="1:15" x14ac:dyDescent="0.2">
      <c r="A25" s="172" t="s">
        <v>30</v>
      </c>
      <c r="B25" s="286">
        <v>59290.13</v>
      </c>
      <c r="C25" s="329">
        <v>2.1376988345450536E-2</v>
      </c>
      <c r="D25" s="198">
        <v>52183.591</v>
      </c>
      <c r="E25" s="329">
        <v>1.9979974955429518E-2</v>
      </c>
      <c r="F25" s="286">
        <v>47235.084999999999</v>
      </c>
      <c r="G25" s="329">
        <v>1.9979295490840345E-2</v>
      </c>
      <c r="H25" s="198">
        <v>158708.80599999998</v>
      </c>
      <c r="I25" s="205">
        <v>2.0479756394302117E-2</v>
      </c>
      <c r="J25" s="101"/>
      <c r="O25" s="98"/>
    </row>
    <row r="26" spans="1:15" ht="13.5" customHeight="1" x14ac:dyDescent="0.2">
      <c r="A26" s="170" t="s">
        <v>335</v>
      </c>
      <c r="B26" s="284">
        <v>-151733.20000000001</v>
      </c>
      <c r="C26" s="328"/>
      <c r="D26" s="197">
        <v>-147190.6</v>
      </c>
      <c r="E26" s="328"/>
      <c r="F26" s="284">
        <v>-126595.2</v>
      </c>
      <c r="G26" s="328"/>
      <c r="H26" s="197">
        <v>-425519.00000000006</v>
      </c>
      <c r="I26" s="204"/>
      <c r="J26" s="10"/>
      <c r="O26" s="78"/>
    </row>
    <row r="27" spans="1:15" ht="13.5" customHeight="1" x14ac:dyDescent="0.2">
      <c r="A27" s="170" t="s">
        <v>333</v>
      </c>
      <c r="B27" s="284">
        <v>397663.31200000003</v>
      </c>
      <c r="C27" s="328">
        <v>4.1003256930161561E-2</v>
      </c>
      <c r="D27" s="197">
        <v>382280.13799999998</v>
      </c>
      <c r="E27" s="328">
        <v>4.1836165377708005E-2</v>
      </c>
      <c r="F27" s="284">
        <v>329699.33100000006</v>
      </c>
      <c r="G27" s="328">
        <v>3.979435218103293E-2</v>
      </c>
      <c r="H27" s="197">
        <v>1109642.781</v>
      </c>
      <c r="I27" s="204">
        <v>4.0914575483087072E-2</v>
      </c>
      <c r="J27" s="10"/>
      <c r="O27" s="78"/>
    </row>
    <row r="28" spans="1:15" ht="12.75" customHeight="1" x14ac:dyDescent="0.2">
      <c r="A28" s="172" t="s">
        <v>26</v>
      </c>
      <c r="B28" s="286">
        <v>60765.483</v>
      </c>
      <c r="C28" s="329">
        <v>2.7353871392153652E-2</v>
      </c>
      <c r="D28" s="198">
        <v>59530.83400000001</v>
      </c>
      <c r="E28" s="329">
        <v>2.8363699736167022E-2</v>
      </c>
      <c r="F28" s="286">
        <v>52178.881000000001</v>
      </c>
      <c r="G28" s="329">
        <v>2.5747942208134995E-2</v>
      </c>
      <c r="H28" s="198">
        <v>172475.198</v>
      </c>
      <c r="I28" s="205">
        <v>2.7175043232289028E-2</v>
      </c>
      <c r="J28" s="101"/>
      <c r="O28" s="78"/>
    </row>
    <row r="29" spans="1:15" ht="12.75" customHeight="1" x14ac:dyDescent="0.2">
      <c r="A29" s="172" t="s">
        <v>0</v>
      </c>
      <c r="B29" s="286">
        <v>2451</v>
      </c>
      <c r="C29" s="329">
        <v>1.1474978738634102E-2</v>
      </c>
      <c r="D29" s="198">
        <v>2817</v>
      </c>
      <c r="E29" s="329">
        <v>1.5274603867761772E-2</v>
      </c>
      <c r="F29" s="286">
        <v>2090.3000000000002</v>
      </c>
      <c r="G29" s="329">
        <v>9.2737408064111904E-3</v>
      </c>
      <c r="H29" s="198">
        <v>7358.3</v>
      </c>
      <c r="I29" s="205">
        <v>1.1803140851021613E-2</v>
      </c>
      <c r="J29" s="101"/>
      <c r="O29" s="78"/>
    </row>
    <row r="30" spans="1:15" ht="12.75" customHeight="1" x14ac:dyDescent="0.2">
      <c r="A30" s="172" t="s">
        <v>1</v>
      </c>
      <c r="B30" s="286">
        <v>9088.4590000000007</v>
      </c>
      <c r="C30" s="329">
        <v>0.10961243853094622</v>
      </c>
      <c r="D30" s="198">
        <v>8804</v>
      </c>
      <c r="E30" s="329">
        <v>0.11012200602669069</v>
      </c>
      <c r="F30" s="286">
        <v>7383.5</v>
      </c>
      <c r="G30" s="329">
        <v>9.5323346383299784E-2</v>
      </c>
      <c r="H30" s="198">
        <v>25275.959000000003</v>
      </c>
      <c r="I30" s="205">
        <v>0.10517643981842496</v>
      </c>
      <c r="J30" s="101"/>
      <c r="O30" s="78"/>
    </row>
    <row r="31" spans="1:15" ht="12.75" customHeight="1" x14ac:dyDescent="0.2">
      <c r="A31" s="172" t="s">
        <v>2</v>
      </c>
      <c r="B31" s="286">
        <v>3281.1489999999999</v>
      </c>
      <c r="C31" s="329">
        <v>0.10140122652518319</v>
      </c>
      <c r="D31" s="198">
        <v>3232.922</v>
      </c>
      <c r="E31" s="329">
        <v>0.10184724422367594</v>
      </c>
      <c r="F31" s="286">
        <v>2701.7220000000002</v>
      </c>
      <c r="G31" s="329">
        <v>7.4816583586421431E-2</v>
      </c>
      <c r="H31" s="198">
        <v>9215.7929999999997</v>
      </c>
      <c r="I31" s="205">
        <v>9.1962781299571042E-2</v>
      </c>
      <c r="J31" s="101"/>
    </row>
    <row r="32" spans="1:15" x14ac:dyDescent="0.2">
      <c r="A32" s="172" t="s">
        <v>6</v>
      </c>
      <c r="B32" s="286">
        <v>4637.93</v>
      </c>
      <c r="C32" s="329">
        <v>0.11960613142570624</v>
      </c>
      <c r="D32" s="198">
        <v>4835.26</v>
      </c>
      <c r="E32" s="329">
        <v>0.11551334367777147</v>
      </c>
      <c r="F32" s="286">
        <v>5005.4800000000005</v>
      </c>
      <c r="G32" s="329">
        <v>0.11898904148268617</v>
      </c>
      <c r="H32" s="198">
        <v>14478.670000000002</v>
      </c>
      <c r="I32" s="205">
        <v>0.11799834997400092</v>
      </c>
      <c r="J32" s="101"/>
    </row>
    <row r="33" spans="1:10" x14ac:dyDescent="0.2">
      <c r="A33" s="172" t="s">
        <v>25</v>
      </c>
      <c r="B33" s="286">
        <v>171488.25700000001</v>
      </c>
      <c r="C33" s="329">
        <v>3.820065714343171E-2</v>
      </c>
      <c r="D33" s="198">
        <v>162322.253</v>
      </c>
      <c r="E33" s="329">
        <v>3.9154074775894131E-2</v>
      </c>
      <c r="F33" s="286">
        <v>142046.16600000003</v>
      </c>
      <c r="G33" s="329">
        <v>3.8854692727212745E-2</v>
      </c>
      <c r="H33" s="198">
        <v>475856.67600000004</v>
      </c>
      <c r="I33" s="205">
        <v>3.8716791556864305E-2</v>
      </c>
      <c r="J33" s="101"/>
    </row>
    <row r="34" spans="1:10" x14ac:dyDescent="0.2">
      <c r="A34" s="172" t="s">
        <v>5</v>
      </c>
      <c r="B34" s="286">
        <v>115362.14</v>
      </c>
      <c r="C34" s="329">
        <v>4.8757969660032818E-2</v>
      </c>
      <c r="D34" s="198">
        <v>110823.11899999999</v>
      </c>
      <c r="E34" s="329">
        <v>4.8101759795326077E-2</v>
      </c>
      <c r="F34" s="286">
        <v>93114.702999999994</v>
      </c>
      <c r="G34" s="329">
        <v>4.613666266911922E-2</v>
      </c>
      <c r="H34" s="198">
        <v>319299.962</v>
      </c>
      <c r="I34" s="205">
        <v>4.7740910249594419E-2</v>
      </c>
      <c r="J34" s="101"/>
    </row>
    <row r="35" spans="1:10" x14ac:dyDescent="0.2">
      <c r="A35" s="172" t="s">
        <v>3</v>
      </c>
      <c r="B35" s="286">
        <v>30588.894</v>
      </c>
      <c r="C35" s="329">
        <v>0.12039465527587356</v>
      </c>
      <c r="D35" s="198">
        <v>29914.75</v>
      </c>
      <c r="E35" s="329">
        <v>0.11914496952193232</v>
      </c>
      <c r="F35" s="286">
        <v>25178.579000000002</v>
      </c>
      <c r="G35" s="329">
        <v>0.12375811941844203</v>
      </c>
      <c r="H35" s="198">
        <v>85682.222999999998</v>
      </c>
      <c r="I35" s="205">
        <v>0.1209175553366006</v>
      </c>
      <c r="J35" s="101"/>
    </row>
    <row r="36" spans="1:10" x14ac:dyDescent="0.2">
      <c r="A36" s="192" t="s">
        <v>169</v>
      </c>
      <c r="B36" s="71"/>
      <c r="C36" s="8"/>
      <c r="E36" s="103"/>
      <c r="F36" s="103"/>
      <c r="G36" s="103"/>
      <c r="I36" s="3"/>
    </row>
    <row r="37" spans="1:10" x14ac:dyDescent="0.2">
      <c r="A37" s="192"/>
      <c r="B37" s="71"/>
    </row>
    <row r="38" spans="1:10" x14ac:dyDescent="0.2">
      <c r="A38" s="103" t="s">
        <v>164</v>
      </c>
      <c r="B38" s="104">
        <f>+I7</f>
        <v>9.3153254316409986E-2</v>
      </c>
      <c r="C38" s="93" t="str">
        <f>+B5</f>
        <v>Leden</v>
      </c>
      <c r="D38" s="103" t="str">
        <f>+D5</f>
        <v>Únor</v>
      </c>
      <c r="E38" s="103" t="str">
        <f>+F5</f>
        <v>Březen</v>
      </c>
    </row>
    <row r="39" spans="1:10" x14ac:dyDescent="0.2">
      <c r="A39" s="103" t="s">
        <v>59</v>
      </c>
      <c r="B39" s="104">
        <f t="shared" ref="B39:B40" si="0">+I8</f>
        <v>4.8073497270594519E-2</v>
      </c>
      <c r="C39" s="93"/>
      <c r="D39" s="103"/>
      <c r="E39" s="103"/>
    </row>
    <row r="40" spans="1:10" x14ac:dyDescent="0.2">
      <c r="A40" s="103" t="s">
        <v>116</v>
      </c>
      <c r="B40" s="104">
        <f t="shared" si="0"/>
        <v>5.3163596848591649E-2</v>
      </c>
      <c r="C40" s="93"/>
      <c r="D40" s="103"/>
      <c r="E40" s="103"/>
      <c r="H40" s="116"/>
    </row>
    <row r="41" spans="1:10" x14ac:dyDescent="0.2">
      <c r="B41" s="120"/>
      <c r="C41" s="120"/>
      <c r="H41" s="116"/>
    </row>
    <row r="42" spans="1:10" x14ac:dyDescent="0.2">
      <c r="B42" s="78"/>
      <c r="C42" s="78"/>
      <c r="H42" s="116"/>
    </row>
  </sheetData>
  <mergeCells count="5">
    <mergeCell ref="B5:C5"/>
    <mergeCell ref="D5:E5"/>
    <mergeCell ref="F5:G5"/>
    <mergeCell ref="H5:I5"/>
    <mergeCell ref="A5:A6"/>
  </mergeCells>
  <conditionalFormatting sqref="C10:C25 C28:C35 E10:E25 E28:E35 G10:G25 G28:G35 I10:I25 I28:I35">
    <cfRule type="dataBar" priority="1">
      <dataBar>
        <cfvo type="num" val="0"/>
        <cfvo type="num" val="1"/>
        <color theme="9"/>
      </dataBar>
      <extLst>
        <ext xmlns:x14="http://schemas.microsoft.com/office/spreadsheetml/2009/9/main" uri="{B025F937-C7B1-47D3-B67F-A62EFF666E3E}">
          <x14:id>{5E295BF7-E565-466F-8F21-1E116498E39C}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E295BF7-E565-466F-8F21-1E116498E39C}">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0"/>
  <dimension ref="A1:H39"/>
  <sheetViews>
    <sheetView showGridLines="0" view="pageBreakPreview" zoomScaleNormal="70" zoomScaleSheetLayoutView="100" workbookViewId="0">
      <selection activeCell="D13" sqref="D13"/>
    </sheetView>
  </sheetViews>
  <sheetFormatPr defaultColWidth="9.140625" defaultRowHeight="12" x14ac:dyDescent="0.2"/>
  <cols>
    <col min="1" max="1" width="9" style="74" customWidth="1"/>
    <col min="2" max="2" width="90.42578125" style="74" customWidth="1"/>
    <col min="3" max="5" width="9.140625" style="74" customWidth="1"/>
    <col min="6" max="16384" width="9.140625" style="74"/>
  </cols>
  <sheetData>
    <row r="1" spans="1:8" s="82" customFormat="1" ht="20.25" x14ac:dyDescent="0.25">
      <c r="A1" s="175" t="s">
        <v>308</v>
      </c>
    </row>
    <row r="2" spans="1:8" ht="4.5" customHeight="1" x14ac:dyDescent="0.2"/>
    <row r="3" spans="1:8" ht="23.85" customHeight="1" x14ac:dyDescent="0.2">
      <c r="A3" s="154" t="s">
        <v>113</v>
      </c>
      <c r="B3" s="87" t="s">
        <v>114</v>
      </c>
    </row>
    <row r="4" spans="1:8" ht="23.85" customHeight="1" x14ac:dyDescent="0.2">
      <c r="A4" s="154" t="s">
        <v>124</v>
      </c>
      <c r="B4" s="87" t="s">
        <v>125</v>
      </c>
    </row>
    <row r="5" spans="1:8" s="84" customFormat="1" ht="23.85" customHeight="1" x14ac:dyDescent="0.25">
      <c r="A5" s="154" t="s">
        <v>92</v>
      </c>
      <c r="B5" s="87" t="s">
        <v>93</v>
      </c>
      <c r="C5" s="85"/>
      <c r="D5" s="85"/>
    </row>
    <row r="6" spans="1:8" s="84" customFormat="1" ht="7.5" hidden="1" customHeight="1" x14ac:dyDescent="0.25">
      <c r="A6" s="154"/>
      <c r="B6" s="87"/>
      <c r="C6" s="85"/>
      <c r="D6" s="85"/>
    </row>
    <row r="7" spans="1:8" s="84" customFormat="1" ht="23.85" customHeight="1" x14ac:dyDescent="0.2">
      <c r="A7" s="154" t="s">
        <v>189</v>
      </c>
      <c r="B7" s="87" t="s">
        <v>161</v>
      </c>
    </row>
    <row r="8" spans="1:8" s="84" customFormat="1" ht="23.85" customHeight="1" x14ac:dyDescent="0.2">
      <c r="A8" s="154" t="s">
        <v>190</v>
      </c>
      <c r="B8" s="87" t="s">
        <v>163</v>
      </c>
    </row>
    <row r="9" spans="1:8" s="84" customFormat="1" ht="23.85" customHeight="1" x14ac:dyDescent="0.2">
      <c r="A9" s="154" t="s">
        <v>85</v>
      </c>
      <c r="B9" s="87" t="s">
        <v>129</v>
      </c>
    </row>
    <row r="10" spans="1:8" s="84" customFormat="1" ht="23.85" customHeight="1" x14ac:dyDescent="0.2">
      <c r="A10" s="154" t="s">
        <v>76</v>
      </c>
      <c r="B10" s="87" t="s">
        <v>99</v>
      </c>
    </row>
    <row r="11" spans="1:8" s="84" customFormat="1" ht="23.85" customHeight="1" x14ac:dyDescent="0.2">
      <c r="A11" s="154" t="s">
        <v>77</v>
      </c>
      <c r="B11" s="87" t="s">
        <v>100</v>
      </c>
    </row>
    <row r="12" spans="1:8" s="84" customFormat="1" ht="23.85" customHeight="1" x14ac:dyDescent="0.2">
      <c r="A12" s="154" t="s">
        <v>78</v>
      </c>
      <c r="B12" s="87" t="s">
        <v>101</v>
      </c>
    </row>
    <row r="13" spans="1:8" s="84" customFormat="1" ht="23.85" customHeight="1" x14ac:dyDescent="0.2">
      <c r="A13" s="154" t="s">
        <v>88</v>
      </c>
      <c r="B13" s="87" t="s">
        <v>128</v>
      </c>
    </row>
    <row r="14" spans="1:8" s="84" customFormat="1" ht="23.85" customHeight="1" x14ac:dyDescent="0.2">
      <c r="A14" s="154" t="s">
        <v>79</v>
      </c>
      <c r="B14" s="87" t="s">
        <v>102</v>
      </c>
    </row>
    <row r="15" spans="1:8" s="84" customFormat="1" ht="23.85" customHeight="1" x14ac:dyDescent="0.2">
      <c r="A15" s="154" t="s">
        <v>80</v>
      </c>
      <c r="B15" s="87" t="s">
        <v>103</v>
      </c>
    </row>
    <row r="16" spans="1:8" s="84" customFormat="1" ht="23.85" customHeight="1" x14ac:dyDescent="0.2">
      <c r="A16" s="154" t="s">
        <v>81</v>
      </c>
      <c r="B16" s="87" t="s">
        <v>104</v>
      </c>
      <c r="D16" s="86"/>
      <c r="E16" s="86"/>
      <c r="F16" s="86"/>
      <c r="G16" s="86"/>
      <c r="H16" s="86"/>
    </row>
    <row r="17" spans="1:8" s="84" customFormat="1" ht="23.85" customHeight="1" x14ac:dyDescent="0.2">
      <c r="A17" s="154" t="s">
        <v>82</v>
      </c>
      <c r="B17" s="87" t="s">
        <v>105</v>
      </c>
      <c r="D17" s="86"/>
      <c r="E17" s="86"/>
      <c r="F17" s="86"/>
      <c r="G17" s="86"/>
      <c r="H17" s="86"/>
    </row>
    <row r="18" spans="1:8" s="84" customFormat="1" ht="23.85" customHeight="1" x14ac:dyDescent="0.2">
      <c r="A18" s="154" t="s">
        <v>83</v>
      </c>
      <c r="B18" s="87" t="s">
        <v>106</v>
      </c>
      <c r="D18" s="86"/>
      <c r="E18" s="86"/>
      <c r="F18" s="86"/>
      <c r="G18" s="86"/>
      <c r="H18" s="86"/>
    </row>
    <row r="19" spans="1:8" s="84" customFormat="1" ht="23.85" customHeight="1" x14ac:dyDescent="0.2">
      <c r="A19" s="154" t="s">
        <v>84</v>
      </c>
      <c r="B19" s="87" t="s">
        <v>107</v>
      </c>
      <c r="D19" s="86"/>
      <c r="E19" s="86"/>
      <c r="F19" s="86"/>
      <c r="G19" s="86"/>
      <c r="H19" s="86"/>
    </row>
    <row r="20" spans="1:8" s="84" customFormat="1" ht="23.85" customHeight="1" x14ac:dyDescent="0.2">
      <c r="A20" s="154" t="s">
        <v>86</v>
      </c>
      <c r="B20" s="87" t="s">
        <v>108</v>
      </c>
      <c r="D20" s="86"/>
      <c r="E20" s="86"/>
      <c r="F20" s="86"/>
      <c r="G20" s="86"/>
      <c r="H20" s="86"/>
    </row>
    <row r="21" spans="1:8" s="84" customFormat="1" ht="23.85" customHeight="1" x14ac:dyDescent="0.2">
      <c r="A21" s="154" t="s">
        <v>87</v>
      </c>
      <c r="B21" s="87" t="s">
        <v>109</v>
      </c>
      <c r="D21" s="86"/>
      <c r="E21" s="86"/>
      <c r="F21" s="86"/>
      <c r="G21" s="86"/>
      <c r="H21" s="86"/>
    </row>
    <row r="22" spans="1:8" s="84" customFormat="1" ht="23.85" customHeight="1" x14ac:dyDescent="0.2">
      <c r="A22" s="154" t="s">
        <v>89</v>
      </c>
      <c r="B22" s="87" t="s">
        <v>110</v>
      </c>
      <c r="D22" s="86"/>
      <c r="E22" s="86"/>
      <c r="F22" s="86"/>
      <c r="G22" s="86"/>
      <c r="H22" s="86"/>
    </row>
    <row r="23" spans="1:8" s="84" customFormat="1" ht="2.1" customHeight="1" x14ac:dyDescent="0.2"/>
    <row r="24" spans="1:8" s="84" customFormat="1" ht="15" x14ac:dyDescent="0.25">
      <c r="A24" s="152" t="s">
        <v>94</v>
      </c>
    </row>
    <row r="25" spans="1:8" s="87" customFormat="1" ht="23.45" customHeight="1" x14ac:dyDescent="0.2">
      <c r="A25" s="87" t="s">
        <v>159</v>
      </c>
    </row>
    <row r="26" spans="1:8" s="88" customFormat="1" ht="15" x14ac:dyDescent="0.25">
      <c r="A26" s="152" t="s">
        <v>171</v>
      </c>
    </row>
    <row r="27" spans="1:8" s="87" customFormat="1" ht="23.45" customHeight="1" x14ac:dyDescent="0.2">
      <c r="A27" s="87" t="s">
        <v>166</v>
      </c>
    </row>
    <row r="28" spans="1:8" s="88" customFormat="1" ht="15" x14ac:dyDescent="0.25">
      <c r="A28" s="152" t="s">
        <v>97</v>
      </c>
    </row>
    <row r="29" spans="1:8" s="87" customFormat="1" ht="37.5" customHeight="1" x14ac:dyDescent="0.2">
      <c r="A29" s="363" t="s">
        <v>205</v>
      </c>
      <c r="B29" s="363"/>
    </row>
    <row r="30" spans="1:8" s="88" customFormat="1" ht="15" x14ac:dyDescent="0.25">
      <c r="A30" s="152" t="s">
        <v>95</v>
      </c>
    </row>
    <row r="31" spans="1:8" s="87" customFormat="1" ht="23.45" customHeight="1" x14ac:dyDescent="0.2">
      <c r="A31" s="87" t="s">
        <v>98</v>
      </c>
    </row>
    <row r="32" spans="1:8" s="88" customFormat="1" ht="15" x14ac:dyDescent="0.25">
      <c r="A32" s="152" t="s">
        <v>182</v>
      </c>
    </row>
    <row r="33" spans="1:2" s="87" customFormat="1" ht="23.45" customHeight="1" x14ac:dyDescent="0.2">
      <c r="A33" s="87" t="s">
        <v>160</v>
      </c>
      <c r="B33" s="153"/>
    </row>
    <row r="34" spans="1:2" s="88" customFormat="1" ht="15" x14ac:dyDescent="0.25">
      <c r="A34" s="85" t="s">
        <v>181</v>
      </c>
    </row>
    <row r="35" spans="1:2" s="84" customFormat="1" ht="23.45" customHeight="1" x14ac:dyDescent="0.2">
      <c r="A35" s="87" t="s">
        <v>180</v>
      </c>
      <c r="B35" s="153"/>
    </row>
    <row r="36" spans="1:2" s="88" customFormat="1" ht="15" x14ac:dyDescent="0.25">
      <c r="A36" s="85" t="s">
        <v>96</v>
      </c>
    </row>
    <row r="37" spans="1:2" s="87" customFormat="1" ht="37.5" customHeight="1" x14ac:dyDescent="0.2">
      <c r="A37" s="363" t="s">
        <v>204</v>
      </c>
      <c r="B37" s="363"/>
    </row>
    <row r="38" spans="1:2" s="88" customFormat="1" ht="15" x14ac:dyDescent="0.25">
      <c r="A38" s="85" t="s">
        <v>121</v>
      </c>
    </row>
    <row r="39" spans="1:2" s="87" customFormat="1" ht="23.45" customHeight="1" x14ac:dyDescent="0.2">
      <c r="A39" s="87" t="s">
        <v>122</v>
      </c>
    </row>
  </sheetData>
  <sortState ref="A7:B19">
    <sortCondition ref="B7:B19"/>
  </sortState>
  <mergeCells count="2">
    <mergeCell ref="A29:B29"/>
    <mergeCell ref="A37:B37"/>
  </mergeCells>
  <pageMargins left="0.31496062992125984" right="0.31496062992125984" top="0.35433070866141736" bottom="0.35433070866141736" header="0.31496062992125984" footer="0.19685039370078741"/>
  <pageSetup paperSize="9" orientation="portrait" r:id="rId1"/>
  <headerFooter differentFirst="1" scaleWithDoc="0">
    <oddFooter>&amp;C&amp;8&amp;P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40"/>
  <dimension ref="A1:O41"/>
  <sheetViews>
    <sheetView showGridLines="0" view="pageBreakPreview" zoomScaleNormal="70" zoomScaleSheetLayoutView="100" workbookViewId="0">
      <selection activeCell="M39" sqref="M39"/>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38" t="s">
        <v>277</v>
      </c>
      <c r="I1" s="241" t="str">
        <f>'3'!N1</f>
        <v>I. čtvrtletí 2023</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8">
        <v>2023</v>
      </c>
      <c r="B5" s="374" t="s">
        <v>8</v>
      </c>
      <c r="C5" s="376"/>
      <c r="D5" s="374" t="s">
        <v>9</v>
      </c>
      <c r="E5" s="376"/>
      <c r="F5" s="374" t="s">
        <v>10</v>
      </c>
      <c r="G5" s="376"/>
      <c r="H5" s="374" t="s">
        <v>7</v>
      </c>
      <c r="I5" s="375"/>
    </row>
    <row r="6" spans="1:15" x14ac:dyDescent="0.2">
      <c r="A6" s="389"/>
      <c r="B6" s="278" t="s">
        <v>288</v>
      </c>
      <c r="C6" s="279" t="s">
        <v>289</v>
      </c>
      <c r="D6" s="278" t="s">
        <v>288</v>
      </c>
      <c r="E6" s="279" t="s">
        <v>289</v>
      </c>
      <c r="F6" s="278" t="s">
        <v>288</v>
      </c>
      <c r="G6" s="279" t="s">
        <v>289</v>
      </c>
      <c r="H6" s="278" t="s">
        <v>288</v>
      </c>
      <c r="I6" s="297" t="s">
        <v>289</v>
      </c>
      <c r="J6" s="109"/>
      <c r="O6" s="109"/>
    </row>
    <row r="7" spans="1:15" ht="13.5" x14ac:dyDescent="0.2">
      <c r="A7" s="169" t="s">
        <v>196</v>
      </c>
      <c r="B7" s="284">
        <v>1052.3360000000005</v>
      </c>
      <c r="C7" s="328">
        <v>2.7912840911838335E-2</v>
      </c>
      <c r="D7" s="197">
        <v>1051.2550000000003</v>
      </c>
      <c r="E7" s="328">
        <v>2.7894697242612017E-2</v>
      </c>
      <c r="F7" s="284">
        <v>1051.2550000000003</v>
      </c>
      <c r="G7" s="328">
        <v>2.7895810512335941E-2</v>
      </c>
      <c r="H7" s="197">
        <v>1051.2550000000003</v>
      </c>
      <c r="I7" s="203">
        <v>2.7895810512335941E-2</v>
      </c>
      <c r="J7" s="111"/>
      <c r="O7" s="60"/>
    </row>
    <row r="8" spans="1:15" x14ac:dyDescent="0.2">
      <c r="A8" s="169" t="s">
        <v>330</v>
      </c>
      <c r="B8" s="284">
        <v>694740.46100000048</v>
      </c>
      <c r="C8" s="328">
        <v>4.0540463487661008E-2</v>
      </c>
      <c r="D8" s="197">
        <v>658473.65699999977</v>
      </c>
      <c r="E8" s="328">
        <v>4.2197914519443325E-2</v>
      </c>
      <c r="F8" s="284">
        <v>608793.7490000003</v>
      </c>
      <c r="G8" s="328">
        <v>4.0744238170767492E-2</v>
      </c>
      <c r="H8" s="197">
        <v>1962007.8670000006</v>
      </c>
      <c r="I8" s="203">
        <v>4.1146721237069667E-2</v>
      </c>
      <c r="J8" s="111"/>
      <c r="O8" s="60"/>
    </row>
    <row r="9" spans="1:15" x14ac:dyDescent="0.2">
      <c r="A9" s="169" t="s">
        <v>331</v>
      </c>
      <c r="B9" s="284">
        <v>514724.62099999998</v>
      </c>
      <c r="C9" s="328">
        <v>4.9214262805429593E-2</v>
      </c>
      <c r="D9" s="197">
        <v>508348.81900000002</v>
      </c>
      <c r="E9" s="328">
        <v>5.0987649257103924E-2</v>
      </c>
      <c r="F9" s="284">
        <v>456022.20499999996</v>
      </c>
      <c r="G9" s="328">
        <v>5.0676980455555354E-2</v>
      </c>
      <c r="H9" s="197">
        <v>1479095.645</v>
      </c>
      <c r="I9" s="204">
        <v>5.026236938192899E-2</v>
      </c>
      <c r="J9" s="101"/>
      <c r="O9" s="104"/>
    </row>
    <row r="10" spans="1:15" x14ac:dyDescent="0.2">
      <c r="A10" s="172" t="s">
        <v>40</v>
      </c>
      <c r="B10" s="286">
        <v>72565.975999999995</v>
      </c>
      <c r="C10" s="329">
        <v>8.3190441403886567E-2</v>
      </c>
      <c r="D10" s="198">
        <v>69914.073000000004</v>
      </c>
      <c r="E10" s="329">
        <v>8.0266455929151617E-2</v>
      </c>
      <c r="F10" s="286">
        <v>64339.071000000004</v>
      </c>
      <c r="G10" s="329">
        <v>6.9299698213659541E-2</v>
      </c>
      <c r="H10" s="198">
        <v>206819.12</v>
      </c>
      <c r="I10" s="205">
        <v>7.7410187899216304E-2</v>
      </c>
      <c r="J10" s="101"/>
      <c r="O10" s="127"/>
    </row>
    <row r="11" spans="1:15" x14ac:dyDescent="0.2">
      <c r="A11" s="172" t="s">
        <v>39</v>
      </c>
      <c r="B11" s="286">
        <v>8135.19</v>
      </c>
      <c r="C11" s="329">
        <v>0.12588567050341551</v>
      </c>
      <c r="D11" s="198">
        <v>7532.5199999999995</v>
      </c>
      <c r="E11" s="329">
        <v>0.12601602186785815</v>
      </c>
      <c r="F11" s="286">
        <v>7078.1900000000005</v>
      </c>
      <c r="G11" s="329">
        <v>0.12105682887475736</v>
      </c>
      <c r="H11" s="198">
        <v>22745.9</v>
      </c>
      <c r="I11" s="205">
        <v>0.12438431040493224</v>
      </c>
      <c r="J11" s="101"/>
      <c r="O11" s="127"/>
    </row>
    <row r="12" spans="1:15" x14ac:dyDescent="0.2">
      <c r="A12" s="172" t="s">
        <v>38</v>
      </c>
      <c r="B12" s="286">
        <v>0</v>
      </c>
      <c r="C12" s="329">
        <v>0</v>
      </c>
      <c r="D12" s="198">
        <v>0</v>
      </c>
      <c r="E12" s="329">
        <v>0</v>
      </c>
      <c r="F12" s="286">
        <v>0</v>
      </c>
      <c r="G12" s="329">
        <v>0</v>
      </c>
      <c r="H12" s="198">
        <v>0</v>
      </c>
      <c r="I12" s="205">
        <v>0</v>
      </c>
      <c r="J12" s="101"/>
      <c r="O12" s="127"/>
    </row>
    <row r="13" spans="1:15" x14ac:dyDescent="0.2">
      <c r="A13" s="172" t="s">
        <v>60</v>
      </c>
      <c r="B13" s="286">
        <v>197.71899999999999</v>
      </c>
      <c r="C13" s="329">
        <v>3.7758235689199185E-2</v>
      </c>
      <c r="D13" s="198">
        <v>180.26300000000001</v>
      </c>
      <c r="E13" s="329">
        <v>2.3501424520367586E-2</v>
      </c>
      <c r="F13" s="286">
        <v>225.947</v>
      </c>
      <c r="G13" s="329">
        <v>2.5321407962940488E-2</v>
      </c>
      <c r="H13" s="198">
        <v>603.92899999999997</v>
      </c>
      <c r="I13" s="205">
        <v>2.7665209231976181E-2</v>
      </c>
      <c r="J13" s="101"/>
      <c r="O13" s="127"/>
    </row>
    <row r="14" spans="1:15" x14ac:dyDescent="0.2">
      <c r="A14" s="172" t="s">
        <v>61</v>
      </c>
      <c r="B14" s="286">
        <v>0</v>
      </c>
      <c r="C14" s="329">
        <v>0</v>
      </c>
      <c r="D14" s="198">
        <v>0</v>
      </c>
      <c r="E14" s="329">
        <v>0</v>
      </c>
      <c r="F14" s="286">
        <v>0</v>
      </c>
      <c r="G14" s="329">
        <v>0</v>
      </c>
      <c r="H14" s="198">
        <v>0</v>
      </c>
      <c r="I14" s="205">
        <v>0</v>
      </c>
      <c r="J14" s="101"/>
      <c r="O14" s="127"/>
    </row>
    <row r="15" spans="1:15" x14ac:dyDescent="0.2">
      <c r="A15" s="172" t="s">
        <v>62</v>
      </c>
      <c r="B15" s="286">
        <v>0</v>
      </c>
      <c r="C15" s="329">
        <v>0</v>
      </c>
      <c r="D15" s="198">
        <v>0</v>
      </c>
      <c r="E15" s="329">
        <v>0</v>
      </c>
      <c r="F15" s="286">
        <v>0</v>
      </c>
      <c r="G15" s="329">
        <v>0</v>
      </c>
      <c r="H15" s="198">
        <v>0</v>
      </c>
      <c r="I15" s="205">
        <v>0</v>
      </c>
      <c r="J15" s="101"/>
      <c r="O15" s="127"/>
    </row>
    <row r="16" spans="1:15" x14ac:dyDescent="0.2">
      <c r="A16" s="172" t="s">
        <v>37</v>
      </c>
      <c r="B16" s="286">
        <v>317250.04399999999</v>
      </c>
      <c r="C16" s="329">
        <v>6.5708493186903638E-2</v>
      </c>
      <c r="D16" s="198">
        <v>324756.09399999998</v>
      </c>
      <c r="E16" s="329">
        <v>7.046872164544965E-2</v>
      </c>
      <c r="F16" s="286">
        <v>282612.93899999995</v>
      </c>
      <c r="G16" s="329">
        <v>7.0647815797599003E-2</v>
      </c>
      <c r="H16" s="198">
        <v>924619.07700000005</v>
      </c>
      <c r="I16" s="205">
        <v>6.8811603684672581E-2</v>
      </c>
      <c r="J16" s="101"/>
      <c r="O16" s="127"/>
    </row>
    <row r="17" spans="1:15" x14ac:dyDescent="0.2">
      <c r="A17" s="172" t="s">
        <v>72</v>
      </c>
      <c r="B17" s="286">
        <v>0</v>
      </c>
      <c r="C17" s="329">
        <v>0</v>
      </c>
      <c r="D17" s="198">
        <v>0</v>
      </c>
      <c r="E17" s="329">
        <v>0</v>
      </c>
      <c r="F17" s="286">
        <v>0</v>
      </c>
      <c r="G17" s="329">
        <v>0</v>
      </c>
      <c r="H17" s="198">
        <v>0</v>
      </c>
      <c r="I17" s="205">
        <v>0</v>
      </c>
      <c r="J17" s="101"/>
      <c r="O17" s="127"/>
    </row>
    <row r="18" spans="1:15" x14ac:dyDescent="0.2">
      <c r="A18" s="172" t="s">
        <v>36</v>
      </c>
      <c r="B18" s="286">
        <v>0</v>
      </c>
      <c r="C18" s="329">
        <v>0</v>
      </c>
      <c r="D18" s="198">
        <v>0</v>
      </c>
      <c r="E18" s="329">
        <v>0</v>
      </c>
      <c r="F18" s="286">
        <v>0</v>
      </c>
      <c r="G18" s="329">
        <v>0</v>
      </c>
      <c r="H18" s="198">
        <v>0</v>
      </c>
      <c r="I18" s="205">
        <v>0</v>
      </c>
      <c r="J18" s="101"/>
      <c r="O18" s="127"/>
    </row>
    <row r="19" spans="1:15" x14ac:dyDescent="0.2">
      <c r="A19" s="172" t="s">
        <v>35</v>
      </c>
      <c r="B19" s="286">
        <v>0</v>
      </c>
      <c r="C19" s="329">
        <v>0</v>
      </c>
      <c r="D19" s="198">
        <v>0</v>
      </c>
      <c r="E19" s="329">
        <v>0</v>
      </c>
      <c r="F19" s="286">
        <v>0</v>
      </c>
      <c r="G19" s="329">
        <v>0</v>
      </c>
      <c r="H19" s="198">
        <v>0</v>
      </c>
      <c r="I19" s="205">
        <v>0</v>
      </c>
      <c r="J19" s="101"/>
      <c r="O19" s="127"/>
    </row>
    <row r="20" spans="1:15" x14ac:dyDescent="0.2">
      <c r="A20" s="172" t="s">
        <v>34</v>
      </c>
      <c r="B20" s="286">
        <v>0</v>
      </c>
      <c r="C20" s="329">
        <v>0</v>
      </c>
      <c r="D20" s="198">
        <v>0</v>
      </c>
      <c r="E20" s="329">
        <v>0</v>
      </c>
      <c r="F20" s="286">
        <v>0</v>
      </c>
      <c r="G20" s="329">
        <v>0</v>
      </c>
      <c r="H20" s="198">
        <v>0</v>
      </c>
      <c r="I20" s="205">
        <v>0</v>
      </c>
      <c r="J20" s="101"/>
      <c r="O20" s="127"/>
    </row>
    <row r="21" spans="1:15" x14ac:dyDescent="0.2">
      <c r="A21" s="172" t="s">
        <v>33</v>
      </c>
      <c r="B21" s="286">
        <v>37205.862000000001</v>
      </c>
      <c r="C21" s="329">
        <v>0.12508288044980029</v>
      </c>
      <c r="D21" s="198">
        <v>32676.317999999999</v>
      </c>
      <c r="E21" s="329">
        <v>0.11489025228975716</v>
      </c>
      <c r="F21" s="286">
        <v>37966.741000000002</v>
      </c>
      <c r="G21" s="329">
        <v>0.13392480699632933</v>
      </c>
      <c r="H21" s="198">
        <v>107848.921</v>
      </c>
      <c r="I21" s="205">
        <v>0.12462954653128826</v>
      </c>
      <c r="J21" s="101"/>
      <c r="O21" s="127"/>
    </row>
    <row r="22" spans="1:15" x14ac:dyDescent="0.2">
      <c r="A22" s="172" t="s">
        <v>32</v>
      </c>
      <c r="B22" s="286">
        <v>33</v>
      </c>
      <c r="C22" s="329">
        <v>1.0946296230114814E-4</v>
      </c>
      <c r="D22" s="198">
        <v>108</v>
      </c>
      <c r="E22" s="329">
        <v>3.8077051233049677E-4</v>
      </c>
      <c r="F22" s="286">
        <v>97</v>
      </c>
      <c r="G22" s="329">
        <v>3.2872200411517249E-4</v>
      </c>
      <c r="H22" s="198">
        <v>238</v>
      </c>
      <c r="I22" s="205">
        <v>2.7039634694262605E-4</v>
      </c>
      <c r="J22" s="101"/>
      <c r="O22" s="127"/>
    </row>
    <row r="23" spans="1:15" x14ac:dyDescent="0.2">
      <c r="A23" s="172" t="s">
        <v>3</v>
      </c>
      <c r="B23" s="286">
        <v>0</v>
      </c>
      <c r="C23" s="329">
        <v>0</v>
      </c>
      <c r="D23" s="198">
        <v>0</v>
      </c>
      <c r="E23" s="329">
        <v>0</v>
      </c>
      <c r="F23" s="286">
        <v>0</v>
      </c>
      <c r="G23" s="329">
        <v>0</v>
      </c>
      <c r="H23" s="198">
        <v>0</v>
      </c>
      <c r="I23" s="205">
        <v>0</v>
      </c>
      <c r="J23" s="101"/>
      <c r="O23" s="127"/>
    </row>
    <row r="24" spans="1:15" x14ac:dyDescent="0.2">
      <c r="A24" s="172" t="s">
        <v>31</v>
      </c>
      <c r="B24" s="286">
        <v>12.138</v>
      </c>
      <c r="C24" s="329">
        <v>1.3362840351973114E-4</v>
      </c>
      <c r="D24" s="198">
        <v>93.682000000000002</v>
      </c>
      <c r="E24" s="329">
        <v>1.1850785952316504E-3</v>
      </c>
      <c r="F24" s="286">
        <v>11.259</v>
      </c>
      <c r="G24" s="329">
        <v>2.3887373801247501E-4</v>
      </c>
      <c r="H24" s="198">
        <v>117.07900000000001</v>
      </c>
      <c r="I24" s="205">
        <v>5.3948741051507902E-4</v>
      </c>
      <c r="J24" s="101"/>
      <c r="O24" s="127"/>
    </row>
    <row r="25" spans="1:15" x14ac:dyDescent="0.2">
      <c r="A25" s="172" t="s">
        <v>30</v>
      </c>
      <c r="B25" s="286">
        <v>79324.691999999981</v>
      </c>
      <c r="C25" s="329">
        <v>2.8600426688058418E-2</v>
      </c>
      <c r="D25" s="198">
        <v>73087.868999999992</v>
      </c>
      <c r="E25" s="329">
        <v>2.7983773523092982E-2</v>
      </c>
      <c r="F25" s="286">
        <v>63691.057999999997</v>
      </c>
      <c r="G25" s="329">
        <v>2.6939773007844722E-2</v>
      </c>
      <c r="H25" s="198">
        <v>216103.61899999998</v>
      </c>
      <c r="I25" s="205">
        <v>2.788597296262867E-2</v>
      </c>
      <c r="J25" s="101"/>
      <c r="O25" s="98"/>
    </row>
    <row r="26" spans="1:15" ht="13.5" customHeight="1" x14ac:dyDescent="0.2">
      <c r="A26" s="170" t="s">
        <v>333</v>
      </c>
      <c r="B26" s="284">
        <v>513590.39799999993</v>
      </c>
      <c r="C26" s="328">
        <v>5.2956554981511424E-2</v>
      </c>
      <c r="D26" s="197">
        <v>511068.52</v>
      </c>
      <c r="E26" s="328">
        <v>5.5930572888043879E-2</v>
      </c>
      <c r="F26" s="284">
        <v>459393.16899999999</v>
      </c>
      <c r="G26" s="328">
        <v>5.5448257966731432E-2</v>
      </c>
      <c r="H26" s="197">
        <v>1484052.0869999998</v>
      </c>
      <c r="I26" s="204">
        <v>5.4719736994706225E-2</v>
      </c>
      <c r="J26" s="10"/>
      <c r="O26" s="78"/>
    </row>
    <row r="27" spans="1:15" ht="12.75" customHeight="1" x14ac:dyDescent="0.2">
      <c r="A27" s="172" t="s">
        <v>26</v>
      </c>
      <c r="B27" s="286">
        <v>112534.048</v>
      </c>
      <c r="C27" s="329">
        <v>5.0657737324830379E-2</v>
      </c>
      <c r="D27" s="198">
        <v>106855.25900000001</v>
      </c>
      <c r="E27" s="329">
        <v>5.0911607949358791E-2</v>
      </c>
      <c r="F27" s="286">
        <v>99717.141000000003</v>
      </c>
      <c r="G27" s="329">
        <v>4.9205945670403477E-2</v>
      </c>
      <c r="H27" s="198">
        <v>319106.44799999997</v>
      </c>
      <c r="I27" s="205">
        <v>5.0278136338780664E-2</v>
      </c>
      <c r="J27" s="101"/>
      <c r="O27" s="78"/>
    </row>
    <row r="28" spans="1:15" ht="12.75" customHeight="1" x14ac:dyDescent="0.2">
      <c r="A28" s="172" t="s">
        <v>0</v>
      </c>
      <c r="B28" s="286">
        <v>236.42</v>
      </c>
      <c r="C28" s="329">
        <v>1.1068602502602505E-3</v>
      </c>
      <c r="D28" s="198">
        <v>221.22</v>
      </c>
      <c r="E28" s="329">
        <v>1.1995200098069787E-3</v>
      </c>
      <c r="F28" s="286">
        <v>262.56</v>
      </c>
      <c r="G28" s="329">
        <v>1.1648631230595236E-3</v>
      </c>
      <c r="H28" s="198">
        <v>720.2</v>
      </c>
      <c r="I28" s="205">
        <v>1.1552426567149703E-3</v>
      </c>
      <c r="J28" s="101"/>
      <c r="O28" s="78"/>
    </row>
    <row r="29" spans="1:15" ht="12.75" customHeight="1" x14ac:dyDescent="0.2">
      <c r="A29" s="172" t="s">
        <v>1</v>
      </c>
      <c r="B29" s="286">
        <v>4890.09</v>
      </c>
      <c r="C29" s="329">
        <v>5.8977510877894129E-2</v>
      </c>
      <c r="D29" s="198">
        <v>4683.1099999999997</v>
      </c>
      <c r="E29" s="329">
        <v>5.8577177151710069E-2</v>
      </c>
      <c r="F29" s="286">
        <v>4333.2700000000004</v>
      </c>
      <c r="G29" s="329">
        <v>5.5943901561909863E-2</v>
      </c>
      <c r="H29" s="198">
        <v>13906.470000000001</v>
      </c>
      <c r="I29" s="205">
        <v>5.7866568190023268E-2</v>
      </c>
      <c r="J29" s="101"/>
      <c r="O29" s="78"/>
    </row>
    <row r="30" spans="1:15" ht="12.75" customHeight="1" x14ac:dyDescent="0.2">
      <c r="A30" s="172" t="s">
        <v>2</v>
      </c>
      <c r="B30" s="286">
        <v>575.11</v>
      </c>
      <c r="C30" s="329">
        <v>1.7773304225714256E-2</v>
      </c>
      <c r="D30" s="198">
        <v>576.10299999999995</v>
      </c>
      <c r="E30" s="329">
        <v>1.8149062346382739E-2</v>
      </c>
      <c r="F30" s="286">
        <v>451.56900000000002</v>
      </c>
      <c r="G30" s="329">
        <v>1.250493197802614E-2</v>
      </c>
      <c r="H30" s="198">
        <v>1602.7819999999999</v>
      </c>
      <c r="I30" s="205">
        <v>1.5993880346150253E-2</v>
      </c>
      <c r="J30" s="101"/>
    </row>
    <row r="31" spans="1:15" x14ac:dyDescent="0.2">
      <c r="A31" s="172" t="s">
        <v>6</v>
      </c>
      <c r="B31" s="286">
        <v>4961.268</v>
      </c>
      <c r="C31" s="329">
        <v>0.12794459434406097</v>
      </c>
      <c r="D31" s="198">
        <v>5677.0719999999992</v>
      </c>
      <c r="E31" s="329">
        <v>0.13562405517375559</v>
      </c>
      <c r="F31" s="286">
        <v>5580.91</v>
      </c>
      <c r="G31" s="329">
        <v>0.13266802214795345</v>
      </c>
      <c r="H31" s="198">
        <v>16219.25</v>
      </c>
      <c r="I31" s="205">
        <v>0.1321837391014378</v>
      </c>
      <c r="J31" s="101"/>
    </row>
    <row r="32" spans="1:15" x14ac:dyDescent="0.2">
      <c r="A32" s="172" t="s">
        <v>25</v>
      </c>
      <c r="B32" s="286">
        <v>218687.83800000002</v>
      </c>
      <c r="C32" s="329">
        <v>4.8714817370126617E-2</v>
      </c>
      <c r="D32" s="198">
        <v>221239.72399999999</v>
      </c>
      <c r="E32" s="329">
        <v>5.3365675603912303E-2</v>
      </c>
      <c r="F32" s="286">
        <v>197064.10400000002</v>
      </c>
      <c r="G32" s="329">
        <v>5.3904061081687306E-2</v>
      </c>
      <c r="H32" s="198">
        <v>636991.66600000008</v>
      </c>
      <c r="I32" s="205">
        <v>5.182710425183093E-2</v>
      </c>
      <c r="J32" s="101"/>
    </row>
    <row r="33" spans="1:10" x14ac:dyDescent="0.2">
      <c r="A33" s="172" t="s">
        <v>5</v>
      </c>
      <c r="B33" s="286">
        <v>164592.42399999994</v>
      </c>
      <c r="C33" s="329">
        <v>6.956521797934101E-2</v>
      </c>
      <c r="D33" s="198">
        <v>165282.23200000002</v>
      </c>
      <c r="E33" s="329">
        <v>7.1739239012929779E-2</v>
      </c>
      <c r="F33" s="286">
        <v>146162.11499999999</v>
      </c>
      <c r="G33" s="329">
        <v>7.2420702397128528E-2</v>
      </c>
      <c r="H33" s="198">
        <v>476036.77099999995</v>
      </c>
      <c r="I33" s="205">
        <v>7.1175795378947554E-2</v>
      </c>
      <c r="J33" s="101"/>
    </row>
    <row r="34" spans="1:10" x14ac:dyDescent="0.2">
      <c r="A34" s="172" t="s">
        <v>3</v>
      </c>
      <c r="B34" s="286">
        <v>7113.2</v>
      </c>
      <c r="C34" s="329">
        <v>2.7996803738910725E-2</v>
      </c>
      <c r="D34" s="198">
        <v>6533.8</v>
      </c>
      <c r="E34" s="329">
        <v>2.6022928550711654E-2</v>
      </c>
      <c r="F34" s="286">
        <v>5821.5</v>
      </c>
      <c r="G34" s="329">
        <v>2.8613921865664475E-2</v>
      </c>
      <c r="H34" s="198">
        <v>19468.5</v>
      </c>
      <c r="I34" s="205">
        <v>2.747458391772362E-2</v>
      </c>
      <c r="J34" s="101"/>
    </row>
    <row r="35" spans="1:10" ht="12" customHeight="1" x14ac:dyDescent="0.2">
      <c r="A35" s="192" t="s">
        <v>168</v>
      </c>
      <c r="B35" s="71"/>
      <c r="C35" s="8"/>
      <c r="E35" s="103"/>
      <c r="F35" s="103"/>
      <c r="G35" s="103"/>
      <c r="I35" s="3"/>
    </row>
    <row r="36" spans="1:10" x14ac:dyDescent="0.2">
      <c r="A36" s="192"/>
      <c r="B36" s="71"/>
    </row>
    <row r="37" spans="1:10" x14ac:dyDescent="0.2">
      <c r="B37" s="78"/>
      <c r="C37" s="78"/>
    </row>
    <row r="38" spans="1:10" x14ac:dyDescent="0.2">
      <c r="A38" s="103" t="s">
        <v>164</v>
      </c>
      <c r="B38" s="104">
        <f>+I7</f>
        <v>2.7895810512335941E-2</v>
      </c>
      <c r="C38" s="93" t="str">
        <f>+B5</f>
        <v>Leden</v>
      </c>
      <c r="D38" s="103" t="str">
        <f>+D5</f>
        <v>Únor</v>
      </c>
      <c r="E38" s="103" t="str">
        <f>+F5</f>
        <v>Březen</v>
      </c>
    </row>
    <row r="39" spans="1:10" x14ac:dyDescent="0.2">
      <c r="A39" s="103" t="s">
        <v>59</v>
      </c>
      <c r="B39" s="104">
        <f t="shared" ref="B39:B40" si="0">+I8</f>
        <v>4.1146721237069667E-2</v>
      </c>
      <c r="C39" s="93"/>
      <c r="D39" s="103"/>
      <c r="E39" s="103"/>
      <c r="H39" s="116"/>
    </row>
    <row r="40" spans="1:10" x14ac:dyDescent="0.2">
      <c r="A40" s="103" t="s">
        <v>116</v>
      </c>
      <c r="B40" s="104">
        <f t="shared" si="0"/>
        <v>5.026236938192899E-2</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{923E33B5-C0A5-4B39-BC0E-09C621F13762}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923E33B5-C0A5-4B39-BC0E-09C621F13762}">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1"/>
  <dimension ref="A1:O42"/>
  <sheetViews>
    <sheetView showGridLines="0" view="pageBreakPreview" zoomScaleNormal="70" zoomScaleSheetLayoutView="100" workbookViewId="0">
      <selection activeCell="L39" sqref="L39"/>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38" t="s">
        <v>278</v>
      </c>
      <c r="I1" s="241" t="str">
        <f>'3'!N1</f>
        <v>I. čtvrtletí 2023</v>
      </c>
    </row>
    <row r="2" spans="1:15" ht="1.5" customHeight="1" x14ac:dyDescent="0.2">
      <c r="E2" s="103"/>
      <c r="F2" s="103"/>
      <c r="G2" s="103"/>
    </row>
    <row r="3" spans="1:15" x14ac:dyDescent="0.2">
      <c r="A3" s="7"/>
      <c r="B3" s="126"/>
      <c r="C3" s="126"/>
      <c r="D3" s="126"/>
    </row>
    <row r="4" spans="1:15" x14ac:dyDescent="0.2">
      <c r="A4" s="130"/>
      <c r="B4" s="126"/>
      <c r="C4" s="126"/>
      <c r="D4" s="126"/>
    </row>
    <row r="5" spans="1:15" ht="12.75" customHeight="1" x14ac:dyDescent="0.2">
      <c r="A5" s="388">
        <v>2023</v>
      </c>
      <c r="B5" s="374" t="s">
        <v>8</v>
      </c>
      <c r="C5" s="376"/>
      <c r="D5" s="374" t="s">
        <v>9</v>
      </c>
      <c r="E5" s="376"/>
      <c r="F5" s="374" t="s">
        <v>10</v>
      </c>
      <c r="G5" s="376"/>
      <c r="H5" s="374" t="s">
        <v>7</v>
      </c>
      <c r="I5" s="375"/>
    </row>
    <row r="6" spans="1:15" x14ac:dyDescent="0.2">
      <c r="A6" s="389"/>
      <c r="B6" s="278" t="s">
        <v>288</v>
      </c>
      <c r="C6" s="279" t="s">
        <v>289</v>
      </c>
      <c r="D6" s="278" t="s">
        <v>288</v>
      </c>
      <c r="E6" s="279" t="s">
        <v>289</v>
      </c>
      <c r="F6" s="278" t="s">
        <v>288</v>
      </c>
      <c r="G6" s="279" t="s">
        <v>289</v>
      </c>
      <c r="H6" s="278" t="s">
        <v>288</v>
      </c>
      <c r="I6" s="297" t="s">
        <v>289</v>
      </c>
      <c r="J6" s="109"/>
      <c r="O6" s="109"/>
    </row>
    <row r="7" spans="1:15" ht="13.5" x14ac:dyDescent="0.2">
      <c r="A7" s="169" t="s">
        <v>196</v>
      </c>
      <c r="B7" s="284">
        <v>4380.317</v>
      </c>
      <c r="C7" s="328">
        <v>0.11618636211668223</v>
      </c>
      <c r="D7" s="197">
        <v>4380.317</v>
      </c>
      <c r="E7" s="328">
        <v>0.11623023580545777</v>
      </c>
      <c r="F7" s="284">
        <v>4380.317</v>
      </c>
      <c r="G7" s="328">
        <v>0.11623487452232217</v>
      </c>
      <c r="H7" s="197">
        <v>4380.317</v>
      </c>
      <c r="I7" s="203">
        <v>0.11623487452232217</v>
      </c>
      <c r="J7" s="111"/>
      <c r="O7" s="60"/>
    </row>
    <row r="8" spans="1:15" x14ac:dyDescent="0.2">
      <c r="A8" s="169" t="s">
        <v>330</v>
      </c>
      <c r="B8" s="284">
        <v>3137434.2509999978</v>
      </c>
      <c r="C8" s="328">
        <v>0.18307993536827039</v>
      </c>
      <c r="D8" s="197">
        <v>2799899.0698263999</v>
      </c>
      <c r="E8" s="328">
        <v>0.17942995950649446</v>
      </c>
      <c r="F8" s="284">
        <v>2550860.0716638202</v>
      </c>
      <c r="G8" s="328">
        <v>0.17071931252725736</v>
      </c>
      <c r="H8" s="197">
        <v>8488193.3924902193</v>
      </c>
      <c r="I8" s="203">
        <v>0.17801219516064848</v>
      </c>
      <c r="J8" s="111"/>
      <c r="O8" s="60"/>
    </row>
    <row r="9" spans="1:15" x14ac:dyDescent="0.2">
      <c r="A9" s="169" t="s">
        <v>331</v>
      </c>
      <c r="B9" s="284">
        <v>2328526.3320000004</v>
      </c>
      <c r="C9" s="328">
        <v>0.2226369250217215</v>
      </c>
      <c r="D9" s="197">
        <v>2181675.4760000003</v>
      </c>
      <c r="E9" s="328">
        <v>0.21882317771867052</v>
      </c>
      <c r="F9" s="284">
        <v>2055523.5249999999</v>
      </c>
      <c r="G9" s="328">
        <v>0.22842687123614791</v>
      </c>
      <c r="H9" s="197">
        <v>6565725.3330000006</v>
      </c>
      <c r="I9" s="204">
        <v>0.22311532933188696</v>
      </c>
      <c r="J9" s="101"/>
      <c r="O9" s="104"/>
    </row>
    <row r="10" spans="1:15" x14ac:dyDescent="0.2">
      <c r="A10" s="172" t="s">
        <v>40</v>
      </c>
      <c r="B10" s="286">
        <v>133676.39600000001</v>
      </c>
      <c r="C10" s="329">
        <v>0.15324810608928818</v>
      </c>
      <c r="D10" s="198">
        <v>149254.42099999997</v>
      </c>
      <c r="E10" s="329">
        <v>0.17135496319070895</v>
      </c>
      <c r="F10" s="286">
        <v>143805.49799999999</v>
      </c>
      <c r="G10" s="329">
        <v>0.15489309152233513</v>
      </c>
      <c r="H10" s="198">
        <v>426736.31499999994</v>
      </c>
      <c r="I10" s="205">
        <v>0.15972284539054782</v>
      </c>
      <c r="J10" s="101"/>
      <c r="O10" s="127"/>
    </row>
    <row r="11" spans="1:15" x14ac:dyDescent="0.2">
      <c r="A11" s="172" t="s">
        <v>39</v>
      </c>
      <c r="B11" s="286">
        <v>4139.8279999999995</v>
      </c>
      <c r="C11" s="329">
        <v>6.4060584147243457E-2</v>
      </c>
      <c r="D11" s="198">
        <v>4166.5460000000003</v>
      </c>
      <c r="E11" s="329">
        <v>6.9704634285662301E-2</v>
      </c>
      <c r="F11" s="286">
        <v>3739.567</v>
      </c>
      <c r="G11" s="329">
        <v>6.3957045852780114E-2</v>
      </c>
      <c r="H11" s="198">
        <v>12045.940999999999</v>
      </c>
      <c r="I11" s="205">
        <v>6.5872357851898572E-2</v>
      </c>
      <c r="J11" s="101"/>
      <c r="O11" s="127"/>
    </row>
    <row r="12" spans="1:15" x14ac:dyDescent="0.2">
      <c r="A12" s="172" t="s">
        <v>38</v>
      </c>
      <c r="B12" s="286">
        <v>0</v>
      </c>
      <c r="C12" s="329">
        <v>0</v>
      </c>
      <c r="D12" s="198">
        <v>0</v>
      </c>
      <c r="E12" s="329">
        <v>0</v>
      </c>
      <c r="F12" s="286">
        <v>0</v>
      </c>
      <c r="G12" s="329">
        <v>0</v>
      </c>
      <c r="H12" s="198">
        <v>0</v>
      </c>
      <c r="I12" s="205">
        <v>0</v>
      </c>
      <c r="J12" s="101"/>
      <c r="O12" s="127"/>
    </row>
    <row r="13" spans="1:15" x14ac:dyDescent="0.2">
      <c r="A13" s="172" t="s">
        <v>60</v>
      </c>
      <c r="B13" s="286">
        <v>1834.088</v>
      </c>
      <c r="C13" s="329">
        <v>0.35025428501424721</v>
      </c>
      <c r="D13" s="198">
        <v>3515.6680000000001</v>
      </c>
      <c r="E13" s="329">
        <v>0.45834811436995754</v>
      </c>
      <c r="F13" s="286">
        <v>4412.0839999999998</v>
      </c>
      <c r="G13" s="329">
        <v>0.49445303071411578</v>
      </c>
      <c r="H13" s="198">
        <v>9761.84</v>
      </c>
      <c r="I13" s="205">
        <v>0.44717731072539058</v>
      </c>
      <c r="J13" s="101"/>
      <c r="O13" s="127"/>
    </row>
    <row r="14" spans="1:15" x14ac:dyDescent="0.2">
      <c r="A14" s="172" t="s">
        <v>61</v>
      </c>
      <c r="B14" s="286">
        <v>0</v>
      </c>
      <c r="C14" s="329">
        <v>0</v>
      </c>
      <c r="D14" s="198">
        <v>0</v>
      </c>
      <c r="E14" s="329">
        <v>0</v>
      </c>
      <c r="F14" s="286">
        <v>0</v>
      </c>
      <c r="G14" s="329">
        <v>0</v>
      </c>
      <c r="H14" s="198">
        <v>0</v>
      </c>
      <c r="I14" s="205">
        <v>0</v>
      </c>
      <c r="J14" s="101"/>
      <c r="O14" s="127"/>
    </row>
    <row r="15" spans="1:15" x14ac:dyDescent="0.2">
      <c r="A15" s="172" t="s">
        <v>62</v>
      </c>
      <c r="B15" s="286">
        <v>0</v>
      </c>
      <c r="C15" s="329">
        <v>0</v>
      </c>
      <c r="D15" s="198">
        <v>0</v>
      </c>
      <c r="E15" s="329">
        <v>0</v>
      </c>
      <c r="F15" s="286">
        <v>0</v>
      </c>
      <c r="G15" s="329">
        <v>0</v>
      </c>
      <c r="H15" s="198">
        <v>0</v>
      </c>
      <c r="I15" s="205">
        <v>0</v>
      </c>
      <c r="J15" s="101"/>
      <c r="O15" s="127"/>
    </row>
    <row r="16" spans="1:15" x14ac:dyDescent="0.2">
      <c r="A16" s="172" t="s">
        <v>37</v>
      </c>
      <c r="B16" s="286">
        <v>1576607.7560000003</v>
      </c>
      <c r="C16" s="329">
        <v>0.32654532900094874</v>
      </c>
      <c r="D16" s="198">
        <v>1492319.267</v>
      </c>
      <c r="E16" s="329">
        <v>0.32381788356022184</v>
      </c>
      <c r="F16" s="286">
        <v>1318702.7289999998</v>
      </c>
      <c r="G16" s="329">
        <v>0.32965039682837427</v>
      </c>
      <c r="H16" s="198">
        <v>4387629.7520000003</v>
      </c>
      <c r="I16" s="205">
        <v>0.32653429625236058</v>
      </c>
      <c r="J16" s="101"/>
      <c r="O16" s="127"/>
    </row>
    <row r="17" spans="1:15" x14ac:dyDescent="0.2">
      <c r="A17" s="172" t="s">
        <v>72</v>
      </c>
      <c r="B17" s="286">
        <v>0</v>
      </c>
      <c r="C17" s="329">
        <v>0</v>
      </c>
      <c r="D17" s="198">
        <v>0</v>
      </c>
      <c r="E17" s="329">
        <v>0</v>
      </c>
      <c r="F17" s="286">
        <v>0</v>
      </c>
      <c r="G17" s="329">
        <v>0</v>
      </c>
      <c r="H17" s="198">
        <v>0</v>
      </c>
      <c r="I17" s="205">
        <v>0</v>
      </c>
      <c r="J17" s="101"/>
      <c r="O17" s="127"/>
    </row>
    <row r="18" spans="1:15" x14ac:dyDescent="0.2">
      <c r="A18" s="172" t="s">
        <v>36</v>
      </c>
      <c r="B18" s="286">
        <v>0</v>
      </c>
      <c r="C18" s="329">
        <v>0</v>
      </c>
      <c r="D18" s="198">
        <v>0</v>
      </c>
      <c r="E18" s="329">
        <v>0</v>
      </c>
      <c r="F18" s="286">
        <v>0</v>
      </c>
      <c r="G18" s="329">
        <v>0</v>
      </c>
      <c r="H18" s="198">
        <v>0</v>
      </c>
      <c r="I18" s="205">
        <v>0</v>
      </c>
      <c r="J18" s="101"/>
      <c r="O18" s="127"/>
    </row>
    <row r="19" spans="1:15" x14ac:dyDescent="0.2">
      <c r="A19" s="172" t="s">
        <v>35</v>
      </c>
      <c r="B19" s="286">
        <v>667.18799999999999</v>
      </c>
      <c r="C19" s="329">
        <v>8.3881875599281525E-3</v>
      </c>
      <c r="D19" s="198">
        <v>1039.2760000000001</v>
      </c>
      <c r="E19" s="329">
        <v>1.4735821998389218E-2</v>
      </c>
      <c r="F19" s="286">
        <v>1512.713</v>
      </c>
      <c r="G19" s="329">
        <v>2.0908844235176267E-2</v>
      </c>
      <c r="H19" s="198">
        <v>3219.1769999999997</v>
      </c>
      <c r="I19" s="205">
        <v>1.4473794347629096E-2</v>
      </c>
      <c r="J19" s="101"/>
      <c r="O19" s="127"/>
    </row>
    <row r="20" spans="1:15" x14ac:dyDescent="0.2">
      <c r="A20" s="172" t="s">
        <v>34</v>
      </c>
      <c r="B20" s="286">
        <v>1428.8389999999999</v>
      </c>
      <c r="C20" s="329">
        <v>0.11540728378747191</v>
      </c>
      <c r="D20" s="198">
        <v>1533.4739999999999</v>
      </c>
      <c r="E20" s="329">
        <v>0.12352307475934944</v>
      </c>
      <c r="F20" s="286">
        <v>1567.585</v>
      </c>
      <c r="G20" s="329">
        <v>0.2143681064903861</v>
      </c>
      <c r="H20" s="198">
        <v>4529.8980000000001</v>
      </c>
      <c r="I20" s="205">
        <v>0.14108360503699122</v>
      </c>
      <c r="J20" s="101"/>
      <c r="O20" s="127"/>
    </row>
    <row r="21" spans="1:15" x14ac:dyDescent="0.2">
      <c r="A21" s="172" t="s">
        <v>33</v>
      </c>
      <c r="B21" s="286">
        <v>5720.2618978751543</v>
      </c>
      <c r="C21" s="329">
        <v>1.9231024270139629E-2</v>
      </c>
      <c r="D21" s="198">
        <v>6002.6982221495928</v>
      </c>
      <c r="E21" s="329">
        <v>2.110554540331146E-2</v>
      </c>
      <c r="F21" s="286">
        <v>2109.8278191778986</v>
      </c>
      <c r="G21" s="329">
        <v>7.4422580405014609E-3</v>
      </c>
      <c r="H21" s="198">
        <v>13832.787939202646</v>
      </c>
      <c r="I21" s="205">
        <v>1.5985084246937429E-2</v>
      </c>
      <c r="J21" s="101"/>
      <c r="O21" s="127"/>
    </row>
    <row r="22" spans="1:15" x14ac:dyDescent="0.2">
      <c r="A22" s="172" t="s">
        <v>32</v>
      </c>
      <c r="B22" s="286">
        <v>69560.600000000006</v>
      </c>
      <c r="C22" s="329">
        <v>0.23073664652864384</v>
      </c>
      <c r="D22" s="198">
        <v>59341.516000000003</v>
      </c>
      <c r="E22" s="329">
        <v>0.20921758749804048</v>
      </c>
      <c r="F22" s="286">
        <v>51656.178999999996</v>
      </c>
      <c r="G22" s="329">
        <v>0.17505693490527924</v>
      </c>
      <c r="H22" s="198">
        <v>180558.29500000001</v>
      </c>
      <c r="I22" s="205">
        <v>0.20513572847978584</v>
      </c>
      <c r="J22" s="101"/>
      <c r="O22" s="127"/>
    </row>
    <row r="23" spans="1:15" x14ac:dyDescent="0.2">
      <c r="A23" s="172" t="s">
        <v>3</v>
      </c>
      <c r="B23" s="286">
        <v>0</v>
      </c>
      <c r="C23" s="329">
        <v>0</v>
      </c>
      <c r="D23" s="198">
        <v>0</v>
      </c>
      <c r="E23" s="329">
        <v>0</v>
      </c>
      <c r="F23" s="286">
        <v>0</v>
      </c>
      <c r="G23" s="329">
        <v>0</v>
      </c>
      <c r="H23" s="198">
        <v>0</v>
      </c>
      <c r="I23" s="205">
        <v>0</v>
      </c>
      <c r="J23" s="101"/>
      <c r="O23" s="127"/>
    </row>
    <row r="24" spans="1:15" x14ac:dyDescent="0.2">
      <c r="A24" s="172" t="s">
        <v>31</v>
      </c>
      <c r="B24" s="286">
        <v>5233.3090000000002</v>
      </c>
      <c r="C24" s="329">
        <v>5.7613999571217718E-2</v>
      </c>
      <c r="D24" s="198">
        <v>2359.5699999999997</v>
      </c>
      <c r="E24" s="329">
        <v>2.9848593123019844E-2</v>
      </c>
      <c r="F24" s="286">
        <v>2109.3940000000002</v>
      </c>
      <c r="G24" s="329">
        <v>4.4753426567287223E-2</v>
      </c>
      <c r="H24" s="198">
        <v>9702.273000000001</v>
      </c>
      <c r="I24" s="205">
        <v>4.4707028048414893E-2</v>
      </c>
      <c r="J24" s="101"/>
      <c r="O24" s="127"/>
    </row>
    <row r="25" spans="1:15" x14ac:dyDescent="0.2">
      <c r="A25" s="172" t="s">
        <v>30</v>
      </c>
      <c r="B25" s="286">
        <v>529658.06610212487</v>
      </c>
      <c r="C25" s="329">
        <v>0.1909676080342376</v>
      </c>
      <c r="D25" s="198">
        <v>462143.03977785044</v>
      </c>
      <c r="E25" s="329">
        <v>0.17694463304734087</v>
      </c>
      <c r="F25" s="286">
        <v>525907.94818082219</v>
      </c>
      <c r="G25" s="329">
        <v>0.2224463086641254</v>
      </c>
      <c r="H25" s="198">
        <v>1517709.0540607974</v>
      </c>
      <c r="I25" s="205">
        <v>0.19584490922697659</v>
      </c>
      <c r="J25" s="101"/>
      <c r="O25" s="98"/>
    </row>
    <row r="26" spans="1:15" ht="13.5" customHeight="1" x14ac:dyDescent="0.2">
      <c r="A26" s="170" t="s">
        <v>336</v>
      </c>
      <c r="B26" s="284">
        <v>-1207465</v>
      </c>
      <c r="C26" s="328"/>
      <c r="D26" s="197">
        <v>-1134536.004</v>
      </c>
      <c r="E26" s="328"/>
      <c r="F26" s="284">
        <v>-1015340</v>
      </c>
      <c r="G26" s="328"/>
      <c r="H26" s="197">
        <v>-3357341.0039999997</v>
      </c>
      <c r="I26" s="204"/>
      <c r="J26" s="10"/>
      <c r="O26" s="78"/>
    </row>
    <row r="27" spans="1:15" ht="13.5" customHeight="1" x14ac:dyDescent="0.2">
      <c r="A27" s="170" t="s">
        <v>333</v>
      </c>
      <c r="B27" s="284">
        <v>1053666.7140000002</v>
      </c>
      <c r="C27" s="328">
        <v>0.10864408581121776</v>
      </c>
      <c r="D27" s="197">
        <v>963293.64599999995</v>
      </c>
      <c r="E27" s="328">
        <v>0.10542141292559466</v>
      </c>
      <c r="F27" s="284">
        <v>998536.9639999998</v>
      </c>
      <c r="G27" s="328">
        <v>0.12052233012021302</v>
      </c>
      <c r="H27" s="197">
        <v>3015497.324</v>
      </c>
      <c r="I27" s="204">
        <v>0.11118694682144296</v>
      </c>
      <c r="J27" s="10"/>
      <c r="O27" s="78"/>
    </row>
    <row r="28" spans="1:15" ht="12.75" customHeight="1" x14ac:dyDescent="0.2">
      <c r="A28" s="172" t="s">
        <v>26</v>
      </c>
      <c r="B28" s="286">
        <v>539670.57400000002</v>
      </c>
      <c r="C28" s="329">
        <v>0.242935277504924</v>
      </c>
      <c r="D28" s="198">
        <v>497261.72399999999</v>
      </c>
      <c r="E28" s="329">
        <v>0.23692230197589292</v>
      </c>
      <c r="F28" s="286">
        <v>532705.946</v>
      </c>
      <c r="G28" s="329">
        <v>0.26286654003825571</v>
      </c>
      <c r="H28" s="198">
        <v>1569638.2439999999</v>
      </c>
      <c r="I28" s="205">
        <v>0.24731084604845174</v>
      </c>
      <c r="J28" s="101"/>
      <c r="O28" s="78"/>
    </row>
    <row r="29" spans="1:15" ht="12.75" customHeight="1" x14ac:dyDescent="0.2">
      <c r="A29" s="172" t="s">
        <v>0</v>
      </c>
      <c r="B29" s="286">
        <v>34654.67</v>
      </c>
      <c r="C29" s="329">
        <v>0.16224463543222398</v>
      </c>
      <c r="D29" s="198">
        <v>2117.4359999999997</v>
      </c>
      <c r="E29" s="329">
        <v>1.148136177328293E-2</v>
      </c>
      <c r="F29" s="286">
        <v>56263.48</v>
      </c>
      <c r="G29" s="329">
        <v>0.2496162897128163</v>
      </c>
      <c r="H29" s="198">
        <v>93035.58600000001</v>
      </c>
      <c r="I29" s="205">
        <v>0.14923448700315758</v>
      </c>
      <c r="J29" s="101"/>
      <c r="O29" s="78"/>
    </row>
    <row r="30" spans="1:15" ht="12.75" customHeight="1" x14ac:dyDescent="0.2">
      <c r="A30" s="172" t="s">
        <v>1</v>
      </c>
      <c r="B30" s="286">
        <v>3248.26</v>
      </c>
      <c r="C30" s="329">
        <v>3.9176025284652916E-2</v>
      </c>
      <c r="D30" s="198">
        <v>2918.0170000000003</v>
      </c>
      <c r="E30" s="329">
        <v>3.6499078334846197E-2</v>
      </c>
      <c r="F30" s="286">
        <v>2444.5610000000001</v>
      </c>
      <c r="G30" s="329">
        <v>3.1560064326959535E-2</v>
      </c>
      <c r="H30" s="198">
        <v>8610.8379999999997</v>
      </c>
      <c r="I30" s="205">
        <v>3.5830778357141921E-2</v>
      </c>
      <c r="J30" s="101"/>
      <c r="O30" s="78"/>
    </row>
    <row r="31" spans="1:15" ht="12.75" customHeight="1" x14ac:dyDescent="0.2">
      <c r="A31" s="172" t="s">
        <v>2</v>
      </c>
      <c r="B31" s="286">
        <v>133.01</v>
      </c>
      <c r="C31" s="329">
        <v>4.1105652745774771E-3</v>
      </c>
      <c r="D31" s="198">
        <v>121</v>
      </c>
      <c r="E31" s="329">
        <v>3.8118818057054239E-3</v>
      </c>
      <c r="F31" s="286">
        <v>107</v>
      </c>
      <c r="G31" s="329">
        <v>2.963063721488403E-3</v>
      </c>
      <c r="H31" s="198">
        <v>361.01</v>
      </c>
      <c r="I31" s="205">
        <v>3.6024554454465439E-3</v>
      </c>
      <c r="J31" s="101"/>
    </row>
    <row r="32" spans="1:15" x14ac:dyDescent="0.2">
      <c r="A32" s="172" t="s">
        <v>6</v>
      </c>
      <c r="B32" s="286">
        <v>1484.491</v>
      </c>
      <c r="C32" s="329">
        <v>3.8283075778693956E-2</v>
      </c>
      <c r="D32" s="198">
        <v>1744.2730000000001</v>
      </c>
      <c r="E32" s="329">
        <v>4.1670314836608061E-2</v>
      </c>
      <c r="F32" s="286">
        <v>1040.44</v>
      </c>
      <c r="G32" s="329">
        <v>2.4733084203761878E-2</v>
      </c>
      <c r="H32" s="198">
        <v>4269.2039999999997</v>
      </c>
      <c r="I32" s="205">
        <v>3.479318388376864E-2</v>
      </c>
      <c r="J32" s="101"/>
    </row>
    <row r="33" spans="1:10" x14ac:dyDescent="0.2">
      <c r="A33" s="172" t="s">
        <v>25</v>
      </c>
      <c r="B33" s="286">
        <v>327331.50600000011</v>
      </c>
      <c r="C33" s="329">
        <v>7.2916238415958484E-2</v>
      </c>
      <c r="D33" s="198">
        <v>317213.62599999999</v>
      </c>
      <c r="E33" s="329">
        <v>7.6515732148792412E-2</v>
      </c>
      <c r="F33" s="286">
        <v>279027.95600000001</v>
      </c>
      <c r="G33" s="329">
        <v>7.6324097988552775E-2</v>
      </c>
      <c r="H33" s="198">
        <v>923573.08800000011</v>
      </c>
      <c r="I33" s="205">
        <v>7.5144026634661534E-2</v>
      </c>
      <c r="J33" s="101"/>
    </row>
    <row r="34" spans="1:10" x14ac:dyDescent="0.2">
      <c r="A34" s="172" t="s">
        <v>5</v>
      </c>
      <c r="B34" s="286">
        <v>144283.52000000002</v>
      </c>
      <c r="C34" s="329">
        <v>6.0981631327251207E-2</v>
      </c>
      <c r="D34" s="198">
        <v>139547.90100000004</v>
      </c>
      <c r="E34" s="329">
        <v>6.0569488337933769E-2</v>
      </c>
      <c r="F34" s="286">
        <v>124585.68999999999</v>
      </c>
      <c r="G34" s="329">
        <v>6.1729971398066526E-2</v>
      </c>
      <c r="H34" s="198">
        <v>408417.11100000009</v>
      </c>
      <c r="I34" s="205">
        <v>6.1065477485555249E-2</v>
      </c>
      <c r="J34" s="101"/>
    </row>
    <row r="35" spans="1:10" x14ac:dyDescent="0.2">
      <c r="A35" s="172" t="s">
        <v>3</v>
      </c>
      <c r="B35" s="286">
        <v>2860.683</v>
      </c>
      <c r="C35" s="329">
        <v>1.125934607634234E-2</v>
      </c>
      <c r="D35" s="198">
        <v>2369.6690000000003</v>
      </c>
      <c r="E35" s="329">
        <v>9.4379575554556817E-3</v>
      </c>
      <c r="F35" s="286">
        <v>2361.8910000000001</v>
      </c>
      <c r="G35" s="329">
        <v>1.1609201155924783E-2</v>
      </c>
      <c r="H35" s="198">
        <v>7592.2430000000004</v>
      </c>
      <c r="I35" s="205">
        <v>1.0714421626075442E-2</v>
      </c>
      <c r="J35" s="101"/>
    </row>
    <row r="36" spans="1:10" ht="12" customHeight="1" x14ac:dyDescent="0.2">
      <c r="A36" s="192" t="s">
        <v>185</v>
      </c>
      <c r="B36" s="71"/>
      <c r="C36" s="8"/>
      <c r="E36" s="103"/>
      <c r="F36" s="103"/>
      <c r="G36" s="103"/>
      <c r="I36" s="3"/>
    </row>
    <row r="37" spans="1:10" x14ac:dyDescent="0.2">
      <c r="A37" s="192"/>
      <c r="B37" s="71"/>
    </row>
    <row r="38" spans="1:10" x14ac:dyDescent="0.2">
      <c r="A38" s="103" t="s">
        <v>164</v>
      </c>
      <c r="B38" s="104">
        <f>+I7</f>
        <v>0.11623487452232217</v>
      </c>
      <c r="C38" s="93" t="str">
        <f>+B5</f>
        <v>Leden</v>
      </c>
      <c r="D38" s="103" t="str">
        <f>+D5</f>
        <v>Únor</v>
      </c>
      <c r="E38" s="103" t="str">
        <f>+F5</f>
        <v>Březen</v>
      </c>
    </row>
    <row r="39" spans="1:10" x14ac:dyDescent="0.2">
      <c r="A39" s="103" t="s">
        <v>59</v>
      </c>
      <c r="B39" s="104">
        <f>+I8</f>
        <v>0.17801219516064848</v>
      </c>
      <c r="C39" s="93"/>
      <c r="D39" s="103"/>
      <c r="E39" s="103"/>
    </row>
    <row r="40" spans="1:10" x14ac:dyDescent="0.2">
      <c r="A40" s="103" t="s">
        <v>116</v>
      </c>
      <c r="B40" s="104">
        <f t="shared" ref="B40" si="0">+I9</f>
        <v>0.22311532933188696</v>
      </c>
      <c r="C40" s="93"/>
      <c r="D40" s="103"/>
      <c r="E40" s="103"/>
      <c r="H40" s="116">
        <f>I7</f>
        <v>0.11623487452232217</v>
      </c>
    </row>
    <row r="41" spans="1:10" x14ac:dyDescent="0.2">
      <c r="B41" s="127"/>
      <c r="C41" s="78"/>
      <c r="H41" s="116">
        <f>I8</f>
        <v>0.17801219516064848</v>
      </c>
    </row>
    <row r="42" spans="1:10" x14ac:dyDescent="0.2">
      <c r="B42" s="78"/>
      <c r="C42" s="78"/>
      <c r="H42" s="116">
        <f>I9</f>
        <v>0.22311532933188696</v>
      </c>
    </row>
  </sheetData>
  <mergeCells count="5">
    <mergeCell ref="B5:C5"/>
    <mergeCell ref="D5:E5"/>
    <mergeCell ref="F5:G5"/>
    <mergeCell ref="H5:I5"/>
    <mergeCell ref="A5:A6"/>
  </mergeCells>
  <conditionalFormatting sqref="C10:C25 C28:C35 E10:E25 E28:E35 G10:G25 G28:G35 I10:I25 I28:I35">
    <cfRule type="dataBar" priority="1">
      <dataBar>
        <cfvo type="num" val="0"/>
        <cfvo type="num" val="1"/>
        <color theme="9"/>
      </dataBar>
      <extLst>
        <ext xmlns:x14="http://schemas.microsoft.com/office/spreadsheetml/2009/9/main" uri="{B025F937-C7B1-47D3-B67F-A62EFF666E3E}">
          <x14:id>{6534512B-0C0A-4CCF-B02D-9E89E9FE7565}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6534512B-0C0A-4CCF-B02D-9E89E9FE756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2"/>
  <dimension ref="A1:O41"/>
  <sheetViews>
    <sheetView showGridLines="0" view="pageBreakPreview" zoomScaleNormal="70" zoomScaleSheetLayoutView="100" workbookViewId="0">
      <selection activeCell="K35" sqref="K35"/>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38" t="s">
        <v>279</v>
      </c>
      <c r="I1" s="241" t="str">
        <f>'3'!N1</f>
        <v>I. čtvrtletí 2023</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8">
        <v>2023</v>
      </c>
      <c r="B5" s="374" t="s">
        <v>8</v>
      </c>
      <c r="C5" s="376"/>
      <c r="D5" s="374" t="s">
        <v>9</v>
      </c>
      <c r="E5" s="376"/>
      <c r="F5" s="374" t="s">
        <v>10</v>
      </c>
      <c r="G5" s="376"/>
      <c r="H5" s="374" t="s">
        <v>7</v>
      </c>
      <c r="I5" s="375"/>
    </row>
    <row r="6" spans="1:15" x14ac:dyDescent="0.2">
      <c r="A6" s="389"/>
      <c r="B6" s="278" t="s">
        <v>288</v>
      </c>
      <c r="C6" s="279" t="s">
        <v>289</v>
      </c>
      <c r="D6" s="278" t="s">
        <v>288</v>
      </c>
      <c r="E6" s="279" t="s">
        <v>289</v>
      </c>
      <c r="F6" s="278" t="s">
        <v>288</v>
      </c>
      <c r="G6" s="279" t="s">
        <v>289</v>
      </c>
      <c r="H6" s="278" t="s">
        <v>288</v>
      </c>
      <c r="I6" s="297" t="s">
        <v>289</v>
      </c>
      <c r="J6" s="109"/>
      <c r="O6" s="109"/>
    </row>
    <row r="7" spans="1:15" ht="13.5" x14ac:dyDescent="0.2">
      <c r="A7" s="169" t="s">
        <v>196</v>
      </c>
      <c r="B7" s="284">
        <v>9915.483000000002</v>
      </c>
      <c r="C7" s="328">
        <v>0.26300468628179352</v>
      </c>
      <c r="D7" s="197">
        <v>9915.483000000002</v>
      </c>
      <c r="E7" s="328">
        <v>0.26310400074127238</v>
      </c>
      <c r="F7" s="284">
        <v>9915.483000000002</v>
      </c>
      <c r="G7" s="328">
        <v>0.26311450114985258</v>
      </c>
      <c r="H7" s="197">
        <v>9915.483000000002</v>
      </c>
      <c r="I7" s="203">
        <v>0.26311450114985258</v>
      </c>
      <c r="J7" s="111"/>
      <c r="O7" s="60"/>
    </row>
    <row r="8" spans="1:15" x14ac:dyDescent="0.2">
      <c r="A8" s="169" t="s">
        <v>330</v>
      </c>
      <c r="B8" s="284">
        <v>3132015.1920000012</v>
      </c>
      <c r="C8" s="328">
        <v>0.18276371488614873</v>
      </c>
      <c r="D8" s="197">
        <v>2766216.2669999986</v>
      </c>
      <c r="E8" s="328">
        <v>0.17727141600314555</v>
      </c>
      <c r="F8" s="284">
        <v>2956152.7829999998</v>
      </c>
      <c r="G8" s="328">
        <v>0.19784400424211498</v>
      </c>
      <c r="H8" s="197">
        <v>8854384.2419999987</v>
      </c>
      <c r="I8" s="203">
        <v>0.18569185488973183</v>
      </c>
      <c r="J8" s="111"/>
      <c r="O8" s="60"/>
    </row>
    <row r="9" spans="1:15" x14ac:dyDescent="0.2">
      <c r="A9" s="169" t="s">
        <v>331</v>
      </c>
      <c r="B9" s="284">
        <v>1403184.9780000004</v>
      </c>
      <c r="C9" s="328">
        <v>0.13416244619843617</v>
      </c>
      <c r="D9" s="197">
        <v>1304065.9890000003</v>
      </c>
      <c r="E9" s="328">
        <v>0.13079849262962556</v>
      </c>
      <c r="F9" s="284">
        <v>1256564.2250000001</v>
      </c>
      <c r="G9" s="328">
        <v>0.13963986835131212</v>
      </c>
      <c r="H9" s="197">
        <v>3963815.1920000007</v>
      </c>
      <c r="I9" s="204">
        <v>0.13469767422782575</v>
      </c>
      <c r="J9" s="101"/>
      <c r="O9" s="104"/>
    </row>
    <row r="10" spans="1:15" x14ac:dyDescent="0.2">
      <c r="A10" s="172" t="s">
        <v>40</v>
      </c>
      <c r="B10" s="286">
        <v>132978.88800000001</v>
      </c>
      <c r="C10" s="329">
        <v>0.1524484751657994</v>
      </c>
      <c r="D10" s="198">
        <v>148994.774</v>
      </c>
      <c r="E10" s="329">
        <v>0.17105686949385576</v>
      </c>
      <c r="F10" s="286">
        <v>174263.08199999999</v>
      </c>
      <c r="G10" s="329">
        <v>0.18769899541108084</v>
      </c>
      <c r="H10" s="198">
        <v>456236.74400000001</v>
      </c>
      <c r="I10" s="205">
        <v>0.17076454091655865</v>
      </c>
      <c r="J10" s="101"/>
      <c r="O10" s="127"/>
    </row>
    <row r="11" spans="1:15" x14ac:dyDescent="0.2">
      <c r="A11" s="172" t="s">
        <v>39</v>
      </c>
      <c r="B11" s="286">
        <v>1956.0519999999999</v>
      </c>
      <c r="C11" s="329">
        <v>3.0268367125973319E-2</v>
      </c>
      <c r="D11" s="198">
        <v>2043.3070000000002</v>
      </c>
      <c r="E11" s="329">
        <v>3.4183702080412361E-2</v>
      </c>
      <c r="F11" s="286">
        <v>2261.7240000000002</v>
      </c>
      <c r="G11" s="329">
        <v>3.8681800747074002E-2</v>
      </c>
      <c r="H11" s="198">
        <v>6261.0830000000005</v>
      </c>
      <c r="I11" s="205">
        <v>3.4238279924867526E-2</v>
      </c>
      <c r="J11" s="101"/>
      <c r="O11" s="127"/>
    </row>
    <row r="12" spans="1:15" x14ac:dyDescent="0.2">
      <c r="A12" s="172" t="s">
        <v>38</v>
      </c>
      <c r="B12" s="286">
        <v>391.94</v>
      </c>
      <c r="C12" s="329">
        <v>3.5643815586919233E-4</v>
      </c>
      <c r="D12" s="198">
        <v>155.19999999999999</v>
      </c>
      <c r="E12" s="329">
        <v>1.4779964192546466E-4</v>
      </c>
      <c r="F12" s="286">
        <v>616.17999999999995</v>
      </c>
      <c r="G12" s="329">
        <v>6.8047753271202073E-4</v>
      </c>
      <c r="H12" s="198">
        <v>1163.32</v>
      </c>
      <c r="I12" s="205">
        <v>3.8076932815355027E-4</v>
      </c>
      <c r="J12" s="101"/>
      <c r="O12" s="127"/>
    </row>
    <row r="13" spans="1:15" x14ac:dyDescent="0.2">
      <c r="A13" s="172" t="s">
        <v>60</v>
      </c>
      <c r="B13" s="286">
        <v>95.64</v>
      </c>
      <c r="C13" s="329">
        <v>1.8264292563259021E-2</v>
      </c>
      <c r="D13" s="198">
        <v>90.37</v>
      </c>
      <c r="E13" s="329">
        <v>1.1781806215949021E-2</v>
      </c>
      <c r="F13" s="286">
        <v>102.13</v>
      </c>
      <c r="G13" s="329">
        <v>1.1445495604080213E-2</v>
      </c>
      <c r="H13" s="198">
        <v>288.14</v>
      </c>
      <c r="I13" s="205">
        <v>1.3199322086042594E-2</v>
      </c>
      <c r="J13" s="101"/>
      <c r="O13" s="127"/>
    </row>
    <row r="14" spans="1:15" x14ac:dyDescent="0.2">
      <c r="A14" s="172" t="s">
        <v>61</v>
      </c>
      <c r="B14" s="286">
        <v>69</v>
      </c>
      <c r="C14" s="329">
        <v>8.7561007180002606E-2</v>
      </c>
      <c r="D14" s="198">
        <v>75</v>
      </c>
      <c r="E14" s="329">
        <v>0.12567403172347694</v>
      </c>
      <c r="F14" s="286">
        <v>121</v>
      </c>
      <c r="G14" s="329">
        <v>0.14257015099475084</v>
      </c>
      <c r="H14" s="198">
        <v>265</v>
      </c>
      <c r="I14" s="205">
        <v>0.1186473840042731</v>
      </c>
      <c r="J14" s="101"/>
      <c r="O14" s="127"/>
    </row>
    <row r="15" spans="1:15" x14ac:dyDescent="0.2">
      <c r="A15" s="172" t="s">
        <v>62</v>
      </c>
      <c r="B15" s="286">
        <v>1</v>
      </c>
      <c r="C15" s="329">
        <v>0.12804097311139565</v>
      </c>
      <c r="D15" s="198">
        <v>3</v>
      </c>
      <c r="E15" s="329">
        <v>0.18028846153846151</v>
      </c>
      <c r="F15" s="286">
        <v>7</v>
      </c>
      <c r="G15" s="329">
        <v>0.21950454687989965</v>
      </c>
      <c r="H15" s="198">
        <v>11</v>
      </c>
      <c r="I15" s="205">
        <v>0.19524316648917286</v>
      </c>
      <c r="J15" s="101"/>
      <c r="O15" s="127"/>
    </row>
    <row r="16" spans="1:15" x14ac:dyDescent="0.2">
      <c r="A16" s="172" t="s">
        <v>37</v>
      </c>
      <c r="B16" s="286">
        <v>1119291.0510000002</v>
      </c>
      <c r="C16" s="329">
        <v>0.23182637730003194</v>
      </c>
      <c r="D16" s="198">
        <v>1033605.6630000002</v>
      </c>
      <c r="E16" s="329">
        <v>0.22428176438502012</v>
      </c>
      <c r="F16" s="286">
        <v>928014.33200000005</v>
      </c>
      <c r="G16" s="329">
        <v>0.23198578882005083</v>
      </c>
      <c r="H16" s="198">
        <v>3080911.0460000006</v>
      </c>
      <c r="I16" s="205">
        <v>0.229286238147866</v>
      </c>
      <c r="J16" s="101"/>
      <c r="O16" s="127"/>
    </row>
    <row r="17" spans="1:15" x14ac:dyDescent="0.2">
      <c r="A17" s="172" t="s">
        <v>72</v>
      </c>
      <c r="B17" s="286">
        <v>0</v>
      </c>
      <c r="C17" s="329">
        <v>0</v>
      </c>
      <c r="D17" s="198">
        <v>0</v>
      </c>
      <c r="E17" s="329">
        <v>0</v>
      </c>
      <c r="F17" s="286">
        <v>0</v>
      </c>
      <c r="G17" s="329">
        <v>0</v>
      </c>
      <c r="H17" s="198">
        <v>0</v>
      </c>
      <c r="I17" s="205">
        <v>0</v>
      </c>
      <c r="J17" s="101"/>
      <c r="O17" s="127"/>
    </row>
    <row r="18" spans="1:15" x14ac:dyDescent="0.2">
      <c r="A18" s="172" t="s">
        <v>36</v>
      </c>
      <c r="B18" s="286">
        <v>0</v>
      </c>
      <c r="C18" s="329">
        <v>0</v>
      </c>
      <c r="D18" s="198">
        <v>0</v>
      </c>
      <c r="E18" s="329">
        <v>0</v>
      </c>
      <c r="F18" s="286">
        <v>0</v>
      </c>
      <c r="G18" s="329">
        <v>0</v>
      </c>
      <c r="H18" s="198">
        <v>0</v>
      </c>
      <c r="I18" s="205">
        <v>0</v>
      </c>
      <c r="J18" s="101"/>
      <c r="O18" s="127"/>
    </row>
    <row r="19" spans="1:15" x14ac:dyDescent="0.2">
      <c r="A19" s="172" t="s">
        <v>35</v>
      </c>
      <c r="B19" s="286">
        <v>659</v>
      </c>
      <c r="C19" s="329">
        <v>8.2852443419136022E-3</v>
      </c>
      <c r="D19" s="198">
        <v>642</v>
      </c>
      <c r="E19" s="329">
        <v>9.1028732723221536E-3</v>
      </c>
      <c r="F19" s="286">
        <v>236</v>
      </c>
      <c r="G19" s="329">
        <v>3.2620115246590718E-3</v>
      </c>
      <c r="H19" s="198">
        <v>1537</v>
      </c>
      <c r="I19" s="205">
        <v>6.9105308320436933E-3</v>
      </c>
      <c r="J19" s="101"/>
      <c r="O19" s="127"/>
    </row>
    <row r="20" spans="1:15" x14ac:dyDescent="0.2">
      <c r="A20" s="172" t="s">
        <v>34</v>
      </c>
      <c r="B20" s="286">
        <v>0</v>
      </c>
      <c r="C20" s="329">
        <v>0</v>
      </c>
      <c r="D20" s="198">
        <v>0</v>
      </c>
      <c r="E20" s="329">
        <v>0</v>
      </c>
      <c r="F20" s="286">
        <v>0</v>
      </c>
      <c r="G20" s="329">
        <v>0</v>
      </c>
      <c r="H20" s="198">
        <v>0</v>
      </c>
      <c r="I20" s="205">
        <v>0</v>
      </c>
      <c r="J20" s="101"/>
      <c r="O20" s="127"/>
    </row>
    <row r="21" spans="1:15" x14ac:dyDescent="0.2">
      <c r="A21" s="172" t="s">
        <v>33</v>
      </c>
      <c r="B21" s="286">
        <v>613.04999999999995</v>
      </c>
      <c r="C21" s="329">
        <v>2.061020918148599E-3</v>
      </c>
      <c r="D21" s="198">
        <v>478.36</v>
      </c>
      <c r="E21" s="329">
        <v>1.6819184182663492E-3</v>
      </c>
      <c r="F21" s="286">
        <v>1006.16</v>
      </c>
      <c r="G21" s="329">
        <v>3.5491532920201578E-3</v>
      </c>
      <c r="H21" s="198">
        <v>2097.5699999999997</v>
      </c>
      <c r="I21" s="205">
        <v>2.4239389276563489E-3</v>
      </c>
      <c r="J21" s="101"/>
      <c r="O21" s="127"/>
    </row>
    <row r="22" spans="1:15" x14ac:dyDescent="0.2">
      <c r="A22" s="172" t="s">
        <v>32</v>
      </c>
      <c r="B22" s="286">
        <v>0</v>
      </c>
      <c r="C22" s="329">
        <v>0</v>
      </c>
      <c r="D22" s="198">
        <v>0</v>
      </c>
      <c r="E22" s="329">
        <v>0</v>
      </c>
      <c r="F22" s="286">
        <v>0</v>
      </c>
      <c r="G22" s="329">
        <v>0</v>
      </c>
      <c r="H22" s="198">
        <v>0</v>
      </c>
      <c r="I22" s="205">
        <v>0</v>
      </c>
      <c r="J22" s="101"/>
      <c r="O22" s="127"/>
    </row>
    <row r="23" spans="1:15" x14ac:dyDescent="0.2">
      <c r="A23" s="172" t="s">
        <v>3</v>
      </c>
      <c r="B23" s="286">
        <v>0</v>
      </c>
      <c r="C23" s="329">
        <v>0</v>
      </c>
      <c r="D23" s="198">
        <v>0</v>
      </c>
      <c r="E23" s="329">
        <v>0</v>
      </c>
      <c r="F23" s="286">
        <v>0</v>
      </c>
      <c r="G23" s="329">
        <v>0</v>
      </c>
      <c r="H23" s="198">
        <v>0</v>
      </c>
      <c r="I23" s="205">
        <v>0</v>
      </c>
      <c r="J23" s="101"/>
      <c r="O23" s="127"/>
    </row>
    <row r="24" spans="1:15" x14ac:dyDescent="0.2">
      <c r="A24" s="172" t="s">
        <v>31</v>
      </c>
      <c r="B24" s="286">
        <v>2160.2530000000002</v>
      </c>
      <c r="C24" s="329">
        <v>2.3782431997751673E-2</v>
      </c>
      <c r="D24" s="198">
        <v>1589.3789999999999</v>
      </c>
      <c r="E24" s="329">
        <v>2.0105666324488004E-2</v>
      </c>
      <c r="F24" s="286">
        <v>1222.2049999999999</v>
      </c>
      <c r="G24" s="329">
        <v>2.5930604580116975E-2</v>
      </c>
      <c r="H24" s="198">
        <v>4971.8369999999995</v>
      </c>
      <c r="I24" s="205">
        <v>2.2909688916313418E-2</v>
      </c>
      <c r="J24" s="101"/>
      <c r="O24" s="127"/>
    </row>
    <row r="25" spans="1:15" x14ac:dyDescent="0.2">
      <c r="A25" s="172" t="s">
        <v>30</v>
      </c>
      <c r="B25" s="286">
        <v>144969.10400000002</v>
      </c>
      <c r="C25" s="329">
        <v>5.2268444118075082E-2</v>
      </c>
      <c r="D25" s="198">
        <v>116388.936</v>
      </c>
      <c r="E25" s="329">
        <v>4.4562821028723172E-2</v>
      </c>
      <c r="F25" s="286">
        <v>148714.41199999998</v>
      </c>
      <c r="G25" s="329">
        <v>6.2902589909483039E-2</v>
      </c>
      <c r="H25" s="198">
        <v>410072.45200000005</v>
      </c>
      <c r="I25" s="205">
        <v>5.2915677035426441E-2</v>
      </c>
      <c r="J25" s="101"/>
      <c r="O25" s="98"/>
    </row>
    <row r="26" spans="1:15" ht="13.5" customHeight="1" x14ac:dyDescent="0.2">
      <c r="A26" s="170" t="s">
        <v>333</v>
      </c>
      <c r="B26" s="284">
        <v>1234520.4310000003</v>
      </c>
      <c r="C26" s="328">
        <v>0.12729200026837476</v>
      </c>
      <c r="D26" s="197">
        <v>1149424.351</v>
      </c>
      <c r="E26" s="328">
        <v>0.12579127832584569</v>
      </c>
      <c r="F26" s="284">
        <v>1104754.0149999999</v>
      </c>
      <c r="G26" s="328">
        <v>0.13334261314081988</v>
      </c>
      <c r="H26" s="197">
        <v>3488698.7970000003</v>
      </c>
      <c r="I26" s="204">
        <v>0.12863475770011032</v>
      </c>
      <c r="J26" s="10"/>
      <c r="O26" s="78"/>
    </row>
    <row r="27" spans="1:15" ht="12.75" customHeight="1" x14ac:dyDescent="0.2">
      <c r="A27" s="172" t="s">
        <v>26</v>
      </c>
      <c r="B27" s="286">
        <v>373740.75300000003</v>
      </c>
      <c r="C27" s="329">
        <v>0.16824117882134937</v>
      </c>
      <c r="D27" s="198">
        <v>338789.81699999998</v>
      </c>
      <c r="E27" s="329">
        <v>0.16141773930227435</v>
      </c>
      <c r="F27" s="286">
        <v>364055.04899999994</v>
      </c>
      <c r="G27" s="329">
        <v>0.17964487130783338</v>
      </c>
      <c r="H27" s="198">
        <v>1076585.6189999999</v>
      </c>
      <c r="I27" s="205">
        <v>0.16962590029660751</v>
      </c>
      <c r="J27" s="101"/>
      <c r="O27" s="78"/>
    </row>
    <row r="28" spans="1:15" ht="12.75" customHeight="1" x14ac:dyDescent="0.2">
      <c r="A28" s="172" t="s">
        <v>0</v>
      </c>
      <c r="B28" s="286">
        <v>58912.286000000007</v>
      </c>
      <c r="C28" s="329">
        <v>0.27581282304950289</v>
      </c>
      <c r="D28" s="198">
        <v>57675.928</v>
      </c>
      <c r="E28" s="329">
        <v>0.31273587252593166</v>
      </c>
      <c r="F28" s="286">
        <v>55356.34</v>
      </c>
      <c r="G28" s="329">
        <v>0.24559170891813234</v>
      </c>
      <c r="H28" s="198">
        <v>171944.554</v>
      </c>
      <c r="I28" s="205">
        <v>0.27580905772095343</v>
      </c>
      <c r="J28" s="101"/>
      <c r="O28" s="78"/>
    </row>
    <row r="29" spans="1:15" ht="12.75" customHeight="1" x14ac:dyDescent="0.2">
      <c r="A29" s="172" t="s">
        <v>1</v>
      </c>
      <c r="B29" s="286">
        <v>19732.37</v>
      </c>
      <c r="C29" s="329">
        <v>0.23798459053343224</v>
      </c>
      <c r="D29" s="198">
        <v>18084.63</v>
      </c>
      <c r="E29" s="329">
        <v>0.2262057853078682</v>
      </c>
      <c r="F29" s="286">
        <v>16191.490000000002</v>
      </c>
      <c r="G29" s="329">
        <v>0.20903731424551156</v>
      </c>
      <c r="H29" s="198">
        <v>54008.490000000005</v>
      </c>
      <c r="I29" s="205">
        <v>0.2247361098413321</v>
      </c>
      <c r="J29" s="101"/>
      <c r="O29" s="78"/>
    </row>
    <row r="30" spans="1:15" ht="12.75" customHeight="1" x14ac:dyDescent="0.2">
      <c r="A30" s="172" t="s">
        <v>2</v>
      </c>
      <c r="B30" s="286">
        <v>1689.191</v>
      </c>
      <c r="C30" s="329">
        <v>5.2203066436574727E-2</v>
      </c>
      <c r="D30" s="198">
        <v>1606.296</v>
      </c>
      <c r="E30" s="329">
        <v>5.06033925370033E-2</v>
      </c>
      <c r="F30" s="286">
        <v>1358.778</v>
      </c>
      <c r="G30" s="329">
        <v>3.7627530816416538E-2</v>
      </c>
      <c r="H30" s="198">
        <v>4654.2650000000003</v>
      </c>
      <c r="I30" s="205">
        <v>4.6444093775245179E-2</v>
      </c>
      <c r="J30" s="101"/>
    </row>
    <row r="31" spans="1:15" x14ac:dyDescent="0.2">
      <c r="A31" s="172" t="s">
        <v>6</v>
      </c>
      <c r="B31" s="286">
        <v>7987.82</v>
      </c>
      <c r="C31" s="329">
        <v>0.20599540069058497</v>
      </c>
      <c r="D31" s="198">
        <v>10303.140000000001</v>
      </c>
      <c r="E31" s="329">
        <v>0.24613984600211666</v>
      </c>
      <c r="F31" s="286">
        <v>10924.66</v>
      </c>
      <c r="G31" s="329">
        <v>0.25969833500967787</v>
      </c>
      <c r="H31" s="198">
        <v>29215.62</v>
      </c>
      <c r="I31" s="205">
        <v>0.23810163181199795</v>
      </c>
      <c r="J31" s="101"/>
    </row>
    <row r="32" spans="1:15" x14ac:dyDescent="0.2">
      <c r="A32" s="172" t="s">
        <v>25</v>
      </c>
      <c r="B32" s="286">
        <v>521705.22300000006</v>
      </c>
      <c r="C32" s="329">
        <v>0.11621485168958585</v>
      </c>
      <c r="D32" s="198">
        <v>485869.989</v>
      </c>
      <c r="E32" s="329">
        <v>0.11719767024592037</v>
      </c>
      <c r="F32" s="286">
        <v>440532.30100000009</v>
      </c>
      <c r="G32" s="329">
        <v>0.12050129668242503</v>
      </c>
      <c r="H32" s="198">
        <v>1448107.5130000003</v>
      </c>
      <c r="I32" s="205">
        <v>0.11782135159694634</v>
      </c>
      <c r="J32" s="101"/>
    </row>
    <row r="33" spans="1:10" x14ac:dyDescent="0.2">
      <c r="A33" s="172" t="s">
        <v>5</v>
      </c>
      <c r="B33" s="286">
        <v>227361.86300000004</v>
      </c>
      <c r="C33" s="329">
        <v>9.6094809076899407E-2</v>
      </c>
      <c r="D33" s="198">
        <v>215003.495</v>
      </c>
      <c r="E33" s="329">
        <v>9.3320297831047255E-2</v>
      </c>
      <c r="F33" s="286">
        <v>195905.136</v>
      </c>
      <c r="G33" s="329">
        <v>9.7067475743115722E-2</v>
      </c>
      <c r="H33" s="198">
        <v>638270.49399999995</v>
      </c>
      <c r="I33" s="205">
        <v>9.5432564971674794E-2</v>
      </c>
      <c r="J33" s="101"/>
    </row>
    <row r="34" spans="1:10" x14ac:dyDescent="0.2">
      <c r="A34" s="172" t="s">
        <v>3</v>
      </c>
      <c r="B34" s="286">
        <v>23390.925000000003</v>
      </c>
      <c r="C34" s="329">
        <v>9.206420970822983E-2</v>
      </c>
      <c r="D34" s="198">
        <v>22091.056</v>
      </c>
      <c r="E34" s="329">
        <v>8.7984629449595939E-2</v>
      </c>
      <c r="F34" s="286">
        <v>20430.260999999999</v>
      </c>
      <c r="G34" s="329">
        <v>0.1004191174008644</v>
      </c>
      <c r="H34" s="198">
        <v>65912.241999999998</v>
      </c>
      <c r="I34" s="205">
        <v>9.3017511571734199E-2</v>
      </c>
      <c r="J34" s="101"/>
    </row>
    <row r="35" spans="1:10" ht="11.45" customHeight="1" x14ac:dyDescent="0.2">
      <c r="A35" s="192" t="s">
        <v>168</v>
      </c>
      <c r="B35" s="71"/>
      <c r="C35" s="8"/>
      <c r="E35" s="103"/>
      <c r="F35" s="103"/>
      <c r="G35" s="103"/>
      <c r="I35" s="3"/>
    </row>
    <row r="36" spans="1:10" x14ac:dyDescent="0.2">
      <c r="A36" s="192"/>
      <c r="B36" s="71"/>
    </row>
    <row r="37" spans="1:10" x14ac:dyDescent="0.2">
      <c r="B37" s="78"/>
      <c r="C37" s="78"/>
    </row>
    <row r="38" spans="1:10" x14ac:dyDescent="0.2">
      <c r="A38" s="103" t="s">
        <v>164</v>
      </c>
      <c r="B38" s="104">
        <f>+I7</f>
        <v>0.26311450114985258</v>
      </c>
      <c r="C38" s="93" t="str">
        <f>+B5</f>
        <v>Leden</v>
      </c>
      <c r="D38" s="103" t="str">
        <f>+D5</f>
        <v>Únor</v>
      </c>
      <c r="E38" s="103" t="str">
        <f>+F5</f>
        <v>Březen</v>
      </c>
    </row>
    <row r="39" spans="1:10" x14ac:dyDescent="0.2">
      <c r="A39" s="103" t="s">
        <v>59</v>
      </c>
      <c r="B39" s="104">
        <f>+I8</f>
        <v>0.18569185488973183</v>
      </c>
      <c r="C39" s="93"/>
      <c r="D39" s="103"/>
      <c r="E39" s="103"/>
      <c r="H39" s="116"/>
    </row>
    <row r="40" spans="1:10" x14ac:dyDescent="0.2">
      <c r="A40" s="103" t="s">
        <v>116</v>
      </c>
      <c r="B40" s="104">
        <f t="shared" ref="B40" si="0">+I9</f>
        <v>0.13469767422782575</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{03C23AEA-A1D6-4B20-B6C9-E3C2D3661D87}</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3C23AEA-A1D6-4B20-B6C9-E3C2D3661D87}">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3"/>
  <dimension ref="A1:O41"/>
  <sheetViews>
    <sheetView showGridLines="0" view="pageBreakPreview" zoomScaleNormal="70" zoomScaleSheetLayoutView="100" workbookViewId="0">
      <selection activeCell="B19" sqref="B19"/>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38" t="s">
        <v>280</v>
      </c>
      <c r="I1" s="241" t="str">
        <f>'3'!N1</f>
        <v>I. čtvrtletí 2023</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8">
        <v>2023</v>
      </c>
      <c r="B5" s="374" t="s">
        <v>8</v>
      </c>
      <c r="C5" s="376"/>
      <c r="D5" s="374" t="s">
        <v>9</v>
      </c>
      <c r="E5" s="376"/>
      <c r="F5" s="374" t="s">
        <v>10</v>
      </c>
      <c r="G5" s="376"/>
      <c r="H5" s="374" t="s">
        <v>7</v>
      </c>
      <c r="I5" s="375"/>
    </row>
    <row r="6" spans="1:15" x14ac:dyDescent="0.2">
      <c r="A6" s="389"/>
      <c r="B6" s="278" t="s">
        <v>288</v>
      </c>
      <c r="C6" s="279" t="s">
        <v>289</v>
      </c>
      <c r="D6" s="278" t="s">
        <v>288</v>
      </c>
      <c r="E6" s="279" t="s">
        <v>289</v>
      </c>
      <c r="F6" s="278" t="s">
        <v>288</v>
      </c>
      <c r="G6" s="279" t="s">
        <v>289</v>
      </c>
      <c r="H6" s="278" t="s">
        <v>288</v>
      </c>
      <c r="I6" s="297" t="s">
        <v>289</v>
      </c>
      <c r="J6" s="109"/>
      <c r="O6" s="109"/>
    </row>
    <row r="7" spans="1:15" ht="13.5" x14ac:dyDescent="0.2">
      <c r="A7" s="169" t="s">
        <v>196</v>
      </c>
      <c r="B7" s="284">
        <v>1244.1599999999999</v>
      </c>
      <c r="C7" s="328">
        <v>3.3000904795495702E-2</v>
      </c>
      <c r="D7" s="197">
        <v>1244.404</v>
      </c>
      <c r="E7" s="328">
        <v>3.3019840883035376E-2</v>
      </c>
      <c r="F7" s="284">
        <v>1244.404</v>
      </c>
      <c r="G7" s="328">
        <v>3.3021158695837723E-2</v>
      </c>
      <c r="H7" s="197">
        <v>1244.404</v>
      </c>
      <c r="I7" s="203">
        <v>3.3021158695837723E-2</v>
      </c>
      <c r="J7" s="111"/>
      <c r="O7" s="60"/>
    </row>
    <row r="8" spans="1:15" x14ac:dyDescent="0.2">
      <c r="A8" s="169" t="s">
        <v>330</v>
      </c>
      <c r="B8" s="284">
        <v>768570.24899999995</v>
      </c>
      <c r="C8" s="328">
        <v>4.4848682157417927E-2</v>
      </c>
      <c r="D8" s="197">
        <v>722061.36199999996</v>
      </c>
      <c r="E8" s="328">
        <v>4.6272896884421343E-2</v>
      </c>
      <c r="F8" s="284">
        <v>704725.49600000004</v>
      </c>
      <c r="G8" s="328">
        <v>4.7164583245476531E-2</v>
      </c>
      <c r="H8" s="197">
        <v>2195357.1069999998</v>
      </c>
      <c r="I8" s="203">
        <v>4.6040461109704972E-2</v>
      </c>
      <c r="J8" s="111"/>
      <c r="O8" s="60"/>
    </row>
    <row r="9" spans="1:15" x14ac:dyDescent="0.2">
      <c r="A9" s="169" t="s">
        <v>331</v>
      </c>
      <c r="B9" s="284">
        <v>458171.68786579312</v>
      </c>
      <c r="C9" s="328">
        <v>4.3807078458433402E-2</v>
      </c>
      <c r="D9" s="197">
        <v>446231.67778557539</v>
      </c>
      <c r="E9" s="328">
        <v>4.4757267891557609E-2</v>
      </c>
      <c r="F9" s="284">
        <v>384773.50723956339</v>
      </c>
      <c r="G9" s="328">
        <v>4.275923253823756E-2</v>
      </c>
      <c r="H9" s="197">
        <v>1289176.872890932</v>
      </c>
      <c r="I9" s="204">
        <v>4.3808582901942186E-2</v>
      </c>
      <c r="J9" s="101"/>
      <c r="O9" s="104"/>
    </row>
    <row r="10" spans="1:15" x14ac:dyDescent="0.2">
      <c r="A10" s="172" t="s">
        <v>40</v>
      </c>
      <c r="B10" s="286">
        <v>43553.243000000002</v>
      </c>
      <c r="C10" s="329">
        <v>4.9929921837483911E-2</v>
      </c>
      <c r="D10" s="198">
        <v>42831.457000000002</v>
      </c>
      <c r="E10" s="329">
        <v>4.9173637125559153E-2</v>
      </c>
      <c r="F10" s="286">
        <v>46230.343000000001</v>
      </c>
      <c r="G10" s="329">
        <v>4.9794763406110845E-2</v>
      </c>
      <c r="H10" s="198">
        <v>132615.04300000001</v>
      </c>
      <c r="I10" s="205">
        <v>4.963639433768334E-2</v>
      </c>
      <c r="J10" s="101"/>
      <c r="O10" s="127"/>
    </row>
    <row r="11" spans="1:15" x14ac:dyDescent="0.2">
      <c r="A11" s="172" t="s">
        <v>39</v>
      </c>
      <c r="B11" s="286">
        <v>1006.75</v>
      </c>
      <c r="C11" s="329">
        <v>1.5578664884202283E-2</v>
      </c>
      <c r="D11" s="198">
        <v>1008.19</v>
      </c>
      <c r="E11" s="329">
        <v>1.6866612114797692E-2</v>
      </c>
      <c r="F11" s="286">
        <v>1032.44</v>
      </c>
      <c r="G11" s="329">
        <v>1.7657609135026679E-2</v>
      </c>
      <c r="H11" s="198">
        <v>3047.38</v>
      </c>
      <c r="I11" s="205">
        <v>1.6664377309395642E-2</v>
      </c>
      <c r="J11" s="101"/>
      <c r="O11" s="127"/>
    </row>
    <row r="12" spans="1:15" x14ac:dyDescent="0.2">
      <c r="A12" s="172" t="s">
        <v>38</v>
      </c>
      <c r="B12" s="286">
        <v>0</v>
      </c>
      <c r="C12" s="329">
        <v>0</v>
      </c>
      <c r="D12" s="198">
        <v>0</v>
      </c>
      <c r="E12" s="329">
        <v>0</v>
      </c>
      <c r="F12" s="286">
        <v>995</v>
      </c>
      <c r="G12" s="329">
        <v>1.098826876965271E-3</v>
      </c>
      <c r="H12" s="198">
        <v>995</v>
      </c>
      <c r="I12" s="205">
        <v>3.2567606635558791E-4</v>
      </c>
      <c r="J12" s="101"/>
      <c r="O12" s="127"/>
    </row>
    <row r="13" spans="1:15" x14ac:dyDescent="0.2">
      <c r="A13" s="172" t="s">
        <v>60</v>
      </c>
      <c r="B13" s="286">
        <v>0</v>
      </c>
      <c r="C13" s="329">
        <v>0</v>
      </c>
      <c r="D13" s="198">
        <v>0</v>
      </c>
      <c r="E13" s="329">
        <v>0</v>
      </c>
      <c r="F13" s="286">
        <v>0</v>
      </c>
      <c r="G13" s="329">
        <v>0</v>
      </c>
      <c r="H13" s="198">
        <v>0</v>
      </c>
      <c r="I13" s="205">
        <v>0</v>
      </c>
      <c r="J13" s="101"/>
      <c r="O13" s="127"/>
    </row>
    <row r="14" spans="1:15" x14ac:dyDescent="0.2">
      <c r="A14" s="172" t="s">
        <v>61</v>
      </c>
      <c r="B14" s="286">
        <v>4.0620000000000003</v>
      </c>
      <c r="C14" s="329">
        <v>5.1546784226836314E-3</v>
      </c>
      <c r="D14" s="198">
        <v>4.8419999999999996</v>
      </c>
      <c r="E14" s="329">
        <v>8.1135154880676696E-3</v>
      </c>
      <c r="F14" s="286">
        <v>3.3250000000000002</v>
      </c>
      <c r="G14" s="329">
        <v>3.9177334880788972E-3</v>
      </c>
      <c r="H14" s="198">
        <v>12.228999999999999</v>
      </c>
      <c r="I14" s="205">
        <v>5.4752409773141733E-3</v>
      </c>
      <c r="J14" s="101"/>
      <c r="O14" s="127"/>
    </row>
    <row r="15" spans="1:15" x14ac:dyDescent="0.2">
      <c r="A15" s="172" t="s">
        <v>62</v>
      </c>
      <c r="B15" s="286">
        <v>0</v>
      </c>
      <c r="C15" s="329">
        <v>0</v>
      </c>
      <c r="D15" s="198">
        <v>0</v>
      </c>
      <c r="E15" s="329">
        <v>0</v>
      </c>
      <c r="F15" s="286">
        <v>0</v>
      </c>
      <c r="G15" s="329">
        <v>0</v>
      </c>
      <c r="H15" s="198">
        <v>0</v>
      </c>
      <c r="I15" s="205">
        <v>0</v>
      </c>
      <c r="J15" s="101"/>
      <c r="O15" s="127"/>
    </row>
    <row r="16" spans="1:15" x14ac:dyDescent="0.2">
      <c r="A16" s="172" t="s">
        <v>37</v>
      </c>
      <c r="B16" s="286">
        <v>289433.02399999998</v>
      </c>
      <c r="C16" s="329">
        <v>5.9947061459096021E-2</v>
      </c>
      <c r="D16" s="198">
        <v>283936.43900000001</v>
      </c>
      <c r="E16" s="329">
        <v>6.1611277677490472E-2</v>
      </c>
      <c r="F16" s="286">
        <v>219733.83799999999</v>
      </c>
      <c r="G16" s="329">
        <v>5.4929246220830195E-2</v>
      </c>
      <c r="H16" s="198">
        <v>793103.30099999998</v>
      </c>
      <c r="I16" s="205">
        <v>5.9023993109129383E-2</v>
      </c>
      <c r="J16" s="101"/>
      <c r="O16" s="127"/>
    </row>
    <row r="17" spans="1:15" x14ac:dyDescent="0.2">
      <c r="A17" s="172" t="s">
        <v>72</v>
      </c>
      <c r="B17" s="286">
        <v>0</v>
      </c>
      <c r="C17" s="329">
        <v>0</v>
      </c>
      <c r="D17" s="198">
        <v>0</v>
      </c>
      <c r="E17" s="329">
        <v>0</v>
      </c>
      <c r="F17" s="286">
        <v>0</v>
      </c>
      <c r="G17" s="329">
        <v>0</v>
      </c>
      <c r="H17" s="198">
        <v>0</v>
      </c>
      <c r="I17" s="205">
        <v>0</v>
      </c>
      <c r="J17" s="101"/>
      <c r="O17" s="127"/>
    </row>
    <row r="18" spans="1:15" x14ac:dyDescent="0.2">
      <c r="A18" s="172" t="s">
        <v>36</v>
      </c>
      <c r="B18" s="286">
        <v>0</v>
      </c>
      <c r="C18" s="329">
        <v>0</v>
      </c>
      <c r="D18" s="198">
        <v>0</v>
      </c>
      <c r="E18" s="329">
        <v>0</v>
      </c>
      <c r="F18" s="286">
        <v>0</v>
      </c>
      <c r="G18" s="329">
        <v>0</v>
      </c>
      <c r="H18" s="198">
        <v>0</v>
      </c>
      <c r="I18" s="205">
        <v>0</v>
      </c>
      <c r="J18" s="101"/>
      <c r="O18" s="127"/>
    </row>
    <row r="19" spans="1:15" x14ac:dyDescent="0.2">
      <c r="A19" s="172" t="s">
        <v>35</v>
      </c>
      <c r="B19" s="286">
        <v>1348</v>
      </c>
      <c r="C19" s="329">
        <v>1.694766217435438E-2</v>
      </c>
      <c r="D19" s="198">
        <v>1728</v>
      </c>
      <c r="E19" s="329">
        <v>2.4501191611483925E-2</v>
      </c>
      <c r="F19" s="286">
        <v>2511</v>
      </c>
      <c r="G19" s="329">
        <v>3.4707249739063264E-2</v>
      </c>
      <c r="H19" s="198">
        <v>5587</v>
      </c>
      <c r="I19" s="205">
        <v>2.5119802055060581E-2</v>
      </c>
      <c r="J19" s="101"/>
      <c r="O19" s="127"/>
    </row>
    <row r="20" spans="1:15" x14ac:dyDescent="0.2">
      <c r="A20" s="172" t="s">
        <v>34</v>
      </c>
      <c r="B20" s="286">
        <v>10952</v>
      </c>
      <c r="C20" s="329">
        <v>0.88459271621252811</v>
      </c>
      <c r="D20" s="198">
        <v>10881</v>
      </c>
      <c r="E20" s="329">
        <v>0.87647692524065057</v>
      </c>
      <c r="F20" s="286">
        <v>5745</v>
      </c>
      <c r="G20" s="329">
        <v>0.78563189350961382</v>
      </c>
      <c r="H20" s="198">
        <v>27578</v>
      </c>
      <c r="I20" s="205">
        <v>0.85891639496300876</v>
      </c>
      <c r="J20" s="101"/>
      <c r="O20" s="127"/>
    </row>
    <row r="21" spans="1:15" x14ac:dyDescent="0.2">
      <c r="A21" s="172" t="s">
        <v>33</v>
      </c>
      <c r="B21" s="286">
        <v>3113.5</v>
      </c>
      <c r="C21" s="329">
        <v>1.0467316905074079E-2</v>
      </c>
      <c r="D21" s="198">
        <v>2380.5</v>
      </c>
      <c r="E21" s="329">
        <v>8.3698611812924248E-3</v>
      </c>
      <c r="F21" s="286">
        <v>2600.9</v>
      </c>
      <c r="G21" s="329">
        <v>9.1744780126572605E-3</v>
      </c>
      <c r="H21" s="198">
        <v>8094.9</v>
      </c>
      <c r="I21" s="205">
        <v>9.3544164082654587E-3</v>
      </c>
      <c r="J21" s="101"/>
      <c r="O21" s="127"/>
    </row>
    <row r="22" spans="1:15" x14ac:dyDescent="0.2">
      <c r="A22" s="172" t="s">
        <v>32</v>
      </c>
      <c r="B22" s="286">
        <v>10653</v>
      </c>
      <c r="C22" s="329">
        <v>3.5336634466488825E-2</v>
      </c>
      <c r="D22" s="198">
        <v>12957</v>
      </c>
      <c r="E22" s="329">
        <v>4.5681884520983762E-2</v>
      </c>
      <c r="F22" s="286">
        <v>9839</v>
      </c>
      <c r="G22" s="329">
        <v>3.334325565452765E-2</v>
      </c>
      <c r="H22" s="198">
        <v>33449</v>
      </c>
      <c r="I22" s="205">
        <v>3.8002047936486975E-2</v>
      </c>
      <c r="J22" s="101"/>
      <c r="O22" s="127"/>
    </row>
    <row r="23" spans="1:15" x14ac:dyDescent="0.2">
      <c r="A23" s="172" t="s">
        <v>3</v>
      </c>
      <c r="B23" s="286">
        <v>0</v>
      </c>
      <c r="C23" s="329">
        <v>0</v>
      </c>
      <c r="D23" s="198">
        <v>0</v>
      </c>
      <c r="E23" s="329">
        <v>0</v>
      </c>
      <c r="F23" s="286">
        <v>0</v>
      </c>
      <c r="G23" s="329">
        <v>0</v>
      </c>
      <c r="H23" s="198">
        <v>0</v>
      </c>
      <c r="I23" s="205">
        <v>0</v>
      </c>
      <c r="J23" s="101"/>
      <c r="O23" s="127"/>
    </row>
    <row r="24" spans="1:15" x14ac:dyDescent="0.2">
      <c r="A24" s="172" t="s">
        <v>31</v>
      </c>
      <c r="B24" s="286">
        <v>8.02</v>
      </c>
      <c r="C24" s="329">
        <v>8.8292947456602717E-5</v>
      </c>
      <c r="D24" s="198">
        <v>24.62</v>
      </c>
      <c r="E24" s="329">
        <v>3.1144334039199883E-4</v>
      </c>
      <c r="F24" s="286">
        <v>38.35</v>
      </c>
      <c r="G24" s="329">
        <v>8.1364311686458991E-4</v>
      </c>
      <c r="H24" s="198">
        <v>70.990000000000009</v>
      </c>
      <c r="I24" s="205">
        <v>3.2711426705442874E-4</v>
      </c>
      <c r="J24" s="101"/>
      <c r="O24" s="127"/>
    </row>
    <row r="25" spans="1:15" x14ac:dyDescent="0.2">
      <c r="A25" s="172" t="s">
        <v>30</v>
      </c>
      <c r="B25" s="286">
        <v>98100.088865793165</v>
      </c>
      <c r="C25" s="329">
        <v>3.5369874486220927E-2</v>
      </c>
      <c r="D25" s="198">
        <v>90479.629785575409</v>
      </c>
      <c r="E25" s="329">
        <v>3.4642704774616437E-2</v>
      </c>
      <c r="F25" s="286">
        <v>96044.311239563423</v>
      </c>
      <c r="G25" s="329">
        <v>4.0624414552646121E-2</v>
      </c>
      <c r="H25" s="198">
        <v>284624.02989093203</v>
      </c>
      <c r="I25" s="205">
        <v>3.6727834724752779E-2</v>
      </c>
      <c r="J25" s="101"/>
      <c r="O25" s="98"/>
    </row>
    <row r="26" spans="1:15" ht="13.5" customHeight="1" x14ac:dyDescent="0.2">
      <c r="A26" s="170" t="s">
        <v>333</v>
      </c>
      <c r="B26" s="284">
        <v>451678.71399999998</v>
      </c>
      <c r="C26" s="328">
        <v>4.657281122284411E-2</v>
      </c>
      <c r="D26" s="197">
        <v>439765.53100000002</v>
      </c>
      <c r="E26" s="328">
        <v>4.8127280634003476E-2</v>
      </c>
      <c r="F26" s="284">
        <v>378524.84899999999</v>
      </c>
      <c r="G26" s="328">
        <v>4.5687539324665197E-2</v>
      </c>
      <c r="H26" s="197">
        <v>1269969.094</v>
      </c>
      <c r="I26" s="204">
        <v>4.6826102280253294E-2</v>
      </c>
      <c r="J26" s="10"/>
      <c r="O26" s="78"/>
    </row>
    <row r="27" spans="1:15" ht="12.75" customHeight="1" x14ac:dyDescent="0.2">
      <c r="A27" s="172" t="s">
        <v>26</v>
      </c>
      <c r="B27" s="286">
        <v>199339.38699999999</v>
      </c>
      <c r="C27" s="329">
        <v>8.9733573834815811E-2</v>
      </c>
      <c r="D27" s="198">
        <v>195008.52399999998</v>
      </c>
      <c r="E27" s="329">
        <v>9.2912577383497064E-2</v>
      </c>
      <c r="F27" s="286">
        <v>177894.19700000001</v>
      </c>
      <c r="G27" s="329">
        <v>8.7782823543467364E-2</v>
      </c>
      <c r="H27" s="198">
        <v>572242.10800000001</v>
      </c>
      <c r="I27" s="205">
        <v>9.0161972298395079E-2</v>
      </c>
      <c r="J27" s="101"/>
      <c r="O27" s="78"/>
    </row>
    <row r="28" spans="1:15" ht="12.75" customHeight="1" x14ac:dyDescent="0.2">
      <c r="A28" s="172" t="s">
        <v>0</v>
      </c>
      <c r="B28" s="286">
        <v>269.92099999999999</v>
      </c>
      <c r="C28" s="329">
        <v>1.2637036867037352E-3</v>
      </c>
      <c r="D28" s="198">
        <v>254.04900000000001</v>
      </c>
      <c r="E28" s="329">
        <v>1.3775285189921939E-3</v>
      </c>
      <c r="F28" s="286">
        <v>297.38400000000001</v>
      </c>
      <c r="G28" s="329">
        <v>1.3193618791435611E-3</v>
      </c>
      <c r="H28" s="198">
        <v>821.35400000000004</v>
      </c>
      <c r="I28" s="205">
        <v>1.3174995516015938E-3</v>
      </c>
      <c r="J28" s="101"/>
      <c r="O28" s="78"/>
    </row>
    <row r="29" spans="1:15" ht="12.75" customHeight="1" x14ac:dyDescent="0.2">
      <c r="A29" s="172" t="s">
        <v>1</v>
      </c>
      <c r="B29" s="286">
        <v>2716.38</v>
      </c>
      <c r="C29" s="329">
        <v>3.2761223412758056E-2</v>
      </c>
      <c r="D29" s="198">
        <v>2804.32</v>
      </c>
      <c r="E29" s="329">
        <v>3.5076935931482194E-2</v>
      </c>
      <c r="F29" s="286">
        <v>2179.81</v>
      </c>
      <c r="G29" s="329">
        <v>2.8142044244569741E-2</v>
      </c>
      <c r="H29" s="198">
        <v>7700.51</v>
      </c>
      <c r="I29" s="205">
        <v>3.2042789220625797E-2</v>
      </c>
      <c r="J29" s="101"/>
      <c r="O29" s="78"/>
    </row>
    <row r="30" spans="1:15" ht="12.75" customHeight="1" x14ac:dyDescent="0.2">
      <c r="A30" s="172" t="s">
        <v>2</v>
      </c>
      <c r="B30" s="286">
        <v>1989.6790000000001</v>
      </c>
      <c r="C30" s="329">
        <v>6.1489402337839581E-2</v>
      </c>
      <c r="D30" s="198">
        <v>1903.597</v>
      </c>
      <c r="E30" s="329">
        <v>5.9969312146243195E-2</v>
      </c>
      <c r="F30" s="286">
        <v>1592.7750000000001</v>
      </c>
      <c r="G30" s="329">
        <v>4.4107418869099926E-2</v>
      </c>
      <c r="H30" s="198">
        <v>5486.0509999999995</v>
      </c>
      <c r="I30" s="205">
        <v>5.4744340320067197E-2</v>
      </c>
      <c r="J30" s="101"/>
    </row>
    <row r="31" spans="1:15" x14ac:dyDescent="0.2">
      <c r="A31" s="172" t="s">
        <v>6</v>
      </c>
      <c r="B31" s="286">
        <v>1308.42</v>
      </c>
      <c r="C31" s="329">
        <v>3.3742435629693104E-2</v>
      </c>
      <c r="D31" s="198">
        <v>1168.8800000000001</v>
      </c>
      <c r="E31" s="329">
        <v>2.7924297174934446E-2</v>
      </c>
      <c r="F31" s="286">
        <v>1139.24</v>
      </c>
      <c r="G31" s="329">
        <v>2.7081733543783092E-2</v>
      </c>
      <c r="H31" s="198">
        <v>3616.54</v>
      </c>
      <c r="I31" s="205">
        <v>2.9474098975594668E-2</v>
      </c>
      <c r="J31" s="101"/>
    </row>
    <row r="32" spans="1:15" x14ac:dyDescent="0.2">
      <c r="A32" s="172" t="s">
        <v>25</v>
      </c>
      <c r="B32" s="286">
        <v>166735.02999999997</v>
      </c>
      <c r="C32" s="329">
        <v>3.7141830153593548E-2</v>
      </c>
      <c r="D32" s="198">
        <v>159553.65900000001</v>
      </c>
      <c r="E32" s="329">
        <v>3.8486256688745654E-2</v>
      </c>
      <c r="F32" s="286">
        <v>133006.69700000001</v>
      </c>
      <c r="G32" s="329">
        <v>3.6382075547160414E-2</v>
      </c>
      <c r="H32" s="198">
        <v>459295.38600000006</v>
      </c>
      <c r="I32" s="205">
        <v>3.7369326983638949E-2</v>
      </c>
      <c r="J32" s="101"/>
    </row>
    <row r="33" spans="1:10" x14ac:dyDescent="0.2">
      <c r="A33" s="172" t="s">
        <v>5</v>
      </c>
      <c r="B33" s="286">
        <v>78807.483999999997</v>
      </c>
      <c r="C33" s="329">
        <v>3.330809322586701E-2</v>
      </c>
      <c r="D33" s="198">
        <v>76124.134000000005</v>
      </c>
      <c r="E33" s="329">
        <v>3.3040983157090309E-2</v>
      </c>
      <c r="F33" s="286">
        <v>62100.266999999993</v>
      </c>
      <c r="G33" s="329">
        <v>3.0769566759411088E-2</v>
      </c>
      <c r="H33" s="198">
        <v>217031.88500000001</v>
      </c>
      <c r="I33" s="205">
        <v>3.2450050035036641E-2</v>
      </c>
      <c r="J33" s="101"/>
    </row>
    <row r="34" spans="1:10" x14ac:dyDescent="0.2">
      <c r="A34" s="172" t="s">
        <v>3</v>
      </c>
      <c r="B34" s="286">
        <v>512.41300000000001</v>
      </c>
      <c r="C34" s="329">
        <v>2.0168034350596721E-3</v>
      </c>
      <c r="D34" s="198">
        <v>2948.3679999999999</v>
      </c>
      <c r="E34" s="329">
        <v>1.174280966745303E-2</v>
      </c>
      <c r="F34" s="286">
        <v>314.47900000000004</v>
      </c>
      <c r="G34" s="329">
        <v>1.5457317760701364E-3</v>
      </c>
      <c r="H34" s="198">
        <v>3775.26</v>
      </c>
      <c r="I34" s="205">
        <v>5.3277703819619012E-3</v>
      </c>
      <c r="J34" s="101"/>
    </row>
    <row r="35" spans="1:10" ht="11.45" customHeight="1" x14ac:dyDescent="0.2">
      <c r="A35" s="192" t="s">
        <v>168</v>
      </c>
      <c r="B35" s="71"/>
      <c r="C35" s="8"/>
      <c r="E35" s="103"/>
      <c r="F35" s="103"/>
      <c r="G35" s="103"/>
      <c r="I35" s="3"/>
    </row>
    <row r="36" spans="1:10" x14ac:dyDescent="0.2">
      <c r="A36" s="192"/>
      <c r="B36" s="71"/>
    </row>
    <row r="37" spans="1:10" x14ac:dyDescent="0.2">
      <c r="B37" s="78"/>
      <c r="C37" s="78"/>
    </row>
    <row r="38" spans="1:10" x14ac:dyDescent="0.2">
      <c r="A38" s="103" t="s">
        <v>164</v>
      </c>
      <c r="B38" s="104">
        <f>+I7</f>
        <v>3.3021158695837723E-2</v>
      </c>
      <c r="C38" s="93" t="str">
        <f>+B5</f>
        <v>Leden</v>
      </c>
      <c r="D38" s="103" t="str">
        <f>+D5</f>
        <v>Únor</v>
      </c>
      <c r="E38" s="103" t="str">
        <f>+F5</f>
        <v>Březen</v>
      </c>
    </row>
    <row r="39" spans="1:10" x14ac:dyDescent="0.2">
      <c r="A39" s="103" t="s">
        <v>59</v>
      </c>
      <c r="B39" s="104">
        <f>+I8</f>
        <v>4.6040461109704972E-2</v>
      </c>
      <c r="C39" s="93"/>
      <c r="D39" s="103"/>
      <c r="E39" s="103"/>
      <c r="H39" s="116">
        <f>I7</f>
        <v>3.3021158695837723E-2</v>
      </c>
    </row>
    <row r="40" spans="1:10" x14ac:dyDescent="0.2">
      <c r="A40" s="103" t="s">
        <v>116</v>
      </c>
      <c r="B40" s="104">
        <f t="shared" ref="B40" si="0">+I9</f>
        <v>4.3808582901942186E-2</v>
      </c>
      <c r="C40" s="93"/>
      <c r="D40" s="103"/>
      <c r="E40" s="103"/>
      <c r="H40" s="116">
        <f>I8</f>
        <v>4.6040461109704972E-2</v>
      </c>
    </row>
    <row r="41" spans="1:10" x14ac:dyDescent="0.2">
      <c r="B41" s="78"/>
      <c r="C41" s="78"/>
      <c r="H41" s="116">
        <f>I9</f>
        <v>4.3808582901942186E-2</v>
      </c>
    </row>
  </sheetData>
  <mergeCells count="5">
    <mergeCell ref="B5:C5"/>
    <mergeCell ref="D5:E5"/>
    <mergeCell ref="F5:G5"/>
    <mergeCell ref="H5:I5"/>
    <mergeCell ref="A5:A6"/>
  </mergeCells>
  <conditionalFormatting sqref="C10:C25 C27:C34 E10:E25 E27:E34 G10:G24 G25 G10:G25 G27:G34 I10:I25 I27:I34">
    <cfRule type="dataBar" priority="2">
      <dataBar>
        <cfvo type="num" val="0"/>
        <cfvo type="num" val="1"/>
        <color theme="9"/>
      </dataBar>
      <extLst>
        <ext xmlns:x14="http://schemas.microsoft.com/office/spreadsheetml/2009/9/main" uri="{B025F937-C7B1-47D3-B67F-A62EFF666E3E}">
          <x14:id>{00C56957-FD89-4F86-A313-9C965C06D401}</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0C56957-FD89-4F86-A313-9C965C06D401}">
            <x14:dataBar minLength="0" maxLength="100" gradient="0" direction="rightToLeft">
              <x14:cfvo type="num">
                <xm:f>0</xm:f>
              </x14:cfvo>
              <x14:cfvo type="num">
                <xm:f>1</xm:f>
              </x14:cfvo>
              <x14:negativeFillColor rgb="FFFF0000"/>
              <x14:axisColor rgb="FF000000"/>
            </x14:dataBar>
          </x14:cfRule>
          <xm:sqref>C10:C25 C27:C34 E10:E25 E27:E34 G10:G24 G25 G10:G25 G27:G34 I10:I25 I27:I34</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4"/>
  <dimension ref="A1:O45"/>
  <sheetViews>
    <sheetView showGridLines="0" view="pageBreakPreview" zoomScale="80" zoomScaleNormal="70" zoomScaleSheetLayoutView="80" workbookViewId="0">
      <selection activeCell="Q21" sqref="Q21"/>
    </sheetView>
  </sheetViews>
  <sheetFormatPr defaultColWidth="9.140625" defaultRowHeight="12" x14ac:dyDescent="0.2"/>
  <cols>
    <col min="1" max="1" width="30.5703125" style="66" customWidth="1"/>
    <col min="2" max="3" width="8.7109375" style="66" customWidth="1"/>
    <col min="4" max="4" width="7.28515625" style="66" customWidth="1"/>
    <col min="5" max="5" width="8.7109375" style="66" customWidth="1"/>
    <col min="6" max="6" width="8.28515625" style="66" customWidth="1"/>
    <col min="7" max="7" width="7.28515625" style="66" customWidth="1"/>
    <col min="8" max="8" width="8.7109375" style="66" customWidth="1"/>
    <col min="9" max="9" width="8.28515625" style="66" customWidth="1"/>
    <col min="10" max="10" width="7.28515625" style="66" customWidth="1"/>
    <col min="11" max="12" width="8.7109375" style="66" customWidth="1"/>
    <col min="13" max="13" width="7.28515625" style="66" customWidth="1"/>
    <col min="14" max="16384" width="9.140625" style="66"/>
  </cols>
  <sheetData>
    <row r="1" spans="1:15" s="76" customFormat="1" ht="20.25" x14ac:dyDescent="0.3">
      <c r="A1" s="179" t="s">
        <v>281</v>
      </c>
      <c r="B1" s="72"/>
      <c r="C1" s="72"/>
      <c r="D1" s="72"/>
      <c r="E1" s="72"/>
      <c r="F1" s="72"/>
      <c r="G1" s="72"/>
      <c r="H1" s="72"/>
      <c r="I1" s="72"/>
      <c r="J1" s="65"/>
      <c r="M1" s="241" t="str">
        <f>'3'!N1</f>
        <v>I. čtvrtletí 2023</v>
      </c>
    </row>
    <row r="2" spans="1:15" ht="6" customHeight="1" x14ac:dyDescent="0.2">
      <c r="A2" s="7"/>
      <c r="B2" s="7"/>
      <c r="C2" s="7"/>
      <c r="D2" s="7"/>
      <c r="E2" s="7"/>
      <c r="F2" s="7"/>
      <c r="G2" s="7"/>
      <c r="H2" s="7"/>
      <c r="I2" s="7"/>
      <c r="J2" s="7"/>
    </row>
    <row r="3" spans="1:15" x14ac:dyDescent="0.2">
      <c r="A3" s="373">
        <v>2023</v>
      </c>
      <c r="B3" s="374" t="s">
        <v>8</v>
      </c>
      <c r="C3" s="375"/>
      <c r="D3" s="376"/>
      <c r="E3" s="374" t="s">
        <v>9</v>
      </c>
      <c r="F3" s="375"/>
      <c r="G3" s="376"/>
      <c r="H3" s="374" t="s">
        <v>10</v>
      </c>
      <c r="I3" s="375"/>
      <c r="J3" s="376"/>
      <c r="K3" s="375" t="s">
        <v>7</v>
      </c>
      <c r="L3" s="375"/>
      <c r="M3" s="375"/>
    </row>
    <row r="4" spans="1:15" ht="27" customHeight="1" x14ac:dyDescent="0.2">
      <c r="A4" s="373"/>
      <c r="B4" s="278" t="s">
        <v>162</v>
      </c>
      <c r="C4" s="277" t="s">
        <v>165</v>
      </c>
      <c r="D4" s="289" t="s">
        <v>170</v>
      </c>
      <c r="E4" s="278" t="s">
        <v>162</v>
      </c>
      <c r="F4" s="277" t="s">
        <v>165</v>
      </c>
      <c r="G4" s="289" t="s">
        <v>170</v>
      </c>
      <c r="H4" s="278" t="s">
        <v>162</v>
      </c>
      <c r="I4" s="277" t="s">
        <v>165</v>
      </c>
      <c r="J4" s="289" t="s">
        <v>170</v>
      </c>
      <c r="K4" s="221" t="s">
        <v>162</v>
      </c>
      <c r="L4" s="221" t="s">
        <v>165</v>
      </c>
      <c r="M4" s="222" t="s">
        <v>170</v>
      </c>
      <c r="O4" s="131"/>
    </row>
    <row r="5" spans="1:15" x14ac:dyDescent="0.2">
      <c r="A5" s="170" t="s">
        <v>188</v>
      </c>
      <c r="B5" s="284">
        <v>16303.069192492992</v>
      </c>
      <c r="C5" s="197">
        <v>10644.450266</v>
      </c>
      <c r="D5" s="290">
        <v>0.65291081944873341</v>
      </c>
      <c r="E5" s="284">
        <v>14883.853240129887</v>
      </c>
      <c r="F5" s="197">
        <v>9731.4837490000009</v>
      </c>
      <c r="G5" s="290">
        <v>0.65382825213312012</v>
      </c>
      <c r="H5" s="284">
        <v>14144.941625586252</v>
      </c>
      <c r="I5" s="197">
        <v>9398.6987609999996</v>
      </c>
      <c r="J5" s="290">
        <v>0.66445652515094489</v>
      </c>
      <c r="K5" s="197">
        <v>45331.864058209132</v>
      </c>
      <c r="L5" s="197">
        <v>29774.632776000006</v>
      </c>
      <c r="M5" s="243">
        <v>0.65681465773759917</v>
      </c>
      <c r="O5" s="128"/>
    </row>
    <row r="6" spans="1:15" x14ac:dyDescent="0.2">
      <c r="A6" s="168" t="s">
        <v>40</v>
      </c>
      <c r="B6" s="280">
        <v>2037.352304</v>
      </c>
      <c r="C6" s="276">
        <v>1441.1278160000002</v>
      </c>
      <c r="D6" s="291">
        <v>0.70735327079690002</v>
      </c>
      <c r="E6" s="280">
        <v>1823.0564419999998</v>
      </c>
      <c r="F6" s="276">
        <v>1302.3032290000001</v>
      </c>
      <c r="G6" s="291">
        <v>0.71435156860601479</v>
      </c>
      <c r="H6" s="280">
        <v>2192.6065709999993</v>
      </c>
      <c r="I6" s="276">
        <v>1592.858684</v>
      </c>
      <c r="J6" s="291">
        <v>0.7264680791654895</v>
      </c>
      <c r="K6" s="218">
        <v>6053.0153169999994</v>
      </c>
      <c r="L6" s="218">
        <v>4336.2897290000001</v>
      </c>
      <c r="M6" s="244">
        <v>0.71638505800926267</v>
      </c>
      <c r="N6" s="121"/>
      <c r="O6" s="121"/>
    </row>
    <row r="7" spans="1:15" x14ac:dyDescent="0.2">
      <c r="A7" s="168" t="s">
        <v>39</v>
      </c>
      <c r="B7" s="280">
        <v>220.21308199999993</v>
      </c>
      <c r="C7" s="276">
        <v>206.75780499999991</v>
      </c>
      <c r="D7" s="291">
        <v>0.93889882981611406</v>
      </c>
      <c r="E7" s="280">
        <v>205.95726700000003</v>
      </c>
      <c r="F7" s="276">
        <v>194.86140300000005</v>
      </c>
      <c r="G7" s="291">
        <v>0.94612540668448486</v>
      </c>
      <c r="H7" s="280">
        <v>205.08630799999989</v>
      </c>
      <c r="I7" s="276">
        <v>193.8717960000001</v>
      </c>
      <c r="J7" s="291">
        <v>0.94531808530094663</v>
      </c>
      <c r="K7" s="218">
        <v>631.2566569999999</v>
      </c>
      <c r="L7" s="218">
        <v>595.49100400000009</v>
      </c>
      <c r="M7" s="244">
        <v>0.9433421373012153</v>
      </c>
      <c r="N7" s="121"/>
      <c r="O7" s="121"/>
    </row>
    <row r="8" spans="1:15" x14ac:dyDescent="0.2">
      <c r="A8" s="168" t="s">
        <v>38</v>
      </c>
      <c r="B8" s="280">
        <v>1509.4254970000002</v>
      </c>
      <c r="C8" s="276">
        <v>1196.6820500000001</v>
      </c>
      <c r="D8" s="291">
        <v>0.79280630437104638</v>
      </c>
      <c r="E8" s="280">
        <v>1348.1006429999998</v>
      </c>
      <c r="F8" s="276">
        <v>1031.9064520000002</v>
      </c>
      <c r="G8" s="291">
        <v>0.76545208798628273</v>
      </c>
      <c r="H8" s="280">
        <v>1174.5137980000002</v>
      </c>
      <c r="I8" s="276">
        <v>945.99361800000008</v>
      </c>
      <c r="J8" s="291">
        <v>0.80543423126307112</v>
      </c>
      <c r="K8" s="218">
        <v>4032.0399379999999</v>
      </c>
      <c r="L8" s="218">
        <v>3174.5821200000005</v>
      </c>
      <c r="M8" s="244">
        <v>0.78733895715692703</v>
      </c>
      <c r="N8" s="121"/>
      <c r="O8" s="121"/>
    </row>
    <row r="9" spans="1:15" x14ac:dyDescent="0.2">
      <c r="A9" s="168" t="s">
        <v>60</v>
      </c>
      <c r="B9" s="280">
        <v>9.4939850000000003</v>
      </c>
      <c r="C9" s="276">
        <v>0</v>
      </c>
      <c r="D9" s="291">
        <v>0</v>
      </c>
      <c r="E9" s="280">
        <v>11.748927999999999</v>
      </c>
      <c r="F9" s="276">
        <v>0</v>
      </c>
      <c r="G9" s="291">
        <v>0</v>
      </c>
      <c r="H9" s="280">
        <v>15.689292000000002</v>
      </c>
      <c r="I9" s="276">
        <v>0</v>
      </c>
      <c r="J9" s="291">
        <v>0</v>
      </c>
      <c r="K9" s="218">
        <v>36.932205000000003</v>
      </c>
      <c r="L9" s="218">
        <v>0</v>
      </c>
      <c r="M9" s="244">
        <v>0</v>
      </c>
      <c r="N9" s="121"/>
      <c r="O9" s="121"/>
    </row>
    <row r="10" spans="1:15" x14ac:dyDescent="0.2">
      <c r="A10" s="168" t="s">
        <v>61</v>
      </c>
      <c r="B10" s="280">
        <v>1.2985100000000001</v>
      </c>
      <c r="C10" s="276">
        <v>0</v>
      </c>
      <c r="D10" s="291">
        <v>0</v>
      </c>
      <c r="E10" s="280">
        <v>1.1374900000000001</v>
      </c>
      <c r="F10" s="276">
        <v>0</v>
      </c>
      <c r="G10" s="291">
        <v>0</v>
      </c>
      <c r="H10" s="280">
        <v>1.3111799999999998</v>
      </c>
      <c r="I10" s="276">
        <v>0</v>
      </c>
      <c r="J10" s="291">
        <v>0</v>
      </c>
      <c r="K10" s="218">
        <v>3.7471799999999997</v>
      </c>
      <c r="L10" s="218">
        <v>0</v>
      </c>
      <c r="M10" s="244">
        <v>0</v>
      </c>
      <c r="N10" s="121"/>
      <c r="O10" s="121"/>
    </row>
    <row r="11" spans="1:15" x14ac:dyDescent="0.2">
      <c r="A11" s="168" t="s">
        <v>62</v>
      </c>
      <c r="B11" s="280">
        <v>7.8099999999999992E-3</v>
      </c>
      <c r="C11" s="276">
        <v>0</v>
      </c>
      <c r="D11" s="291">
        <v>0</v>
      </c>
      <c r="E11" s="280">
        <v>1.6640000000000002E-2</v>
      </c>
      <c r="F11" s="276">
        <v>0</v>
      </c>
      <c r="G11" s="291">
        <v>0</v>
      </c>
      <c r="H11" s="280">
        <v>3.1890000000000002E-2</v>
      </c>
      <c r="I11" s="276">
        <v>0</v>
      </c>
      <c r="J11" s="291">
        <v>0</v>
      </c>
      <c r="K11" s="218">
        <v>5.6340000000000001E-2</v>
      </c>
      <c r="L11" s="218">
        <v>0</v>
      </c>
      <c r="M11" s="244">
        <v>0</v>
      </c>
      <c r="N11" s="121"/>
      <c r="O11" s="121"/>
    </row>
    <row r="12" spans="1:15" x14ac:dyDescent="0.2">
      <c r="A12" s="168" t="s">
        <v>37</v>
      </c>
      <c r="B12" s="280">
        <v>7026.1341199999997</v>
      </c>
      <c r="C12" s="276">
        <v>5793.5195409999988</v>
      </c>
      <c r="D12" s="291">
        <v>0.82456717194006524</v>
      </c>
      <c r="E12" s="280">
        <v>6533.0689709999988</v>
      </c>
      <c r="F12" s="276">
        <v>5336.0342420000006</v>
      </c>
      <c r="G12" s="291">
        <v>0.81677298459367542</v>
      </c>
      <c r="H12" s="280">
        <v>5959.0543590000025</v>
      </c>
      <c r="I12" s="276">
        <v>4936.3130810000002</v>
      </c>
      <c r="J12" s="291">
        <v>0.82837188312347765</v>
      </c>
      <c r="K12" s="218">
        <v>19518.257450000001</v>
      </c>
      <c r="L12" s="218">
        <v>16065.866864</v>
      </c>
      <c r="M12" s="244">
        <v>0.8231199380967279</v>
      </c>
      <c r="N12" s="121"/>
      <c r="O12" s="121"/>
    </row>
    <row r="13" spans="1:15" x14ac:dyDescent="0.2">
      <c r="A13" s="168" t="s">
        <v>72</v>
      </c>
      <c r="B13" s="280">
        <v>122.35899999999999</v>
      </c>
      <c r="C13" s="276">
        <v>0</v>
      </c>
      <c r="D13" s="291">
        <v>0</v>
      </c>
      <c r="E13" s="280">
        <v>115.55500000000001</v>
      </c>
      <c r="F13" s="276">
        <v>0</v>
      </c>
      <c r="G13" s="291">
        <v>0</v>
      </c>
      <c r="H13" s="280">
        <v>104.73</v>
      </c>
      <c r="I13" s="276">
        <v>0</v>
      </c>
      <c r="J13" s="291">
        <v>0</v>
      </c>
      <c r="K13" s="218">
        <v>342.64400000000001</v>
      </c>
      <c r="L13" s="218">
        <v>0</v>
      </c>
      <c r="M13" s="244">
        <v>0</v>
      </c>
      <c r="N13" s="121"/>
      <c r="O13" s="121"/>
    </row>
    <row r="14" spans="1:15" x14ac:dyDescent="0.2">
      <c r="A14" s="168" t="s">
        <v>36</v>
      </c>
      <c r="B14" s="280">
        <v>0</v>
      </c>
      <c r="C14" s="276">
        <v>0</v>
      </c>
      <c r="D14" s="291">
        <v>0</v>
      </c>
      <c r="E14" s="280">
        <v>0</v>
      </c>
      <c r="F14" s="276">
        <v>0</v>
      </c>
      <c r="G14" s="291">
        <v>0</v>
      </c>
      <c r="H14" s="280">
        <v>0</v>
      </c>
      <c r="I14" s="276">
        <v>0</v>
      </c>
      <c r="J14" s="291">
        <v>0</v>
      </c>
      <c r="K14" s="218">
        <v>0</v>
      </c>
      <c r="L14" s="218">
        <v>0</v>
      </c>
      <c r="M14" s="244">
        <v>0</v>
      </c>
      <c r="N14" s="121"/>
      <c r="O14" s="121"/>
    </row>
    <row r="15" spans="1:15" x14ac:dyDescent="0.2">
      <c r="A15" s="168" t="s">
        <v>35</v>
      </c>
      <c r="B15" s="280">
        <v>646.49465599999996</v>
      </c>
      <c r="C15" s="276">
        <v>53.753999999999998</v>
      </c>
      <c r="D15" s="291">
        <v>8.3146858989658845E-2</v>
      </c>
      <c r="E15" s="280">
        <v>593.40742299999999</v>
      </c>
      <c r="F15" s="276">
        <v>59.85</v>
      </c>
      <c r="G15" s="291">
        <v>0.10085819233171271</v>
      </c>
      <c r="H15" s="280">
        <v>553.10020699999995</v>
      </c>
      <c r="I15" s="276">
        <v>73.695999999999998</v>
      </c>
      <c r="J15" s="291">
        <v>0.13324167857344521</v>
      </c>
      <c r="K15" s="218">
        <v>1793.0022859999999</v>
      </c>
      <c r="L15" s="218">
        <v>187.3</v>
      </c>
      <c r="M15" s="244">
        <v>0.10446166268858846</v>
      </c>
      <c r="N15" s="121"/>
      <c r="O15" s="121"/>
    </row>
    <row r="16" spans="1:15" x14ac:dyDescent="0.2">
      <c r="A16" s="168" t="s">
        <v>34</v>
      </c>
      <c r="B16" s="280">
        <v>60.633154000000005</v>
      </c>
      <c r="C16" s="276">
        <v>35.223602</v>
      </c>
      <c r="D16" s="291">
        <v>0.58092973359096567</v>
      </c>
      <c r="E16" s="280">
        <v>57.294451000000002</v>
      </c>
      <c r="F16" s="276">
        <v>54.331321000000003</v>
      </c>
      <c r="G16" s="291">
        <v>0.94828242616374836</v>
      </c>
      <c r="H16" s="280">
        <v>41.037025</v>
      </c>
      <c r="I16" s="276">
        <v>17.628309999999999</v>
      </c>
      <c r="J16" s="291">
        <v>0.42957085704921344</v>
      </c>
      <c r="K16" s="218">
        <v>158.96463</v>
      </c>
      <c r="L16" s="218">
        <v>107.183233</v>
      </c>
      <c r="M16" s="244">
        <v>0.6742583743314472</v>
      </c>
      <c r="N16" s="121"/>
      <c r="O16" s="121"/>
    </row>
    <row r="17" spans="1:15" x14ac:dyDescent="0.2">
      <c r="A17" s="168" t="s">
        <v>33</v>
      </c>
      <c r="B17" s="280">
        <v>328.51076499999994</v>
      </c>
      <c r="C17" s="276">
        <v>270.92122999999998</v>
      </c>
      <c r="D17" s="291">
        <v>0.82469513594174004</v>
      </c>
      <c r="E17" s="280">
        <v>319.55361699999997</v>
      </c>
      <c r="F17" s="276">
        <v>232.480649</v>
      </c>
      <c r="G17" s="291">
        <v>0.72751687551701227</v>
      </c>
      <c r="H17" s="280">
        <v>314.93514699999997</v>
      </c>
      <c r="I17" s="276">
        <v>216.92711800000001</v>
      </c>
      <c r="J17" s="291">
        <v>0.6887993292155481</v>
      </c>
      <c r="K17" s="218">
        <v>962.99952899999994</v>
      </c>
      <c r="L17" s="218">
        <v>720.32899700000007</v>
      </c>
      <c r="M17" s="244">
        <v>0.74800555483968478</v>
      </c>
      <c r="N17" s="121"/>
      <c r="O17" s="121"/>
    </row>
    <row r="18" spans="1:15" x14ac:dyDescent="0.2">
      <c r="A18" s="168" t="s">
        <v>32</v>
      </c>
      <c r="B18" s="280">
        <v>624.2936370000001</v>
      </c>
      <c r="C18" s="276">
        <v>352.28123700000003</v>
      </c>
      <c r="D18" s="291">
        <v>0.56428772635400093</v>
      </c>
      <c r="E18" s="280">
        <v>558.71154600000023</v>
      </c>
      <c r="F18" s="276">
        <v>341.29484400000001</v>
      </c>
      <c r="G18" s="291">
        <v>0.61086055307688214</v>
      </c>
      <c r="H18" s="280">
        <v>570.20903500000009</v>
      </c>
      <c r="I18" s="276">
        <v>344.09455000000003</v>
      </c>
      <c r="J18" s="291">
        <v>0.60345334584184551</v>
      </c>
      <c r="K18" s="218">
        <v>1753.2142180000003</v>
      </c>
      <c r="L18" s="218">
        <v>1037.670631</v>
      </c>
      <c r="M18" s="244">
        <v>0.59186756549563857</v>
      </c>
      <c r="N18" s="121"/>
      <c r="O18" s="121"/>
    </row>
    <row r="19" spans="1:15" x14ac:dyDescent="0.2">
      <c r="A19" s="168" t="s">
        <v>3</v>
      </c>
      <c r="B19" s="280">
        <v>0</v>
      </c>
      <c r="C19" s="276">
        <v>0</v>
      </c>
      <c r="D19" s="291">
        <v>0</v>
      </c>
      <c r="E19" s="280">
        <v>0</v>
      </c>
      <c r="F19" s="276">
        <v>0</v>
      </c>
      <c r="G19" s="291">
        <v>0</v>
      </c>
      <c r="H19" s="280">
        <v>0</v>
      </c>
      <c r="I19" s="276">
        <v>0</v>
      </c>
      <c r="J19" s="291">
        <v>0</v>
      </c>
      <c r="K19" s="218">
        <v>0</v>
      </c>
      <c r="L19" s="218">
        <v>0</v>
      </c>
      <c r="M19" s="244">
        <v>0</v>
      </c>
      <c r="N19" s="121"/>
      <c r="O19" s="121"/>
    </row>
    <row r="20" spans="1:15" x14ac:dyDescent="0.2">
      <c r="A20" s="168" t="s">
        <v>31</v>
      </c>
      <c r="B20" s="280">
        <v>137.03981799999994</v>
      </c>
      <c r="C20" s="276">
        <v>11.222130000000002</v>
      </c>
      <c r="D20" s="291">
        <v>8.1889557092085508E-2</v>
      </c>
      <c r="E20" s="280">
        <v>98.095468000000025</v>
      </c>
      <c r="F20" s="276">
        <v>2.2996419999999995</v>
      </c>
      <c r="G20" s="291">
        <v>2.3442897484315984E-2</v>
      </c>
      <c r="H20" s="280">
        <v>72.534152999999961</v>
      </c>
      <c r="I20" s="276">
        <v>2.156228</v>
      </c>
      <c r="J20" s="291">
        <v>2.9727072155926342E-2</v>
      </c>
      <c r="K20" s="218">
        <v>307.6694389999999</v>
      </c>
      <c r="L20" s="218">
        <v>15.678000000000003</v>
      </c>
      <c r="M20" s="244">
        <v>5.0957287311204177E-2</v>
      </c>
      <c r="N20" s="121"/>
      <c r="O20" s="121"/>
    </row>
    <row r="21" spans="1:15" x14ac:dyDescent="0.2">
      <c r="A21" s="168" t="s">
        <v>30</v>
      </c>
      <c r="B21" s="280">
        <v>3579.8128544929932</v>
      </c>
      <c r="C21" s="276">
        <v>1282.9608550000009</v>
      </c>
      <c r="D21" s="291">
        <v>0.35838768872785276</v>
      </c>
      <c r="E21" s="280">
        <v>3218.1493541298887</v>
      </c>
      <c r="F21" s="276">
        <v>1176.1219670000012</v>
      </c>
      <c r="G21" s="291">
        <v>0.36546531486820838</v>
      </c>
      <c r="H21" s="280">
        <v>2940.1026605862517</v>
      </c>
      <c r="I21" s="276">
        <v>1075.1593759999998</v>
      </c>
      <c r="J21" s="291">
        <v>0.365687698736892</v>
      </c>
      <c r="K21" s="218">
        <v>9738.0648692091345</v>
      </c>
      <c r="L21" s="218">
        <v>3534.2421980000017</v>
      </c>
      <c r="M21" s="244">
        <v>0.36293064848797119</v>
      </c>
      <c r="N21" s="121"/>
      <c r="O21" s="121"/>
    </row>
    <row r="22" spans="1:15" s="77" customFormat="1" ht="11.25" x14ac:dyDescent="0.2">
      <c r="A22" s="192"/>
      <c r="B22" s="4"/>
      <c r="C22" s="4"/>
      <c r="D22" s="4"/>
      <c r="E22" s="4"/>
      <c r="F22" s="4"/>
      <c r="G22" s="4"/>
      <c r="H22" s="4"/>
      <c r="I22" s="4"/>
      <c r="M22" s="3"/>
    </row>
    <row r="23" spans="1:15" x14ac:dyDescent="0.2">
      <c r="A23" s="16"/>
      <c r="B23" s="8"/>
      <c r="C23" s="130"/>
      <c r="D23" s="130"/>
      <c r="E23" s="130"/>
      <c r="F23" s="130"/>
      <c r="G23" s="130"/>
      <c r="H23" s="130"/>
      <c r="I23" s="130"/>
      <c r="J23" s="131"/>
      <c r="K23" s="131"/>
      <c r="L23" s="131"/>
      <c r="M23" s="131"/>
      <c r="O23" s="131"/>
    </row>
    <row r="24" spans="1:15" x14ac:dyDescent="0.2">
      <c r="A24" s="16"/>
      <c r="B24" s="8"/>
      <c r="C24" s="131"/>
      <c r="D24" s="131"/>
      <c r="E24" s="131"/>
      <c r="F24" s="131"/>
      <c r="G24" s="131"/>
      <c r="H24" s="131"/>
      <c r="I24" s="131"/>
      <c r="J24" s="131"/>
      <c r="K24" s="131"/>
      <c r="L24" s="131"/>
      <c r="M24" s="131"/>
    </row>
    <row r="25" spans="1:15" x14ac:dyDescent="0.2">
      <c r="A25" s="16"/>
      <c r="B25" s="25" t="str">
        <f>+B3</f>
        <v>Leden</v>
      </c>
      <c r="C25" s="93"/>
      <c r="D25" s="25" t="str">
        <f>+E3</f>
        <v>Únor</v>
      </c>
      <c r="E25" s="93"/>
      <c r="F25" s="25" t="str">
        <f>+H3</f>
        <v>Březen</v>
      </c>
      <c r="G25" s="93"/>
      <c r="J25" s="78"/>
      <c r="K25" s="131"/>
      <c r="L25" s="131"/>
      <c r="M25" s="131"/>
    </row>
    <row r="26" spans="1:15" x14ac:dyDescent="0.2">
      <c r="A26" s="16"/>
      <c r="B26" s="25" t="str">
        <f>+B4</f>
        <v>Qnetto</v>
      </c>
      <c r="C26" s="93" t="str">
        <f>+C4</f>
        <v>QKVET</v>
      </c>
      <c r="D26" s="25" t="str">
        <f>+E4</f>
        <v>Qnetto</v>
      </c>
      <c r="E26" s="93" t="str">
        <f>+F4</f>
        <v>QKVET</v>
      </c>
      <c r="F26" s="25" t="str">
        <f>+H4</f>
        <v>Qnetto</v>
      </c>
      <c r="G26" s="93" t="str">
        <f>+I4</f>
        <v>QKVET</v>
      </c>
      <c r="J26" s="78"/>
      <c r="K26" s="131"/>
      <c r="L26" s="131"/>
      <c r="M26" s="131"/>
    </row>
    <row r="27" spans="1:15" x14ac:dyDescent="0.2">
      <c r="A27" s="16"/>
      <c r="B27" s="8"/>
      <c r="C27" s="131"/>
      <c r="D27" s="131"/>
      <c r="E27" s="131"/>
      <c r="F27" s="131"/>
      <c r="G27" s="131"/>
      <c r="H27" s="131"/>
      <c r="I27" s="131"/>
      <c r="J27" s="131"/>
      <c r="K27" s="131"/>
      <c r="L27" s="131"/>
      <c r="M27" s="131"/>
    </row>
    <row r="28" spans="1:15" x14ac:dyDescent="0.2">
      <c r="A28" s="16"/>
      <c r="B28" s="8"/>
      <c r="C28" s="131"/>
      <c r="D28" s="131"/>
      <c r="E28" s="131"/>
      <c r="F28" s="131"/>
      <c r="G28" s="131"/>
      <c r="H28" s="131"/>
      <c r="I28" s="131"/>
      <c r="J28" s="131"/>
      <c r="K28" s="131"/>
      <c r="L28" s="131"/>
      <c r="M28" s="131"/>
    </row>
    <row r="29" spans="1:15" x14ac:dyDescent="0.2">
      <c r="A29" s="16"/>
      <c r="B29" s="8"/>
      <c r="C29" s="131"/>
      <c r="D29" s="131"/>
      <c r="E29" s="131"/>
      <c r="F29" s="131"/>
      <c r="G29" s="131"/>
      <c r="H29" s="131"/>
      <c r="I29" s="131"/>
      <c r="J29" s="131"/>
      <c r="K29" s="131"/>
      <c r="L29" s="131"/>
      <c r="M29" s="131"/>
    </row>
    <row r="30" spans="1:15" x14ac:dyDescent="0.2">
      <c r="A30" s="16"/>
      <c r="B30" s="8"/>
      <c r="C30" s="131"/>
      <c r="D30" s="131"/>
      <c r="E30" s="131"/>
      <c r="F30" s="131"/>
      <c r="G30" s="131"/>
      <c r="H30" s="131"/>
      <c r="I30" s="131"/>
      <c r="J30" s="131"/>
      <c r="K30" s="131"/>
      <c r="L30" s="131"/>
      <c r="M30" s="131"/>
    </row>
    <row r="31" spans="1:15" x14ac:dyDescent="0.2">
      <c r="A31" s="16"/>
      <c r="B31" s="8"/>
      <c r="C31" s="131"/>
      <c r="D31" s="131"/>
      <c r="E31" s="131"/>
      <c r="F31" s="131"/>
      <c r="G31" s="131"/>
      <c r="H31" s="131"/>
      <c r="I31" s="131"/>
      <c r="J31" s="131"/>
      <c r="K31" s="131"/>
      <c r="L31" s="131"/>
      <c r="M31" s="131"/>
    </row>
    <row r="32" spans="1:15" x14ac:dyDescent="0.2">
      <c r="A32" s="16"/>
      <c r="B32" s="8"/>
      <c r="C32" s="131"/>
      <c r="D32" s="131"/>
      <c r="E32" s="131"/>
      <c r="F32" s="131"/>
      <c r="G32" s="131"/>
      <c r="H32" s="131"/>
      <c r="I32" s="131"/>
      <c r="J32" s="131"/>
      <c r="K32" s="131"/>
      <c r="L32" s="131"/>
      <c r="M32" s="131"/>
    </row>
    <row r="33" spans="1:13" x14ac:dyDescent="0.2">
      <c r="A33" s="16"/>
      <c r="B33" s="8"/>
      <c r="C33" s="131"/>
      <c r="D33" s="131"/>
      <c r="E33" s="131"/>
      <c r="F33" s="131"/>
      <c r="G33" s="131"/>
      <c r="H33" s="131"/>
      <c r="I33" s="131"/>
      <c r="J33" s="131"/>
      <c r="K33" s="131"/>
      <c r="L33" s="131"/>
      <c r="M33" s="131"/>
    </row>
    <row r="34" spans="1:13" x14ac:dyDescent="0.2">
      <c r="A34" s="16"/>
      <c r="B34" s="8"/>
      <c r="C34" s="131"/>
      <c r="D34" s="131"/>
      <c r="E34" s="131"/>
      <c r="F34" s="131"/>
      <c r="G34" s="131"/>
      <c r="H34" s="131"/>
      <c r="I34" s="131"/>
      <c r="J34" s="131"/>
      <c r="K34" s="131"/>
      <c r="L34" s="131"/>
      <c r="M34" s="131"/>
    </row>
    <row r="35" spans="1:13" x14ac:dyDescent="0.2">
      <c r="A35" s="16"/>
      <c r="B35" s="8"/>
      <c r="C35" s="131"/>
      <c r="D35" s="131"/>
      <c r="E35" s="131"/>
      <c r="F35" s="131"/>
      <c r="G35" s="131"/>
      <c r="H35" s="131"/>
      <c r="I35" s="131"/>
      <c r="J35" s="131"/>
      <c r="K35" s="131"/>
      <c r="L35" s="131"/>
      <c r="M35" s="131"/>
    </row>
    <row r="36" spans="1:13" x14ac:dyDescent="0.2">
      <c r="A36" s="16"/>
      <c r="B36" s="8"/>
      <c r="C36" s="131"/>
      <c r="D36" s="131"/>
      <c r="E36" s="131"/>
      <c r="F36" s="131"/>
      <c r="G36" s="131"/>
      <c r="H36" s="131"/>
      <c r="I36" s="131"/>
      <c r="J36" s="131"/>
      <c r="K36" s="131"/>
      <c r="L36" s="131"/>
      <c r="M36" s="131"/>
    </row>
    <row r="37" spans="1:13" x14ac:dyDescent="0.2">
      <c r="A37" s="16"/>
      <c r="B37" s="8"/>
      <c r="C37" s="131"/>
      <c r="D37" s="131"/>
      <c r="E37" s="131"/>
      <c r="F37" s="131"/>
      <c r="G37" s="131"/>
      <c r="H37" s="131"/>
      <c r="I37" s="131"/>
      <c r="J37" s="131"/>
      <c r="K37" s="131"/>
      <c r="L37" s="131"/>
      <c r="M37" s="131"/>
    </row>
    <row r="38" spans="1:13" x14ac:dyDescent="0.2">
      <c r="A38" s="16"/>
      <c r="B38" s="8"/>
      <c r="C38" s="131"/>
      <c r="D38" s="131"/>
      <c r="E38" s="131"/>
      <c r="F38" s="131"/>
      <c r="G38" s="131"/>
      <c r="H38" s="131"/>
      <c r="I38" s="131"/>
      <c r="J38" s="131"/>
      <c r="K38" s="131"/>
      <c r="L38" s="131"/>
      <c r="M38" s="131"/>
    </row>
    <row r="39" spans="1:13" x14ac:dyDescent="0.2">
      <c r="A39" s="131"/>
      <c r="B39" s="131"/>
      <c r="C39" s="131"/>
      <c r="D39" s="131"/>
      <c r="E39" s="131"/>
      <c r="F39" s="131"/>
      <c r="G39" s="131"/>
      <c r="H39" s="131"/>
      <c r="I39" s="131"/>
      <c r="J39" s="131"/>
      <c r="K39" s="131"/>
      <c r="L39" s="131"/>
      <c r="M39" s="131"/>
    </row>
    <row r="40" spans="1:13" x14ac:dyDescent="0.2">
      <c r="A40" s="131"/>
      <c r="B40" s="131"/>
      <c r="C40" s="131"/>
      <c r="D40" s="131"/>
      <c r="E40" s="131"/>
      <c r="F40" s="131"/>
      <c r="G40" s="131"/>
      <c r="H40" s="131"/>
      <c r="I40" s="131"/>
      <c r="J40" s="131"/>
      <c r="K40" s="131"/>
      <c r="L40" s="131"/>
      <c r="M40" s="131"/>
    </row>
    <row r="41" spans="1:13" x14ac:dyDescent="0.2">
      <c r="A41" s="131"/>
      <c r="B41" s="131"/>
      <c r="C41" s="131"/>
      <c r="D41" s="131"/>
      <c r="E41" s="131"/>
      <c r="F41" s="131"/>
      <c r="G41" s="131"/>
      <c r="H41" s="131"/>
      <c r="I41" s="131"/>
      <c r="J41" s="131"/>
      <c r="K41" s="131"/>
      <c r="L41" s="131"/>
      <c r="M41" s="131"/>
    </row>
    <row r="42" spans="1:13" x14ac:dyDescent="0.2">
      <c r="A42" s="131"/>
      <c r="B42" s="131"/>
      <c r="C42" s="131"/>
      <c r="D42" s="131"/>
      <c r="E42" s="131"/>
      <c r="F42" s="131"/>
      <c r="G42" s="131"/>
      <c r="H42" s="131"/>
      <c r="I42" s="131"/>
      <c r="J42" s="131"/>
      <c r="K42" s="131"/>
      <c r="L42" s="131"/>
      <c r="M42" s="131"/>
    </row>
    <row r="43" spans="1:13" x14ac:dyDescent="0.2">
      <c r="A43" s="131"/>
      <c r="B43" s="131"/>
      <c r="C43" s="131"/>
      <c r="D43" s="131"/>
      <c r="E43" s="131"/>
      <c r="F43" s="131"/>
      <c r="G43" s="131"/>
      <c r="H43" s="131"/>
      <c r="I43" s="131"/>
      <c r="J43" s="131"/>
      <c r="K43" s="131"/>
      <c r="L43" s="131"/>
      <c r="M43" s="131"/>
    </row>
    <row r="44" spans="1:13" x14ac:dyDescent="0.2">
      <c r="A44" s="131"/>
      <c r="B44" s="131"/>
      <c r="C44" s="131"/>
      <c r="D44" s="131"/>
      <c r="E44" s="131"/>
      <c r="F44" s="131"/>
      <c r="G44" s="131"/>
      <c r="H44" s="131"/>
      <c r="I44" s="131"/>
      <c r="J44" s="131"/>
      <c r="K44" s="131"/>
      <c r="L44" s="131"/>
      <c r="M44" s="131"/>
    </row>
    <row r="45" spans="1:13" x14ac:dyDescent="0.2">
      <c r="A45" s="131"/>
      <c r="B45" s="131"/>
      <c r="C45" s="131"/>
      <c r="D45" s="131"/>
      <c r="E45" s="131"/>
      <c r="F45" s="131"/>
      <c r="G45" s="131"/>
      <c r="H45" s="131"/>
      <c r="I45" s="131"/>
      <c r="J45" s="131"/>
      <c r="K45" s="131"/>
      <c r="L45" s="131"/>
      <c r="M45" s="131"/>
    </row>
  </sheetData>
  <mergeCells count="5">
    <mergeCell ref="K3:M3"/>
    <mergeCell ref="A3:A4"/>
    <mergeCell ref="B3:D3"/>
    <mergeCell ref="E3:G3"/>
    <mergeCell ref="H3:J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5"/>
  <dimension ref="A1:S34"/>
  <sheetViews>
    <sheetView showGridLines="0" view="pageBreakPreview" zoomScaleNormal="100" zoomScaleSheetLayoutView="100" workbookViewId="0">
      <selection activeCell="J12" sqref="J12"/>
    </sheetView>
  </sheetViews>
  <sheetFormatPr defaultColWidth="9.140625" defaultRowHeight="12" x14ac:dyDescent="0.2"/>
  <cols>
    <col min="1" max="1" width="29.7109375" style="66" customWidth="1"/>
    <col min="2" max="6" width="10.7109375" style="66" customWidth="1"/>
    <col min="7" max="7" width="11.42578125" style="66" bestFit="1" customWidth="1"/>
    <col min="8" max="10" width="9.140625" style="66"/>
    <col min="11" max="11" width="9.140625" style="66" customWidth="1"/>
    <col min="12" max="12" width="12.7109375" style="66" customWidth="1"/>
    <col min="13" max="16384" width="9.140625" style="66"/>
  </cols>
  <sheetData>
    <row r="1" spans="1:12" s="131" customFormat="1" ht="20.25" x14ac:dyDescent="0.3">
      <c r="A1" s="176" t="s">
        <v>282</v>
      </c>
      <c r="L1" s="241" t="str">
        <f>'3'!N1</f>
        <v>I. čtvrtletí 2023</v>
      </c>
    </row>
    <row r="2" spans="1:12" s="76" customFormat="1" ht="18" x14ac:dyDescent="0.25">
      <c r="A2" s="236" t="s">
        <v>283</v>
      </c>
      <c r="B2" s="147"/>
      <c r="C2" s="147"/>
      <c r="D2" s="147"/>
      <c r="E2" s="147"/>
    </row>
    <row r="3" spans="1:12" ht="6" customHeight="1" x14ac:dyDescent="0.2">
      <c r="A3" s="7"/>
      <c r="B3" s="7"/>
      <c r="C3" s="7"/>
      <c r="D3" s="7"/>
      <c r="E3" s="7"/>
    </row>
    <row r="4" spans="1:12" s="74" customFormat="1" ht="12" customHeight="1" x14ac:dyDescent="0.2">
      <c r="A4" s="245"/>
      <c r="B4" s="221" t="s">
        <v>42</v>
      </c>
      <c r="C4" s="221" t="s">
        <v>43</v>
      </c>
      <c r="D4" s="221" t="s">
        <v>44</v>
      </c>
      <c r="E4" s="221" t="s">
        <v>45</v>
      </c>
      <c r="F4" s="221" t="s">
        <v>7</v>
      </c>
    </row>
    <row r="5" spans="1:12" s="74" customFormat="1" x14ac:dyDescent="0.2">
      <c r="A5" s="245" t="s">
        <v>174</v>
      </c>
      <c r="B5" s="246">
        <v>59492.390077321405</v>
      </c>
      <c r="C5" s="246">
        <v>33647.194626035664</v>
      </c>
      <c r="D5" s="246">
        <v>26175.937773657737</v>
      </c>
      <c r="E5" s="246">
        <v>50852.251834295188</v>
      </c>
      <c r="F5" s="198">
        <f t="shared" ref="F5:F10" si="0">SUM(B5:E5)</f>
        <v>170167.77431131</v>
      </c>
      <c r="H5" s="145">
        <v>2017</v>
      </c>
    </row>
    <row r="6" spans="1:12" s="74" customFormat="1" x14ac:dyDescent="0.2">
      <c r="A6" s="245" t="s">
        <v>175</v>
      </c>
      <c r="B6" s="246">
        <v>59760.704269635316</v>
      </c>
      <c r="C6" s="246">
        <v>28688.566620999998</v>
      </c>
      <c r="D6" s="246">
        <v>24452.443356056858</v>
      </c>
      <c r="E6" s="246">
        <v>50022.54916319999</v>
      </c>
      <c r="F6" s="198">
        <f t="shared" si="0"/>
        <v>162924.26340989216</v>
      </c>
      <c r="H6" s="145">
        <f>+H5+1</f>
        <v>2018</v>
      </c>
    </row>
    <row r="7" spans="1:12" s="74" customFormat="1" x14ac:dyDescent="0.2">
      <c r="A7" s="245" t="s">
        <v>186</v>
      </c>
      <c r="B7" s="246">
        <v>55809.228224338687</v>
      </c>
      <c r="C7" s="246">
        <v>32753.71361992339</v>
      </c>
      <c r="D7" s="246">
        <v>24978.363623037163</v>
      </c>
      <c r="E7" s="246">
        <v>48372.261379309275</v>
      </c>
      <c r="F7" s="198">
        <f t="shared" si="0"/>
        <v>161913.56684660853</v>
      </c>
      <c r="H7" s="145">
        <f>+H6+1</f>
        <v>2019</v>
      </c>
    </row>
    <row r="8" spans="1:12" s="74" customFormat="1" x14ac:dyDescent="0.2">
      <c r="A8" s="245" t="s">
        <v>191</v>
      </c>
      <c r="B8" s="246">
        <v>53528.76771021785</v>
      </c>
      <c r="C8" s="246">
        <v>31489.553688778622</v>
      </c>
      <c r="D8" s="246">
        <v>24527.664056400004</v>
      </c>
      <c r="E8" s="246">
        <v>47371.722850400001</v>
      </c>
      <c r="F8" s="198">
        <f t="shared" si="0"/>
        <v>156917.70830579646</v>
      </c>
      <c r="H8" s="145"/>
    </row>
    <row r="9" spans="1:12" s="74" customFormat="1" x14ac:dyDescent="0.2">
      <c r="A9" s="245" t="s">
        <v>200</v>
      </c>
      <c r="B9" s="246">
        <v>55541.375279728229</v>
      </c>
      <c r="C9" s="246">
        <v>33762.132468309996</v>
      </c>
      <c r="D9" s="246">
        <v>24376.239993047431</v>
      </c>
      <c r="E9" s="246">
        <v>48025.460575200006</v>
      </c>
      <c r="F9" s="198">
        <f t="shared" si="0"/>
        <v>161705.20831628566</v>
      </c>
      <c r="H9" s="145"/>
    </row>
    <row r="10" spans="1:12" s="74" customFormat="1" x14ac:dyDescent="0.2">
      <c r="A10" s="245" t="s">
        <v>290</v>
      </c>
      <c r="B10" s="246">
        <v>51649.8799137733</v>
      </c>
      <c r="C10" s="246">
        <v>30879.657070071997</v>
      </c>
      <c r="D10" s="246">
        <v>24270.988412999999</v>
      </c>
      <c r="E10" s="246">
        <v>44292.940444376</v>
      </c>
      <c r="F10" s="198">
        <f t="shared" si="0"/>
        <v>151093.46584122127</v>
      </c>
      <c r="H10" s="145"/>
    </row>
    <row r="11" spans="1:12" s="74" customFormat="1" x14ac:dyDescent="0.2">
      <c r="A11" s="245" t="s">
        <v>324</v>
      </c>
      <c r="B11" s="246">
        <f>+'3'!B5</f>
        <v>47683.212854209138</v>
      </c>
      <c r="C11" s="246"/>
      <c r="D11" s="246"/>
      <c r="E11" s="246"/>
      <c r="F11" s="198"/>
      <c r="H11" s="145"/>
    </row>
    <row r="12" spans="1:12" s="74" customFormat="1" x14ac:dyDescent="0.2">
      <c r="A12" s="245" t="s">
        <v>173</v>
      </c>
      <c r="B12" s="198">
        <f>+B11-B10</f>
        <v>-3966.6670595641626</v>
      </c>
      <c r="C12" s="198"/>
      <c r="D12" s="198"/>
      <c r="E12" s="198"/>
      <c r="F12" s="198"/>
    </row>
    <row r="13" spans="1:12" s="74" customFormat="1" x14ac:dyDescent="0.2">
      <c r="A13" s="247" t="s">
        <v>173</v>
      </c>
      <c r="B13" s="203">
        <f>+(B11-B10)/B10</f>
        <v>-7.6799153573760479E-2</v>
      </c>
      <c r="C13" s="203"/>
      <c r="D13" s="203"/>
      <c r="E13" s="203"/>
      <c r="F13" s="203"/>
    </row>
    <row r="14" spans="1:12" s="74" customFormat="1" x14ac:dyDescent="0.2">
      <c r="A14" s="245" t="s">
        <v>177</v>
      </c>
      <c r="B14" s="246">
        <v>37510.164867892709</v>
      </c>
      <c r="C14" s="246">
        <v>16101.258851967654</v>
      </c>
      <c r="D14" s="246">
        <v>10892.098498398203</v>
      </c>
      <c r="E14" s="246">
        <v>29809.263052627972</v>
      </c>
      <c r="F14" s="198">
        <f t="shared" ref="F14:F19" si="1">SUM(B14:E14)</f>
        <v>94312.785270886539</v>
      </c>
    </row>
    <row r="15" spans="1:12" s="74" customFormat="1" x14ac:dyDescent="0.2">
      <c r="A15" s="245" t="s">
        <v>178</v>
      </c>
      <c r="B15" s="246">
        <v>38059.708081806333</v>
      </c>
      <c r="C15" s="246">
        <v>12376.442392000001</v>
      </c>
      <c r="D15" s="246">
        <v>9704.6084629196266</v>
      </c>
      <c r="E15" s="246">
        <v>28893.454441721136</v>
      </c>
      <c r="F15" s="198">
        <f t="shared" si="1"/>
        <v>89034.213378447108</v>
      </c>
    </row>
    <row r="16" spans="1:12" s="74" customFormat="1" x14ac:dyDescent="0.2">
      <c r="A16" s="245" t="s">
        <v>187</v>
      </c>
      <c r="B16" s="246">
        <v>34400.185867995431</v>
      </c>
      <c r="C16" s="246">
        <v>15804.078629958018</v>
      </c>
      <c r="D16" s="246">
        <v>10045.79911108522</v>
      </c>
      <c r="E16" s="246">
        <v>27517.002409825865</v>
      </c>
      <c r="F16" s="198">
        <f t="shared" si="1"/>
        <v>87767.066018864542</v>
      </c>
    </row>
    <row r="17" spans="1:19" s="74" customFormat="1" x14ac:dyDescent="0.2">
      <c r="A17" s="245" t="s">
        <v>192</v>
      </c>
      <c r="B17" s="246">
        <v>32870.945788518613</v>
      </c>
      <c r="C17" s="246">
        <v>14818.914658930849</v>
      </c>
      <c r="D17" s="246">
        <v>9700.1600115525835</v>
      </c>
      <c r="E17" s="246">
        <v>28538.475790229295</v>
      </c>
      <c r="F17" s="198">
        <f t="shared" si="1"/>
        <v>85928.496249231335</v>
      </c>
    </row>
    <row r="18" spans="1:19" s="74" customFormat="1" x14ac:dyDescent="0.2">
      <c r="A18" s="245" t="s">
        <v>201</v>
      </c>
      <c r="B18" s="246">
        <v>35884.338605227051</v>
      </c>
      <c r="C18" s="246">
        <v>17769.04911468277</v>
      </c>
      <c r="D18" s="246">
        <v>9774.41938479083</v>
      </c>
      <c r="E18" s="246">
        <v>29062.793518273029</v>
      </c>
      <c r="F18" s="198">
        <f t="shared" si="1"/>
        <v>92490.600622973681</v>
      </c>
    </row>
    <row r="19" spans="1:19" s="74" customFormat="1" x14ac:dyDescent="0.2">
      <c r="A19" s="245" t="s">
        <v>291</v>
      </c>
      <c r="B19" s="246">
        <v>31881.908243022164</v>
      </c>
      <c r="C19" s="246">
        <v>14755.739691572808</v>
      </c>
      <c r="D19" s="246">
        <v>9897.3190016545013</v>
      </c>
      <c r="E19" s="246">
        <v>25535.021715121322</v>
      </c>
      <c r="F19" s="198">
        <f t="shared" si="1"/>
        <v>82069.988651370804</v>
      </c>
    </row>
    <row r="20" spans="1:19" s="74" customFormat="1" x14ac:dyDescent="0.2">
      <c r="A20" s="245" t="s">
        <v>325</v>
      </c>
      <c r="B20" s="246">
        <f>+'3'!B13</f>
        <v>29427.495424276287</v>
      </c>
      <c r="C20" s="246"/>
      <c r="D20" s="246"/>
      <c r="E20" s="246"/>
      <c r="F20" s="198"/>
    </row>
    <row r="21" spans="1:19" s="74" customFormat="1" x14ac:dyDescent="0.2">
      <c r="A21" s="245" t="s">
        <v>176</v>
      </c>
      <c r="B21" s="198">
        <f>+B20-B19</f>
        <v>-2454.4128187458773</v>
      </c>
      <c r="C21" s="198"/>
      <c r="D21" s="198"/>
      <c r="E21" s="198"/>
      <c r="F21" s="198"/>
    </row>
    <row r="22" spans="1:19" s="74" customFormat="1" x14ac:dyDescent="0.2">
      <c r="A22" s="247" t="s">
        <v>176</v>
      </c>
      <c r="B22" s="203">
        <f>+(B20-B19)/B19</f>
        <v>-7.6984501681547329E-2</v>
      </c>
      <c r="C22" s="203"/>
      <c r="D22" s="203"/>
      <c r="E22" s="203"/>
      <c r="F22" s="203"/>
      <c r="K22" s="74" t="s">
        <v>207</v>
      </c>
    </row>
    <row r="23" spans="1:19" s="77" customFormat="1" ht="11.25" x14ac:dyDescent="0.2">
      <c r="F23" s="99"/>
    </row>
    <row r="24" spans="1:19" x14ac:dyDescent="0.2">
      <c r="B24" s="144"/>
      <c r="C24" s="144"/>
      <c r="D24" s="144"/>
      <c r="E24" s="144"/>
      <c r="F24" s="144"/>
      <c r="H24" s="66" t="s">
        <v>207</v>
      </c>
    </row>
    <row r="32" spans="1:19" x14ac:dyDescent="0.2">
      <c r="P32" s="79"/>
      <c r="Q32" s="79"/>
      <c r="R32" s="79"/>
      <c r="S32" s="79"/>
    </row>
    <row r="33" spans="17:19" x14ac:dyDescent="0.2">
      <c r="Q33" s="128"/>
      <c r="R33" s="128"/>
      <c r="S33" s="128"/>
    </row>
    <row r="34" spans="17:19" x14ac:dyDescent="0.2">
      <c r="Q34" s="128"/>
      <c r="R34" s="128"/>
      <c r="S34" s="128"/>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46"/>
  <dimension ref="A1:N42"/>
  <sheetViews>
    <sheetView showGridLines="0" view="pageBreakPreview" zoomScaleNormal="70" zoomScaleSheetLayoutView="100" workbookViewId="0">
      <selection activeCell="P30" sqref="P30"/>
    </sheetView>
  </sheetViews>
  <sheetFormatPr defaultColWidth="9.140625" defaultRowHeight="12.75" x14ac:dyDescent="0.2"/>
  <cols>
    <col min="1" max="1" width="29.7109375" style="134" customWidth="1"/>
    <col min="2" max="13" width="8.7109375" style="134" customWidth="1"/>
    <col min="14" max="14" width="8.85546875" style="134" customWidth="1"/>
    <col min="15" max="16384" width="9.140625" style="134"/>
  </cols>
  <sheetData>
    <row r="1" spans="1:14" ht="18" x14ac:dyDescent="0.25">
      <c r="A1" s="236" t="s">
        <v>284</v>
      </c>
      <c r="N1" s="241" t="str">
        <f>'3'!N1</f>
        <v>I. čtvrtletí 2023</v>
      </c>
    </row>
    <row r="2" spans="1:14" s="74" customFormat="1" ht="6" customHeight="1" x14ac:dyDescent="0.2"/>
    <row r="3" spans="1:14" s="74" customFormat="1" ht="12" x14ac:dyDescent="0.2">
      <c r="A3" s="245"/>
      <c r="B3" s="221" t="s">
        <v>8</v>
      </c>
      <c r="C3" s="221" t="s">
        <v>9</v>
      </c>
      <c r="D3" s="221" t="s">
        <v>10</v>
      </c>
      <c r="E3" s="221" t="s">
        <v>11</v>
      </c>
      <c r="F3" s="221" t="s">
        <v>12</v>
      </c>
      <c r="G3" s="221" t="s">
        <v>13</v>
      </c>
      <c r="H3" s="221" t="s">
        <v>14</v>
      </c>
      <c r="I3" s="221" t="s">
        <v>15</v>
      </c>
      <c r="J3" s="221" t="s">
        <v>16</v>
      </c>
      <c r="K3" s="221" t="s">
        <v>17</v>
      </c>
      <c r="L3" s="221" t="s">
        <v>18</v>
      </c>
      <c r="M3" s="221" t="s">
        <v>19</v>
      </c>
      <c r="N3" s="221" t="s">
        <v>7</v>
      </c>
    </row>
    <row r="4" spans="1:14" s="74" customFormat="1" ht="12" x14ac:dyDescent="0.2">
      <c r="A4" s="245" t="s">
        <v>174</v>
      </c>
      <c r="B4" s="246">
        <v>24789.614332580783</v>
      </c>
      <c r="C4" s="246">
        <v>18587.654647233896</v>
      </c>
      <c r="D4" s="246">
        <v>16115.121097506728</v>
      </c>
      <c r="E4" s="246">
        <v>14166.977929142482</v>
      </c>
      <c r="F4" s="198">
        <v>11027.89462236002</v>
      </c>
      <c r="G4" s="198">
        <v>8452.32207453316</v>
      </c>
      <c r="H4" s="198">
        <v>7792.7375030096828</v>
      </c>
      <c r="I4" s="198">
        <v>8048.3981191524254</v>
      </c>
      <c r="J4" s="198">
        <v>10334.802151495629</v>
      </c>
      <c r="K4" s="198">
        <v>13440.563805668024</v>
      </c>
      <c r="L4" s="198">
        <v>17328.765497294422</v>
      </c>
      <c r="M4" s="198">
        <v>20082.922531332741</v>
      </c>
      <c r="N4" s="198">
        <f t="shared" ref="N4:N9" si="0">SUM(B4:M4)</f>
        <v>170167.77431131</v>
      </c>
    </row>
    <row r="5" spans="1:14" s="74" customFormat="1" ht="12" x14ac:dyDescent="0.2">
      <c r="A5" s="245" t="s">
        <v>175</v>
      </c>
      <c r="B5" s="246">
        <v>20205.211442418848</v>
      </c>
      <c r="C5" s="246">
        <v>19893.166386910842</v>
      </c>
      <c r="D5" s="246">
        <v>19662.32644030562</v>
      </c>
      <c r="E5" s="246">
        <v>11150.511060999999</v>
      </c>
      <c r="F5" s="246">
        <v>9168.1220959999991</v>
      </c>
      <c r="G5" s="246">
        <v>8369.9334639999997</v>
      </c>
      <c r="H5" s="246">
        <v>7962.9605086828506</v>
      </c>
      <c r="I5" s="246">
        <v>7784.6699982328555</v>
      </c>
      <c r="J5" s="246">
        <v>8704.8128491411517</v>
      </c>
      <c r="K5" s="246">
        <v>13135.075855999996</v>
      </c>
      <c r="L5" s="246">
        <v>16756.354485800002</v>
      </c>
      <c r="M5" s="246">
        <v>20131.118821399996</v>
      </c>
      <c r="N5" s="198">
        <f t="shared" si="0"/>
        <v>162924.26340989216</v>
      </c>
    </row>
    <row r="6" spans="1:14" s="74" customFormat="1" ht="12" x14ac:dyDescent="0.2">
      <c r="A6" s="245" t="s">
        <v>186</v>
      </c>
      <c r="B6" s="246">
        <v>22056.231138374733</v>
      </c>
      <c r="C6" s="246">
        <v>17612.441168614299</v>
      </c>
      <c r="D6" s="246">
        <v>16140.555917349662</v>
      </c>
      <c r="E6" s="246">
        <v>12700.30037967566</v>
      </c>
      <c r="F6" s="246">
        <v>11948.674272138687</v>
      </c>
      <c r="G6" s="246">
        <v>8104.7389681090417</v>
      </c>
      <c r="H6" s="246">
        <v>7552.761860120464</v>
      </c>
      <c r="I6" s="246">
        <v>7913.1296058622011</v>
      </c>
      <c r="J6" s="246">
        <v>9512.4721570544971</v>
      </c>
      <c r="K6" s="246">
        <v>13236.202923498169</v>
      </c>
      <c r="L6" s="246">
        <v>16157.598374748406</v>
      </c>
      <c r="M6" s="246">
        <v>18978.460081062705</v>
      </c>
      <c r="N6" s="198">
        <f t="shared" si="0"/>
        <v>161913.5668466085</v>
      </c>
    </row>
    <row r="7" spans="1:14" s="74" customFormat="1" ht="12" x14ac:dyDescent="0.2">
      <c r="A7" s="245" t="s">
        <v>191</v>
      </c>
      <c r="B7" s="246">
        <v>20414.695697199997</v>
      </c>
      <c r="C7" s="246">
        <v>16681.781302230935</v>
      </c>
      <c r="D7" s="246">
        <v>16432.290710786918</v>
      </c>
      <c r="E7" s="246">
        <v>12068.091523978623</v>
      </c>
      <c r="F7" s="246">
        <v>10838.722607399999</v>
      </c>
      <c r="G7" s="246">
        <v>8582.739557400002</v>
      </c>
      <c r="H7" s="246">
        <v>8024.1053863999996</v>
      </c>
      <c r="I7" s="246">
        <v>7694.3480824000017</v>
      </c>
      <c r="J7" s="246">
        <v>8809.2105876000023</v>
      </c>
      <c r="K7" s="246">
        <v>13094.066603000003</v>
      </c>
      <c r="L7" s="246">
        <v>16139.0916548</v>
      </c>
      <c r="M7" s="246">
        <v>18138.5645926</v>
      </c>
      <c r="N7" s="198">
        <f t="shared" si="0"/>
        <v>156917.70830579643</v>
      </c>
    </row>
    <row r="8" spans="1:14" s="74" customFormat="1" ht="12" x14ac:dyDescent="0.2">
      <c r="A8" s="245" t="s">
        <v>200</v>
      </c>
      <c r="B8" s="246">
        <v>20176.025784691454</v>
      </c>
      <c r="C8" s="246">
        <v>18164.750606779115</v>
      </c>
      <c r="D8" s="246">
        <v>17200.598888257657</v>
      </c>
      <c r="E8" s="246">
        <v>14288.328006858932</v>
      </c>
      <c r="F8" s="246">
        <v>11521.628364990023</v>
      </c>
      <c r="G8" s="246">
        <v>7952.1760964610366</v>
      </c>
      <c r="H8" s="246">
        <v>7518.2408620681244</v>
      </c>
      <c r="I8" s="246">
        <v>7904.9501709583219</v>
      </c>
      <c r="J8" s="246">
        <v>8953.0489600209839</v>
      </c>
      <c r="K8" s="246">
        <v>12887.296510599999</v>
      </c>
      <c r="L8" s="246">
        <v>16133.109281400002</v>
      </c>
      <c r="M8" s="246">
        <v>19005.054783200001</v>
      </c>
      <c r="N8" s="198">
        <f t="shared" si="0"/>
        <v>161705.20831628566</v>
      </c>
    </row>
    <row r="9" spans="1:14" s="74" customFormat="1" ht="12" x14ac:dyDescent="0.2">
      <c r="A9" s="245" t="s">
        <v>290</v>
      </c>
      <c r="B9" s="246">
        <v>19443.893473</v>
      </c>
      <c r="C9" s="246">
        <v>15892.034386651603</v>
      </c>
      <c r="D9" s="246">
        <v>16313.952054121697</v>
      </c>
      <c r="E9" s="246">
        <v>13523.164816279999</v>
      </c>
      <c r="F9" s="246">
        <v>9408.3478437360027</v>
      </c>
      <c r="G9" s="246">
        <v>7948.1444100559984</v>
      </c>
      <c r="H9" s="246">
        <v>7511.9053000000004</v>
      </c>
      <c r="I9" s="246">
        <v>7457.2335599999997</v>
      </c>
      <c r="J9" s="246">
        <v>9301.849553</v>
      </c>
      <c r="K9" s="246">
        <v>11147.413182376002</v>
      </c>
      <c r="L9" s="246">
        <v>14951.953478183999</v>
      </c>
      <c r="M9" s="246">
        <v>18193.573783816002</v>
      </c>
      <c r="N9" s="198">
        <f t="shared" si="0"/>
        <v>151093.4658412213</v>
      </c>
    </row>
    <row r="10" spans="1:14" s="74" customFormat="1" ht="12" x14ac:dyDescent="0.2">
      <c r="A10" s="245" t="s">
        <v>324</v>
      </c>
      <c r="B10" s="246">
        <f>+'3'!B6</f>
        <v>17136.963942492996</v>
      </c>
      <c r="C10" s="246">
        <f>+'3'!C6</f>
        <v>15604.41231512989</v>
      </c>
      <c r="D10" s="246">
        <f>+'3'!D6</f>
        <v>14941.836596586254</v>
      </c>
      <c r="E10" s="246"/>
      <c r="F10" s="246"/>
      <c r="G10" s="246"/>
      <c r="H10" s="246"/>
      <c r="I10" s="246"/>
      <c r="J10" s="246"/>
      <c r="K10" s="246"/>
      <c r="L10" s="246"/>
      <c r="M10" s="246"/>
      <c r="N10" s="198"/>
    </row>
    <row r="11" spans="1:14" s="74" customFormat="1" ht="12" x14ac:dyDescent="0.2">
      <c r="A11" s="245" t="s">
        <v>173</v>
      </c>
      <c r="B11" s="198">
        <f>+B10-B9</f>
        <v>-2306.9295305070045</v>
      </c>
      <c r="C11" s="198">
        <f t="shared" ref="C11:D11" si="1">+C10-C9</f>
        <v>-287.62207152171322</v>
      </c>
      <c r="D11" s="198">
        <f t="shared" si="1"/>
        <v>-1372.1154575354431</v>
      </c>
      <c r="E11" s="198"/>
      <c r="F11" s="198"/>
      <c r="G11" s="198"/>
      <c r="H11" s="198"/>
      <c r="I11" s="198"/>
      <c r="J11" s="198"/>
      <c r="K11" s="198"/>
      <c r="L11" s="198"/>
      <c r="M11" s="198"/>
      <c r="N11" s="198"/>
    </row>
    <row r="12" spans="1:14" s="74" customFormat="1" ht="12" x14ac:dyDescent="0.2">
      <c r="A12" s="247" t="s">
        <v>173</v>
      </c>
      <c r="B12" s="203">
        <f>+(B10-B9)/B9</f>
        <v>-0.1186454520392447</v>
      </c>
      <c r="C12" s="203">
        <f t="shared" ref="C12:D12" si="2">+(C10-C9)/C9</f>
        <v>-1.809850548544617E-2</v>
      </c>
      <c r="D12" s="203">
        <f t="shared" si="2"/>
        <v>-8.4106870792769059E-2</v>
      </c>
      <c r="E12" s="203"/>
      <c r="F12" s="203"/>
      <c r="G12" s="203"/>
      <c r="H12" s="203"/>
      <c r="I12" s="203"/>
      <c r="J12" s="203"/>
      <c r="K12" s="203"/>
      <c r="L12" s="203"/>
      <c r="M12" s="203"/>
      <c r="N12" s="203"/>
    </row>
    <row r="13" spans="1:14" s="74" customFormat="1" ht="12" x14ac:dyDescent="0.2">
      <c r="A13" s="245" t="s">
        <v>177</v>
      </c>
      <c r="B13" s="246">
        <v>16476.822179766987</v>
      </c>
      <c r="C13" s="246">
        <v>11652.657417777555</v>
      </c>
      <c r="D13" s="246">
        <v>9380.6852703481654</v>
      </c>
      <c r="E13" s="246">
        <v>7846.1932239972994</v>
      </c>
      <c r="F13" s="198">
        <v>5061.2887705423545</v>
      </c>
      <c r="G13" s="198">
        <v>3193.7768574279994</v>
      </c>
      <c r="H13" s="198">
        <v>3007.0443668119992</v>
      </c>
      <c r="I13" s="198">
        <v>3096.8376864330003</v>
      </c>
      <c r="J13" s="198">
        <v>4788.2164451532044</v>
      </c>
      <c r="K13" s="198">
        <v>7068.3588332386571</v>
      </c>
      <c r="L13" s="198">
        <v>10311.594856714655</v>
      </c>
      <c r="M13" s="198">
        <v>12429.309362674659</v>
      </c>
      <c r="N13" s="198">
        <f t="shared" ref="N13:N18" si="3">SUM(B13:M13)</f>
        <v>94312.785270886539</v>
      </c>
    </row>
    <row r="14" spans="1:14" s="74" customFormat="1" ht="12" x14ac:dyDescent="0.2">
      <c r="A14" s="245" t="s">
        <v>178</v>
      </c>
      <c r="B14" s="246">
        <v>12397.069831099545</v>
      </c>
      <c r="C14" s="246">
        <v>13087.221872299897</v>
      </c>
      <c r="D14" s="246">
        <v>12575.416378406891</v>
      </c>
      <c r="E14" s="246">
        <v>5467.8344290000005</v>
      </c>
      <c r="F14" s="246">
        <v>3743.2424710000005</v>
      </c>
      <c r="G14" s="246">
        <v>3165.3654920000004</v>
      </c>
      <c r="H14" s="246">
        <v>3043.6241652031031</v>
      </c>
      <c r="I14" s="246">
        <v>2999.7638298816933</v>
      </c>
      <c r="J14" s="246">
        <v>3661.2204678348289</v>
      </c>
      <c r="K14" s="246">
        <v>6796.5151675803772</v>
      </c>
      <c r="L14" s="246">
        <v>9833.6370210698296</v>
      </c>
      <c r="M14" s="246">
        <v>12263.30225307093</v>
      </c>
      <c r="N14" s="198">
        <f t="shared" si="3"/>
        <v>89034.213378447079</v>
      </c>
    </row>
    <row r="15" spans="1:14" s="74" customFormat="1" ht="12" x14ac:dyDescent="0.2">
      <c r="A15" s="245" t="s">
        <v>187</v>
      </c>
      <c r="B15" s="246">
        <v>14046.377311420394</v>
      </c>
      <c r="C15" s="246">
        <v>10951.410166529384</v>
      </c>
      <c r="D15" s="246">
        <v>9402.3983900456515</v>
      </c>
      <c r="E15" s="246">
        <v>6672.4892621367935</v>
      </c>
      <c r="F15" s="246">
        <v>6033.9070927347129</v>
      </c>
      <c r="G15" s="246">
        <v>3097.6822750865108</v>
      </c>
      <c r="H15" s="246">
        <v>2995.5989487909433</v>
      </c>
      <c r="I15" s="246">
        <v>2998.0573648818945</v>
      </c>
      <c r="J15" s="246">
        <v>4052.1427974123826</v>
      </c>
      <c r="K15" s="246">
        <v>6857.3032858455736</v>
      </c>
      <c r="L15" s="246">
        <v>9198.7341189238577</v>
      </c>
      <c r="M15" s="246">
        <v>11460.965005056434</v>
      </c>
      <c r="N15" s="198">
        <f t="shared" si="3"/>
        <v>87767.066018864542</v>
      </c>
    </row>
    <row r="16" spans="1:14" s="74" customFormat="1" ht="12" x14ac:dyDescent="0.2">
      <c r="A16" s="245" t="s">
        <v>192</v>
      </c>
      <c r="B16" s="246">
        <v>12828.653282152001</v>
      </c>
      <c r="C16" s="246">
        <v>10230.655329161164</v>
      </c>
      <c r="D16" s="246">
        <v>9811.6371772054445</v>
      </c>
      <c r="E16" s="246">
        <v>6347.7918524037395</v>
      </c>
      <c r="F16" s="246">
        <v>5236.2863215845528</v>
      </c>
      <c r="G16" s="246">
        <v>3234.8364849425575</v>
      </c>
      <c r="H16" s="246">
        <v>3001.1451649450755</v>
      </c>
      <c r="I16" s="246">
        <v>2961.1161144077792</v>
      </c>
      <c r="J16" s="246">
        <v>3737.8987321997274</v>
      </c>
      <c r="K16" s="246">
        <v>7281.3866980098837</v>
      </c>
      <c r="L16" s="246">
        <v>9737.8378540964059</v>
      </c>
      <c r="M16" s="246">
        <v>11519.251238123004</v>
      </c>
      <c r="N16" s="198">
        <f t="shared" si="3"/>
        <v>85928.496249231335</v>
      </c>
    </row>
    <row r="17" spans="1:14" s="74" customFormat="1" ht="12" x14ac:dyDescent="0.2">
      <c r="A17" s="245" t="s">
        <v>201</v>
      </c>
      <c r="B17" s="246">
        <v>13037.750163676315</v>
      </c>
      <c r="C17" s="246">
        <v>12001.977727090547</v>
      </c>
      <c r="D17" s="246">
        <v>10844.610714460185</v>
      </c>
      <c r="E17" s="246">
        <v>8602.3087977396353</v>
      </c>
      <c r="F17" s="246">
        <v>5992.6151067167639</v>
      </c>
      <c r="G17" s="246">
        <v>3174.1252102263697</v>
      </c>
      <c r="H17" s="246">
        <v>2786.1713241585499</v>
      </c>
      <c r="I17" s="246">
        <v>3049.7825915463495</v>
      </c>
      <c r="J17" s="246">
        <v>3938.4654690859302</v>
      </c>
      <c r="K17" s="246">
        <v>7227.680271653624</v>
      </c>
      <c r="L17" s="246">
        <v>9693.6752158233594</v>
      </c>
      <c r="M17" s="246">
        <v>12141.438030796044</v>
      </c>
      <c r="N17" s="198">
        <f t="shared" si="3"/>
        <v>92490.600622973667</v>
      </c>
    </row>
    <row r="18" spans="1:14" s="74" customFormat="1" ht="12" x14ac:dyDescent="0.2">
      <c r="A18" s="245" t="s">
        <v>291</v>
      </c>
      <c r="B18" s="246">
        <v>12108.59828866639</v>
      </c>
      <c r="C18" s="246">
        <v>9829.5325508641927</v>
      </c>
      <c r="D18" s="246">
        <v>9943.7774034915819</v>
      </c>
      <c r="E18" s="246">
        <v>7782.3585524380142</v>
      </c>
      <c r="F18" s="246">
        <v>3971.3348682932165</v>
      </c>
      <c r="G18" s="246">
        <v>3002.0462708415785</v>
      </c>
      <c r="H18" s="246">
        <v>2836.0209574157179</v>
      </c>
      <c r="I18" s="246">
        <v>2853.2195907728974</v>
      </c>
      <c r="J18" s="246">
        <v>4208.0784534658869</v>
      </c>
      <c r="K18" s="246">
        <v>5671.6382388346465</v>
      </c>
      <c r="L18" s="246">
        <v>8529.203142023347</v>
      </c>
      <c r="M18" s="246">
        <v>11334.180334263327</v>
      </c>
      <c r="N18" s="198">
        <f t="shared" si="3"/>
        <v>82069.98865137079</v>
      </c>
    </row>
    <row r="19" spans="1:14" s="74" customFormat="1" ht="12" x14ac:dyDescent="0.2">
      <c r="A19" s="245" t="s">
        <v>325</v>
      </c>
      <c r="B19" s="246">
        <f>+'3'!B14</f>
        <v>10458.850578235477</v>
      </c>
      <c r="C19" s="246">
        <f>+'3'!C14</f>
        <v>9970.0383604010458</v>
      </c>
      <c r="D19" s="246">
        <f>+'3'!D14</f>
        <v>8998.6064856397643</v>
      </c>
      <c r="E19" s="246"/>
      <c r="F19" s="246"/>
      <c r="G19" s="246"/>
      <c r="H19" s="246"/>
      <c r="I19" s="246"/>
      <c r="J19" s="246"/>
      <c r="K19" s="246"/>
      <c r="L19" s="246"/>
      <c r="M19" s="246"/>
      <c r="N19" s="198"/>
    </row>
    <row r="20" spans="1:14" s="75" customFormat="1" ht="12" x14ac:dyDescent="0.2">
      <c r="A20" s="245" t="s">
        <v>176</v>
      </c>
      <c r="B20" s="198">
        <f>+B19-B18</f>
        <v>-1649.7477104309128</v>
      </c>
      <c r="C20" s="198">
        <f t="shared" ref="C20:D20" si="4">+C19-C18</f>
        <v>140.50580953685312</v>
      </c>
      <c r="D20" s="198">
        <f t="shared" si="4"/>
        <v>-945.17091785181765</v>
      </c>
      <c r="E20" s="198"/>
      <c r="F20" s="198"/>
      <c r="G20" s="198"/>
      <c r="H20" s="198"/>
      <c r="I20" s="198"/>
      <c r="J20" s="198"/>
      <c r="K20" s="198"/>
      <c r="L20" s="198"/>
      <c r="M20" s="198"/>
      <c r="N20" s="198"/>
    </row>
    <row r="21" spans="1:14" s="74" customFormat="1" ht="12" x14ac:dyDescent="0.2">
      <c r="A21" s="247" t="s">
        <v>176</v>
      </c>
      <c r="B21" s="203">
        <f>+(B19-B18)/B18</f>
        <v>-0.13624596927747379</v>
      </c>
      <c r="C21" s="203">
        <f t="shared" ref="C21:D21" si="5">+(C19-C18)/C18</f>
        <v>1.4294251411223022E-2</v>
      </c>
      <c r="D21" s="203">
        <f t="shared" si="5"/>
        <v>-9.5051495975758418E-2</v>
      </c>
      <c r="E21" s="203"/>
      <c r="F21" s="203"/>
      <c r="G21" s="203"/>
      <c r="H21" s="203"/>
      <c r="I21" s="203"/>
      <c r="J21" s="203"/>
      <c r="K21" s="203"/>
      <c r="L21" s="203"/>
      <c r="M21" s="203"/>
      <c r="N21" s="203"/>
    </row>
    <row r="22" spans="1:14" s="74" customFormat="1" ht="12" x14ac:dyDescent="0.2">
      <c r="A22" s="75"/>
      <c r="B22" s="75"/>
      <c r="C22" s="75"/>
      <c r="D22" s="75"/>
      <c r="E22" s="75"/>
      <c r="F22" s="75"/>
      <c r="G22" s="75"/>
      <c r="H22" s="75"/>
      <c r="I22" s="75"/>
      <c r="J22" s="75"/>
      <c r="K22" s="75"/>
      <c r="L22" s="75"/>
      <c r="M22" s="75"/>
      <c r="N22" s="99"/>
    </row>
    <row r="23" spans="1:14" s="74" customFormat="1" ht="12" x14ac:dyDescent="0.2"/>
    <row r="24" spans="1:14" s="74" customFormat="1" ht="12" x14ac:dyDescent="0.2">
      <c r="A24" s="103"/>
      <c r="B24" s="103"/>
      <c r="C24" s="103"/>
      <c r="D24" s="103"/>
      <c r="E24" s="103"/>
      <c r="F24" s="103"/>
      <c r="G24" s="103"/>
      <c r="H24" s="103"/>
      <c r="I24" s="103"/>
      <c r="J24" s="103"/>
      <c r="K24" s="103"/>
      <c r="L24" s="103"/>
      <c r="M24" s="103"/>
    </row>
    <row r="25" spans="1:14" s="74" customFormat="1" x14ac:dyDescent="0.2">
      <c r="A25" s="331"/>
      <c r="B25" s="331">
        <v>1</v>
      </c>
      <c r="C25" s="331">
        <v>2</v>
      </c>
      <c r="D25" s="331">
        <v>3</v>
      </c>
      <c r="E25" s="331">
        <v>4</v>
      </c>
      <c r="F25" s="331">
        <v>5</v>
      </c>
      <c r="G25" s="331">
        <v>6</v>
      </c>
      <c r="H25" s="331">
        <v>7</v>
      </c>
      <c r="I25" s="331">
        <v>8</v>
      </c>
      <c r="J25" s="331">
        <v>9</v>
      </c>
      <c r="K25" s="331">
        <v>10</v>
      </c>
      <c r="L25" s="331">
        <v>11</v>
      </c>
      <c r="M25" s="331">
        <v>12</v>
      </c>
    </row>
    <row r="26" spans="1:14" s="74" customFormat="1" x14ac:dyDescent="0.2">
      <c r="A26" s="331" t="s">
        <v>59</v>
      </c>
      <c r="B26" s="331" t="s">
        <v>8</v>
      </c>
      <c r="C26" s="331" t="s">
        <v>9</v>
      </c>
      <c r="D26" s="331" t="s">
        <v>10</v>
      </c>
      <c r="E26" s="331" t="s">
        <v>11</v>
      </c>
      <c r="F26" s="331" t="s">
        <v>12</v>
      </c>
      <c r="G26" s="331" t="s">
        <v>13</v>
      </c>
      <c r="H26" s="331" t="s">
        <v>14</v>
      </c>
      <c r="I26" s="331" t="s">
        <v>15</v>
      </c>
      <c r="J26" s="331" t="s">
        <v>16</v>
      </c>
      <c r="K26" s="331" t="s">
        <v>17</v>
      </c>
      <c r="L26" s="331" t="s">
        <v>18</v>
      </c>
      <c r="M26" s="331" t="s">
        <v>19</v>
      </c>
    </row>
    <row r="27" spans="1:14" s="74" customFormat="1" x14ac:dyDescent="0.2">
      <c r="A27" s="331" t="s">
        <v>292</v>
      </c>
      <c r="B27" s="332">
        <f>+MAX(B4:B9)</f>
        <v>24789.614332580783</v>
      </c>
      <c r="C27" s="332">
        <f t="shared" ref="C27:M27" si="6">+MAX(C4:C9)</f>
        <v>19893.166386910842</v>
      </c>
      <c r="D27" s="332">
        <f t="shared" si="6"/>
        <v>19662.32644030562</v>
      </c>
      <c r="E27" s="332">
        <f t="shared" si="6"/>
        <v>14288.328006858932</v>
      </c>
      <c r="F27" s="332">
        <f t="shared" si="6"/>
        <v>11948.674272138687</v>
      </c>
      <c r="G27" s="332">
        <f t="shared" si="6"/>
        <v>8582.739557400002</v>
      </c>
      <c r="H27" s="332">
        <f t="shared" si="6"/>
        <v>8024.1053863999996</v>
      </c>
      <c r="I27" s="332">
        <f t="shared" si="6"/>
        <v>8048.3981191524254</v>
      </c>
      <c r="J27" s="332">
        <f t="shared" si="6"/>
        <v>10334.802151495629</v>
      </c>
      <c r="K27" s="332">
        <f t="shared" si="6"/>
        <v>13440.563805668024</v>
      </c>
      <c r="L27" s="332">
        <f t="shared" si="6"/>
        <v>17328.765497294422</v>
      </c>
      <c r="M27" s="332">
        <f t="shared" si="6"/>
        <v>20131.118821399996</v>
      </c>
    </row>
    <row r="28" spans="1:14" s="74" customFormat="1" x14ac:dyDescent="0.2">
      <c r="A28" s="331" t="s">
        <v>293</v>
      </c>
      <c r="B28" s="332">
        <f>+MIN(B4:B9)</f>
        <v>19443.893473</v>
      </c>
      <c r="C28" s="332">
        <f t="shared" ref="C28:M28" si="7">+MIN(C4:C9)</f>
        <v>15892.034386651603</v>
      </c>
      <c r="D28" s="332">
        <f t="shared" si="7"/>
        <v>16115.121097506728</v>
      </c>
      <c r="E28" s="332">
        <f t="shared" si="7"/>
        <v>11150.511060999999</v>
      </c>
      <c r="F28" s="332">
        <f t="shared" si="7"/>
        <v>9168.1220959999991</v>
      </c>
      <c r="G28" s="332">
        <f t="shared" si="7"/>
        <v>7948.1444100559984</v>
      </c>
      <c r="H28" s="332">
        <f t="shared" si="7"/>
        <v>7511.9053000000004</v>
      </c>
      <c r="I28" s="332">
        <f t="shared" si="7"/>
        <v>7457.2335599999997</v>
      </c>
      <c r="J28" s="332">
        <f t="shared" si="7"/>
        <v>8704.8128491411517</v>
      </c>
      <c r="K28" s="332">
        <f t="shared" si="7"/>
        <v>11147.413182376002</v>
      </c>
      <c r="L28" s="332">
        <f t="shared" si="7"/>
        <v>14951.953478183999</v>
      </c>
      <c r="M28" s="332">
        <f t="shared" si="7"/>
        <v>18138.5645926</v>
      </c>
    </row>
    <row r="29" spans="1:14" s="74" customFormat="1" x14ac:dyDescent="0.2">
      <c r="A29" s="331" t="s">
        <v>326</v>
      </c>
      <c r="B29" s="332">
        <f>+B27-B28</f>
        <v>5345.7208595807824</v>
      </c>
      <c r="C29" s="332">
        <f t="shared" ref="C29:M29" si="8">+C27-C28</f>
        <v>4001.1320002592383</v>
      </c>
      <c r="D29" s="332">
        <f t="shared" si="8"/>
        <v>3547.2053427988922</v>
      </c>
      <c r="E29" s="332">
        <f t="shared" si="8"/>
        <v>3137.8169458589327</v>
      </c>
      <c r="F29" s="332">
        <f t="shared" si="8"/>
        <v>2780.5521761386881</v>
      </c>
      <c r="G29" s="332">
        <f t="shared" si="8"/>
        <v>634.59514734400364</v>
      </c>
      <c r="H29" s="332">
        <f t="shared" si="8"/>
        <v>512.20008639999924</v>
      </c>
      <c r="I29" s="332">
        <f t="shared" si="8"/>
        <v>591.16455915242568</v>
      </c>
      <c r="J29" s="332">
        <f t="shared" si="8"/>
        <v>1629.9893023544773</v>
      </c>
      <c r="K29" s="332">
        <f t="shared" si="8"/>
        <v>2293.1506232920219</v>
      </c>
      <c r="L29" s="332">
        <f t="shared" si="8"/>
        <v>2376.8120191104226</v>
      </c>
      <c r="M29" s="332">
        <f t="shared" si="8"/>
        <v>1992.5542287999961</v>
      </c>
    </row>
    <row r="30" spans="1:14" s="74" customFormat="1" x14ac:dyDescent="0.2">
      <c r="A30" s="331">
        <v>2022</v>
      </c>
      <c r="B30" s="332">
        <f>+B9</f>
        <v>19443.893473</v>
      </c>
      <c r="C30" s="332">
        <f t="shared" ref="C30:M30" si="9">+C9</f>
        <v>15892.034386651603</v>
      </c>
      <c r="D30" s="332">
        <f t="shared" si="9"/>
        <v>16313.952054121697</v>
      </c>
      <c r="E30" s="332">
        <f t="shared" si="9"/>
        <v>13523.164816279999</v>
      </c>
      <c r="F30" s="332">
        <f t="shared" si="9"/>
        <v>9408.3478437360027</v>
      </c>
      <c r="G30" s="332">
        <f t="shared" si="9"/>
        <v>7948.1444100559984</v>
      </c>
      <c r="H30" s="332">
        <f t="shared" si="9"/>
        <v>7511.9053000000004</v>
      </c>
      <c r="I30" s="332">
        <f t="shared" si="9"/>
        <v>7457.2335599999997</v>
      </c>
      <c r="J30" s="332">
        <f t="shared" si="9"/>
        <v>9301.849553</v>
      </c>
      <c r="K30" s="332">
        <f t="shared" si="9"/>
        <v>11147.413182376002</v>
      </c>
      <c r="L30" s="332">
        <f t="shared" si="9"/>
        <v>14951.953478183999</v>
      </c>
      <c r="M30" s="332">
        <f t="shared" si="9"/>
        <v>18193.573783816002</v>
      </c>
    </row>
    <row r="31" spans="1:14" s="74" customFormat="1" x14ac:dyDescent="0.2">
      <c r="A31" s="331">
        <v>2023</v>
      </c>
      <c r="B31" s="332">
        <f>+B10</f>
        <v>17136.963942492996</v>
      </c>
      <c r="C31" s="332">
        <f t="shared" ref="C31:D31" si="10">+C10</f>
        <v>15604.41231512989</v>
      </c>
      <c r="D31" s="332">
        <f t="shared" si="10"/>
        <v>14941.836596586254</v>
      </c>
      <c r="E31" s="332"/>
      <c r="F31" s="332"/>
      <c r="G31" s="332"/>
      <c r="H31" s="332"/>
      <c r="I31" s="332"/>
      <c r="J31" s="332"/>
      <c r="K31" s="332"/>
      <c r="L31" s="332"/>
      <c r="M31" s="332"/>
    </row>
    <row r="32" spans="1:14" s="74" customFormat="1" x14ac:dyDescent="0.2">
      <c r="A32" s="331"/>
      <c r="B32" s="331"/>
      <c r="C32" s="331"/>
      <c r="D32" s="331"/>
      <c r="E32" s="331"/>
      <c r="F32" s="331"/>
      <c r="G32" s="331"/>
      <c r="H32" s="331"/>
      <c r="I32" s="331"/>
      <c r="J32" s="331"/>
      <c r="K32" s="331"/>
      <c r="L32" s="331"/>
      <c r="M32" s="331"/>
    </row>
    <row r="33" spans="1:14" s="74" customFormat="1" x14ac:dyDescent="0.2">
      <c r="A33" s="331" t="s">
        <v>116</v>
      </c>
      <c r="B33" s="331"/>
      <c r="C33" s="331"/>
      <c r="D33" s="331"/>
      <c r="E33" s="331"/>
      <c r="F33" s="331"/>
      <c r="G33" s="331"/>
      <c r="H33" s="331"/>
      <c r="I33" s="331"/>
      <c r="J33" s="331"/>
      <c r="K33" s="331"/>
      <c r="L33" s="331"/>
      <c r="M33" s="331"/>
    </row>
    <row r="34" spans="1:14" s="74" customFormat="1" x14ac:dyDescent="0.2">
      <c r="A34" s="331" t="s">
        <v>292</v>
      </c>
      <c r="B34" s="332">
        <f>+MAX(B13:B18)</f>
        <v>16476.822179766987</v>
      </c>
      <c r="C34" s="332">
        <f t="shared" ref="C34:M34" si="11">+MAX(C13:C18)</f>
        <v>13087.221872299897</v>
      </c>
      <c r="D34" s="332">
        <f t="shared" si="11"/>
        <v>12575.416378406891</v>
      </c>
      <c r="E34" s="332">
        <f t="shared" si="11"/>
        <v>8602.3087977396353</v>
      </c>
      <c r="F34" s="332">
        <f t="shared" si="11"/>
        <v>6033.9070927347129</v>
      </c>
      <c r="G34" s="332">
        <f t="shared" si="11"/>
        <v>3234.8364849425575</v>
      </c>
      <c r="H34" s="332">
        <f t="shared" si="11"/>
        <v>3043.6241652031031</v>
      </c>
      <c r="I34" s="332">
        <f t="shared" si="11"/>
        <v>3096.8376864330003</v>
      </c>
      <c r="J34" s="332">
        <f t="shared" si="11"/>
        <v>4788.2164451532044</v>
      </c>
      <c r="K34" s="332">
        <f t="shared" si="11"/>
        <v>7281.3866980098837</v>
      </c>
      <c r="L34" s="332">
        <f t="shared" si="11"/>
        <v>10311.594856714655</v>
      </c>
      <c r="M34" s="332">
        <f t="shared" si="11"/>
        <v>12429.309362674659</v>
      </c>
    </row>
    <row r="35" spans="1:14" s="74" customFormat="1" x14ac:dyDescent="0.2">
      <c r="A35" s="331" t="s">
        <v>293</v>
      </c>
      <c r="B35" s="332">
        <f>+MIN(B13:B18)</f>
        <v>12108.59828866639</v>
      </c>
      <c r="C35" s="332">
        <f t="shared" ref="C35:M35" si="12">+MIN(C13:C18)</f>
        <v>9829.5325508641927</v>
      </c>
      <c r="D35" s="332">
        <f t="shared" si="12"/>
        <v>9380.6852703481654</v>
      </c>
      <c r="E35" s="332">
        <f t="shared" si="12"/>
        <v>5467.8344290000005</v>
      </c>
      <c r="F35" s="332">
        <f t="shared" si="12"/>
        <v>3743.2424710000005</v>
      </c>
      <c r="G35" s="332">
        <f t="shared" si="12"/>
        <v>3002.0462708415785</v>
      </c>
      <c r="H35" s="332">
        <f t="shared" si="12"/>
        <v>2786.1713241585499</v>
      </c>
      <c r="I35" s="332">
        <f t="shared" si="12"/>
        <v>2853.2195907728974</v>
      </c>
      <c r="J35" s="332">
        <f t="shared" si="12"/>
        <v>3661.2204678348289</v>
      </c>
      <c r="K35" s="332">
        <f t="shared" si="12"/>
        <v>5671.6382388346465</v>
      </c>
      <c r="L35" s="332">
        <f t="shared" si="12"/>
        <v>8529.203142023347</v>
      </c>
      <c r="M35" s="332">
        <f t="shared" si="12"/>
        <v>11334.180334263327</v>
      </c>
    </row>
    <row r="36" spans="1:14" s="74" customFormat="1" x14ac:dyDescent="0.2">
      <c r="A36" s="331" t="s">
        <v>326</v>
      </c>
      <c r="B36" s="332">
        <f>+B34-B35</f>
        <v>4368.223891100597</v>
      </c>
      <c r="C36" s="332">
        <f t="shared" ref="C36:M36" si="13">+C34-C35</f>
        <v>3257.6893214357042</v>
      </c>
      <c r="D36" s="332">
        <f t="shared" si="13"/>
        <v>3194.731108058726</v>
      </c>
      <c r="E36" s="332">
        <f t="shared" si="13"/>
        <v>3134.4743687396349</v>
      </c>
      <c r="F36" s="332">
        <f t="shared" si="13"/>
        <v>2290.6646217347125</v>
      </c>
      <c r="G36" s="332">
        <f t="shared" si="13"/>
        <v>232.79021410097903</v>
      </c>
      <c r="H36" s="332">
        <f t="shared" si="13"/>
        <v>257.45284104455322</v>
      </c>
      <c r="I36" s="332">
        <f t="shared" si="13"/>
        <v>243.61809566010288</v>
      </c>
      <c r="J36" s="332">
        <f t="shared" si="13"/>
        <v>1126.9959773183755</v>
      </c>
      <c r="K36" s="332">
        <f t="shared" si="13"/>
        <v>1609.7484591752373</v>
      </c>
      <c r="L36" s="332">
        <f t="shared" si="13"/>
        <v>1782.3917146913082</v>
      </c>
      <c r="M36" s="332">
        <f t="shared" si="13"/>
        <v>1095.1290284113329</v>
      </c>
    </row>
    <row r="37" spans="1:14" s="74" customFormat="1" x14ac:dyDescent="0.2">
      <c r="A37" s="331">
        <v>2022</v>
      </c>
      <c r="B37" s="332">
        <f>+B18</f>
        <v>12108.59828866639</v>
      </c>
      <c r="C37" s="332">
        <f t="shared" ref="C37:M37" si="14">+C18</f>
        <v>9829.5325508641927</v>
      </c>
      <c r="D37" s="332">
        <f t="shared" si="14"/>
        <v>9943.7774034915819</v>
      </c>
      <c r="E37" s="332">
        <f t="shared" si="14"/>
        <v>7782.3585524380142</v>
      </c>
      <c r="F37" s="332">
        <f t="shared" si="14"/>
        <v>3971.3348682932165</v>
      </c>
      <c r="G37" s="332">
        <f t="shared" si="14"/>
        <v>3002.0462708415785</v>
      </c>
      <c r="H37" s="332">
        <f t="shared" si="14"/>
        <v>2836.0209574157179</v>
      </c>
      <c r="I37" s="332">
        <f t="shared" si="14"/>
        <v>2853.2195907728974</v>
      </c>
      <c r="J37" s="332">
        <f t="shared" si="14"/>
        <v>4208.0784534658869</v>
      </c>
      <c r="K37" s="332">
        <f t="shared" si="14"/>
        <v>5671.6382388346465</v>
      </c>
      <c r="L37" s="332">
        <f t="shared" si="14"/>
        <v>8529.203142023347</v>
      </c>
      <c r="M37" s="332">
        <f t="shared" si="14"/>
        <v>11334.180334263327</v>
      </c>
    </row>
    <row r="38" spans="1:14" s="74" customFormat="1" x14ac:dyDescent="0.2">
      <c r="A38" s="331">
        <v>2023</v>
      </c>
      <c r="B38" s="332">
        <f>+B19</f>
        <v>10458.850578235477</v>
      </c>
      <c r="C38" s="332">
        <f t="shared" ref="C38:D38" si="15">+C19</f>
        <v>9970.0383604010458</v>
      </c>
      <c r="D38" s="332">
        <f t="shared" si="15"/>
        <v>8998.6064856397643</v>
      </c>
      <c r="E38" s="332"/>
      <c r="F38" s="332"/>
      <c r="G38" s="332"/>
      <c r="H38" s="332"/>
      <c r="I38" s="332"/>
      <c r="J38" s="332"/>
      <c r="K38" s="332"/>
      <c r="L38" s="332"/>
      <c r="M38" s="332"/>
      <c r="N38" s="103"/>
    </row>
    <row r="39" spans="1:14" s="74" customFormat="1" ht="12" x14ac:dyDescent="0.2"/>
    <row r="40" spans="1:14" s="74" customFormat="1" ht="12" x14ac:dyDescent="0.2"/>
    <row r="41" spans="1:14" x14ac:dyDescent="0.2">
      <c r="A41" s="74"/>
      <c r="B41" s="74"/>
      <c r="C41" s="74"/>
      <c r="D41" s="74"/>
      <c r="E41" s="74"/>
      <c r="F41" s="74"/>
      <c r="G41" s="74"/>
      <c r="H41" s="74"/>
      <c r="I41" s="74"/>
      <c r="J41" s="74"/>
      <c r="K41" s="74"/>
      <c r="L41" s="74"/>
      <c r="M41" s="74"/>
      <c r="N41" s="74"/>
    </row>
    <row r="42" spans="1:14" x14ac:dyDescent="0.2">
      <c r="A42" s="74"/>
      <c r="B42" s="74"/>
      <c r="C42" s="74"/>
      <c r="D42" s="74"/>
      <c r="E42" s="74"/>
      <c r="F42" s="74"/>
      <c r="G42" s="74"/>
      <c r="H42" s="74"/>
      <c r="I42" s="74"/>
      <c r="J42" s="74"/>
      <c r="K42" s="74"/>
      <c r="L42" s="74"/>
      <c r="M42" s="74"/>
      <c r="N42" s="74"/>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47"/>
  <dimension ref="A1:P39"/>
  <sheetViews>
    <sheetView showGridLines="0" view="pageBreakPreview" zoomScaleNormal="70" zoomScaleSheetLayoutView="100" workbookViewId="0">
      <selection activeCell="C28" sqref="C28"/>
    </sheetView>
  </sheetViews>
  <sheetFormatPr defaultColWidth="9.140625" defaultRowHeight="12" x14ac:dyDescent="0.2"/>
  <cols>
    <col min="1" max="1" width="21" style="66" customWidth="1"/>
    <col min="2" max="2" width="9.42578125" style="131" customWidth="1"/>
    <col min="3" max="3" width="10.7109375" style="131" customWidth="1"/>
    <col min="4" max="4" width="10.7109375" style="66" customWidth="1"/>
    <col min="5" max="5" width="8.7109375" style="66" customWidth="1"/>
    <col min="6" max="6" width="4.7109375" style="131" customWidth="1"/>
    <col min="7" max="7" width="18.7109375" style="66" bestFit="1" customWidth="1"/>
    <col min="8" max="8" width="9.5703125" style="131" customWidth="1"/>
    <col min="9" max="9" width="9.28515625" style="66" customWidth="1"/>
    <col min="10" max="10" width="10.7109375" style="131" customWidth="1"/>
    <col min="11" max="11" width="9.28515625" style="66" customWidth="1"/>
    <col min="12" max="12" width="7.85546875" style="66" customWidth="1"/>
    <col min="13" max="15" width="8.5703125" style="66" customWidth="1"/>
    <col min="16" max="16" width="10.42578125" style="66" customWidth="1"/>
    <col min="17" max="17" width="10" style="66" customWidth="1"/>
    <col min="18" max="18" width="11.42578125" style="66" bestFit="1" customWidth="1"/>
    <col min="19" max="16384" width="9.140625" style="66"/>
  </cols>
  <sheetData>
    <row r="1" spans="1:16" s="76" customFormat="1" ht="18" x14ac:dyDescent="0.25">
      <c r="A1" s="236" t="s">
        <v>294</v>
      </c>
      <c r="B1" s="132"/>
      <c r="C1" s="132"/>
      <c r="D1" s="72"/>
      <c r="E1" s="72"/>
      <c r="F1" s="132"/>
      <c r="G1" s="72"/>
      <c r="H1" s="132"/>
      <c r="K1" s="241" t="str">
        <f>'3'!N1</f>
        <v>I. čtvrtletí 2023</v>
      </c>
      <c r="M1" s="72"/>
      <c r="N1" s="72"/>
    </row>
    <row r="2" spans="1:16" ht="6" customHeight="1" x14ac:dyDescent="0.2">
      <c r="A2" s="7"/>
      <c r="B2" s="130"/>
      <c r="C2" s="130"/>
      <c r="D2" s="7"/>
      <c r="E2" s="7"/>
      <c r="F2" s="130"/>
      <c r="G2" s="7"/>
      <c r="H2" s="130"/>
      <c r="I2" s="7"/>
      <c r="J2" s="130"/>
      <c r="K2" s="7"/>
      <c r="L2" s="7"/>
      <c r="M2" s="7"/>
      <c r="N2" s="7"/>
      <c r="O2" s="7"/>
      <c r="P2" s="7"/>
    </row>
    <row r="3" spans="1:16" ht="24" x14ac:dyDescent="0.2">
      <c r="A3" s="247"/>
      <c r="B3" s="210" t="s">
        <v>322</v>
      </c>
      <c r="C3" s="210" t="s">
        <v>327</v>
      </c>
      <c r="D3" s="210" t="s">
        <v>328</v>
      </c>
      <c r="E3" s="210" t="s">
        <v>172</v>
      </c>
      <c r="F3" s="135"/>
      <c r="G3" s="247"/>
      <c r="H3" s="210" t="s">
        <v>322</v>
      </c>
      <c r="I3" s="210" t="s">
        <v>327</v>
      </c>
      <c r="J3" s="210" t="s">
        <v>328</v>
      </c>
      <c r="K3" s="210" t="s">
        <v>172</v>
      </c>
    </row>
    <row r="4" spans="1:16" s="79" customFormat="1" x14ac:dyDescent="0.2">
      <c r="A4" s="248" t="s">
        <v>59</v>
      </c>
      <c r="B4" s="218">
        <f>SUM(B5:B20)</f>
        <v>47683.212854209145</v>
      </c>
      <c r="C4" s="218">
        <f>SUM(C5:C20)</f>
        <v>51649.8799137733</v>
      </c>
      <c r="D4" s="218">
        <f t="shared" ref="D4:D20" si="0">+B4-C4</f>
        <v>-3966.6670595641554</v>
      </c>
      <c r="E4" s="206">
        <f t="shared" ref="E4:E17" si="1">+B4/C4-1</f>
        <v>-7.6799153573760326E-2</v>
      </c>
      <c r="F4" s="133"/>
      <c r="G4" s="248" t="s">
        <v>116</v>
      </c>
      <c r="H4" s="218">
        <f>SUM(H5:H20)</f>
        <v>29427.495424276283</v>
      </c>
      <c r="I4" s="218">
        <f>SUM(I5:I20)</f>
        <v>31881.908243022168</v>
      </c>
      <c r="J4" s="218">
        <f t="shared" ref="J4:J20" si="2">+H4-I4</f>
        <v>-2454.4128187458846</v>
      </c>
      <c r="K4" s="206">
        <f t="shared" ref="K4:K20" si="3">+H4/I4-1</f>
        <v>-7.6984501681547579E-2</v>
      </c>
    </row>
    <row r="5" spans="1:16" x14ac:dyDescent="0.2">
      <c r="A5" s="200" t="s">
        <v>40</v>
      </c>
      <c r="B5" s="219">
        <f>+'4.1'!B8+'4.1'!C8+'4.1'!D8</f>
        <v>6355.930221999999</v>
      </c>
      <c r="C5" s="219">
        <v>6814.6720349999996</v>
      </c>
      <c r="D5" s="219">
        <f t="shared" si="0"/>
        <v>-458.74181300000055</v>
      </c>
      <c r="E5" s="249">
        <f t="shared" si="1"/>
        <v>-6.7316785113636146E-2</v>
      </c>
      <c r="G5" s="200" t="s">
        <v>40</v>
      </c>
      <c r="H5" s="219">
        <f>+'5.1'!B8+'5.1'!C8+'5.1'!D8</f>
        <v>2671.7299829999997</v>
      </c>
      <c r="I5" s="219">
        <v>2748.0424290000001</v>
      </c>
      <c r="J5" s="219">
        <f t="shared" si="2"/>
        <v>-76.312446000000364</v>
      </c>
      <c r="K5" s="249">
        <f t="shared" si="3"/>
        <v>-2.7769748092197455E-2</v>
      </c>
    </row>
    <row r="6" spans="1:16" x14ac:dyDescent="0.2">
      <c r="A6" s="200" t="s">
        <v>39</v>
      </c>
      <c r="B6" s="294">
        <f>+'4.1'!B9+'4.1'!C9+'4.1'!D9</f>
        <v>1178.4988579999999</v>
      </c>
      <c r="C6" s="219">
        <v>1189.035384</v>
      </c>
      <c r="D6" s="219">
        <f t="shared" si="0"/>
        <v>-10.536526000000094</v>
      </c>
      <c r="E6" s="249">
        <f t="shared" si="1"/>
        <v>-8.8614066004952807E-3</v>
      </c>
      <c r="G6" s="200" t="s">
        <v>39</v>
      </c>
      <c r="H6" s="219">
        <f>+'5.1'!B9+'5.1'!C9+'5.1'!D9</f>
        <v>182.86791899999997</v>
      </c>
      <c r="I6" s="219">
        <v>182.80377300000004</v>
      </c>
      <c r="J6" s="219">
        <f t="shared" si="2"/>
        <v>6.4145999999936976E-2</v>
      </c>
      <c r="K6" s="249">
        <f t="shared" si="3"/>
        <v>3.5090085367084356E-4</v>
      </c>
    </row>
    <row r="7" spans="1:16" x14ac:dyDescent="0.2">
      <c r="A7" s="200" t="s">
        <v>38</v>
      </c>
      <c r="B7" s="294">
        <f>+'4.1'!B10+'4.1'!C10+'4.1'!D10</f>
        <v>4190.7899200000002</v>
      </c>
      <c r="C7" s="219">
        <v>4977.8478209999994</v>
      </c>
      <c r="D7" s="219">
        <f t="shared" si="0"/>
        <v>-787.05790099999922</v>
      </c>
      <c r="E7" s="249">
        <f t="shared" si="1"/>
        <v>-0.15811208564465262</v>
      </c>
      <c r="G7" s="200" t="s">
        <v>38</v>
      </c>
      <c r="H7" s="219">
        <f>+'5.1'!B10+'5.1'!C10+'5.1'!D10</f>
        <v>3055.1830570000002</v>
      </c>
      <c r="I7" s="219">
        <v>3646.9837109999999</v>
      </c>
      <c r="J7" s="219">
        <f t="shared" si="2"/>
        <v>-591.80065399999967</v>
      </c>
      <c r="K7" s="249">
        <f t="shared" si="3"/>
        <v>-0.16227126329492936</v>
      </c>
    </row>
    <row r="8" spans="1:16" x14ac:dyDescent="0.2">
      <c r="A8" s="200" t="s">
        <v>60</v>
      </c>
      <c r="B8" s="294">
        <f>+'4.1'!B11+'4.1'!C11+'4.1'!D11</f>
        <v>36.932205000000003</v>
      </c>
      <c r="C8" s="219">
        <v>14.29278</v>
      </c>
      <c r="D8" s="219">
        <f t="shared" si="0"/>
        <v>22.639425000000003</v>
      </c>
      <c r="E8" s="249">
        <f t="shared" si="1"/>
        <v>1.5839763153144455</v>
      </c>
      <c r="G8" s="200" t="s">
        <v>60</v>
      </c>
      <c r="H8" s="219">
        <f>+'5.1'!B11+'5.1'!C11+'5.1'!D11</f>
        <v>21.829909000000001</v>
      </c>
      <c r="I8" s="219">
        <v>13.272959999999999</v>
      </c>
      <c r="J8" s="219">
        <f t="shared" si="2"/>
        <v>8.5569490000000012</v>
      </c>
      <c r="K8" s="249">
        <f t="shared" si="3"/>
        <v>0.64469033282704102</v>
      </c>
    </row>
    <row r="9" spans="1:16" x14ac:dyDescent="0.2">
      <c r="A9" s="200" t="s">
        <v>193</v>
      </c>
      <c r="B9" s="294">
        <f>+'4.1'!B12+'4.1'!C12+'4.1'!D12</f>
        <v>3.7471799999999997</v>
      </c>
      <c r="C9" s="219">
        <v>29.634602694228256</v>
      </c>
      <c r="D9" s="219">
        <f t="shared" si="0"/>
        <v>-25.887422694228256</v>
      </c>
      <c r="E9" s="249">
        <f t="shared" si="1"/>
        <v>-0.87355389783140858</v>
      </c>
      <c r="G9" s="200" t="s">
        <v>193</v>
      </c>
      <c r="H9" s="219">
        <f>+'5.1'!B12+'5.1'!C12+'5.1'!D12</f>
        <v>2.2335089999999997</v>
      </c>
      <c r="I9" s="219">
        <v>28.470070694228255</v>
      </c>
      <c r="J9" s="219">
        <f t="shared" si="2"/>
        <v>-26.236561694228257</v>
      </c>
      <c r="K9" s="249">
        <f t="shared" si="3"/>
        <v>-0.92154887762703031</v>
      </c>
    </row>
    <row r="10" spans="1:16" x14ac:dyDescent="0.2">
      <c r="A10" s="200" t="s">
        <v>194</v>
      </c>
      <c r="B10" s="294">
        <f>+'4.1'!B13+'4.1'!C13+'4.1'!D13</f>
        <v>5.6340000000000001E-2</v>
      </c>
      <c r="C10" s="219">
        <v>0.11840000000000001</v>
      </c>
      <c r="D10" s="219">
        <f t="shared" si="0"/>
        <v>-6.2060000000000004E-2</v>
      </c>
      <c r="E10" s="249">
        <f t="shared" si="1"/>
        <v>-0.52415540540540539</v>
      </c>
      <c r="G10" s="200" t="s">
        <v>194</v>
      </c>
      <c r="H10" s="219">
        <f>+'5.1'!B13+'5.1'!C13+'5.1'!D13</f>
        <v>5.6340000000000001E-2</v>
      </c>
      <c r="I10" s="219">
        <v>0.11840000000000001</v>
      </c>
      <c r="J10" s="219">
        <f t="shared" si="2"/>
        <v>-6.2060000000000004E-2</v>
      </c>
      <c r="K10" s="249">
        <f t="shared" si="3"/>
        <v>-0.52415540540540539</v>
      </c>
    </row>
    <row r="11" spans="1:16" x14ac:dyDescent="0.2">
      <c r="A11" s="200" t="s">
        <v>37</v>
      </c>
      <c r="B11" s="294">
        <f>+'4.1'!B14+'4.1'!C14+'4.1'!D14</f>
        <v>20073.556759000003</v>
      </c>
      <c r="C11" s="219">
        <v>21270.730834999998</v>
      </c>
      <c r="D11" s="219">
        <f t="shared" si="0"/>
        <v>-1197.1740759999957</v>
      </c>
      <c r="E11" s="249">
        <f t="shared" si="1"/>
        <v>-5.6282695939628979E-2</v>
      </c>
      <c r="G11" s="200" t="s">
        <v>37</v>
      </c>
      <c r="H11" s="219">
        <f>+'5.1'!B14+'5.1'!C14+'5.1'!D14</f>
        <v>13436.964515999998</v>
      </c>
      <c r="I11" s="219">
        <v>14445.675941000001</v>
      </c>
      <c r="J11" s="219">
        <f t="shared" si="2"/>
        <v>-1008.7114250000031</v>
      </c>
      <c r="K11" s="249">
        <f t="shared" si="3"/>
        <v>-6.9827914534415059E-2</v>
      </c>
    </row>
    <row r="12" spans="1:16" x14ac:dyDescent="0.2">
      <c r="A12" s="200" t="s">
        <v>72</v>
      </c>
      <c r="B12" s="294">
        <f>+'4.1'!B15+'4.1'!C15+'4.1'!D15</f>
        <v>342.64400000000001</v>
      </c>
      <c r="C12" s="219">
        <v>352.12</v>
      </c>
      <c r="D12" s="219">
        <f t="shared" si="0"/>
        <v>-9.4759999999999991</v>
      </c>
      <c r="E12" s="249">
        <f t="shared" si="1"/>
        <v>-2.6911280245370928E-2</v>
      </c>
      <c r="G12" s="200" t="s">
        <v>72</v>
      </c>
      <c r="H12" s="219">
        <f>+'5.1'!B15+'5.1'!C15+'5.1'!D15</f>
        <v>89.998189999999994</v>
      </c>
      <c r="I12" s="219">
        <v>92.156800000000018</v>
      </c>
      <c r="J12" s="219">
        <f t="shared" si="2"/>
        <v>-2.1586100000000243</v>
      </c>
      <c r="K12" s="249">
        <f t="shared" si="3"/>
        <v>-2.3423230841348897E-2</v>
      </c>
    </row>
    <row r="13" spans="1:16" x14ac:dyDescent="0.2">
      <c r="A13" s="200" t="s">
        <v>36</v>
      </c>
      <c r="B13" s="294">
        <f>+'4.1'!B16+'4.1'!C16+'4.1'!D16</f>
        <v>0</v>
      </c>
      <c r="C13" s="219">
        <v>0</v>
      </c>
      <c r="D13" s="219">
        <f t="shared" si="0"/>
        <v>0</v>
      </c>
      <c r="E13" s="249">
        <v>0</v>
      </c>
      <c r="G13" s="200" t="s">
        <v>36</v>
      </c>
      <c r="H13" s="219">
        <f>+'5.1'!B16+'5.1'!C16+'5.1'!D16</f>
        <v>0</v>
      </c>
      <c r="I13" s="219">
        <v>0</v>
      </c>
      <c r="J13" s="219">
        <f t="shared" si="2"/>
        <v>0</v>
      </c>
      <c r="K13" s="249">
        <v>0</v>
      </c>
    </row>
    <row r="14" spans="1:16" x14ac:dyDescent="0.2">
      <c r="A14" s="200" t="s">
        <v>35</v>
      </c>
      <c r="B14" s="294">
        <f>+'4.1'!B17+'4.1'!C17+'4.1'!D17</f>
        <v>1893.1448019999998</v>
      </c>
      <c r="C14" s="219">
        <v>2035.9457579999998</v>
      </c>
      <c r="D14" s="219">
        <f t="shared" si="0"/>
        <v>-142.80095600000004</v>
      </c>
      <c r="E14" s="249">
        <f t="shared" si="1"/>
        <v>-7.0139862734005187E-2</v>
      </c>
      <c r="G14" s="200" t="s">
        <v>35</v>
      </c>
      <c r="H14" s="219">
        <f>+'5.1'!B17+'5.1'!C17+'5.1'!D17</f>
        <v>222.41417300000001</v>
      </c>
      <c r="I14" s="219">
        <v>236.44802699999997</v>
      </c>
      <c r="J14" s="219">
        <f t="shared" si="2"/>
        <v>-14.033853999999963</v>
      </c>
      <c r="K14" s="249">
        <f t="shared" si="3"/>
        <v>-5.9352806526061452E-2</v>
      </c>
    </row>
    <row r="15" spans="1:16" x14ac:dyDescent="0.2">
      <c r="A15" s="200" t="s">
        <v>34</v>
      </c>
      <c r="B15" s="294">
        <f>+'4.1'!B18+'4.1'!C18+'4.1'!D18</f>
        <v>199.88763</v>
      </c>
      <c r="C15" s="219">
        <v>116.47607200000002</v>
      </c>
      <c r="D15" s="219">
        <f t="shared" si="0"/>
        <v>83.411557999999985</v>
      </c>
      <c r="E15" s="249">
        <f t="shared" si="1"/>
        <v>0.7161261241708079</v>
      </c>
      <c r="G15" s="200" t="s">
        <v>34</v>
      </c>
      <c r="H15" s="219">
        <f>+'5.1'!B18+'5.1'!C18+'5.1'!D18</f>
        <v>32.107897999999999</v>
      </c>
      <c r="I15" s="219">
        <v>23.912047000000001</v>
      </c>
      <c r="J15" s="219">
        <f t="shared" si="2"/>
        <v>8.1958509999999976</v>
      </c>
      <c r="K15" s="249">
        <f t="shared" si="3"/>
        <v>0.34274986997139956</v>
      </c>
    </row>
    <row r="16" spans="1:16" x14ac:dyDescent="0.2">
      <c r="A16" s="200" t="s">
        <v>33</v>
      </c>
      <c r="B16" s="294">
        <f>+'4.1'!B19+'4.1'!C19+'4.1'!D19</f>
        <v>1172.337632</v>
      </c>
      <c r="C16" s="219">
        <v>1040.480642</v>
      </c>
      <c r="D16" s="219">
        <f t="shared" si="0"/>
        <v>131.85699</v>
      </c>
      <c r="E16" s="249">
        <f t="shared" si="1"/>
        <v>0.12672699969366663</v>
      </c>
      <c r="G16" s="200" t="s">
        <v>33</v>
      </c>
      <c r="H16" s="219">
        <f>+'5.1'!B19+'5.1'!C19+'5.1'!D19</f>
        <v>865.35596093920253</v>
      </c>
      <c r="I16" s="219">
        <v>649.3095742989949</v>
      </c>
      <c r="J16" s="219">
        <f t="shared" si="2"/>
        <v>216.04638664020763</v>
      </c>
      <c r="K16" s="249">
        <f t="shared" si="3"/>
        <v>0.33273248261194177</v>
      </c>
    </row>
    <row r="17" spans="1:14" x14ac:dyDescent="0.2">
      <c r="A17" s="200" t="s">
        <v>32</v>
      </c>
      <c r="B17" s="294">
        <f>+'4.1'!B20+'4.1'!C20+'4.1'!D20</f>
        <v>1906.6793820000003</v>
      </c>
      <c r="C17" s="219">
        <v>2617.8062159999999</v>
      </c>
      <c r="D17" s="219">
        <f t="shared" si="0"/>
        <v>-711.12683399999969</v>
      </c>
      <c r="E17" s="249">
        <f t="shared" si="1"/>
        <v>-0.27164991421198448</v>
      </c>
      <c r="G17" s="200" t="s">
        <v>32</v>
      </c>
      <c r="H17" s="219">
        <f>+'5.1'!B20+'5.1'!C20+'5.1'!D20</f>
        <v>880.18940600000019</v>
      </c>
      <c r="I17" s="219">
        <v>1146.531029</v>
      </c>
      <c r="J17" s="219">
        <f t="shared" si="2"/>
        <v>-266.3416229999998</v>
      </c>
      <c r="K17" s="249">
        <f t="shared" si="3"/>
        <v>-0.23230214993160891</v>
      </c>
    </row>
    <row r="18" spans="1:14" x14ac:dyDescent="0.2">
      <c r="A18" s="200" t="s">
        <v>3</v>
      </c>
      <c r="B18" s="294">
        <f>+'4.1'!B21+'4.1'!C21+'4.1'!D21</f>
        <v>0</v>
      </c>
      <c r="C18" s="219">
        <v>0</v>
      </c>
      <c r="D18" s="219">
        <f t="shared" si="0"/>
        <v>0</v>
      </c>
      <c r="E18" s="249">
        <v>0</v>
      </c>
      <c r="G18" s="200" t="s">
        <v>3</v>
      </c>
      <c r="H18" s="219">
        <f>+'5.1'!B21+'5.1'!C21+'5.1'!D21</f>
        <v>0</v>
      </c>
      <c r="I18" s="219">
        <v>0</v>
      </c>
      <c r="J18" s="219">
        <f t="shared" si="2"/>
        <v>0</v>
      </c>
      <c r="K18" s="249">
        <v>0</v>
      </c>
    </row>
    <row r="19" spans="1:14" x14ac:dyDescent="0.2">
      <c r="A19" s="200" t="s">
        <v>31</v>
      </c>
      <c r="B19" s="294">
        <f>+'4.1'!B22+'4.1'!C22+'4.1'!D22</f>
        <v>321.61603700000001</v>
      </c>
      <c r="C19" s="219">
        <v>345.84650900000003</v>
      </c>
      <c r="D19" s="219">
        <f t="shared" si="0"/>
        <v>-24.23047200000002</v>
      </c>
      <c r="E19" s="249">
        <f>+B19/C19-1</f>
        <v>-7.0061346202572206E-2</v>
      </c>
      <c r="G19" s="200" t="s">
        <v>31</v>
      </c>
      <c r="H19" s="219">
        <f>+'5.1'!B22+'5.1'!C22+'5.1'!D22</f>
        <v>217.01896600000006</v>
      </c>
      <c r="I19" s="219">
        <v>298.44754500000005</v>
      </c>
      <c r="J19" s="219">
        <f t="shared" si="2"/>
        <v>-81.428578999999985</v>
      </c>
      <c r="K19" s="249">
        <f t="shared" si="3"/>
        <v>-0.27284050535580706</v>
      </c>
    </row>
    <row r="20" spans="1:14" x14ac:dyDescent="0.2">
      <c r="A20" s="200" t="s">
        <v>30</v>
      </c>
      <c r="B20" s="294">
        <f>+'4.1'!B23+'4.1'!C23+'4.1'!D23</f>
        <v>10007.391887209138</v>
      </c>
      <c r="C20" s="219">
        <v>10844.872859079074</v>
      </c>
      <c r="D20" s="219">
        <f t="shared" si="0"/>
        <v>-837.48097186993618</v>
      </c>
      <c r="E20" s="249">
        <f>+B20/C20-1</f>
        <v>-7.7223678207422819E-2</v>
      </c>
      <c r="G20" s="200" t="s">
        <v>30</v>
      </c>
      <c r="H20" s="219">
        <f>+'5.1'!B23+'5.1'!C23+'5.1'!D23</f>
        <v>7749.5455973370845</v>
      </c>
      <c r="I20" s="219">
        <v>8369.7359360289429</v>
      </c>
      <c r="J20" s="219">
        <f t="shared" si="2"/>
        <v>-620.19033869185841</v>
      </c>
      <c r="K20" s="249">
        <f t="shared" si="3"/>
        <v>-7.4099152402424595E-2</v>
      </c>
    </row>
    <row r="21" spans="1:14" s="77" customFormat="1" ht="11.25" x14ac:dyDescent="0.2">
      <c r="A21" s="192"/>
      <c r="B21" s="4"/>
      <c r="C21" s="4"/>
      <c r="D21" s="4"/>
      <c r="E21" s="164"/>
      <c r="F21" s="4"/>
      <c r="G21" s="192"/>
      <c r="H21" s="4"/>
      <c r="I21" s="4"/>
      <c r="K21" s="164"/>
    </row>
    <row r="22" spans="1:14" s="77" customFormat="1" x14ac:dyDescent="0.2">
      <c r="A22" s="71"/>
      <c r="B22" s="4"/>
      <c r="C22" s="4"/>
      <c r="D22" s="4"/>
      <c r="E22" s="4"/>
      <c r="F22" s="4"/>
      <c r="G22" s="71"/>
      <c r="H22" s="4"/>
      <c r="I22" s="4"/>
      <c r="J22" s="131"/>
      <c r="K22" s="131"/>
      <c r="L22" s="131"/>
      <c r="M22" s="131"/>
      <c r="N22" s="131"/>
    </row>
    <row r="23" spans="1:14" ht="24" x14ac:dyDescent="0.2">
      <c r="A23" s="247"/>
      <c r="B23" s="210" t="s">
        <v>322</v>
      </c>
      <c r="C23" s="210" t="s">
        <v>327</v>
      </c>
      <c r="D23" s="210" t="s">
        <v>328</v>
      </c>
      <c r="E23" s="210" t="s">
        <v>172</v>
      </c>
      <c r="G23" s="247"/>
      <c r="H23" s="210" t="s">
        <v>322</v>
      </c>
      <c r="I23" s="210" t="s">
        <v>327</v>
      </c>
      <c r="J23" s="210" t="s">
        <v>328</v>
      </c>
      <c r="K23" s="210" t="s">
        <v>172</v>
      </c>
    </row>
    <row r="24" spans="1:14" x14ac:dyDescent="0.2">
      <c r="A24" s="248" t="s">
        <v>59</v>
      </c>
      <c r="B24" s="218">
        <f>SUM(B25:B38)</f>
        <v>47683.212854209138</v>
      </c>
      <c r="C24" s="218">
        <f>SUM(C25:C38)</f>
        <v>51649.8799137733</v>
      </c>
      <c r="D24" s="218">
        <f t="shared" ref="D24:D38" si="4">+B24-C24</f>
        <v>-3966.6670595641626</v>
      </c>
      <c r="E24" s="206">
        <f t="shared" ref="E24:E38" si="5">+B24/C24-1</f>
        <v>-7.6799153573760437E-2</v>
      </c>
      <c r="F24" s="133"/>
      <c r="G24" s="248" t="s">
        <v>116</v>
      </c>
      <c r="H24" s="218">
        <f>SUM(H25:H38)</f>
        <v>29427.495424276287</v>
      </c>
      <c r="I24" s="218">
        <f>SUM(I25:I38)</f>
        <v>31881.908243022175</v>
      </c>
      <c r="J24" s="218">
        <f t="shared" ref="J24:J38" si="6">+H24-I24</f>
        <v>-2454.4128187458882</v>
      </c>
      <c r="K24" s="206">
        <f t="shared" ref="K24:K38" si="7">+H24/I24-1</f>
        <v>-7.698450168154769E-2</v>
      </c>
    </row>
    <row r="25" spans="1:14" x14ac:dyDescent="0.2">
      <c r="A25" s="200" t="s">
        <v>129</v>
      </c>
      <c r="B25" s="219">
        <f>+'4.2'!B7+'4.2'!C7+'4.2'!D7</f>
        <v>1593.1126159999999</v>
      </c>
      <c r="C25" s="219">
        <v>1831.7717069999999</v>
      </c>
      <c r="D25" s="219">
        <f t="shared" si="4"/>
        <v>-238.65909099999999</v>
      </c>
      <c r="E25" s="249">
        <f t="shared" si="5"/>
        <v>-0.13028866538771144</v>
      </c>
      <c r="G25" s="200" t="s">
        <v>129</v>
      </c>
      <c r="H25" s="219">
        <f>+'5.2'!B7+'5.2'!C7+'5.2'!D7</f>
        <v>1251.004956</v>
      </c>
      <c r="I25" s="219">
        <v>1426.0381189999998</v>
      </c>
      <c r="J25" s="219">
        <f t="shared" si="6"/>
        <v>-175.03316299999983</v>
      </c>
      <c r="K25" s="249">
        <f t="shared" si="7"/>
        <v>-0.12274087253904598</v>
      </c>
    </row>
    <row r="26" spans="1:14" x14ac:dyDescent="0.2">
      <c r="A26" s="200" t="s">
        <v>99</v>
      </c>
      <c r="B26" s="294">
        <f>+'4.2'!B8+'4.2'!C8+'4.2'!D8</f>
        <v>2426.0109479999996</v>
      </c>
      <c r="C26" s="219">
        <v>2593.8388720000003</v>
      </c>
      <c r="D26" s="219">
        <f t="shared" si="4"/>
        <v>-167.82792400000062</v>
      </c>
      <c r="E26" s="249">
        <f t="shared" si="5"/>
        <v>-6.4702524822058627E-2</v>
      </c>
      <c r="G26" s="200" t="s">
        <v>99</v>
      </c>
      <c r="H26" s="219">
        <f>+'5.2'!B8+'5.2'!C8+'5.2'!D8</f>
        <v>1650.9709199999998</v>
      </c>
      <c r="I26" s="219">
        <v>1800.595319</v>
      </c>
      <c r="J26" s="219">
        <f t="shared" si="6"/>
        <v>-149.62439900000027</v>
      </c>
      <c r="K26" s="249">
        <f t="shared" si="7"/>
        <v>-8.3097183148902909E-2</v>
      </c>
    </row>
    <row r="27" spans="1:14" x14ac:dyDescent="0.2">
      <c r="A27" s="200" t="s">
        <v>100</v>
      </c>
      <c r="B27" s="294">
        <f>+'4.2'!B9+'4.2'!C9+'4.2'!D9</f>
        <v>2436.3890990000004</v>
      </c>
      <c r="C27" s="219">
        <v>2745.61427</v>
      </c>
      <c r="D27" s="219">
        <f t="shared" si="4"/>
        <v>-309.22517099999959</v>
      </c>
      <c r="E27" s="249">
        <f t="shared" si="5"/>
        <v>-0.11262513251724893</v>
      </c>
      <c r="G27" s="200" t="s">
        <v>100</v>
      </c>
      <c r="H27" s="219">
        <f>+'5.2'!B9+'5.2'!C9+'5.2'!D9</f>
        <v>1869.864092</v>
      </c>
      <c r="I27" s="219">
        <v>2081.9499880000003</v>
      </c>
      <c r="J27" s="219">
        <f t="shared" si="6"/>
        <v>-212.08589600000028</v>
      </c>
      <c r="K27" s="249">
        <f t="shared" si="7"/>
        <v>-0.10186887159750557</v>
      </c>
    </row>
    <row r="28" spans="1:14" x14ac:dyDescent="0.2">
      <c r="A28" s="200" t="s">
        <v>101</v>
      </c>
      <c r="B28" s="294">
        <f>+'4.2'!B10+'4.2'!C10+'4.2'!D10</f>
        <v>3062.0650170000004</v>
      </c>
      <c r="C28" s="219">
        <v>3186.1377899999989</v>
      </c>
      <c r="D28" s="219">
        <f t="shared" si="4"/>
        <v>-124.07277299999851</v>
      </c>
      <c r="E28" s="249">
        <f t="shared" si="5"/>
        <v>-3.8941433540449211E-2</v>
      </c>
      <c r="G28" s="200" t="s">
        <v>101</v>
      </c>
      <c r="H28" s="219">
        <f>+'5.2'!B10+'5.2'!C10+'5.2'!D10</f>
        <v>1268.651672</v>
      </c>
      <c r="I28" s="219">
        <v>1235.0451479999999</v>
      </c>
      <c r="J28" s="219">
        <f t="shared" si="6"/>
        <v>33.606524000000036</v>
      </c>
      <c r="K28" s="249">
        <f t="shared" si="7"/>
        <v>2.7210765577615925E-2</v>
      </c>
    </row>
    <row r="29" spans="1:14" x14ac:dyDescent="0.2">
      <c r="A29" s="200" t="s">
        <v>128</v>
      </c>
      <c r="B29" s="294">
        <f>+'4.2'!B11+'4.2'!C11+'4.2'!D11</f>
        <v>1193.5821279999998</v>
      </c>
      <c r="C29" s="219">
        <v>1275.5190600000001</v>
      </c>
      <c r="D29" s="219">
        <f t="shared" si="4"/>
        <v>-81.936932000000297</v>
      </c>
      <c r="E29" s="249">
        <f t="shared" si="5"/>
        <v>-6.4238108680242156E-2</v>
      </c>
      <c r="G29" s="200" t="s">
        <v>128</v>
      </c>
      <c r="H29" s="219">
        <f>+'5.2'!B11+'5.2'!C11+'5.2'!D11</f>
        <v>557.65025600000013</v>
      </c>
      <c r="I29" s="219">
        <v>634.2053699999999</v>
      </c>
      <c r="J29" s="219">
        <f t="shared" si="6"/>
        <v>-76.555113999999776</v>
      </c>
      <c r="K29" s="249">
        <f t="shared" si="7"/>
        <v>-0.12071028979145948</v>
      </c>
    </row>
    <row r="30" spans="1:14" x14ac:dyDescent="0.2">
      <c r="A30" s="200" t="s">
        <v>102</v>
      </c>
      <c r="B30" s="294">
        <f>+'4.2'!B12+'4.2'!C12+'4.2'!D12</f>
        <v>1448.57275</v>
      </c>
      <c r="C30" s="219">
        <v>1495.0802449999996</v>
      </c>
      <c r="D30" s="219">
        <f t="shared" si="4"/>
        <v>-46.507494999999608</v>
      </c>
      <c r="E30" s="249">
        <f t="shared" si="5"/>
        <v>-3.1107022620046498E-2</v>
      </c>
      <c r="G30" s="200" t="s">
        <v>102</v>
      </c>
      <c r="H30" s="219">
        <f>+'5.2'!B12+'5.2'!C12+'5.2'!D12</f>
        <v>996.89223200000015</v>
      </c>
      <c r="I30" s="219">
        <v>1067.5551169999999</v>
      </c>
      <c r="J30" s="219">
        <f t="shared" si="6"/>
        <v>-70.662884999999733</v>
      </c>
      <c r="K30" s="249">
        <f t="shared" si="7"/>
        <v>-6.6191322466397473E-2</v>
      </c>
    </row>
    <row r="31" spans="1:14" x14ac:dyDescent="0.2">
      <c r="A31" s="200" t="s">
        <v>103</v>
      </c>
      <c r="B31" s="294">
        <f>+'4.2'!B13+'4.2'!C13+'4.2'!D13</f>
        <v>833.32431271891187</v>
      </c>
      <c r="C31" s="219">
        <v>887.44570099999987</v>
      </c>
      <c r="D31" s="219">
        <f t="shared" si="4"/>
        <v>-54.121388281088002</v>
      </c>
      <c r="E31" s="249">
        <f t="shared" si="5"/>
        <v>-6.0985577168386151E-2</v>
      </c>
      <c r="G31" s="200" t="s">
        <v>103</v>
      </c>
      <c r="H31" s="219">
        <f>+'5.2'!B13+'5.2'!C13+'5.2'!D13</f>
        <v>725.78190838535158</v>
      </c>
      <c r="I31" s="219">
        <v>788.76870557114603</v>
      </c>
      <c r="J31" s="219">
        <f t="shared" si="6"/>
        <v>-62.986797185794444</v>
      </c>
      <c r="K31" s="249">
        <f t="shared" si="7"/>
        <v>-7.9854584418617147E-2</v>
      </c>
    </row>
    <row r="32" spans="1:14" x14ac:dyDescent="0.2">
      <c r="A32" s="200" t="s">
        <v>104</v>
      </c>
      <c r="B32" s="294">
        <f>+'4.2'!B14+'4.2'!C14+'4.2'!D14</f>
        <v>8909.351781000003</v>
      </c>
      <c r="C32" s="219">
        <v>9943.9017830000012</v>
      </c>
      <c r="D32" s="219">
        <f t="shared" si="4"/>
        <v>-1034.5500019999981</v>
      </c>
      <c r="E32" s="249">
        <f t="shared" si="5"/>
        <v>-0.10403863841139849</v>
      </c>
      <c r="G32" s="200" t="s">
        <v>104</v>
      </c>
      <c r="H32" s="219">
        <f>+'5.2'!B14+'5.2'!C14+'5.2'!D14</f>
        <v>5084.7721490000022</v>
      </c>
      <c r="I32" s="219">
        <v>5601.4682599999996</v>
      </c>
      <c r="J32" s="219">
        <f t="shared" si="6"/>
        <v>-516.69611099999747</v>
      </c>
      <c r="K32" s="249">
        <f t="shared" si="7"/>
        <v>-9.2242977558172901E-2</v>
      </c>
    </row>
    <row r="33" spans="1:11" x14ac:dyDescent="0.2">
      <c r="A33" s="200" t="s">
        <v>105</v>
      </c>
      <c r="B33" s="294">
        <f>+'4.2'!B15+'4.2'!C15+'4.2'!D15</f>
        <v>1988.5627910000003</v>
      </c>
      <c r="C33" s="219">
        <v>2220.3715390000002</v>
      </c>
      <c r="D33" s="219">
        <f t="shared" si="4"/>
        <v>-231.80874799999992</v>
      </c>
      <c r="E33" s="249">
        <f t="shared" si="5"/>
        <v>-0.10440088243267642</v>
      </c>
      <c r="G33" s="200" t="s">
        <v>105</v>
      </c>
      <c r="H33" s="219">
        <f>+'5.2'!B15+'5.2'!C15+'5.2'!D15</f>
        <v>1159.622693</v>
      </c>
      <c r="I33" s="219">
        <v>1290.986118</v>
      </c>
      <c r="J33" s="219">
        <f t="shared" si="6"/>
        <v>-131.36342500000001</v>
      </c>
      <c r="K33" s="249">
        <f t="shared" si="7"/>
        <v>-0.10175432808178342</v>
      </c>
    </row>
    <row r="34" spans="1:11" x14ac:dyDescent="0.2">
      <c r="A34" s="200" t="s">
        <v>106</v>
      </c>
      <c r="B34" s="294">
        <f>+'4.2'!B16+'4.2'!C16+'4.2'!D16</f>
        <v>2292.2988030000001</v>
      </c>
      <c r="C34" s="219">
        <v>2461.4927349999994</v>
      </c>
      <c r="D34" s="219">
        <f t="shared" si="4"/>
        <v>-169.19393199999922</v>
      </c>
      <c r="E34" s="249">
        <f t="shared" si="5"/>
        <v>-6.8736311748650913E-2</v>
      </c>
      <c r="G34" s="200" t="s">
        <v>106</v>
      </c>
      <c r="H34" s="219">
        <f>+'5.2'!B16+'5.2'!C16+'5.2'!D16</f>
        <v>1564.4715030000002</v>
      </c>
      <c r="I34" s="219">
        <v>1675.8086310000003</v>
      </c>
      <c r="J34" s="219">
        <f t="shared" si="6"/>
        <v>-111.33712800000012</v>
      </c>
      <c r="K34" s="249">
        <f t="shared" si="7"/>
        <v>-6.6437853308800698E-2</v>
      </c>
    </row>
    <row r="35" spans="1:11" x14ac:dyDescent="0.2">
      <c r="A35" s="200" t="s">
        <v>107</v>
      </c>
      <c r="B35" s="294">
        <f>+'4.2'!B17+'4.2'!C17+'4.2'!D17</f>
        <v>1962.0078670000007</v>
      </c>
      <c r="C35" s="219">
        <v>2118.3799729999992</v>
      </c>
      <c r="D35" s="219">
        <f t="shared" si="4"/>
        <v>-156.37210599999844</v>
      </c>
      <c r="E35" s="249">
        <f t="shared" si="5"/>
        <v>-7.3816835503098144E-2</v>
      </c>
      <c r="G35" s="200" t="s">
        <v>107</v>
      </c>
      <c r="H35" s="219">
        <f>+'5.2'!B17+'5.2'!C17+'5.2'!D17</f>
        <v>1479.0956450000001</v>
      </c>
      <c r="I35" s="219">
        <v>1596.672589</v>
      </c>
      <c r="J35" s="219">
        <f t="shared" si="6"/>
        <v>-117.57694399999991</v>
      </c>
      <c r="K35" s="249">
        <f t="shared" si="7"/>
        <v>-7.3638731453164463E-2</v>
      </c>
    </row>
    <row r="36" spans="1:11" x14ac:dyDescent="0.2">
      <c r="A36" s="200" t="s">
        <v>108</v>
      </c>
      <c r="B36" s="294">
        <f>+'4.2'!B18+'4.2'!C18+'4.2'!D18</f>
        <v>8488.1933924902187</v>
      </c>
      <c r="C36" s="219">
        <v>8819.3572947733028</v>
      </c>
      <c r="D36" s="219">
        <f t="shared" si="4"/>
        <v>-331.1639022830841</v>
      </c>
      <c r="E36" s="249">
        <f t="shared" si="5"/>
        <v>-3.7549663905707131E-2</v>
      </c>
      <c r="G36" s="200" t="s">
        <v>108</v>
      </c>
      <c r="H36" s="219">
        <f>+'5.2'!B18+'5.2'!C18+'5.2'!D18</f>
        <v>6565.7253329999994</v>
      </c>
      <c r="I36" s="219">
        <v>7104.7868140000028</v>
      </c>
      <c r="J36" s="219">
        <f t="shared" si="6"/>
        <v>-539.06148100000337</v>
      </c>
      <c r="K36" s="249">
        <f t="shared" si="7"/>
        <v>-7.5872998741887798E-2</v>
      </c>
    </row>
    <row r="37" spans="1:11" x14ac:dyDescent="0.2">
      <c r="A37" s="200" t="s">
        <v>109</v>
      </c>
      <c r="B37" s="294">
        <f>+'4.2'!B19+'4.2'!C19+'4.2'!D19</f>
        <v>8854.3842420000001</v>
      </c>
      <c r="C37" s="219">
        <v>9441.0313220000007</v>
      </c>
      <c r="D37" s="219">
        <f t="shared" si="4"/>
        <v>-586.64708000000064</v>
      </c>
      <c r="E37" s="249">
        <f t="shared" si="5"/>
        <v>-6.2138029203754885E-2</v>
      </c>
      <c r="G37" s="200" t="s">
        <v>109</v>
      </c>
      <c r="H37" s="219">
        <f>+'5.2'!B19+'5.2'!C19+'5.2'!D19</f>
        <v>3963.815192</v>
      </c>
      <c r="I37" s="219">
        <v>4144.2848260000001</v>
      </c>
      <c r="J37" s="219">
        <f t="shared" si="6"/>
        <v>-180.46963400000004</v>
      </c>
      <c r="K37" s="249">
        <f t="shared" si="7"/>
        <v>-4.354662905111828E-2</v>
      </c>
    </row>
    <row r="38" spans="1:11" x14ac:dyDescent="0.2">
      <c r="A38" s="200" t="s">
        <v>110</v>
      </c>
      <c r="B38" s="294">
        <f>+'4.2'!B20+'4.2'!C20+'4.2'!D20</f>
        <v>2195.3571069999998</v>
      </c>
      <c r="C38" s="219">
        <v>2629.9376220000008</v>
      </c>
      <c r="D38" s="219">
        <f t="shared" si="4"/>
        <v>-434.58051500000101</v>
      </c>
      <c r="E38" s="249">
        <f t="shared" si="5"/>
        <v>-0.16524365877146296</v>
      </c>
      <c r="G38" s="200" t="s">
        <v>110</v>
      </c>
      <c r="H38" s="219">
        <f>+'5.2'!B20+'5.2'!C20+'5.2'!D20</f>
        <v>1289.1768728909321</v>
      </c>
      <c r="I38" s="219">
        <v>1433.7432384510259</v>
      </c>
      <c r="J38" s="219">
        <f t="shared" si="6"/>
        <v>-144.5663655600938</v>
      </c>
      <c r="K38" s="249">
        <f t="shared" si="7"/>
        <v>-0.10083141924092287</v>
      </c>
    </row>
    <row r="39" spans="1:11" s="77" customFormat="1" ht="11.25" x14ac:dyDescent="0.2">
      <c r="E39" s="164"/>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R33"/>
  <sheetViews>
    <sheetView showGridLines="0" view="pageBreakPreview" zoomScale="85" zoomScaleNormal="145" zoomScaleSheetLayoutView="85" workbookViewId="0">
      <selection activeCell="A41" sqref="A41"/>
    </sheetView>
  </sheetViews>
  <sheetFormatPr defaultColWidth="9.140625" defaultRowHeight="12" x14ac:dyDescent="0.2"/>
  <cols>
    <col min="1" max="1" width="32.140625" style="160" bestFit="1" customWidth="1"/>
    <col min="2" max="2" width="9" style="160" bestFit="1" customWidth="1"/>
    <col min="3" max="3" width="9.5703125" style="160" bestFit="1" customWidth="1"/>
    <col min="4" max="4" width="10" style="160" bestFit="1" customWidth="1"/>
    <col min="5" max="5" width="10.28515625" style="160" bestFit="1" customWidth="1"/>
    <col min="6" max="6" width="8.7109375" style="160" customWidth="1"/>
    <col min="7" max="9" width="9.140625" style="160"/>
    <col min="10" max="10" width="9.140625" style="160" customWidth="1"/>
    <col min="11" max="11" width="12.7109375" style="160" customWidth="1"/>
    <col min="12" max="12" width="9.7109375" style="160" customWidth="1"/>
    <col min="13" max="16384" width="9.140625" style="160"/>
  </cols>
  <sheetData>
    <row r="1" spans="1:18" ht="18" x14ac:dyDescent="0.25">
      <c r="A1" s="239" t="s">
        <v>300</v>
      </c>
      <c r="B1" s="159"/>
      <c r="C1" s="159"/>
      <c r="D1" s="159"/>
      <c r="E1" s="159"/>
      <c r="K1" s="242" t="str">
        <f>'3'!N1</f>
        <v>I. čtvrtletí 2023</v>
      </c>
    </row>
    <row r="2" spans="1:18" ht="6" customHeight="1" x14ac:dyDescent="0.2">
      <c r="A2" s="159"/>
      <c r="B2" s="159"/>
      <c r="C2" s="159"/>
      <c r="D2" s="159"/>
      <c r="E2" s="159"/>
    </row>
    <row r="3" spans="1:18" s="4" customFormat="1" ht="11.25" x14ac:dyDescent="0.2">
      <c r="E3" s="164"/>
      <c r="N3" s="3"/>
    </row>
    <row r="4" spans="1:18" ht="12" customHeight="1" x14ac:dyDescent="0.2">
      <c r="A4" s="245" t="s">
        <v>26</v>
      </c>
      <c r="B4" s="323" t="s">
        <v>42</v>
      </c>
      <c r="C4" s="323" t="s">
        <v>43</v>
      </c>
      <c r="D4" s="323" t="s">
        <v>44</v>
      </c>
      <c r="E4" s="323" t="s">
        <v>45</v>
      </c>
      <c r="F4" s="323" t="s">
        <v>7</v>
      </c>
    </row>
    <row r="5" spans="1:18" x14ac:dyDescent="0.2">
      <c r="A5" s="245" t="s">
        <v>295</v>
      </c>
      <c r="B5" s="246">
        <v>7671.9408000000003</v>
      </c>
      <c r="C5" s="246">
        <v>4633.9967153999996</v>
      </c>
      <c r="D5" s="246">
        <v>3745.8223309999994</v>
      </c>
      <c r="E5" s="246">
        <v>6136.9892919999984</v>
      </c>
      <c r="F5" s="198">
        <f t="shared" ref="F5:F6" si="0">SUM(B5:E5)</f>
        <v>22188.749138399999</v>
      </c>
    </row>
    <row r="6" spans="1:18" x14ac:dyDescent="0.2">
      <c r="A6" s="245" t="s">
        <v>296</v>
      </c>
      <c r="B6" s="246">
        <v>7021.2371049999983</v>
      </c>
      <c r="C6" s="246">
        <v>3965.4027319999996</v>
      </c>
      <c r="D6" s="246">
        <v>3547.4660890000009</v>
      </c>
      <c r="E6" s="246">
        <v>6203.9500329999992</v>
      </c>
      <c r="F6" s="198">
        <f t="shared" si="0"/>
        <v>20738.055958999998</v>
      </c>
      <c r="O6" s="161"/>
      <c r="P6" s="161"/>
      <c r="Q6" s="161"/>
      <c r="R6" s="161"/>
    </row>
    <row r="7" spans="1:18" x14ac:dyDescent="0.2">
      <c r="A7" s="245" t="s">
        <v>297</v>
      </c>
      <c r="B7" s="246">
        <v>7667.5807229664297</v>
      </c>
      <c r="C7" s="246">
        <v>4621.9647687183515</v>
      </c>
      <c r="D7" s="246">
        <v>3456.9184949999994</v>
      </c>
      <c r="E7" s="246">
        <v>6278.3488349999998</v>
      </c>
      <c r="F7" s="198">
        <f>SUM(B7:E7)</f>
        <v>22024.81282168478</v>
      </c>
      <c r="P7" s="162"/>
      <c r="Q7" s="162"/>
      <c r="R7" s="162"/>
    </row>
    <row r="8" spans="1:18" x14ac:dyDescent="0.2">
      <c r="A8" s="245" t="s">
        <v>298</v>
      </c>
      <c r="B8" s="246">
        <v>6952.8222269999997</v>
      </c>
      <c r="C8" s="246">
        <v>4444.882713</v>
      </c>
      <c r="D8" s="246">
        <v>3569.6563310000001</v>
      </c>
      <c r="E8" s="246">
        <v>5485.4993239999994</v>
      </c>
      <c r="F8" s="198">
        <f>SUM(B8:E8)</f>
        <v>20452.860594999998</v>
      </c>
      <c r="P8" s="162"/>
      <c r="Q8" s="162"/>
      <c r="R8" s="162"/>
    </row>
    <row r="9" spans="1:18" x14ac:dyDescent="0.2">
      <c r="A9" s="245" t="s">
        <v>329</v>
      </c>
      <c r="B9" s="246">
        <f>+'7.1'!B8+'7.1'!C8+'7.1'!D8</f>
        <v>6346.823316</v>
      </c>
      <c r="C9" s="246"/>
      <c r="D9" s="246"/>
      <c r="E9" s="246"/>
      <c r="F9" s="198"/>
    </row>
    <row r="10" spans="1:18" x14ac:dyDescent="0.2">
      <c r="A10" s="245" t="s">
        <v>299</v>
      </c>
      <c r="B10" s="198">
        <f>+B9-B8</f>
        <v>-605.99891099999968</v>
      </c>
      <c r="C10" s="198"/>
      <c r="D10" s="198"/>
      <c r="E10" s="198"/>
      <c r="F10" s="198"/>
    </row>
    <row r="11" spans="1:18" x14ac:dyDescent="0.2">
      <c r="A11" s="247" t="s">
        <v>299</v>
      </c>
      <c r="B11" s="203">
        <f>+(B9-B8)/B8</f>
        <v>-8.7158694874538131E-2</v>
      </c>
      <c r="C11" s="203"/>
      <c r="D11" s="203"/>
      <c r="E11" s="203"/>
      <c r="F11" s="203"/>
    </row>
    <row r="13" spans="1:18" x14ac:dyDescent="0.2">
      <c r="B13" s="333">
        <v>2019</v>
      </c>
      <c r="C13" s="333">
        <v>2020</v>
      </c>
      <c r="D13" s="333">
        <v>2021</v>
      </c>
      <c r="E13" s="333">
        <v>2022</v>
      </c>
    </row>
    <row r="15" spans="1:18" x14ac:dyDescent="0.2">
      <c r="A15" s="245" t="s">
        <v>25</v>
      </c>
      <c r="B15" s="323" t="s">
        <v>42</v>
      </c>
      <c r="C15" s="323" t="s">
        <v>43</v>
      </c>
      <c r="D15" s="323" t="s">
        <v>44</v>
      </c>
      <c r="E15" s="323" t="s">
        <v>45</v>
      </c>
      <c r="F15" s="323" t="s">
        <v>7</v>
      </c>
    </row>
    <row r="16" spans="1:18" x14ac:dyDescent="0.2">
      <c r="A16" s="245" t="s">
        <v>295</v>
      </c>
      <c r="B16" s="246">
        <v>14015.397265597716</v>
      </c>
      <c r="C16" s="246">
        <v>5663.1111253245599</v>
      </c>
      <c r="D16" s="246">
        <v>3090.2147482706205</v>
      </c>
      <c r="E16" s="246">
        <v>11080.062526775408</v>
      </c>
      <c r="F16" s="198">
        <f t="shared" ref="F16:F17" si="1">SUM(B16:E16)</f>
        <v>33848.785665968302</v>
      </c>
    </row>
    <row r="17" spans="1:6" x14ac:dyDescent="0.2">
      <c r="A17" s="245" t="s">
        <v>296</v>
      </c>
      <c r="B17" s="246">
        <v>13365.702517027044</v>
      </c>
      <c r="C17" s="246">
        <v>5557.4149748755744</v>
      </c>
      <c r="D17" s="246">
        <v>2881.1293208541133</v>
      </c>
      <c r="E17" s="246">
        <v>11704.285397282179</v>
      </c>
      <c r="F17" s="198">
        <f t="shared" si="1"/>
        <v>33508.532210038917</v>
      </c>
    </row>
    <row r="18" spans="1:6" x14ac:dyDescent="0.2">
      <c r="A18" s="245" t="s">
        <v>297</v>
      </c>
      <c r="B18" s="246">
        <v>14475.47323926062</v>
      </c>
      <c r="C18" s="246">
        <v>6886.6457983141918</v>
      </c>
      <c r="D18" s="246">
        <v>3111.065786985374</v>
      </c>
      <c r="E18" s="246">
        <v>12285.201532999999</v>
      </c>
      <c r="F18" s="198">
        <f>SUM(B18:E18)</f>
        <v>36758.386357560186</v>
      </c>
    </row>
    <row r="19" spans="1:6" x14ac:dyDescent="0.2">
      <c r="A19" s="245" t="s">
        <v>298</v>
      </c>
      <c r="B19" s="246">
        <v>12966.086234000002</v>
      </c>
      <c r="C19" s="246">
        <v>5233.3896450000011</v>
      </c>
      <c r="D19" s="246">
        <v>3145.012549</v>
      </c>
      <c r="E19" s="246">
        <v>10944.489931000007</v>
      </c>
      <c r="F19" s="198">
        <f>SUM(B19:E19)</f>
        <v>32288.978359000012</v>
      </c>
    </row>
    <row r="20" spans="1:6" x14ac:dyDescent="0.2">
      <c r="A20" s="245" t="s">
        <v>329</v>
      </c>
      <c r="B20" s="246">
        <f>+'7.1'!B13+'7.1'!C13+'7.1'!D13</f>
        <v>12290.705320999999</v>
      </c>
      <c r="C20" s="246"/>
      <c r="D20" s="246"/>
      <c r="E20" s="246"/>
      <c r="F20" s="198"/>
    </row>
    <row r="21" spans="1:6" x14ac:dyDescent="0.2">
      <c r="A21" s="245" t="s">
        <v>299</v>
      </c>
      <c r="B21" s="198">
        <f>+B20-B19</f>
        <v>-675.38091300000269</v>
      </c>
      <c r="C21" s="198"/>
      <c r="D21" s="198"/>
      <c r="E21" s="198"/>
      <c r="F21" s="198"/>
    </row>
    <row r="22" spans="1:6" x14ac:dyDescent="0.2">
      <c r="A22" s="247" t="s">
        <v>299</v>
      </c>
      <c r="B22" s="203">
        <f>+(B20-B19)/B19</f>
        <v>-5.2088263243923336E-2</v>
      </c>
      <c r="C22" s="203"/>
      <c r="D22" s="203"/>
      <c r="E22" s="203"/>
      <c r="F22" s="203"/>
    </row>
    <row r="26" spans="1:6" x14ac:dyDescent="0.2">
      <c r="A26" s="245" t="s">
        <v>5</v>
      </c>
      <c r="B26" s="323" t="s">
        <v>42</v>
      </c>
      <c r="C26" s="323" t="s">
        <v>43</v>
      </c>
      <c r="D26" s="323" t="s">
        <v>44</v>
      </c>
      <c r="E26" s="323" t="s">
        <v>45</v>
      </c>
      <c r="F26" s="323" t="s">
        <v>7</v>
      </c>
    </row>
    <row r="27" spans="1:6" x14ac:dyDescent="0.2">
      <c r="A27" s="245" t="s">
        <v>295</v>
      </c>
      <c r="B27" s="246">
        <v>8000.2277954508227</v>
      </c>
      <c r="C27" s="246">
        <v>2947.9774611584162</v>
      </c>
      <c r="D27" s="246">
        <v>1375.0624167794851</v>
      </c>
      <c r="E27" s="246">
        <v>6345.6836996429729</v>
      </c>
      <c r="F27" s="198">
        <f t="shared" ref="F27:F28" si="2">SUM(B27:E27)</f>
        <v>18668.951373031698</v>
      </c>
    </row>
    <row r="28" spans="1:6" x14ac:dyDescent="0.2">
      <c r="A28" s="245" t="s">
        <v>296</v>
      </c>
      <c r="B28" s="246">
        <v>7761.4412209729589</v>
      </c>
      <c r="C28" s="246">
        <v>2666.4454051244275</v>
      </c>
      <c r="D28" s="246">
        <v>1502.5578261458868</v>
      </c>
      <c r="E28" s="246">
        <v>6727.5190452424795</v>
      </c>
      <c r="F28" s="198">
        <f t="shared" si="2"/>
        <v>18657.963497485754</v>
      </c>
    </row>
    <row r="29" spans="1:6" x14ac:dyDescent="0.2">
      <c r="A29" s="245" t="s">
        <v>297</v>
      </c>
      <c r="B29" s="246">
        <v>8891.9809219999988</v>
      </c>
      <c r="C29" s="246">
        <v>3340.5134649999991</v>
      </c>
      <c r="D29" s="246">
        <v>1333.2217679999999</v>
      </c>
      <c r="E29" s="246">
        <v>6446.5769939999973</v>
      </c>
      <c r="F29" s="198">
        <f>SUM(B29:E29)</f>
        <v>20012.293148999997</v>
      </c>
    </row>
    <row r="30" spans="1:6" x14ac:dyDescent="0.2">
      <c r="A30" s="245" t="s">
        <v>298</v>
      </c>
      <c r="B30" s="246">
        <v>7390.9582169999985</v>
      </c>
      <c r="C30" s="246">
        <v>2754.0628879999995</v>
      </c>
      <c r="D30" s="246">
        <v>1384.4316569999996</v>
      </c>
      <c r="E30" s="246">
        <v>5576.0934020000022</v>
      </c>
      <c r="F30" s="198">
        <f>SUM(B30:E30)</f>
        <v>17105.546163999999</v>
      </c>
    </row>
    <row r="31" spans="1:6" x14ac:dyDescent="0.2">
      <c r="A31" s="245" t="s">
        <v>329</v>
      </c>
      <c r="B31" s="246">
        <f>+'7.1'!B14+'7.1'!C14+'7.1'!D14</f>
        <v>6688.1833700000007</v>
      </c>
      <c r="C31" s="246"/>
      <c r="D31" s="246"/>
      <c r="E31" s="246"/>
      <c r="F31" s="198"/>
    </row>
    <row r="32" spans="1:6" x14ac:dyDescent="0.2">
      <c r="A32" s="245" t="s">
        <v>299</v>
      </c>
      <c r="B32" s="198">
        <f>+B31-B30</f>
        <v>-702.77484699999786</v>
      </c>
      <c r="C32" s="198"/>
      <c r="D32" s="198"/>
      <c r="E32" s="198"/>
      <c r="F32" s="198"/>
    </row>
    <row r="33" spans="1:6" x14ac:dyDescent="0.2">
      <c r="A33" s="247" t="s">
        <v>299</v>
      </c>
      <c r="B33" s="203">
        <f>+(B31-B30)/B30</f>
        <v>-9.5085755644449474E-2</v>
      </c>
      <c r="C33" s="203"/>
      <c r="D33" s="203"/>
      <c r="E33" s="203"/>
      <c r="F33" s="203"/>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48"/>
  <dimension ref="A1:I23"/>
  <sheetViews>
    <sheetView showGridLines="0" view="pageBreakPreview" zoomScaleNormal="70" zoomScaleSheetLayoutView="100" workbookViewId="0">
      <selection activeCell="B23" sqref="B23"/>
    </sheetView>
  </sheetViews>
  <sheetFormatPr defaultRowHeight="12.75" x14ac:dyDescent="0.2"/>
  <cols>
    <col min="1" max="1" width="31.28515625" customWidth="1"/>
    <col min="2" max="3" width="9.7109375" customWidth="1"/>
    <col min="4" max="4" width="10.5703125" customWidth="1"/>
    <col min="10" max="10" width="20.7109375" customWidth="1"/>
    <col min="11" max="11" width="15.28515625" customWidth="1"/>
  </cols>
  <sheetData>
    <row r="1" spans="1:9" ht="18" x14ac:dyDescent="0.25">
      <c r="A1" s="236" t="s">
        <v>301</v>
      </c>
      <c r="I1" s="241" t="str">
        <f>'3'!N1</f>
        <v>I. čtvrtletí 2023</v>
      </c>
    </row>
    <row r="2" spans="1:9" ht="6" customHeight="1" x14ac:dyDescent="0.2"/>
    <row r="3" spans="1:9" ht="36" x14ac:dyDescent="0.2">
      <c r="A3" s="167"/>
      <c r="B3" s="210" t="s">
        <v>322</v>
      </c>
      <c r="C3" s="210" t="s">
        <v>327</v>
      </c>
      <c r="D3" s="210" t="s">
        <v>328</v>
      </c>
      <c r="E3" s="210" t="s">
        <v>172</v>
      </c>
    </row>
    <row r="4" spans="1:9" x14ac:dyDescent="0.2">
      <c r="A4" s="169" t="s">
        <v>199</v>
      </c>
      <c r="B4" s="218">
        <f>SUM(B5:B20)</f>
        <v>29774.632776000006</v>
      </c>
      <c r="C4" s="218">
        <f>SUM(C5:C20)</f>
        <v>32017.428345</v>
      </c>
      <c r="D4" s="218">
        <f t="shared" ref="D4:D20" si="0">+B4-C4</f>
        <v>-2242.7955689999944</v>
      </c>
      <c r="E4" s="206">
        <f t="shared" ref="E4:E20" si="1">+B4/C4-1</f>
        <v>-7.0049210224913061E-2</v>
      </c>
    </row>
    <row r="5" spans="1:9" x14ac:dyDescent="0.2">
      <c r="A5" s="168" t="s">
        <v>40</v>
      </c>
      <c r="B5" s="219">
        <f>+'9'!L6</f>
        <v>4336.2897290000001</v>
      </c>
      <c r="C5" s="219">
        <v>4651.1052400000008</v>
      </c>
      <c r="D5" s="219">
        <f t="shared" si="0"/>
        <v>-314.8155110000007</v>
      </c>
      <c r="E5" s="249">
        <f t="shared" si="1"/>
        <v>-6.7686172373085385E-2</v>
      </c>
      <c r="I5" s="156"/>
    </row>
    <row r="6" spans="1:9" x14ac:dyDescent="0.2">
      <c r="A6" s="168" t="s">
        <v>39</v>
      </c>
      <c r="B6" s="219">
        <f>+'9'!L7</f>
        <v>595.49100400000009</v>
      </c>
      <c r="C6" s="219">
        <v>609.85921999999982</v>
      </c>
      <c r="D6" s="219">
        <f t="shared" si="0"/>
        <v>-14.368215999999734</v>
      </c>
      <c r="E6" s="249">
        <f t="shared" si="1"/>
        <v>-2.3559889772593268E-2</v>
      </c>
      <c r="I6" s="156"/>
    </row>
    <row r="7" spans="1:9" x14ac:dyDescent="0.2">
      <c r="A7" s="168" t="s">
        <v>38</v>
      </c>
      <c r="B7" s="219">
        <f>+'9'!L8</f>
        <v>3174.5821200000005</v>
      </c>
      <c r="C7" s="219">
        <v>3691.2847259999999</v>
      </c>
      <c r="D7" s="219">
        <f t="shared" si="0"/>
        <v>-516.70260599999938</v>
      </c>
      <c r="E7" s="249">
        <f t="shared" si="1"/>
        <v>-0.13997907079899408</v>
      </c>
      <c r="I7" s="156"/>
    </row>
    <row r="8" spans="1:9" x14ac:dyDescent="0.2">
      <c r="A8" s="168" t="s">
        <v>60</v>
      </c>
      <c r="B8" s="219">
        <f>+'9'!L9</f>
        <v>0</v>
      </c>
      <c r="C8" s="219">
        <v>0</v>
      </c>
      <c r="D8" s="219">
        <f t="shared" si="0"/>
        <v>0</v>
      </c>
      <c r="E8" s="249">
        <v>0</v>
      </c>
      <c r="I8" s="156"/>
    </row>
    <row r="9" spans="1:9" x14ac:dyDescent="0.2">
      <c r="A9" s="168" t="s">
        <v>61</v>
      </c>
      <c r="B9" s="219">
        <f>+'9'!L10</f>
        <v>0</v>
      </c>
      <c r="C9" s="219">
        <v>0</v>
      </c>
      <c r="D9" s="219">
        <f t="shared" si="0"/>
        <v>0</v>
      </c>
      <c r="E9" s="249">
        <v>0</v>
      </c>
      <c r="I9" s="156"/>
    </row>
    <row r="10" spans="1:9" x14ac:dyDescent="0.2">
      <c r="A10" s="168" t="s">
        <v>62</v>
      </c>
      <c r="B10" s="219">
        <f>+'9'!L11</f>
        <v>0</v>
      </c>
      <c r="C10" s="219">
        <v>0</v>
      </c>
      <c r="D10" s="219">
        <f t="shared" si="0"/>
        <v>0</v>
      </c>
      <c r="E10" s="249">
        <v>0</v>
      </c>
      <c r="I10" s="156"/>
    </row>
    <row r="11" spans="1:9" x14ac:dyDescent="0.2">
      <c r="A11" s="168" t="s">
        <v>37</v>
      </c>
      <c r="B11" s="219">
        <f>+'9'!L12</f>
        <v>16065.866864</v>
      </c>
      <c r="C11" s="219">
        <v>16370.537772999996</v>
      </c>
      <c r="D11" s="219">
        <f t="shared" si="0"/>
        <v>-304.67090899999675</v>
      </c>
      <c r="E11" s="249">
        <f t="shared" si="1"/>
        <v>-1.8610928561094142E-2</v>
      </c>
      <c r="I11" s="156"/>
    </row>
    <row r="12" spans="1:9" x14ac:dyDescent="0.2">
      <c r="A12" s="168" t="s">
        <v>72</v>
      </c>
      <c r="B12" s="219">
        <f>+'9'!L13</f>
        <v>0</v>
      </c>
      <c r="C12" s="219">
        <v>0</v>
      </c>
      <c r="D12" s="219">
        <f t="shared" si="0"/>
        <v>0</v>
      </c>
      <c r="E12" s="249">
        <v>0</v>
      </c>
      <c r="I12" s="156"/>
    </row>
    <row r="13" spans="1:9" x14ac:dyDescent="0.2">
      <c r="A13" s="168" t="s">
        <v>36</v>
      </c>
      <c r="B13" s="219">
        <f>+'9'!L14</f>
        <v>0</v>
      </c>
      <c r="C13" s="219">
        <v>0</v>
      </c>
      <c r="D13" s="219">
        <f t="shared" si="0"/>
        <v>0</v>
      </c>
      <c r="E13" s="249">
        <v>0</v>
      </c>
      <c r="I13" s="156"/>
    </row>
    <row r="14" spans="1:9" x14ac:dyDescent="0.2">
      <c r="A14" s="168" t="s">
        <v>35</v>
      </c>
      <c r="B14" s="219">
        <f>+'9'!L15</f>
        <v>187.3</v>
      </c>
      <c r="C14" s="219">
        <v>229.56481000000002</v>
      </c>
      <c r="D14" s="219">
        <f t="shared" si="0"/>
        <v>-42.264810000000011</v>
      </c>
      <c r="E14" s="249">
        <f t="shared" si="1"/>
        <v>-0.1841084005863094</v>
      </c>
      <c r="I14" s="156"/>
    </row>
    <row r="15" spans="1:9" x14ac:dyDescent="0.2">
      <c r="A15" s="168" t="s">
        <v>34</v>
      </c>
      <c r="B15" s="219">
        <f>+'9'!L16</f>
        <v>107.183233</v>
      </c>
      <c r="C15" s="219">
        <v>82.893886999999992</v>
      </c>
      <c r="D15" s="219">
        <f t="shared" si="0"/>
        <v>24.289346000000009</v>
      </c>
      <c r="E15" s="249">
        <f t="shared" si="1"/>
        <v>0.29301733673075336</v>
      </c>
      <c r="I15" s="156"/>
    </row>
    <row r="16" spans="1:9" x14ac:dyDescent="0.2">
      <c r="A16" s="168" t="s">
        <v>33</v>
      </c>
      <c r="B16" s="219">
        <f>+'9'!L17</f>
        <v>720.32899700000007</v>
      </c>
      <c r="C16" s="219">
        <v>557.25522599999999</v>
      </c>
      <c r="D16" s="219">
        <f t="shared" si="0"/>
        <v>163.07377100000008</v>
      </c>
      <c r="E16" s="249">
        <f t="shared" si="1"/>
        <v>0.292637490671106</v>
      </c>
    </row>
    <row r="17" spans="1:5" x14ac:dyDescent="0.2">
      <c r="A17" s="168" t="s">
        <v>32</v>
      </c>
      <c r="B17" s="219">
        <f>+'9'!L18</f>
        <v>1037.670631</v>
      </c>
      <c r="C17" s="219">
        <v>1578.5848230000001</v>
      </c>
      <c r="D17" s="219">
        <f t="shared" si="0"/>
        <v>-540.91419200000018</v>
      </c>
      <c r="E17" s="249">
        <f t="shared" si="1"/>
        <v>-0.34265766661307884</v>
      </c>
    </row>
    <row r="18" spans="1:5" x14ac:dyDescent="0.2">
      <c r="A18" s="168" t="s">
        <v>3</v>
      </c>
      <c r="B18" s="219">
        <f>+'9'!L19</f>
        <v>0</v>
      </c>
      <c r="C18" s="219">
        <v>0</v>
      </c>
      <c r="D18" s="219">
        <f t="shared" si="0"/>
        <v>0</v>
      </c>
      <c r="E18" s="249">
        <v>0</v>
      </c>
    </row>
    <row r="19" spans="1:5" x14ac:dyDescent="0.2">
      <c r="A19" s="168" t="s">
        <v>31</v>
      </c>
      <c r="B19" s="219">
        <f>+'9'!L20</f>
        <v>15.678000000000003</v>
      </c>
      <c r="C19" s="219">
        <v>9.040775</v>
      </c>
      <c r="D19" s="219">
        <f t="shared" si="0"/>
        <v>6.6372250000000026</v>
      </c>
      <c r="E19" s="249">
        <f t="shared" si="1"/>
        <v>0.73414336713390194</v>
      </c>
    </row>
    <row r="20" spans="1:5" x14ac:dyDescent="0.2">
      <c r="A20" s="168" t="s">
        <v>30</v>
      </c>
      <c r="B20" s="219">
        <f>+'9'!L21</f>
        <v>3534.2421980000017</v>
      </c>
      <c r="C20" s="219">
        <v>4237.3018649999995</v>
      </c>
      <c r="D20" s="219">
        <f t="shared" si="0"/>
        <v>-703.05966699999772</v>
      </c>
      <c r="E20" s="249">
        <f t="shared" si="1"/>
        <v>-0.16592154380296853</v>
      </c>
    </row>
    <row r="21" spans="1:5" s="165" customFormat="1" ht="11.25" x14ac:dyDescent="0.2">
      <c r="E21" s="164"/>
    </row>
    <row r="23" spans="1:5" x14ac:dyDescent="0.2">
      <c r="B23" s="155"/>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1856E-3896-43B4-932C-7BF58042E86D}">
  <sheetPr>
    <tabColor theme="3" tint="0.39997558519241921"/>
  </sheetPr>
  <dimension ref="A1:D49"/>
  <sheetViews>
    <sheetView view="pageBreakPreview" zoomScaleNormal="100" zoomScaleSheetLayoutView="100" workbookViewId="0">
      <selection activeCell="E36" sqref="E36"/>
    </sheetView>
  </sheetViews>
  <sheetFormatPr defaultColWidth="9.140625" defaultRowHeight="14.25" x14ac:dyDescent="0.2"/>
  <cols>
    <col min="1" max="1" width="56.42578125" style="300" customWidth="1"/>
    <col min="2" max="4" width="12.7109375" style="300" customWidth="1"/>
    <col min="5" max="16384" width="9.140625" style="300"/>
  </cols>
  <sheetData>
    <row r="1" spans="1:4" ht="20.25" x14ac:dyDescent="0.2">
      <c r="A1" s="299" t="s">
        <v>321</v>
      </c>
      <c r="D1" s="301"/>
    </row>
    <row r="2" spans="1:4" ht="15" x14ac:dyDescent="0.2">
      <c r="C2" s="364" t="s">
        <v>172</v>
      </c>
      <c r="D2" s="364"/>
    </row>
    <row r="3" spans="1:4" ht="15" x14ac:dyDescent="0.25">
      <c r="A3" s="302" t="s">
        <v>309</v>
      </c>
      <c r="B3" s="303">
        <f>+'10.1'!B11</f>
        <v>47683.212854209138</v>
      </c>
      <c r="C3" s="303">
        <f>+'10.1'!B12</f>
        <v>-3966.6670595641626</v>
      </c>
      <c r="D3" s="304">
        <f>+'10.1'!B13</f>
        <v>-7.6799153573760479E-2</v>
      </c>
    </row>
    <row r="4" spans="1:4" x14ac:dyDescent="0.2">
      <c r="A4" s="305" t="str">
        <f>+'5.4'!B4</f>
        <v>Leden</v>
      </c>
      <c r="B4" s="306">
        <f>INDEX('3'!$B$6:$M$6,,MATCH('2'!A4,'3'!$B$4:$M$4,0))</f>
        <v>17136.963942492996</v>
      </c>
      <c r="C4" s="306">
        <f>+'10.2'!B11</f>
        <v>-2306.9295305070045</v>
      </c>
      <c r="D4" s="307">
        <f>+'10.2'!B12</f>
        <v>-0.1186454520392447</v>
      </c>
    </row>
    <row r="5" spans="1:4" x14ac:dyDescent="0.2">
      <c r="A5" s="305" t="str">
        <f>+'5.4'!C4</f>
        <v>Únor</v>
      </c>
      <c r="B5" s="306">
        <f>INDEX('3'!$B$6:$M$6,,MATCH('2'!A5,'3'!$B$4:$M$4,0))</f>
        <v>15604.41231512989</v>
      </c>
      <c r="C5" s="306">
        <f>+'10.2'!C11</f>
        <v>-287.62207152171322</v>
      </c>
      <c r="D5" s="307">
        <f>+'10.2'!C12</f>
        <v>-1.809850548544617E-2</v>
      </c>
    </row>
    <row r="6" spans="1:4" x14ac:dyDescent="0.2">
      <c r="A6" s="305" t="str">
        <f>+'5.4'!D4</f>
        <v>Březen</v>
      </c>
      <c r="B6" s="306">
        <f>INDEX('3'!$B$6:$M$6,,MATCH('2'!A6,'3'!$B$4:$M$4,0))</f>
        <v>14941.836596586254</v>
      </c>
      <c r="C6" s="306">
        <f>+'10.2'!D11</f>
        <v>-1372.1154575354431</v>
      </c>
      <c r="D6" s="307">
        <f>+'10.2'!D12</f>
        <v>-8.4106870792769059E-2</v>
      </c>
    </row>
    <row r="7" spans="1:4" ht="7.5" customHeight="1" x14ac:dyDescent="0.2">
      <c r="B7" s="306"/>
    </row>
    <row r="8" spans="1:4" x14ac:dyDescent="0.2">
      <c r="A8" s="305" t="s">
        <v>303</v>
      </c>
      <c r="B8" s="306"/>
    </row>
    <row r="9" spans="1:4" x14ac:dyDescent="0.2">
      <c r="A9" s="305" t="s">
        <v>40</v>
      </c>
      <c r="B9" s="306">
        <f>+'4.1'!B8+'4.1'!C8+'4.1'!D8</f>
        <v>6355.930221999999</v>
      </c>
      <c r="C9" s="306">
        <f>+VLOOKUP(A9,'10.3'!$A$4:$E$20,4,FALSE)</f>
        <v>-458.74181300000055</v>
      </c>
      <c r="D9" s="307">
        <f>+VLOOKUP(A9,'10.3'!$A$4:$E$20,5,FALSE)</f>
        <v>-6.7316785113636146E-2</v>
      </c>
    </row>
    <row r="10" spans="1:4" x14ac:dyDescent="0.2">
      <c r="A10" s="305" t="s">
        <v>38</v>
      </c>
      <c r="B10" s="306">
        <f>+'4.1'!B10+'4.1'!C10+'4.1'!D10</f>
        <v>4190.7899200000002</v>
      </c>
      <c r="C10" s="306">
        <f>+VLOOKUP(A10,'10.3'!$A$4:$E$20,4,FALSE)</f>
        <v>-787.05790099999922</v>
      </c>
      <c r="D10" s="307">
        <f>+VLOOKUP(A10,'10.3'!$A$4:$E$20,5,FALSE)</f>
        <v>-0.15811208564465262</v>
      </c>
    </row>
    <row r="11" spans="1:4" x14ac:dyDescent="0.2">
      <c r="A11" s="305" t="s">
        <v>37</v>
      </c>
      <c r="B11" s="306">
        <f>+'4.1'!B14+'4.1'!C14+'4.1'!D14</f>
        <v>20073.556759000003</v>
      </c>
      <c r="C11" s="306">
        <f>+VLOOKUP(A11,'10.3'!$A$4:$E$20,4,FALSE)</f>
        <v>-1197.1740759999957</v>
      </c>
      <c r="D11" s="307">
        <f>+VLOOKUP(A11,'10.3'!$A$4:$E$20,5,FALSE)</f>
        <v>-5.6282695939628979E-2</v>
      </c>
    </row>
    <row r="12" spans="1:4" x14ac:dyDescent="0.2">
      <c r="A12" s="305" t="s">
        <v>30</v>
      </c>
      <c r="B12" s="306">
        <f>+'4.1'!B23+'4.1'!C23+'4.1'!D23</f>
        <v>10007.391887209138</v>
      </c>
      <c r="C12" s="306">
        <f>+VLOOKUP(A12,'10.3'!$A$4:$E$20,4,FALSE)</f>
        <v>-837.48097186993618</v>
      </c>
      <c r="D12" s="307">
        <f>+VLOOKUP(A12,'10.3'!$A$4:$E$20,5,FALSE)</f>
        <v>-7.7223678207422819E-2</v>
      </c>
    </row>
    <row r="13" spans="1:4" ht="7.5" customHeight="1" x14ac:dyDescent="0.2">
      <c r="A13" s="305"/>
      <c r="B13" s="306"/>
      <c r="C13" s="306"/>
      <c r="D13" s="308"/>
    </row>
    <row r="14" spans="1:4" x14ac:dyDescent="0.2">
      <c r="A14" s="305" t="s">
        <v>304</v>
      </c>
      <c r="B14" s="306"/>
      <c r="C14" s="306"/>
      <c r="D14" s="308"/>
    </row>
    <row r="15" spans="1:4" x14ac:dyDescent="0.2">
      <c r="A15" s="305" t="s">
        <v>104</v>
      </c>
      <c r="B15" s="306">
        <f>+'4.2'!B14+'4.2'!C14+'4.2'!D14</f>
        <v>8909.351781000003</v>
      </c>
      <c r="C15" s="306">
        <f>+VLOOKUP(A15,'10.3'!$A$24:$E$38,4,FALSE)</f>
        <v>-1034.5500019999981</v>
      </c>
      <c r="D15" s="307">
        <f>+VLOOKUP(A15,'10.3'!$A$24:$E$38,5,FALSE)</f>
        <v>-0.10403863841139849</v>
      </c>
    </row>
    <row r="16" spans="1:4" x14ac:dyDescent="0.2">
      <c r="A16" s="305" t="s">
        <v>108</v>
      </c>
      <c r="B16" s="306">
        <f>+'4.2'!B18+'4.2'!C18+'4.2'!D18</f>
        <v>8488.1933924902187</v>
      </c>
      <c r="C16" s="306">
        <f>+VLOOKUP(A16,'10.3'!$A$24:$E$38,4,FALSE)</f>
        <v>-331.1639022830841</v>
      </c>
      <c r="D16" s="307">
        <f>+VLOOKUP(A16,'10.3'!$A$24:$E$38,5,FALSE)</f>
        <v>-3.7549663905707131E-2</v>
      </c>
    </row>
    <row r="17" spans="1:4" x14ac:dyDescent="0.2">
      <c r="A17" s="305" t="s">
        <v>109</v>
      </c>
      <c r="B17" s="306">
        <f>+'4.2'!B19+'4.2'!C19+'4.2'!D19</f>
        <v>8854.3842420000001</v>
      </c>
      <c r="C17" s="306">
        <f>+VLOOKUP(A17,'10.3'!$A$24:$E$38,4,FALSE)</f>
        <v>-586.64708000000064</v>
      </c>
      <c r="D17" s="307">
        <f>+VLOOKUP(A17,'10.3'!$A$24:$E$38,5,FALSE)</f>
        <v>-6.2138029203754885E-2</v>
      </c>
    </row>
    <row r="18" spans="1:4" x14ac:dyDescent="0.2">
      <c r="A18" s="305"/>
      <c r="B18" s="306"/>
      <c r="C18" s="306"/>
      <c r="D18" s="308"/>
    </row>
    <row r="19" spans="1:4" ht="7.5" customHeight="1" x14ac:dyDescent="0.2">
      <c r="B19" s="306"/>
    </row>
    <row r="20" spans="1:4" ht="15" x14ac:dyDescent="0.25">
      <c r="A20" s="302" t="s">
        <v>310</v>
      </c>
      <c r="B20" s="309">
        <f>+'10.1'!B20</f>
        <v>29427.495424276287</v>
      </c>
      <c r="C20" s="309">
        <f>+'10.1'!B21</f>
        <v>-2454.4128187458773</v>
      </c>
      <c r="D20" s="310">
        <f>+'10.1'!B22</f>
        <v>-7.6984501681547329E-2</v>
      </c>
    </row>
    <row r="21" spans="1:4" x14ac:dyDescent="0.2">
      <c r="A21" s="305" t="str">
        <f>+'5.4'!B4</f>
        <v>Leden</v>
      </c>
      <c r="B21" s="306">
        <f>+'10.2'!B19</f>
        <v>10458.850578235477</v>
      </c>
      <c r="C21" s="306">
        <f>+'10.2'!B20</f>
        <v>-1649.7477104309128</v>
      </c>
      <c r="D21" s="307">
        <f>+'10.2'!B21</f>
        <v>-0.13624596927747379</v>
      </c>
    </row>
    <row r="22" spans="1:4" x14ac:dyDescent="0.2">
      <c r="A22" s="305" t="str">
        <f>+'5.4'!C4</f>
        <v>Únor</v>
      </c>
      <c r="B22" s="306">
        <f>+'10.2'!C19</f>
        <v>9970.0383604010458</v>
      </c>
      <c r="C22" s="306">
        <f>+'10.2'!C20</f>
        <v>140.50580953685312</v>
      </c>
      <c r="D22" s="307">
        <f>+'10.2'!C21</f>
        <v>1.4294251411223022E-2</v>
      </c>
    </row>
    <row r="23" spans="1:4" x14ac:dyDescent="0.2">
      <c r="A23" s="305" t="str">
        <f>+'5.4'!D4</f>
        <v>Březen</v>
      </c>
      <c r="B23" s="306">
        <f>+'10.2'!D19</f>
        <v>8998.6064856397643</v>
      </c>
      <c r="C23" s="306">
        <f>+'10.2'!D20</f>
        <v>-945.17091785181765</v>
      </c>
      <c r="D23" s="307">
        <f>+'10.2'!D21</f>
        <v>-9.5051495975758418E-2</v>
      </c>
    </row>
    <row r="24" spans="1:4" ht="7.5" customHeight="1" x14ac:dyDescent="0.2"/>
    <row r="25" spans="1:4" x14ac:dyDescent="0.2">
      <c r="A25" s="305" t="s">
        <v>305</v>
      </c>
    </row>
    <row r="26" spans="1:4" x14ac:dyDescent="0.2">
      <c r="A26" s="305" t="s">
        <v>40</v>
      </c>
      <c r="B26" s="306">
        <f>+'5.1'!B8+'5.1'!C8+'5.1'!D8</f>
        <v>2671.7299829999997</v>
      </c>
      <c r="C26" s="311">
        <f>+VLOOKUP(A26,'10.3'!$G$4:$K$20,4,FALSE)</f>
        <v>-76.312446000000364</v>
      </c>
      <c r="D26" s="307">
        <f>+VLOOKUP(A26,'10.3'!$G$4:$K$20,5,FALSE)</f>
        <v>-2.7769748092197455E-2</v>
      </c>
    </row>
    <row r="27" spans="1:4" x14ac:dyDescent="0.2">
      <c r="A27" s="305" t="s">
        <v>38</v>
      </c>
      <c r="B27" s="306">
        <f>+'5.1'!B10+'5.1'!C10+'5.1'!D10</f>
        <v>3055.1830570000002</v>
      </c>
      <c r="C27" s="311">
        <f>+VLOOKUP(A27,'10.3'!$G$4:$K$20,4,FALSE)</f>
        <v>-591.80065399999967</v>
      </c>
      <c r="D27" s="307">
        <f>+VLOOKUP(A27,'10.3'!$G$4:$K$20,5,FALSE)</f>
        <v>-0.16227126329492936</v>
      </c>
    </row>
    <row r="28" spans="1:4" x14ac:dyDescent="0.2">
      <c r="A28" s="305" t="s">
        <v>37</v>
      </c>
      <c r="B28" s="306">
        <f>+'5.1'!B14+'5.1'!C14+'5.1'!D14</f>
        <v>13436.964515999998</v>
      </c>
      <c r="C28" s="311">
        <f>+VLOOKUP(A28,'10.3'!$G$4:$K$20,4,FALSE)</f>
        <v>-1008.7114250000031</v>
      </c>
      <c r="D28" s="307">
        <f>+VLOOKUP(A28,'10.3'!$G$4:$K$20,5,FALSE)</f>
        <v>-6.9827914534415059E-2</v>
      </c>
    </row>
    <row r="29" spans="1:4" x14ac:dyDescent="0.2">
      <c r="A29" s="305" t="s">
        <v>30</v>
      </c>
      <c r="B29" s="306">
        <f>+'5.1'!B23+'5.1'!C23+'5.1'!D23</f>
        <v>7749.5455973370845</v>
      </c>
      <c r="C29" s="311">
        <f>+VLOOKUP(A29,'10.3'!$G$4:$K$20,4,FALSE)</f>
        <v>-620.19033869185841</v>
      </c>
      <c r="D29" s="307">
        <f>+VLOOKUP(A29,'10.3'!$G$4:$K$20,5,FALSE)</f>
        <v>-7.4099152402424595E-2</v>
      </c>
    </row>
    <row r="30" spans="1:4" ht="7.5" customHeight="1" x14ac:dyDescent="0.2"/>
    <row r="31" spans="1:4" x14ac:dyDescent="0.2">
      <c r="A31" s="305" t="s">
        <v>306</v>
      </c>
    </row>
    <row r="32" spans="1:4" x14ac:dyDescent="0.2">
      <c r="A32" s="305" t="s">
        <v>104</v>
      </c>
      <c r="B32" s="306">
        <f>+'5.2'!B14+'5.2'!C14+'5.2'!D14</f>
        <v>5084.7721490000022</v>
      </c>
      <c r="C32" s="311">
        <f>+VLOOKUP(A32,'10.3'!$G$24:$K$38,4,FALSE)</f>
        <v>-516.69611099999747</v>
      </c>
      <c r="D32" s="307">
        <f>+VLOOKUP(A32,'10.3'!$G$24:$K$38,5,FALSE)</f>
        <v>-9.2242977558172901E-2</v>
      </c>
    </row>
    <row r="33" spans="1:4" x14ac:dyDescent="0.2">
      <c r="A33" s="305" t="s">
        <v>108</v>
      </c>
      <c r="B33" s="306">
        <f>+'5.2'!B18+'5.2'!C18+'5.2'!D18</f>
        <v>6565.7253329999994</v>
      </c>
      <c r="C33" s="311">
        <f>+VLOOKUP(A33,'10.3'!$G$24:$K$38,4,FALSE)</f>
        <v>-539.06148100000337</v>
      </c>
      <c r="D33" s="307">
        <f>+VLOOKUP(A33,'10.3'!$G$24:$K$38,5,FALSE)</f>
        <v>-7.5872998741887798E-2</v>
      </c>
    </row>
    <row r="34" spans="1:4" x14ac:dyDescent="0.2">
      <c r="A34" s="305" t="s">
        <v>109</v>
      </c>
      <c r="B34" s="306">
        <f>+'5.2'!B19+'5.2'!C19+'5.2'!D19</f>
        <v>3963.815192</v>
      </c>
      <c r="C34" s="311">
        <f>+VLOOKUP(A34,'10.3'!$G$24:$K$38,4,FALSE)</f>
        <v>-180.46963400000004</v>
      </c>
      <c r="D34" s="307">
        <f>+VLOOKUP(A34,'10.3'!$G$24:$K$38,5,FALSE)</f>
        <v>-4.354662905111828E-2</v>
      </c>
    </row>
    <row r="35" spans="1:4" ht="7.5" customHeight="1" x14ac:dyDescent="0.2"/>
    <row r="36" spans="1:4" ht="16.5" x14ac:dyDescent="0.3">
      <c r="A36" s="312" t="s">
        <v>311</v>
      </c>
      <c r="B36" s="309">
        <f>+'6'!B5</f>
        <v>37685.049500000001</v>
      </c>
    </row>
    <row r="37" spans="1:4" ht="7.5" customHeight="1" x14ac:dyDescent="0.2"/>
    <row r="38" spans="1:4" ht="15" x14ac:dyDescent="0.25">
      <c r="A38" s="302" t="s">
        <v>312</v>
      </c>
    </row>
    <row r="39" spans="1:4" x14ac:dyDescent="0.2">
      <c r="A39" s="305" t="s">
        <v>26</v>
      </c>
      <c r="B39" s="306">
        <f>+'10.4'!B9</f>
        <v>6346.823316</v>
      </c>
      <c r="C39" s="306">
        <f>+'10.4'!B10</f>
        <v>-605.99891099999968</v>
      </c>
      <c r="D39" s="307">
        <f>+'10.4'!B11</f>
        <v>-8.7158694874538131E-2</v>
      </c>
    </row>
    <row r="40" spans="1:4" x14ac:dyDescent="0.2">
      <c r="A40" s="305" t="s">
        <v>25</v>
      </c>
      <c r="B40" s="306">
        <f>+'10.4'!B20</f>
        <v>12290.705320999999</v>
      </c>
      <c r="C40" s="306">
        <f>+'10.4'!B21</f>
        <v>-675.38091300000269</v>
      </c>
      <c r="D40" s="307">
        <f>+'10.4'!B22</f>
        <v>-5.2088263243923336E-2</v>
      </c>
    </row>
    <row r="41" spans="1:4" x14ac:dyDescent="0.2">
      <c r="A41" s="305" t="s">
        <v>5</v>
      </c>
      <c r="B41" s="306">
        <f>+'10.4'!B31</f>
        <v>6688.1833700000007</v>
      </c>
      <c r="C41" s="306">
        <f>+'10.4'!B32</f>
        <v>-702.77484699999786</v>
      </c>
      <c r="D41" s="307">
        <f>+'10.4'!B33</f>
        <v>-9.5085755644449474E-2</v>
      </c>
    </row>
    <row r="42" spans="1:4" ht="7.5" customHeight="1" x14ac:dyDescent="0.2"/>
    <row r="43" spans="1:4" ht="15" x14ac:dyDescent="0.25">
      <c r="A43" s="302" t="s">
        <v>313</v>
      </c>
      <c r="B43" s="309">
        <f>+'10.5'!B4</f>
        <v>29774.632776000006</v>
      </c>
      <c r="C43" s="309">
        <f>+'10.5'!D4</f>
        <v>-2242.7955689999944</v>
      </c>
      <c r="D43" s="310">
        <f>+'10.5'!E4</f>
        <v>-7.0049210224913061E-2</v>
      </c>
    </row>
    <row r="44" spans="1:4" ht="7.5" customHeight="1" x14ac:dyDescent="0.2"/>
    <row r="45" spans="1:4" x14ac:dyDescent="0.2">
      <c r="A45" s="305" t="s">
        <v>307</v>
      </c>
    </row>
    <row r="46" spans="1:4" x14ac:dyDescent="0.2">
      <c r="A46" s="305" t="s">
        <v>40</v>
      </c>
      <c r="B46" s="306">
        <f>+'9'!L6</f>
        <v>4336.2897290000001</v>
      </c>
      <c r="C46" s="306">
        <f>+VLOOKUP(A46,'10.5'!$A$4:$E$20,4,FALSE)</f>
        <v>-314.8155110000007</v>
      </c>
      <c r="D46" s="307">
        <f>+VLOOKUP(A46,'10.5'!$A$4:$E$20,5,FALSE)</f>
        <v>-6.7686172373085385E-2</v>
      </c>
    </row>
    <row r="47" spans="1:4" x14ac:dyDescent="0.2">
      <c r="A47" s="305" t="s">
        <v>38</v>
      </c>
      <c r="B47" s="306">
        <f>+'9'!L8</f>
        <v>3174.5821200000005</v>
      </c>
      <c r="C47" s="306">
        <f>+VLOOKUP(A47,'10.5'!$A$4:$E$20,4,FALSE)</f>
        <v>-516.70260599999938</v>
      </c>
      <c r="D47" s="307">
        <f>+VLOOKUP(A47,'10.5'!$A$4:$E$20,5,FALSE)</f>
        <v>-0.13997907079899408</v>
      </c>
    </row>
    <row r="48" spans="1:4" x14ac:dyDescent="0.2">
      <c r="A48" s="305" t="s">
        <v>37</v>
      </c>
      <c r="B48" s="306">
        <f>+'9'!L12</f>
        <v>16065.866864</v>
      </c>
      <c r="C48" s="306">
        <f>+VLOOKUP(A48,'10.5'!$A$4:$E$20,4,FALSE)</f>
        <v>-304.67090899999675</v>
      </c>
      <c r="D48" s="307">
        <f>+VLOOKUP(A48,'10.5'!$A$4:$E$20,5,FALSE)</f>
        <v>-1.8610928561094142E-2</v>
      </c>
    </row>
    <row r="49" spans="1:4" x14ac:dyDescent="0.2">
      <c r="A49" s="305" t="s">
        <v>30</v>
      </c>
      <c r="B49" s="306">
        <f>+'9'!L21</f>
        <v>3534.2421980000017</v>
      </c>
      <c r="C49" s="306">
        <f>+VLOOKUP(A49,'10.5'!$A$4:$E$20,4,FALSE)</f>
        <v>-703.05966699999772</v>
      </c>
      <c r="D49" s="307">
        <f>+VLOOKUP(A49,'10.5'!$A$4:$E$20,5,FALSE)</f>
        <v>-0.16592154380296853</v>
      </c>
    </row>
  </sheetData>
  <mergeCells count="1">
    <mergeCell ref="C2:D2"/>
  </mergeCells>
  <pageMargins left="0.31496062992125984" right="0.31496062992125984" top="0.35433070866141736" bottom="0.35433070866141736" header="0.31496062992125984" footer="0.31496062992125984"/>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EFE83-9C4F-4A86-A6EA-ECEE6AD6380B}">
  <dimension ref="A25:F58"/>
  <sheetViews>
    <sheetView zoomScale="70" zoomScaleNormal="70" workbookViewId="0">
      <selection activeCell="A50" sqref="A50"/>
    </sheetView>
  </sheetViews>
  <sheetFormatPr defaultRowHeight="12.75" x14ac:dyDescent="0.2"/>
  <sheetData>
    <row r="25" spans="6:6" x14ac:dyDescent="0.2">
      <c r="F25" s="212"/>
    </row>
    <row r="26" spans="6:6" x14ac:dyDescent="0.2">
      <c r="F26" s="212"/>
    </row>
    <row r="27" spans="6:6" x14ac:dyDescent="0.2">
      <c r="F27" s="212"/>
    </row>
    <row r="28" spans="6:6" x14ac:dyDescent="0.2">
      <c r="F28" s="212"/>
    </row>
    <row r="47" spans="1:6" ht="15" x14ac:dyDescent="0.25">
      <c r="A47" s="336" t="s">
        <v>251</v>
      </c>
      <c r="B47" s="337"/>
      <c r="C47" s="337"/>
      <c r="D47" s="337"/>
      <c r="E47" s="337"/>
      <c r="F47" s="337"/>
    </row>
    <row r="48" spans="1:6" ht="14.25" x14ac:dyDescent="0.2">
      <c r="A48" s="341" t="s">
        <v>252</v>
      </c>
      <c r="B48" s="338"/>
      <c r="C48" s="338"/>
      <c r="D48" s="337"/>
      <c r="E48" s="337"/>
      <c r="F48" s="337"/>
    </row>
    <row r="49" spans="1:6" x14ac:dyDescent="0.2">
      <c r="A49" s="337"/>
      <c r="B49" s="337"/>
      <c r="C49" s="337"/>
      <c r="D49" s="337"/>
      <c r="E49" s="337"/>
      <c r="F49" s="337"/>
    </row>
    <row r="50" spans="1:6" ht="14.25" x14ac:dyDescent="0.2">
      <c r="A50" s="339" t="s">
        <v>315</v>
      </c>
      <c r="B50" s="340">
        <f ca="1">TODAY()</f>
        <v>45387</v>
      </c>
      <c r="C50" s="337"/>
      <c r="D50" s="337"/>
      <c r="E50" s="337"/>
      <c r="F50" s="337"/>
    </row>
    <row r="51" spans="1:6" x14ac:dyDescent="0.2">
      <c r="A51" s="337"/>
      <c r="B51" s="337"/>
      <c r="C51" s="337"/>
      <c r="D51" s="337"/>
      <c r="E51" s="337"/>
      <c r="F51" s="337"/>
    </row>
    <row r="52" spans="1:6" x14ac:dyDescent="0.2">
      <c r="A52" s="337"/>
      <c r="B52" s="337"/>
      <c r="C52" s="337"/>
      <c r="D52" s="337"/>
      <c r="E52" s="337"/>
      <c r="F52" s="337"/>
    </row>
    <row r="53" spans="1:6" x14ac:dyDescent="0.2">
      <c r="A53" s="337"/>
      <c r="B53" s="337"/>
      <c r="C53" s="337"/>
      <c r="D53" s="337"/>
      <c r="E53" s="337"/>
      <c r="F53" s="337"/>
    </row>
    <row r="54" spans="1:6" x14ac:dyDescent="0.2">
      <c r="A54" s="337"/>
      <c r="B54" s="337"/>
      <c r="C54" s="337"/>
      <c r="D54" s="337"/>
      <c r="E54" s="337"/>
      <c r="F54" s="337"/>
    </row>
    <row r="55" spans="1:6" x14ac:dyDescent="0.2">
      <c r="A55" s="337"/>
      <c r="B55" s="337"/>
      <c r="C55" s="337"/>
      <c r="D55" s="337"/>
      <c r="E55" s="337"/>
      <c r="F55" s="337"/>
    </row>
    <row r="56" spans="1:6" x14ac:dyDescent="0.2">
      <c r="A56" s="337"/>
      <c r="B56" s="337"/>
      <c r="C56" s="337"/>
      <c r="D56" s="337"/>
      <c r="E56" s="337"/>
      <c r="F56" s="337"/>
    </row>
    <row r="57" spans="1:6" x14ac:dyDescent="0.2">
      <c r="A57" s="337"/>
      <c r="B57" s="337"/>
      <c r="C57" s="337"/>
      <c r="D57" s="337"/>
      <c r="E57" s="337"/>
      <c r="F57" s="337"/>
    </row>
    <row r="58" spans="1:6" x14ac:dyDescent="0.2">
      <c r="A58" s="337"/>
      <c r="B58" s="337"/>
      <c r="C58" s="337"/>
      <c r="D58" s="337"/>
      <c r="E58" s="337"/>
      <c r="F58" s="337"/>
    </row>
  </sheetData>
  <hyperlinks>
    <hyperlink ref="A48" r:id="rId1" xr:uid="{FE690EA6-EBE3-4DAD-9064-DA013DE09F7C}"/>
  </hyperlinks>
  <pageMargins left="0.7" right="0.7" top="0.78740157499999996" bottom="0.78740157499999996"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4"/>
  <dimension ref="A1:R44"/>
  <sheetViews>
    <sheetView showGridLines="0" view="pageBreakPreview" zoomScaleNormal="70" zoomScaleSheetLayoutView="100" workbookViewId="0">
      <selection activeCell="A5" sqref="A5:A6"/>
    </sheetView>
  </sheetViews>
  <sheetFormatPr defaultColWidth="9.140625" defaultRowHeight="12" x14ac:dyDescent="0.2"/>
  <cols>
    <col min="1" max="1" width="31.140625" style="66" customWidth="1"/>
    <col min="2" max="13" width="8.5703125" style="66" customWidth="1"/>
    <col min="14" max="14" width="10.140625" style="66" customWidth="1"/>
    <col min="15" max="15" width="8.42578125" style="66" customWidth="1"/>
    <col min="16" max="16" width="11.42578125" style="66" bestFit="1" customWidth="1"/>
    <col min="17" max="17" width="9.5703125" style="66" bestFit="1" customWidth="1"/>
    <col min="18" max="16384" width="9.140625" style="66"/>
  </cols>
  <sheetData>
    <row r="1" spans="1:18" s="76" customFormat="1" ht="20.25" x14ac:dyDescent="0.3">
      <c r="A1" s="176" t="s">
        <v>244</v>
      </c>
      <c r="B1" s="72"/>
      <c r="C1" s="72"/>
      <c r="D1" s="72"/>
      <c r="E1" s="72"/>
      <c r="F1" s="72"/>
      <c r="G1" s="72"/>
      <c r="H1" s="72"/>
      <c r="I1" s="72"/>
      <c r="J1" s="72"/>
      <c r="K1" s="72"/>
      <c r="L1" s="72"/>
      <c r="M1" s="72"/>
      <c r="N1" s="240" t="s">
        <v>322</v>
      </c>
    </row>
    <row r="2" spans="1:18" ht="6" customHeight="1" x14ac:dyDescent="0.2">
      <c r="A2" s="7"/>
      <c r="B2" s="7"/>
      <c r="C2" s="7"/>
      <c r="D2" s="7"/>
      <c r="E2" s="7"/>
      <c r="F2" s="7"/>
      <c r="G2" s="7"/>
      <c r="H2" s="7"/>
      <c r="I2" s="7"/>
      <c r="J2" s="7"/>
      <c r="K2" s="7"/>
      <c r="L2" s="7"/>
      <c r="M2" s="7"/>
      <c r="N2" s="7"/>
    </row>
    <row r="3" spans="1:18" x14ac:dyDescent="0.2">
      <c r="A3" s="373">
        <v>2023</v>
      </c>
      <c r="B3" s="374" t="s">
        <v>42</v>
      </c>
      <c r="C3" s="375"/>
      <c r="D3" s="376"/>
      <c r="E3" s="374" t="s">
        <v>43</v>
      </c>
      <c r="F3" s="375"/>
      <c r="G3" s="376"/>
      <c r="H3" s="375" t="s">
        <v>44</v>
      </c>
      <c r="I3" s="375"/>
      <c r="J3" s="375"/>
      <c r="K3" s="374" t="s">
        <v>45</v>
      </c>
      <c r="L3" s="375"/>
      <c r="M3" s="376"/>
      <c r="N3" s="377" t="s">
        <v>7</v>
      </c>
      <c r="Q3" s="125"/>
      <c r="R3" s="125"/>
    </row>
    <row r="4" spans="1:18" x14ac:dyDescent="0.2">
      <c r="A4" s="373"/>
      <c r="B4" s="278" t="s">
        <v>8</v>
      </c>
      <c r="C4" s="268" t="s">
        <v>9</v>
      </c>
      <c r="D4" s="279" t="s">
        <v>10</v>
      </c>
      <c r="E4" s="278" t="s">
        <v>11</v>
      </c>
      <c r="F4" s="268" t="s">
        <v>12</v>
      </c>
      <c r="G4" s="279" t="s">
        <v>13</v>
      </c>
      <c r="H4" s="195" t="s">
        <v>14</v>
      </c>
      <c r="I4" s="195" t="s">
        <v>15</v>
      </c>
      <c r="J4" s="195" t="s">
        <v>16</v>
      </c>
      <c r="K4" s="278" t="s">
        <v>17</v>
      </c>
      <c r="L4" s="268" t="s">
        <v>18</v>
      </c>
      <c r="M4" s="279" t="s">
        <v>19</v>
      </c>
      <c r="N4" s="377"/>
    </row>
    <row r="5" spans="1:18" s="79" customFormat="1" x14ac:dyDescent="0.2">
      <c r="A5" s="366" t="s">
        <v>59</v>
      </c>
      <c r="B5" s="367">
        <f>SUM(B6:D6)</f>
        <v>47683.212854209138</v>
      </c>
      <c r="C5" s="368"/>
      <c r="D5" s="369"/>
      <c r="E5" s="370">
        <f>SUM(E6:G6)</f>
        <v>0</v>
      </c>
      <c r="F5" s="371"/>
      <c r="G5" s="372"/>
      <c r="H5" s="371">
        <f>SUM(H6:J6)</f>
        <v>0</v>
      </c>
      <c r="I5" s="371"/>
      <c r="J5" s="371"/>
      <c r="K5" s="370">
        <f>SUM(K6:M6)</f>
        <v>0</v>
      </c>
      <c r="L5" s="371"/>
      <c r="M5" s="372"/>
      <c r="N5" s="365">
        <f>SUM(B6:M6)</f>
        <v>47683.212854209138</v>
      </c>
      <c r="Q5" s="123"/>
      <c r="R5" s="123"/>
    </row>
    <row r="6" spans="1:18" s="79" customFormat="1" x14ac:dyDescent="0.2">
      <c r="A6" s="366"/>
      <c r="B6" s="280">
        <v>17136.963942492996</v>
      </c>
      <c r="C6" s="267">
        <v>15604.41231512989</v>
      </c>
      <c r="D6" s="281">
        <v>14941.836596586254</v>
      </c>
      <c r="E6" s="343">
        <v>0</v>
      </c>
      <c r="F6" s="344">
        <v>0</v>
      </c>
      <c r="G6" s="345">
        <v>0</v>
      </c>
      <c r="H6" s="344">
        <v>0</v>
      </c>
      <c r="I6" s="344">
        <v>0</v>
      </c>
      <c r="J6" s="344">
        <v>0</v>
      </c>
      <c r="K6" s="343">
        <v>0</v>
      </c>
      <c r="L6" s="344">
        <v>0</v>
      </c>
      <c r="M6" s="345">
        <v>0</v>
      </c>
      <c r="N6" s="365"/>
    </row>
    <row r="7" spans="1:18" ht="12.75" customHeight="1" x14ac:dyDescent="0.2">
      <c r="A7" s="366" t="s">
        <v>71</v>
      </c>
      <c r="B7" s="367">
        <f>SUM(B8:D8)</f>
        <v>2351.3487960000007</v>
      </c>
      <c r="C7" s="368"/>
      <c r="D7" s="369"/>
      <c r="E7" s="370">
        <f>SUM(E8:G8)</f>
        <v>0</v>
      </c>
      <c r="F7" s="371"/>
      <c r="G7" s="372"/>
      <c r="H7" s="371">
        <f>SUM(H8:J8)</f>
        <v>0</v>
      </c>
      <c r="I7" s="371"/>
      <c r="J7" s="371"/>
      <c r="K7" s="370">
        <f>SUM(K8:M8)</f>
        <v>0</v>
      </c>
      <c r="L7" s="371"/>
      <c r="M7" s="372"/>
      <c r="N7" s="365">
        <f>SUM(B8:M8)</f>
        <v>2351.3487960000007</v>
      </c>
      <c r="P7" s="157"/>
    </row>
    <row r="8" spans="1:18" s="79" customFormat="1" ht="12.75" customHeight="1" x14ac:dyDescent="0.2">
      <c r="A8" s="366"/>
      <c r="B8" s="280">
        <v>833.89475000000016</v>
      </c>
      <c r="C8" s="267">
        <v>720.55907499999967</v>
      </c>
      <c r="D8" s="281">
        <v>796.89497100000074</v>
      </c>
      <c r="E8" s="343">
        <v>0</v>
      </c>
      <c r="F8" s="344">
        <v>0</v>
      </c>
      <c r="G8" s="345">
        <v>0</v>
      </c>
      <c r="H8" s="344">
        <v>0</v>
      </c>
      <c r="I8" s="344">
        <v>0</v>
      </c>
      <c r="J8" s="344">
        <v>0</v>
      </c>
      <c r="K8" s="343">
        <v>0</v>
      </c>
      <c r="L8" s="344">
        <v>0</v>
      </c>
      <c r="M8" s="345">
        <v>0</v>
      </c>
      <c r="N8" s="365"/>
      <c r="P8" s="158"/>
    </row>
    <row r="9" spans="1:18" s="110" customFormat="1" ht="12" customHeight="1" x14ac:dyDescent="0.2">
      <c r="A9" s="366" t="s">
        <v>91</v>
      </c>
      <c r="B9" s="367">
        <f>SUM(B10:D10)</f>
        <v>3638.202042964007</v>
      </c>
      <c r="C9" s="368"/>
      <c r="D9" s="369"/>
      <c r="E9" s="370">
        <f>SUM(E10:G10)</f>
        <v>0</v>
      </c>
      <c r="F9" s="371"/>
      <c r="G9" s="372"/>
      <c r="H9" s="371">
        <f>SUM(H10:J10)</f>
        <v>0</v>
      </c>
      <c r="I9" s="371"/>
      <c r="J9" s="371"/>
      <c r="K9" s="370">
        <f>SUM(K10:M10)</f>
        <v>0</v>
      </c>
      <c r="L9" s="371"/>
      <c r="M9" s="372"/>
      <c r="N9" s="365">
        <f>SUM(B10:M10)</f>
        <v>3638.202042964007</v>
      </c>
      <c r="P9" s="157"/>
    </row>
    <row r="10" spans="1:18" s="110" customFormat="1" ht="12" customHeight="1" x14ac:dyDescent="0.2">
      <c r="A10" s="366"/>
      <c r="B10" s="280">
        <v>1297.3521756115099</v>
      </c>
      <c r="C10" s="267">
        <v>1171.5366145900389</v>
      </c>
      <c r="D10" s="281">
        <v>1169.3132527624584</v>
      </c>
      <c r="E10" s="343">
        <v>0</v>
      </c>
      <c r="F10" s="344">
        <v>0</v>
      </c>
      <c r="G10" s="345">
        <v>0</v>
      </c>
      <c r="H10" s="344">
        <v>0</v>
      </c>
      <c r="I10" s="344">
        <v>0</v>
      </c>
      <c r="J10" s="344">
        <v>0</v>
      </c>
      <c r="K10" s="343">
        <v>0</v>
      </c>
      <c r="L10" s="344">
        <v>0</v>
      </c>
      <c r="M10" s="345">
        <v>0</v>
      </c>
      <c r="N10" s="365"/>
      <c r="P10" s="158"/>
    </row>
    <row r="11" spans="1:18" s="7" customFormat="1" ht="12" customHeight="1" x14ac:dyDescent="0.2">
      <c r="A11" s="366" t="s">
        <v>183</v>
      </c>
      <c r="B11" s="367">
        <f>SUM(B12:D12)</f>
        <v>12203.737612968845</v>
      </c>
      <c r="C11" s="368"/>
      <c r="D11" s="369"/>
      <c r="E11" s="370">
        <f>SUM(E12:G12)</f>
        <v>0</v>
      </c>
      <c r="F11" s="371"/>
      <c r="G11" s="372"/>
      <c r="H11" s="371">
        <f>SUM(H12:J12)</f>
        <v>0</v>
      </c>
      <c r="I11" s="371"/>
      <c r="J11" s="371"/>
      <c r="K11" s="370">
        <f>SUM(K12:M12)</f>
        <v>0</v>
      </c>
      <c r="L11" s="371"/>
      <c r="M11" s="372"/>
      <c r="N11" s="365">
        <f>SUM(B12:M12)</f>
        <v>12203.737612968845</v>
      </c>
      <c r="P11" s="157"/>
      <c r="Q11" s="124"/>
      <c r="R11" s="124"/>
    </row>
    <row r="12" spans="1:18" s="110" customFormat="1" ht="12" customHeight="1" x14ac:dyDescent="0.2">
      <c r="A12" s="366"/>
      <c r="B12" s="280">
        <v>4523.2605056460088</v>
      </c>
      <c r="C12" s="267">
        <v>3720.2728821388059</v>
      </c>
      <c r="D12" s="281">
        <v>3960.2042251840303</v>
      </c>
      <c r="E12" s="343">
        <v>0</v>
      </c>
      <c r="F12" s="344">
        <v>0</v>
      </c>
      <c r="G12" s="345">
        <v>0</v>
      </c>
      <c r="H12" s="344">
        <v>0</v>
      </c>
      <c r="I12" s="344">
        <v>0</v>
      </c>
      <c r="J12" s="344">
        <v>0</v>
      </c>
      <c r="K12" s="343">
        <v>0</v>
      </c>
      <c r="L12" s="344">
        <v>0</v>
      </c>
      <c r="M12" s="345">
        <v>0</v>
      </c>
      <c r="N12" s="365"/>
      <c r="P12" s="158"/>
    </row>
    <row r="13" spans="1:18" s="7" customFormat="1" ht="12" customHeight="1" x14ac:dyDescent="0.2">
      <c r="A13" s="366" t="s">
        <v>116</v>
      </c>
      <c r="B13" s="367">
        <f>SUM(B14:D14)</f>
        <v>29427.495424276287</v>
      </c>
      <c r="C13" s="368"/>
      <c r="D13" s="369"/>
      <c r="E13" s="370">
        <f>SUM(E14:G14)</f>
        <v>0</v>
      </c>
      <c r="F13" s="371"/>
      <c r="G13" s="372"/>
      <c r="H13" s="371">
        <f>SUM(H14:J14)</f>
        <v>0</v>
      </c>
      <c r="I13" s="371"/>
      <c r="J13" s="371"/>
      <c r="K13" s="370">
        <f>SUM(K14:M14)</f>
        <v>0</v>
      </c>
      <c r="L13" s="371"/>
      <c r="M13" s="372"/>
      <c r="N13" s="365">
        <f>SUM(B14:M14)</f>
        <v>29427.495424276287</v>
      </c>
      <c r="P13" s="157"/>
      <c r="Q13" s="124"/>
      <c r="R13" s="124"/>
    </row>
    <row r="14" spans="1:18" s="110" customFormat="1" ht="12" customHeight="1" x14ac:dyDescent="0.2">
      <c r="A14" s="366"/>
      <c r="B14" s="280">
        <v>10458.850578235477</v>
      </c>
      <c r="C14" s="267">
        <v>9970.0383604010458</v>
      </c>
      <c r="D14" s="281">
        <v>8998.6064856397643</v>
      </c>
      <c r="E14" s="343">
        <v>0</v>
      </c>
      <c r="F14" s="344">
        <v>0</v>
      </c>
      <c r="G14" s="345">
        <v>0</v>
      </c>
      <c r="H14" s="344">
        <v>0</v>
      </c>
      <c r="I14" s="344">
        <v>0</v>
      </c>
      <c r="J14" s="344">
        <v>0</v>
      </c>
      <c r="K14" s="343">
        <v>0</v>
      </c>
      <c r="L14" s="344">
        <v>0</v>
      </c>
      <c r="M14" s="345">
        <v>0</v>
      </c>
      <c r="N14" s="365"/>
      <c r="P14" s="129"/>
    </row>
    <row r="15" spans="1:18" s="110" customFormat="1" ht="12" customHeight="1" x14ac:dyDescent="0.2">
      <c r="A15" s="366" t="s">
        <v>90</v>
      </c>
      <c r="B15" s="367">
        <f>SUM(B16:D16)</f>
        <v>62.428977999999915</v>
      </c>
      <c r="C15" s="368"/>
      <c r="D15" s="369"/>
      <c r="E15" s="370">
        <f>SUM(E16:G16)</f>
        <v>0</v>
      </c>
      <c r="F15" s="371"/>
      <c r="G15" s="372"/>
      <c r="H15" s="371">
        <f>SUM(H16:J16)</f>
        <v>0</v>
      </c>
      <c r="I15" s="371"/>
      <c r="J15" s="371"/>
      <c r="K15" s="370">
        <f>SUM(K16:M16)</f>
        <v>0</v>
      </c>
      <c r="L15" s="371"/>
      <c r="M15" s="372"/>
      <c r="N15" s="365">
        <f>SUM(B16:M16)</f>
        <v>62.428977999999915</v>
      </c>
      <c r="P15" s="121"/>
    </row>
    <row r="16" spans="1:18" s="110" customFormat="1" ht="12" customHeight="1" x14ac:dyDescent="0.2">
      <c r="A16" s="366"/>
      <c r="B16" s="280">
        <v>23.605933000000732</v>
      </c>
      <c r="C16" s="267">
        <v>22.005382999999711</v>
      </c>
      <c r="D16" s="281">
        <v>16.817661999999473</v>
      </c>
      <c r="E16" s="343">
        <v>0</v>
      </c>
      <c r="F16" s="344">
        <v>0</v>
      </c>
      <c r="G16" s="345">
        <v>0</v>
      </c>
      <c r="H16" s="344">
        <v>0</v>
      </c>
      <c r="I16" s="344">
        <v>0</v>
      </c>
      <c r="J16" s="344">
        <v>0</v>
      </c>
      <c r="K16" s="343">
        <v>0</v>
      </c>
      <c r="L16" s="344">
        <v>0</v>
      </c>
      <c r="M16" s="345">
        <v>0</v>
      </c>
      <c r="N16" s="365"/>
      <c r="P16" s="129"/>
    </row>
    <row r="17" spans="1:14" s="77" customFormat="1" ht="11.25" x14ac:dyDescent="0.2">
      <c r="A17" s="192"/>
      <c r="B17" s="4"/>
      <c r="C17" s="4"/>
      <c r="D17" s="4"/>
      <c r="E17" s="4"/>
      <c r="F17" s="4"/>
      <c r="G17" s="4"/>
      <c r="H17" s="4"/>
      <c r="I17" s="4"/>
      <c r="J17" s="4"/>
      <c r="K17" s="4"/>
      <c r="L17" s="4"/>
      <c r="M17" s="4"/>
      <c r="N17" s="3"/>
    </row>
    <row r="18" spans="1:14" x14ac:dyDescent="0.2">
      <c r="A18" s="112" t="str">
        <f>A5</f>
        <v>Výroba tepla brutto</v>
      </c>
      <c r="B18" s="113">
        <f t="shared" ref="B18:M18" si="0">B6</f>
        <v>17136.963942492996</v>
      </c>
      <c r="C18" s="113">
        <f t="shared" si="0"/>
        <v>15604.41231512989</v>
      </c>
      <c r="D18" s="113">
        <f t="shared" si="0"/>
        <v>14941.836596586254</v>
      </c>
      <c r="E18" s="113">
        <f t="shared" si="0"/>
        <v>0</v>
      </c>
      <c r="F18" s="113">
        <f t="shared" si="0"/>
        <v>0</v>
      </c>
      <c r="G18" s="113">
        <f t="shared" si="0"/>
        <v>0</v>
      </c>
      <c r="H18" s="113">
        <f t="shared" si="0"/>
        <v>0</v>
      </c>
      <c r="I18" s="113">
        <f t="shared" si="0"/>
        <v>0</v>
      </c>
      <c r="J18" s="113">
        <f t="shared" si="0"/>
        <v>0</v>
      </c>
      <c r="K18" s="113">
        <f t="shared" si="0"/>
        <v>0</v>
      </c>
      <c r="L18" s="113">
        <f t="shared" si="0"/>
        <v>0</v>
      </c>
      <c r="M18" s="113">
        <f t="shared" si="0"/>
        <v>0</v>
      </c>
    </row>
    <row r="19" spans="1:14" x14ac:dyDescent="0.2">
      <c r="A19" s="10" t="str">
        <f>A7</f>
        <v xml:space="preserve">Technologická vlastní spotřeba tepla </v>
      </c>
      <c r="B19" s="25">
        <f t="shared" ref="B19:M19" si="1">-B8</f>
        <v>-833.89475000000016</v>
      </c>
      <c r="C19" s="25">
        <f t="shared" si="1"/>
        <v>-720.55907499999967</v>
      </c>
      <c r="D19" s="25">
        <f t="shared" si="1"/>
        <v>-796.89497100000074</v>
      </c>
      <c r="E19" s="25">
        <f t="shared" si="1"/>
        <v>0</v>
      </c>
      <c r="F19" s="25">
        <f t="shared" si="1"/>
        <v>0</v>
      </c>
      <c r="G19" s="25">
        <f t="shared" si="1"/>
        <v>0</v>
      </c>
      <c r="H19" s="25">
        <f t="shared" si="1"/>
        <v>0</v>
      </c>
      <c r="I19" s="25">
        <f t="shared" si="1"/>
        <v>0</v>
      </c>
      <c r="J19" s="25">
        <f t="shared" si="1"/>
        <v>0</v>
      </c>
      <c r="K19" s="25">
        <f t="shared" si="1"/>
        <v>0</v>
      </c>
      <c r="L19" s="25">
        <f t="shared" si="1"/>
        <v>0</v>
      </c>
      <c r="M19" s="25">
        <f t="shared" si="1"/>
        <v>0</v>
      </c>
    </row>
    <row r="20" spans="1:14" x14ac:dyDescent="0.2">
      <c r="A20" s="10" t="str">
        <f>A9</f>
        <v>Ztráty</v>
      </c>
      <c r="B20" s="113">
        <f t="shared" ref="B20:M20" si="2">-B10</f>
        <v>-1297.3521756115099</v>
      </c>
      <c r="C20" s="113">
        <f t="shared" si="2"/>
        <v>-1171.5366145900389</v>
      </c>
      <c r="D20" s="113">
        <f t="shared" si="2"/>
        <v>-1169.3132527624584</v>
      </c>
      <c r="E20" s="113">
        <f t="shared" si="2"/>
        <v>0</v>
      </c>
      <c r="F20" s="113">
        <f t="shared" si="2"/>
        <v>0</v>
      </c>
      <c r="G20" s="113">
        <f t="shared" si="2"/>
        <v>0</v>
      </c>
      <c r="H20" s="113">
        <f t="shared" si="2"/>
        <v>0</v>
      </c>
      <c r="I20" s="113">
        <f t="shared" si="2"/>
        <v>0</v>
      </c>
      <c r="J20" s="113">
        <f t="shared" si="2"/>
        <v>0</v>
      </c>
      <c r="K20" s="113">
        <f t="shared" si="2"/>
        <v>0</v>
      </c>
      <c r="L20" s="113">
        <f t="shared" si="2"/>
        <v>0</v>
      </c>
      <c r="M20" s="113">
        <f t="shared" si="2"/>
        <v>0</v>
      </c>
      <c r="N20" s="78"/>
    </row>
    <row r="21" spans="1:14" x14ac:dyDescent="0.2">
      <c r="A21" s="103" t="str">
        <f>A11</f>
        <v>Vlastní spotřeba tepla</v>
      </c>
      <c r="B21" s="93">
        <f>-B12</f>
        <v>-4523.2605056460088</v>
      </c>
      <c r="C21" s="93">
        <f t="shared" ref="C21:M21" si="3">-C12</f>
        <v>-3720.2728821388059</v>
      </c>
      <c r="D21" s="93">
        <f t="shared" si="3"/>
        <v>-3960.2042251840303</v>
      </c>
      <c r="E21" s="93">
        <f t="shared" si="3"/>
        <v>0</v>
      </c>
      <c r="F21" s="93">
        <f t="shared" si="3"/>
        <v>0</v>
      </c>
      <c r="G21" s="93">
        <f t="shared" si="3"/>
        <v>0</v>
      </c>
      <c r="H21" s="93">
        <f t="shared" si="3"/>
        <v>0</v>
      </c>
      <c r="I21" s="93">
        <f t="shared" si="3"/>
        <v>0</v>
      </c>
      <c r="J21" s="93">
        <f t="shared" si="3"/>
        <v>0</v>
      </c>
      <c r="K21" s="93">
        <f t="shared" si="3"/>
        <v>0</v>
      </c>
      <c r="L21" s="93">
        <f t="shared" si="3"/>
        <v>0</v>
      </c>
      <c r="M21" s="93">
        <f t="shared" si="3"/>
        <v>0</v>
      </c>
      <c r="N21" s="78"/>
    </row>
    <row r="22" spans="1:14" x14ac:dyDescent="0.2">
      <c r="A22" s="103" t="str">
        <f>A13</f>
        <v>Dodávky tepla</v>
      </c>
      <c r="B22" s="93">
        <f t="shared" ref="B22:M22" si="4">-B14</f>
        <v>-10458.850578235477</v>
      </c>
      <c r="C22" s="93">
        <f t="shared" si="4"/>
        <v>-9970.0383604010458</v>
      </c>
      <c r="D22" s="93">
        <f t="shared" si="4"/>
        <v>-8998.6064856397643</v>
      </c>
      <c r="E22" s="93">
        <f t="shared" si="4"/>
        <v>0</v>
      </c>
      <c r="F22" s="93">
        <f t="shared" si="4"/>
        <v>0</v>
      </c>
      <c r="G22" s="93">
        <f t="shared" si="4"/>
        <v>0</v>
      </c>
      <c r="H22" s="93">
        <f t="shared" si="4"/>
        <v>0</v>
      </c>
      <c r="I22" s="93">
        <f t="shared" si="4"/>
        <v>0</v>
      </c>
      <c r="J22" s="93">
        <f t="shared" si="4"/>
        <v>0</v>
      </c>
      <c r="K22" s="93">
        <f t="shared" si="4"/>
        <v>0</v>
      </c>
      <c r="L22" s="93">
        <f t="shared" si="4"/>
        <v>0</v>
      </c>
      <c r="M22" s="93">
        <f t="shared" si="4"/>
        <v>0</v>
      </c>
    </row>
    <row r="23" spans="1:14" x14ac:dyDescent="0.2">
      <c r="A23" s="103" t="str">
        <f>A15</f>
        <v>Bilanční rozdíl</v>
      </c>
      <c r="B23" s="93">
        <f t="shared" ref="B23:M23" si="5">-B16</f>
        <v>-23.605933000000732</v>
      </c>
      <c r="C23" s="93">
        <f t="shared" si="5"/>
        <v>-22.005382999999711</v>
      </c>
      <c r="D23" s="93">
        <f t="shared" si="5"/>
        <v>-16.817661999999473</v>
      </c>
      <c r="E23" s="93">
        <f t="shared" si="5"/>
        <v>0</v>
      </c>
      <c r="F23" s="93">
        <f t="shared" si="5"/>
        <v>0</v>
      </c>
      <c r="G23" s="93">
        <f t="shared" si="5"/>
        <v>0</v>
      </c>
      <c r="H23" s="93">
        <f t="shared" si="5"/>
        <v>0</v>
      </c>
      <c r="I23" s="93">
        <f t="shared" si="5"/>
        <v>0</v>
      </c>
      <c r="J23" s="93">
        <f t="shared" si="5"/>
        <v>0</v>
      </c>
      <c r="K23" s="93">
        <f t="shared" si="5"/>
        <v>0</v>
      </c>
      <c r="L23" s="93">
        <f t="shared" si="5"/>
        <v>0</v>
      </c>
      <c r="M23" s="93">
        <f t="shared" si="5"/>
        <v>0</v>
      </c>
    </row>
    <row r="42" spans="1:4" x14ac:dyDescent="0.2">
      <c r="A42" s="117"/>
      <c r="B42" s="121"/>
      <c r="C42" s="118"/>
      <c r="D42" s="118"/>
    </row>
    <row r="43" spans="1:4" x14ac:dyDescent="0.2">
      <c r="B43" s="118"/>
      <c r="C43" s="118"/>
      <c r="D43" s="118"/>
    </row>
    <row r="44" spans="1:4" x14ac:dyDescent="0.2">
      <c r="B44" s="118"/>
      <c r="C44" s="118"/>
      <c r="D44" s="118"/>
    </row>
  </sheetData>
  <mergeCells count="42">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 ref="H7:J7"/>
    <mergeCell ref="K7:M7"/>
    <mergeCell ref="A13:A14"/>
    <mergeCell ref="B13:D13"/>
    <mergeCell ref="E13:G13"/>
    <mergeCell ref="E9:G9"/>
    <mergeCell ref="H9:J9"/>
    <mergeCell ref="K9:M9"/>
    <mergeCell ref="A9:A10"/>
    <mergeCell ref="B9:D9"/>
    <mergeCell ref="N9:N10"/>
    <mergeCell ref="N13:N14"/>
    <mergeCell ref="A11:A12"/>
    <mergeCell ref="B11:D11"/>
    <mergeCell ref="E11:G11"/>
    <mergeCell ref="H11:J11"/>
    <mergeCell ref="K11:M11"/>
    <mergeCell ref="H13:J13"/>
    <mergeCell ref="K13:M13"/>
    <mergeCell ref="N11:N12"/>
    <mergeCell ref="N15:N16"/>
    <mergeCell ref="A15:A16"/>
    <mergeCell ref="B15:D15"/>
    <mergeCell ref="E15:G15"/>
    <mergeCell ref="H15:J15"/>
    <mergeCell ref="K15:M15"/>
  </mergeCells>
  <phoneticPr fontId="9" type="noConversion"/>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4"/>
  <dimension ref="A1:U40"/>
  <sheetViews>
    <sheetView showGridLines="0" view="pageBreakPreview" zoomScaleNormal="70" zoomScaleSheetLayoutView="100" workbookViewId="0">
      <selection activeCell="T23" sqref="T23"/>
    </sheetView>
  </sheetViews>
  <sheetFormatPr defaultColWidth="9.140625" defaultRowHeight="12" x14ac:dyDescent="0.2"/>
  <cols>
    <col min="1" max="1" width="30.85546875" style="66" customWidth="1"/>
    <col min="2" max="13" width="8.5703125" style="66" customWidth="1"/>
    <col min="14" max="14" width="10.42578125" style="66" customWidth="1"/>
    <col min="15" max="15" width="8.42578125" style="66" customWidth="1"/>
    <col min="16" max="16" width="11.42578125" style="66" bestFit="1" customWidth="1"/>
    <col min="17" max="16384" width="9.140625" style="66"/>
  </cols>
  <sheetData>
    <row r="1" spans="1:21" s="131" customFormat="1" ht="20.25" x14ac:dyDescent="0.3">
      <c r="A1" s="177" t="s">
        <v>245</v>
      </c>
      <c r="N1" s="240" t="str">
        <f>'3'!N1</f>
        <v>I. čtvrtletí 2023</v>
      </c>
    </row>
    <row r="2" spans="1:21" s="76" customFormat="1" ht="18" x14ac:dyDescent="0.25">
      <c r="A2" s="236" t="s">
        <v>246</v>
      </c>
      <c r="B2" s="72"/>
      <c r="C2" s="72"/>
      <c r="D2" s="72"/>
      <c r="E2" s="72"/>
      <c r="F2" s="72"/>
      <c r="G2" s="72"/>
      <c r="H2" s="72"/>
      <c r="I2" s="72"/>
      <c r="J2" s="72"/>
      <c r="K2" s="72"/>
      <c r="L2" s="72"/>
      <c r="M2" s="72"/>
    </row>
    <row r="3" spans="1:21" ht="6" customHeight="1" x14ac:dyDescent="0.2">
      <c r="A3" s="7"/>
      <c r="B3" s="193"/>
      <c r="C3" s="193"/>
      <c r="D3" s="193"/>
      <c r="E3" s="193"/>
      <c r="F3" s="193"/>
      <c r="G3" s="193"/>
      <c r="H3" s="193"/>
      <c r="I3" s="193"/>
      <c r="J3" s="193"/>
      <c r="K3" s="193"/>
      <c r="L3" s="193"/>
      <c r="M3" s="193"/>
      <c r="N3" s="193"/>
    </row>
    <row r="4" spans="1:21" x14ac:dyDescent="0.2">
      <c r="A4" s="373">
        <v>2023</v>
      </c>
      <c r="B4" s="374" t="s">
        <v>42</v>
      </c>
      <c r="C4" s="375"/>
      <c r="D4" s="376"/>
      <c r="E4" s="375" t="s">
        <v>43</v>
      </c>
      <c r="F4" s="375"/>
      <c r="G4" s="375"/>
      <c r="H4" s="374" t="s">
        <v>44</v>
      </c>
      <c r="I4" s="375"/>
      <c r="J4" s="376"/>
      <c r="K4" s="374" t="s">
        <v>45</v>
      </c>
      <c r="L4" s="375"/>
      <c r="M4" s="376"/>
      <c r="N4" s="211" t="s">
        <v>7</v>
      </c>
    </row>
    <row r="5" spans="1:21" x14ac:dyDescent="0.2">
      <c r="A5" s="373"/>
      <c r="B5" s="278" t="s">
        <v>8</v>
      </c>
      <c r="C5" s="268" t="s">
        <v>9</v>
      </c>
      <c r="D5" s="279" t="s">
        <v>10</v>
      </c>
      <c r="E5" s="195" t="s">
        <v>11</v>
      </c>
      <c r="F5" s="195" t="s">
        <v>12</v>
      </c>
      <c r="G5" s="195" t="s">
        <v>13</v>
      </c>
      <c r="H5" s="278" t="s">
        <v>14</v>
      </c>
      <c r="I5" s="268" t="s">
        <v>15</v>
      </c>
      <c r="J5" s="279" t="s">
        <v>16</v>
      </c>
      <c r="K5" s="278" t="s">
        <v>17</v>
      </c>
      <c r="L5" s="268" t="s">
        <v>18</v>
      </c>
      <c r="M5" s="279" t="s">
        <v>19</v>
      </c>
      <c r="N5" s="196"/>
    </row>
    <row r="6" spans="1:21" s="79" customFormat="1" x14ac:dyDescent="0.2">
      <c r="A6" s="378" t="s">
        <v>59</v>
      </c>
      <c r="B6" s="379">
        <f>SUM(B7:D7)</f>
        <v>47683.212854209138</v>
      </c>
      <c r="C6" s="380"/>
      <c r="D6" s="381"/>
      <c r="E6" s="382">
        <f>SUM(E7:G7)</f>
        <v>0</v>
      </c>
      <c r="F6" s="382"/>
      <c r="G6" s="382"/>
      <c r="H6" s="383">
        <f>SUM(H7:J7)</f>
        <v>0</v>
      </c>
      <c r="I6" s="382"/>
      <c r="J6" s="384"/>
      <c r="K6" s="383">
        <f>SUM(K7:M7)</f>
        <v>0</v>
      </c>
      <c r="L6" s="382"/>
      <c r="M6" s="384"/>
      <c r="N6" s="365">
        <f>SUM(N8:N23)</f>
        <v>47683.212854209145</v>
      </c>
    </row>
    <row r="7" spans="1:21" s="79" customFormat="1" x14ac:dyDescent="0.2">
      <c r="A7" s="378"/>
      <c r="B7" s="282">
        <f t="shared" ref="B7:M7" si="0">SUM(B8:B23)</f>
        <v>17136.963942492996</v>
      </c>
      <c r="C7" s="266">
        <f t="shared" si="0"/>
        <v>15604.41231512989</v>
      </c>
      <c r="D7" s="283">
        <f t="shared" si="0"/>
        <v>14941.836596586254</v>
      </c>
      <c r="E7" s="346">
        <f t="shared" si="0"/>
        <v>0</v>
      </c>
      <c r="F7" s="346">
        <f t="shared" si="0"/>
        <v>0</v>
      </c>
      <c r="G7" s="346">
        <f t="shared" si="0"/>
        <v>0</v>
      </c>
      <c r="H7" s="347">
        <f t="shared" si="0"/>
        <v>0</v>
      </c>
      <c r="I7" s="346">
        <f t="shared" si="0"/>
        <v>0</v>
      </c>
      <c r="J7" s="348">
        <f t="shared" si="0"/>
        <v>0</v>
      </c>
      <c r="K7" s="347">
        <f t="shared" si="0"/>
        <v>0</v>
      </c>
      <c r="L7" s="346">
        <f t="shared" si="0"/>
        <v>0</v>
      </c>
      <c r="M7" s="348">
        <f t="shared" si="0"/>
        <v>0</v>
      </c>
      <c r="N7" s="365"/>
      <c r="Q7" s="133"/>
    </row>
    <row r="8" spans="1:21" x14ac:dyDescent="0.2">
      <c r="A8" s="168" t="s">
        <v>40</v>
      </c>
      <c r="B8" s="280">
        <v>2143.7678609999998</v>
      </c>
      <c r="C8" s="267">
        <v>1912.6236219999998</v>
      </c>
      <c r="D8" s="281">
        <v>2299.5387390000001</v>
      </c>
      <c r="E8" s="344">
        <v>0</v>
      </c>
      <c r="F8" s="344">
        <v>0</v>
      </c>
      <c r="G8" s="344">
        <v>0</v>
      </c>
      <c r="H8" s="343">
        <v>0</v>
      </c>
      <c r="I8" s="344">
        <v>0</v>
      </c>
      <c r="J8" s="345">
        <v>0</v>
      </c>
      <c r="K8" s="343">
        <v>0</v>
      </c>
      <c r="L8" s="344">
        <v>0</v>
      </c>
      <c r="M8" s="345">
        <v>0</v>
      </c>
      <c r="N8" s="191">
        <f t="shared" ref="N8:N23" si="1">SUM(B8:M8)</f>
        <v>6355.930221999999</v>
      </c>
      <c r="P8" s="163"/>
      <c r="Q8" s="128"/>
      <c r="R8" s="128"/>
      <c r="S8" s="128"/>
      <c r="T8" s="128"/>
      <c r="U8" s="121"/>
    </row>
    <row r="9" spans="1:21" x14ac:dyDescent="0.2">
      <c r="A9" s="168" t="s">
        <v>39</v>
      </c>
      <c r="B9" s="280">
        <v>409.57335599999982</v>
      </c>
      <c r="C9" s="267">
        <v>376.74537100000032</v>
      </c>
      <c r="D9" s="281">
        <v>392.1801309999999</v>
      </c>
      <c r="E9" s="344">
        <v>0</v>
      </c>
      <c r="F9" s="344">
        <v>0</v>
      </c>
      <c r="G9" s="344">
        <v>0</v>
      </c>
      <c r="H9" s="343">
        <v>0</v>
      </c>
      <c r="I9" s="344">
        <v>0</v>
      </c>
      <c r="J9" s="345">
        <v>0</v>
      </c>
      <c r="K9" s="343">
        <v>0</v>
      </c>
      <c r="L9" s="344">
        <v>0</v>
      </c>
      <c r="M9" s="345">
        <v>0</v>
      </c>
      <c r="N9" s="191">
        <f t="shared" si="1"/>
        <v>1178.4988579999999</v>
      </c>
      <c r="P9" s="163"/>
      <c r="Q9" s="128"/>
      <c r="R9" s="128"/>
      <c r="S9" s="128"/>
      <c r="T9" s="128"/>
      <c r="U9" s="121"/>
    </row>
    <row r="10" spans="1:21" x14ac:dyDescent="0.2">
      <c r="A10" s="168" t="s">
        <v>38</v>
      </c>
      <c r="B10" s="280">
        <v>1565.3079129999999</v>
      </c>
      <c r="C10" s="267">
        <v>1391.2060910000002</v>
      </c>
      <c r="D10" s="281">
        <v>1234.2759160000003</v>
      </c>
      <c r="E10" s="344">
        <v>0</v>
      </c>
      <c r="F10" s="344">
        <v>0</v>
      </c>
      <c r="G10" s="344">
        <v>0</v>
      </c>
      <c r="H10" s="343">
        <v>0</v>
      </c>
      <c r="I10" s="344">
        <v>0</v>
      </c>
      <c r="J10" s="345">
        <v>0</v>
      </c>
      <c r="K10" s="343">
        <v>0</v>
      </c>
      <c r="L10" s="344">
        <v>0</v>
      </c>
      <c r="M10" s="345">
        <v>0</v>
      </c>
      <c r="N10" s="191">
        <f t="shared" si="1"/>
        <v>4190.7899200000002</v>
      </c>
      <c r="P10" s="163"/>
      <c r="Q10" s="128"/>
      <c r="R10" s="128"/>
      <c r="S10" s="128"/>
      <c r="T10" s="128"/>
      <c r="U10" s="121"/>
    </row>
    <row r="11" spans="1:21" x14ac:dyDescent="0.2">
      <c r="A11" s="168" t="s">
        <v>60</v>
      </c>
      <c r="B11" s="280">
        <v>9.4939850000000003</v>
      </c>
      <c r="C11" s="267">
        <v>11.748927999999999</v>
      </c>
      <c r="D11" s="281">
        <v>15.689292000000002</v>
      </c>
      <c r="E11" s="344">
        <v>0</v>
      </c>
      <c r="F11" s="344">
        <v>0</v>
      </c>
      <c r="G11" s="344">
        <v>0</v>
      </c>
      <c r="H11" s="343">
        <v>0</v>
      </c>
      <c r="I11" s="344">
        <v>0</v>
      </c>
      <c r="J11" s="345">
        <v>0</v>
      </c>
      <c r="K11" s="343">
        <v>0</v>
      </c>
      <c r="L11" s="344">
        <v>0</v>
      </c>
      <c r="M11" s="345">
        <v>0</v>
      </c>
      <c r="N11" s="191">
        <f t="shared" si="1"/>
        <v>36.932205000000003</v>
      </c>
      <c r="P11" s="163"/>
      <c r="Q11" s="128"/>
      <c r="R11" s="128"/>
      <c r="S11" s="128"/>
      <c r="T11" s="128"/>
      <c r="U11" s="121"/>
    </row>
    <row r="12" spans="1:21" x14ac:dyDescent="0.2">
      <c r="A12" s="168" t="s">
        <v>61</v>
      </c>
      <c r="B12" s="280">
        <v>1.2985100000000001</v>
      </c>
      <c r="C12" s="267">
        <v>1.1374900000000001</v>
      </c>
      <c r="D12" s="281">
        <v>1.3111799999999998</v>
      </c>
      <c r="E12" s="344">
        <v>0</v>
      </c>
      <c r="F12" s="344">
        <v>0</v>
      </c>
      <c r="G12" s="344">
        <v>0</v>
      </c>
      <c r="H12" s="343">
        <v>0</v>
      </c>
      <c r="I12" s="344">
        <v>0</v>
      </c>
      <c r="J12" s="345">
        <v>0</v>
      </c>
      <c r="K12" s="343">
        <v>0</v>
      </c>
      <c r="L12" s="344">
        <v>0</v>
      </c>
      <c r="M12" s="345">
        <v>0</v>
      </c>
      <c r="N12" s="191">
        <f t="shared" si="1"/>
        <v>3.7471799999999997</v>
      </c>
      <c r="P12" s="163"/>
      <c r="Q12" s="128"/>
      <c r="R12" s="128"/>
      <c r="S12" s="128"/>
      <c r="T12" s="128"/>
      <c r="U12" s="121"/>
    </row>
    <row r="13" spans="1:21" x14ac:dyDescent="0.2">
      <c r="A13" s="168" t="s">
        <v>62</v>
      </c>
      <c r="B13" s="280">
        <v>7.8099999999999992E-3</v>
      </c>
      <c r="C13" s="267">
        <v>1.6640000000000002E-2</v>
      </c>
      <c r="D13" s="281">
        <v>3.1890000000000002E-2</v>
      </c>
      <c r="E13" s="344">
        <v>0</v>
      </c>
      <c r="F13" s="344">
        <v>0</v>
      </c>
      <c r="G13" s="344">
        <v>0</v>
      </c>
      <c r="H13" s="343">
        <v>0</v>
      </c>
      <c r="I13" s="344">
        <v>0</v>
      </c>
      <c r="J13" s="345">
        <v>0</v>
      </c>
      <c r="K13" s="343">
        <v>0</v>
      </c>
      <c r="L13" s="344">
        <v>0</v>
      </c>
      <c r="M13" s="345">
        <v>0</v>
      </c>
      <c r="N13" s="191">
        <f t="shared" si="1"/>
        <v>5.6340000000000001E-2</v>
      </c>
      <c r="P13" s="163"/>
      <c r="Q13" s="128"/>
      <c r="R13" s="128"/>
      <c r="S13" s="128"/>
      <c r="T13" s="128"/>
      <c r="U13" s="121"/>
    </row>
    <row r="14" spans="1:21" x14ac:dyDescent="0.2">
      <c r="A14" s="168" t="s">
        <v>37</v>
      </c>
      <c r="B14" s="280">
        <v>7216.812675000001</v>
      </c>
      <c r="C14" s="267">
        <v>6700.5752459999994</v>
      </c>
      <c r="D14" s="281">
        <v>6156.1688380000005</v>
      </c>
      <c r="E14" s="344">
        <v>0</v>
      </c>
      <c r="F14" s="344">
        <v>0</v>
      </c>
      <c r="G14" s="344">
        <v>0</v>
      </c>
      <c r="H14" s="343">
        <v>0</v>
      </c>
      <c r="I14" s="344">
        <v>0</v>
      </c>
      <c r="J14" s="345">
        <v>0</v>
      </c>
      <c r="K14" s="343">
        <v>0</v>
      </c>
      <c r="L14" s="344">
        <v>0</v>
      </c>
      <c r="M14" s="345">
        <v>0</v>
      </c>
      <c r="N14" s="191">
        <f t="shared" si="1"/>
        <v>20073.556759000003</v>
      </c>
      <c r="P14" s="163"/>
      <c r="Q14" s="128"/>
      <c r="R14" s="128"/>
      <c r="S14" s="128"/>
      <c r="T14" s="128"/>
      <c r="U14" s="121"/>
    </row>
    <row r="15" spans="1:21" x14ac:dyDescent="0.2">
      <c r="A15" s="168" t="s">
        <v>72</v>
      </c>
      <c r="B15" s="280">
        <v>122.35899999999999</v>
      </c>
      <c r="C15" s="267">
        <v>115.55500000000001</v>
      </c>
      <c r="D15" s="281">
        <v>104.73</v>
      </c>
      <c r="E15" s="344">
        <v>0</v>
      </c>
      <c r="F15" s="344">
        <v>0</v>
      </c>
      <c r="G15" s="344">
        <v>0</v>
      </c>
      <c r="H15" s="343">
        <v>0</v>
      </c>
      <c r="I15" s="344">
        <v>0</v>
      </c>
      <c r="J15" s="345">
        <v>0</v>
      </c>
      <c r="K15" s="343">
        <v>0</v>
      </c>
      <c r="L15" s="344">
        <v>0</v>
      </c>
      <c r="M15" s="345">
        <v>0</v>
      </c>
      <c r="N15" s="191">
        <f t="shared" ref="N15" si="2">SUM(B15:M15)</f>
        <v>342.64400000000001</v>
      </c>
      <c r="P15" s="163"/>
      <c r="Q15" s="128"/>
      <c r="R15" s="128"/>
      <c r="S15" s="128"/>
      <c r="T15" s="128"/>
      <c r="U15" s="121"/>
    </row>
    <row r="16" spans="1:21" x14ac:dyDescent="0.2">
      <c r="A16" s="168" t="s">
        <v>36</v>
      </c>
      <c r="B16" s="280">
        <v>0</v>
      </c>
      <c r="C16" s="267">
        <v>0</v>
      </c>
      <c r="D16" s="281">
        <v>0</v>
      </c>
      <c r="E16" s="344">
        <v>0</v>
      </c>
      <c r="F16" s="344">
        <v>0</v>
      </c>
      <c r="G16" s="344">
        <v>0</v>
      </c>
      <c r="H16" s="343">
        <v>0</v>
      </c>
      <c r="I16" s="344">
        <v>0</v>
      </c>
      <c r="J16" s="345">
        <v>0</v>
      </c>
      <c r="K16" s="343">
        <v>0</v>
      </c>
      <c r="L16" s="344">
        <v>0</v>
      </c>
      <c r="M16" s="345">
        <v>0</v>
      </c>
      <c r="N16" s="191">
        <f t="shared" si="1"/>
        <v>0</v>
      </c>
      <c r="P16" s="163"/>
      <c r="Q16" s="128"/>
      <c r="R16" s="128"/>
      <c r="S16" s="128"/>
      <c r="T16" s="128"/>
      <c r="U16" s="121"/>
    </row>
    <row r="17" spans="1:21" x14ac:dyDescent="0.2">
      <c r="A17" s="168" t="s">
        <v>35</v>
      </c>
      <c r="B17" s="280">
        <v>681.33984099999998</v>
      </c>
      <c r="C17" s="267">
        <v>624.15015399999993</v>
      </c>
      <c r="D17" s="281">
        <v>587.65480700000001</v>
      </c>
      <c r="E17" s="344">
        <v>0</v>
      </c>
      <c r="F17" s="344">
        <v>0</v>
      </c>
      <c r="G17" s="344">
        <v>0</v>
      </c>
      <c r="H17" s="343">
        <v>0</v>
      </c>
      <c r="I17" s="344">
        <v>0</v>
      </c>
      <c r="J17" s="345">
        <v>0</v>
      </c>
      <c r="K17" s="343">
        <v>0</v>
      </c>
      <c r="L17" s="344">
        <v>0</v>
      </c>
      <c r="M17" s="345">
        <v>0</v>
      </c>
      <c r="N17" s="191">
        <f t="shared" si="1"/>
        <v>1893.1448019999998</v>
      </c>
      <c r="P17" s="163"/>
      <c r="Q17" s="128"/>
      <c r="R17" s="128"/>
      <c r="S17" s="128"/>
      <c r="T17" s="128"/>
      <c r="U17" s="121"/>
    </row>
    <row r="18" spans="1:21" x14ac:dyDescent="0.2">
      <c r="A18" s="168" t="s">
        <v>34</v>
      </c>
      <c r="B18" s="280">
        <v>76.553153999999992</v>
      </c>
      <c r="C18" s="267">
        <v>70.964450999999997</v>
      </c>
      <c r="D18" s="281">
        <v>52.370024999999998</v>
      </c>
      <c r="E18" s="344">
        <v>0</v>
      </c>
      <c r="F18" s="344">
        <v>0</v>
      </c>
      <c r="G18" s="344">
        <v>0</v>
      </c>
      <c r="H18" s="343">
        <v>0</v>
      </c>
      <c r="I18" s="344">
        <v>0</v>
      </c>
      <c r="J18" s="345">
        <v>0</v>
      </c>
      <c r="K18" s="343">
        <v>0</v>
      </c>
      <c r="L18" s="344">
        <v>0</v>
      </c>
      <c r="M18" s="345">
        <v>0</v>
      </c>
      <c r="N18" s="191">
        <f t="shared" si="1"/>
        <v>199.88763</v>
      </c>
      <c r="P18" s="163"/>
      <c r="Q18" s="128"/>
      <c r="R18" s="128"/>
      <c r="S18" s="128"/>
      <c r="T18" s="128"/>
      <c r="U18" s="121"/>
    </row>
    <row r="19" spans="1:21" x14ac:dyDescent="0.2">
      <c r="A19" s="168" t="s">
        <v>33</v>
      </c>
      <c r="B19" s="280">
        <v>409.06136700000002</v>
      </c>
      <c r="C19" s="267">
        <v>388.68445599999995</v>
      </c>
      <c r="D19" s="281">
        <v>374.59180900000007</v>
      </c>
      <c r="E19" s="344">
        <v>0</v>
      </c>
      <c r="F19" s="344">
        <v>0</v>
      </c>
      <c r="G19" s="344">
        <v>0</v>
      </c>
      <c r="H19" s="343">
        <v>0</v>
      </c>
      <c r="I19" s="344">
        <v>0</v>
      </c>
      <c r="J19" s="345">
        <v>0</v>
      </c>
      <c r="K19" s="343">
        <v>0</v>
      </c>
      <c r="L19" s="344">
        <v>0</v>
      </c>
      <c r="M19" s="345">
        <v>0</v>
      </c>
      <c r="N19" s="191">
        <f t="shared" si="1"/>
        <v>1172.337632</v>
      </c>
      <c r="P19" s="163"/>
      <c r="Q19" s="128"/>
      <c r="R19" s="128"/>
      <c r="S19" s="128"/>
      <c r="T19" s="128"/>
      <c r="U19" s="121"/>
    </row>
    <row r="20" spans="1:21" x14ac:dyDescent="0.2">
      <c r="A20" s="168" t="s">
        <v>32</v>
      </c>
      <c r="B20" s="280">
        <v>675.45770700000003</v>
      </c>
      <c r="C20" s="267">
        <v>606.47558100000003</v>
      </c>
      <c r="D20" s="281">
        <v>624.74609399999997</v>
      </c>
      <c r="E20" s="344">
        <v>0</v>
      </c>
      <c r="F20" s="344">
        <v>0</v>
      </c>
      <c r="G20" s="344">
        <v>0</v>
      </c>
      <c r="H20" s="343">
        <v>0</v>
      </c>
      <c r="I20" s="344">
        <v>0</v>
      </c>
      <c r="J20" s="345">
        <v>0</v>
      </c>
      <c r="K20" s="343">
        <v>0</v>
      </c>
      <c r="L20" s="344">
        <v>0</v>
      </c>
      <c r="M20" s="345">
        <v>0</v>
      </c>
      <c r="N20" s="191">
        <f t="shared" si="1"/>
        <v>1906.6793820000003</v>
      </c>
      <c r="P20" s="163"/>
      <c r="Q20" s="128"/>
      <c r="R20" s="128"/>
      <c r="S20" s="128"/>
      <c r="T20" s="128"/>
      <c r="U20" s="121"/>
    </row>
    <row r="21" spans="1:21" x14ac:dyDescent="0.2">
      <c r="A21" s="168" t="s">
        <v>3</v>
      </c>
      <c r="B21" s="280">
        <v>0</v>
      </c>
      <c r="C21" s="267">
        <v>0</v>
      </c>
      <c r="D21" s="281">
        <v>0</v>
      </c>
      <c r="E21" s="344">
        <v>0</v>
      </c>
      <c r="F21" s="344">
        <v>0</v>
      </c>
      <c r="G21" s="344">
        <v>0</v>
      </c>
      <c r="H21" s="343">
        <v>0</v>
      </c>
      <c r="I21" s="344">
        <v>0</v>
      </c>
      <c r="J21" s="345">
        <v>0</v>
      </c>
      <c r="K21" s="343">
        <v>0</v>
      </c>
      <c r="L21" s="344">
        <v>0</v>
      </c>
      <c r="M21" s="345">
        <v>0</v>
      </c>
      <c r="N21" s="191">
        <f t="shared" si="1"/>
        <v>0</v>
      </c>
      <c r="P21" s="163"/>
      <c r="Q21" s="128"/>
      <c r="R21" s="128"/>
      <c r="S21" s="128"/>
      <c r="T21" s="128"/>
      <c r="U21" s="121"/>
    </row>
    <row r="22" spans="1:21" x14ac:dyDescent="0.2">
      <c r="A22" s="168" t="s">
        <v>31</v>
      </c>
      <c r="B22" s="280">
        <v>143.06273100000007</v>
      </c>
      <c r="C22" s="267">
        <v>102.03283599999997</v>
      </c>
      <c r="D22" s="281">
        <v>76.520469999999975</v>
      </c>
      <c r="E22" s="344">
        <v>0</v>
      </c>
      <c r="F22" s="344">
        <v>0</v>
      </c>
      <c r="G22" s="344">
        <v>0</v>
      </c>
      <c r="H22" s="343">
        <v>0</v>
      </c>
      <c r="I22" s="344">
        <v>0</v>
      </c>
      <c r="J22" s="345">
        <v>0</v>
      </c>
      <c r="K22" s="343">
        <v>0</v>
      </c>
      <c r="L22" s="344">
        <v>0</v>
      </c>
      <c r="M22" s="345">
        <v>0</v>
      </c>
      <c r="N22" s="191">
        <f t="shared" si="1"/>
        <v>321.61603700000001</v>
      </c>
      <c r="P22" s="163"/>
      <c r="Q22" s="128"/>
      <c r="R22" s="128"/>
      <c r="S22" s="128"/>
      <c r="T22" s="128"/>
      <c r="U22" s="121"/>
    </row>
    <row r="23" spans="1:21" x14ac:dyDescent="0.2">
      <c r="A23" s="168" t="s">
        <v>30</v>
      </c>
      <c r="B23" s="280">
        <v>3682.8680324929942</v>
      </c>
      <c r="C23" s="267">
        <v>3302.4964491298902</v>
      </c>
      <c r="D23" s="281">
        <v>3022.0274055862528</v>
      </c>
      <c r="E23" s="344">
        <v>0</v>
      </c>
      <c r="F23" s="344">
        <v>0</v>
      </c>
      <c r="G23" s="344">
        <v>0</v>
      </c>
      <c r="H23" s="343">
        <v>0</v>
      </c>
      <c r="I23" s="344">
        <v>0</v>
      </c>
      <c r="J23" s="345">
        <v>0</v>
      </c>
      <c r="K23" s="343">
        <v>0</v>
      </c>
      <c r="L23" s="344">
        <v>0</v>
      </c>
      <c r="M23" s="345">
        <v>0</v>
      </c>
      <c r="N23" s="191">
        <f t="shared" si="1"/>
        <v>10007.391887209138</v>
      </c>
      <c r="P23" s="166"/>
      <c r="Q23" s="128"/>
      <c r="R23" s="128"/>
      <c r="S23" s="128"/>
      <c r="T23" s="128"/>
      <c r="U23" s="121"/>
    </row>
    <row r="24" spans="1:21" s="77" customFormat="1" ht="11.25" x14ac:dyDescent="0.2">
      <c r="A24" s="192"/>
      <c r="B24" s="4"/>
      <c r="C24" s="4"/>
      <c r="D24" s="4"/>
      <c r="E24" s="4"/>
      <c r="F24" s="4"/>
      <c r="G24" s="4"/>
      <c r="H24" s="4"/>
      <c r="I24" s="4"/>
      <c r="J24" s="4"/>
      <c r="K24" s="4"/>
      <c r="L24" s="4"/>
      <c r="M24" s="4"/>
      <c r="N24" s="3"/>
      <c r="P24" s="137"/>
      <c r="Q24" s="137"/>
      <c r="R24" s="137"/>
      <c r="S24" s="137"/>
      <c r="T24" s="137"/>
      <c r="U24" s="140"/>
    </row>
    <row r="25" spans="1:21" x14ac:dyDescent="0.2">
      <c r="A25" s="119" t="s">
        <v>40</v>
      </c>
      <c r="B25" s="25">
        <v>6355.930221999999</v>
      </c>
      <c r="C25" s="355"/>
      <c r="D25" s="355"/>
      <c r="E25" s="7"/>
      <c r="F25" s="7"/>
      <c r="G25" s="7"/>
      <c r="H25" s="7"/>
      <c r="I25" s="7"/>
      <c r="J25" s="7"/>
      <c r="K25" s="7"/>
      <c r="L25" s="7"/>
      <c r="M25" s="7"/>
    </row>
    <row r="26" spans="1:21" x14ac:dyDescent="0.2">
      <c r="A26" s="119" t="s">
        <v>39</v>
      </c>
      <c r="B26" s="25">
        <v>1178.4988579999999</v>
      </c>
      <c r="C26" s="144"/>
      <c r="D26" s="144"/>
    </row>
    <row r="27" spans="1:21" x14ac:dyDescent="0.2">
      <c r="A27" s="119" t="s">
        <v>38</v>
      </c>
      <c r="B27" s="25">
        <v>4190.7899200000002</v>
      </c>
      <c r="C27" s="274"/>
      <c r="D27" s="274"/>
      <c r="E27" s="78"/>
      <c r="F27" s="78"/>
      <c r="G27" s="78"/>
      <c r="H27" s="78"/>
      <c r="I27" s="78"/>
      <c r="J27" s="78"/>
      <c r="K27" s="78"/>
      <c r="L27" s="78"/>
      <c r="M27" s="78"/>
      <c r="N27" s="78"/>
    </row>
    <row r="28" spans="1:21" x14ac:dyDescent="0.2">
      <c r="A28" s="119" t="s">
        <v>60</v>
      </c>
      <c r="B28" s="25">
        <v>36.932205000000003</v>
      </c>
      <c r="C28" s="274"/>
      <c r="D28" s="274"/>
      <c r="E28" s="78"/>
      <c r="F28" s="78"/>
      <c r="G28" s="78"/>
      <c r="H28" s="78"/>
      <c r="I28" s="78"/>
      <c r="J28" s="78"/>
      <c r="K28" s="78"/>
      <c r="L28" s="78"/>
      <c r="M28" s="78"/>
      <c r="N28" s="78"/>
    </row>
    <row r="29" spans="1:21" x14ac:dyDescent="0.2">
      <c r="A29" s="119" t="s">
        <v>61</v>
      </c>
      <c r="B29" s="25">
        <v>3.7471799999999997</v>
      </c>
      <c r="C29" s="144"/>
      <c r="D29" s="144"/>
    </row>
    <row r="30" spans="1:21" x14ac:dyDescent="0.2">
      <c r="A30" s="119" t="s">
        <v>62</v>
      </c>
      <c r="B30" s="25">
        <v>5.6340000000000001E-2</v>
      </c>
      <c r="C30" s="144"/>
      <c r="D30" s="144"/>
    </row>
    <row r="31" spans="1:21" x14ac:dyDescent="0.2">
      <c r="A31" s="119" t="s">
        <v>37</v>
      </c>
      <c r="B31" s="25">
        <v>20073.556759000003</v>
      </c>
      <c r="C31" s="144"/>
      <c r="D31" s="144"/>
    </row>
    <row r="32" spans="1:21" x14ac:dyDescent="0.2">
      <c r="A32" s="119" t="s">
        <v>72</v>
      </c>
      <c r="B32" s="25">
        <v>342.64400000000001</v>
      </c>
      <c r="C32" s="144"/>
      <c r="D32" s="144"/>
    </row>
    <row r="33" spans="1:4" x14ac:dyDescent="0.2">
      <c r="A33" s="119" t="s">
        <v>36</v>
      </c>
      <c r="B33" s="25">
        <v>0</v>
      </c>
      <c r="C33" s="144"/>
      <c r="D33" s="144"/>
    </row>
    <row r="34" spans="1:4" x14ac:dyDescent="0.2">
      <c r="A34" s="119" t="s">
        <v>35</v>
      </c>
      <c r="B34" s="25">
        <v>1893.1448019999998</v>
      </c>
      <c r="C34" s="144"/>
      <c r="D34" s="144"/>
    </row>
    <row r="35" spans="1:4" x14ac:dyDescent="0.2">
      <c r="A35" s="119" t="s">
        <v>34</v>
      </c>
      <c r="B35" s="25">
        <v>199.88763</v>
      </c>
      <c r="C35" s="144"/>
      <c r="D35" s="144"/>
    </row>
    <row r="36" spans="1:4" x14ac:dyDescent="0.2">
      <c r="A36" s="119" t="s">
        <v>33</v>
      </c>
      <c r="B36" s="25">
        <v>1172.337632</v>
      </c>
      <c r="C36" s="144"/>
      <c r="D36" s="144"/>
    </row>
    <row r="37" spans="1:4" x14ac:dyDescent="0.2">
      <c r="A37" s="119" t="s">
        <v>32</v>
      </c>
      <c r="B37" s="25">
        <v>1906.6793820000003</v>
      </c>
      <c r="C37" s="144"/>
      <c r="D37" s="144"/>
    </row>
    <row r="38" spans="1:4" x14ac:dyDescent="0.2">
      <c r="A38" s="119" t="s">
        <v>3</v>
      </c>
      <c r="B38" s="25">
        <v>0</v>
      </c>
      <c r="C38" s="144"/>
      <c r="D38" s="144"/>
    </row>
    <row r="39" spans="1:4" x14ac:dyDescent="0.2">
      <c r="A39" s="119" t="s">
        <v>31</v>
      </c>
      <c r="B39" s="25">
        <v>321.61603700000001</v>
      </c>
      <c r="C39" s="144"/>
      <c r="D39" s="144"/>
    </row>
    <row r="40" spans="1:4" x14ac:dyDescent="0.2">
      <c r="A40" s="119" t="s">
        <v>30</v>
      </c>
      <c r="B40" s="25">
        <v>10007.391887209138</v>
      </c>
      <c r="C40" s="144"/>
      <c r="D40" s="144"/>
    </row>
  </sheetData>
  <mergeCells count="11">
    <mergeCell ref="A4:A5"/>
    <mergeCell ref="B4:D4"/>
    <mergeCell ref="E4:G4"/>
    <mergeCell ref="H4:J4"/>
    <mergeCell ref="K4:M4"/>
    <mergeCell ref="N6:N7"/>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5"/>
  <dimension ref="A1:U35"/>
  <sheetViews>
    <sheetView showGridLines="0" view="pageBreakPreview" zoomScaleNormal="70" zoomScaleSheetLayoutView="100" workbookViewId="0">
      <selection activeCell="P27" sqref="P27"/>
    </sheetView>
  </sheetViews>
  <sheetFormatPr defaultColWidth="9.140625" defaultRowHeight="12" x14ac:dyDescent="0.2"/>
  <cols>
    <col min="1" max="1" width="18.85546875" style="7" customWidth="1"/>
    <col min="2" max="13" width="9.5703125" style="7" customWidth="1"/>
    <col min="14" max="14" width="10.42578125" style="7" customWidth="1"/>
    <col min="15" max="16384" width="9.140625" style="7"/>
  </cols>
  <sheetData>
    <row r="1" spans="1:21" ht="18" x14ac:dyDescent="0.25">
      <c r="A1" s="236" t="s">
        <v>247</v>
      </c>
      <c r="N1" s="240" t="str">
        <f>'3'!N1</f>
        <v>I. čtvrtletí 2023</v>
      </c>
    </row>
    <row r="2" spans="1:21" ht="6" customHeight="1" x14ac:dyDescent="0.2"/>
    <row r="3" spans="1:21" x14ac:dyDescent="0.2">
      <c r="A3" s="373">
        <v>2023</v>
      </c>
      <c r="B3" s="374" t="s">
        <v>42</v>
      </c>
      <c r="C3" s="375"/>
      <c r="D3" s="376"/>
      <c r="E3" s="374" t="s">
        <v>43</v>
      </c>
      <c r="F3" s="375"/>
      <c r="G3" s="376"/>
      <c r="H3" s="374" t="s">
        <v>44</v>
      </c>
      <c r="I3" s="375"/>
      <c r="J3" s="376"/>
      <c r="K3" s="374" t="s">
        <v>45</v>
      </c>
      <c r="L3" s="375"/>
      <c r="M3" s="376"/>
      <c r="N3" s="211" t="s">
        <v>7</v>
      </c>
    </row>
    <row r="4" spans="1:21" x14ac:dyDescent="0.2">
      <c r="A4" s="373"/>
      <c r="B4" s="278" t="s">
        <v>8</v>
      </c>
      <c r="C4" s="268" t="s">
        <v>9</v>
      </c>
      <c r="D4" s="279" t="s">
        <v>10</v>
      </c>
      <c r="E4" s="278" t="s">
        <v>11</v>
      </c>
      <c r="F4" s="268" t="s">
        <v>12</v>
      </c>
      <c r="G4" s="279" t="s">
        <v>13</v>
      </c>
      <c r="H4" s="278" t="s">
        <v>14</v>
      </c>
      <c r="I4" s="268" t="s">
        <v>15</v>
      </c>
      <c r="J4" s="279" t="s">
        <v>16</v>
      </c>
      <c r="K4" s="278" t="s">
        <v>17</v>
      </c>
      <c r="L4" s="268" t="s">
        <v>18</v>
      </c>
      <c r="M4" s="279" t="s">
        <v>19</v>
      </c>
      <c r="N4" s="196"/>
    </row>
    <row r="5" spans="1:21" x14ac:dyDescent="0.2">
      <c r="A5" s="378" t="s">
        <v>59</v>
      </c>
      <c r="B5" s="379">
        <f>SUM(B6:D6)</f>
        <v>47683.21285420913</v>
      </c>
      <c r="C5" s="380"/>
      <c r="D5" s="381"/>
      <c r="E5" s="383">
        <f t="shared" ref="E5" si="0">SUM(E6:G6)</f>
        <v>0</v>
      </c>
      <c r="F5" s="382"/>
      <c r="G5" s="384"/>
      <c r="H5" s="383">
        <f t="shared" ref="H5" si="1">SUM(H6:J6)</f>
        <v>0</v>
      </c>
      <c r="I5" s="382"/>
      <c r="J5" s="384"/>
      <c r="K5" s="383">
        <f t="shared" ref="K5" si="2">SUM(K6:M6)</f>
        <v>0</v>
      </c>
      <c r="L5" s="382"/>
      <c r="M5" s="384"/>
      <c r="N5" s="365">
        <f>SUM(N7:N20)</f>
        <v>47683.212854209138</v>
      </c>
    </row>
    <row r="6" spans="1:21" x14ac:dyDescent="0.2">
      <c r="A6" s="378"/>
      <c r="B6" s="282">
        <f>SUM(B7:B20)</f>
        <v>17136.963942492992</v>
      </c>
      <c r="C6" s="266">
        <f t="shared" ref="C6:M6" si="3">SUM(C7:C20)</f>
        <v>15604.412315129886</v>
      </c>
      <c r="D6" s="283">
        <f t="shared" si="3"/>
        <v>14941.836596586254</v>
      </c>
      <c r="E6" s="347">
        <f t="shared" si="3"/>
        <v>0</v>
      </c>
      <c r="F6" s="346">
        <f t="shared" si="3"/>
        <v>0</v>
      </c>
      <c r="G6" s="348">
        <f t="shared" si="3"/>
        <v>0</v>
      </c>
      <c r="H6" s="347">
        <f t="shared" si="3"/>
        <v>0</v>
      </c>
      <c r="I6" s="346">
        <f t="shared" si="3"/>
        <v>0</v>
      </c>
      <c r="J6" s="348">
        <f t="shared" si="3"/>
        <v>0</v>
      </c>
      <c r="K6" s="347">
        <f t="shared" si="3"/>
        <v>0</v>
      </c>
      <c r="L6" s="346">
        <f t="shared" si="3"/>
        <v>0</v>
      </c>
      <c r="M6" s="348">
        <f t="shared" si="3"/>
        <v>0</v>
      </c>
      <c r="N6" s="365"/>
      <c r="P6" s="133"/>
      <c r="Q6" s="133"/>
      <c r="R6" s="133"/>
      <c r="S6" s="133"/>
      <c r="T6" s="133"/>
    </row>
    <row r="7" spans="1:21" x14ac:dyDescent="0.2">
      <c r="A7" s="168" t="s">
        <v>129</v>
      </c>
      <c r="B7" s="280">
        <v>570.37676400000009</v>
      </c>
      <c r="C7" s="267">
        <v>537.96841400000005</v>
      </c>
      <c r="D7" s="281">
        <v>484.76743799999991</v>
      </c>
      <c r="E7" s="343">
        <v>0</v>
      </c>
      <c r="F7" s="344">
        <v>0</v>
      </c>
      <c r="G7" s="345">
        <v>0</v>
      </c>
      <c r="H7" s="343">
        <v>0</v>
      </c>
      <c r="I7" s="344">
        <v>0</v>
      </c>
      <c r="J7" s="345">
        <v>0</v>
      </c>
      <c r="K7" s="343">
        <v>0</v>
      </c>
      <c r="L7" s="344">
        <v>0</v>
      </c>
      <c r="M7" s="345">
        <v>0</v>
      </c>
      <c r="N7" s="191">
        <f>SUM(B7:M7)</f>
        <v>1593.1126159999999</v>
      </c>
      <c r="P7" s="41"/>
      <c r="Q7" s="128"/>
      <c r="R7" s="128"/>
      <c r="S7" s="128"/>
      <c r="T7" s="128"/>
      <c r="U7" s="121"/>
    </row>
    <row r="8" spans="1:21" x14ac:dyDescent="0.2">
      <c r="A8" s="168" t="s">
        <v>99</v>
      </c>
      <c r="B8" s="280">
        <v>867.38578099999984</v>
      </c>
      <c r="C8" s="267">
        <v>807.9821139999998</v>
      </c>
      <c r="D8" s="281">
        <v>750.64305300000001</v>
      </c>
      <c r="E8" s="343">
        <v>0</v>
      </c>
      <c r="F8" s="344">
        <v>0</v>
      </c>
      <c r="G8" s="345">
        <v>0</v>
      </c>
      <c r="H8" s="343">
        <v>0</v>
      </c>
      <c r="I8" s="344">
        <v>0</v>
      </c>
      <c r="J8" s="345">
        <v>0</v>
      </c>
      <c r="K8" s="343">
        <v>0</v>
      </c>
      <c r="L8" s="344">
        <v>0</v>
      </c>
      <c r="M8" s="345">
        <v>0</v>
      </c>
      <c r="N8" s="191">
        <f t="shared" ref="N8:N20" si="4">SUM(B8:M8)</f>
        <v>2426.0109479999996</v>
      </c>
      <c r="P8" s="41"/>
      <c r="Q8" s="128"/>
      <c r="R8" s="128"/>
      <c r="S8" s="128"/>
      <c r="T8" s="128"/>
      <c r="U8" s="121"/>
    </row>
    <row r="9" spans="1:21" x14ac:dyDescent="0.2">
      <c r="A9" s="168" t="s">
        <v>100</v>
      </c>
      <c r="B9" s="280">
        <v>898.42679699999974</v>
      </c>
      <c r="C9" s="267">
        <v>832.3978970000004</v>
      </c>
      <c r="D9" s="281">
        <v>705.56440500000019</v>
      </c>
      <c r="E9" s="343">
        <v>0</v>
      </c>
      <c r="F9" s="344">
        <v>0</v>
      </c>
      <c r="G9" s="345">
        <v>0</v>
      </c>
      <c r="H9" s="343">
        <v>0</v>
      </c>
      <c r="I9" s="344">
        <v>0</v>
      </c>
      <c r="J9" s="345">
        <v>0</v>
      </c>
      <c r="K9" s="343">
        <v>0</v>
      </c>
      <c r="L9" s="344">
        <v>0</v>
      </c>
      <c r="M9" s="345">
        <v>0</v>
      </c>
      <c r="N9" s="191">
        <f t="shared" si="4"/>
        <v>2436.3890990000004</v>
      </c>
      <c r="P9" s="41"/>
      <c r="Q9" s="128"/>
      <c r="R9" s="128"/>
      <c r="S9" s="128"/>
      <c r="T9" s="128"/>
      <c r="U9" s="121"/>
    </row>
    <row r="10" spans="1:21" x14ac:dyDescent="0.2">
      <c r="A10" s="168" t="s">
        <v>101</v>
      </c>
      <c r="B10" s="280">
        <v>1049.364626</v>
      </c>
      <c r="C10" s="267">
        <v>1005.5888710000002</v>
      </c>
      <c r="D10" s="281">
        <v>1007.1115199999999</v>
      </c>
      <c r="E10" s="343">
        <v>0</v>
      </c>
      <c r="F10" s="344">
        <v>0</v>
      </c>
      <c r="G10" s="345">
        <v>0</v>
      </c>
      <c r="H10" s="343">
        <v>0</v>
      </c>
      <c r="I10" s="344">
        <v>0</v>
      </c>
      <c r="J10" s="345">
        <v>0</v>
      </c>
      <c r="K10" s="343">
        <v>0</v>
      </c>
      <c r="L10" s="344">
        <v>0</v>
      </c>
      <c r="M10" s="345">
        <v>0</v>
      </c>
      <c r="N10" s="191">
        <f t="shared" si="4"/>
        <v>3062.0650170000004</v>
      </c>
      <c r="P10" s="41"/>
      <c r="Q10" s="128"/>
      <c r="R10" s="128"/>
      <c r="S10" s="128"/>
      <c r="T10" s="128"/>
      <c r="U10" s="121"/>
    </row>
    <row r="11" spans="1:21" x14ac:dyDescent="0.2">
      <c r="A11" s="168" t="s">
        <v>128</v>
      </c>
      <c r="B11" s="280">
        <v>421.31331000000006</v>
      </c>
      <c r="C11" s="267">
        <v>392.03788400000008</v>
      </c>
      <c r="D11" s="281">
        <v>380.23093399999971</v>
      </c>
      <c r="E11" s="343">
        <v>0</v>
      </c>
      <c r="F11" s="344">
        <v>0</v>
      </c>
      <c r="G11" s="345">
        <v>0</v>
      </c>
      <c r="H11" s="343">
        <v>0</v>
      </c>
      <c r="I11" s="344">
        <v>0</v>
      </c>
      <c r="J11" s="345">
        <v>0</v>
      </c>
      <c r="K11" s="343">
        <v>0</v>
      </c>
      <c r="L11" s="344">
        <v>0</v>
      </c>
      <c r="M11" s="345">
        <v>0</v>
      </c>
      <c r="N11" s="191">
        <f t="shared" si="4"/>
        <v>1193.5821279999998</v>
      </c>
      <c r="P11" s="41"/>
      <c r="Q11" s="128"/>
      <c r="R11" s="128"/>
      <c r="S11" s="128"/>
      <c r="T11" s="128"/>
      <c r="U11" s="121"/>
    </row>
    <row r="12" spans="1:21" x14ac:dyDescent="0.2">
      <c r="A12" s="168" t="s">
        <v>102</v>
      </c>
      <c r="B12" s="280">
        <v>565.60792700000002</v>
      </c>
      <c r="C12" s="267">
        <v>477.43648000000007</v>
      </c>
      <c r="D12" s="281">
        <v>405.52834300000001</v>
      </c>
      <c r="E12" s="343">
        <v>0</v>
      </c>
      <c r="F12" s="344">
        <v>0</v>
      </c>
      <c r="G12" s="345">
        <v>0</v>
      </c>
      <c r="H12" s="343">
        <v>0</v>
      </c>
      <c r="I12" s="344">
        <v>0</v>
      </c>
      <c r="J12" s="345">
        <v>0</v>
      </c>
      <c r="K12" s="343">
        <v>0</v>
      </c>
      <c r="L12" s="344">
        <v>0</v>
      </c>
      <c r="M12" s="345">
        <v>0</v>
      </c>
      <c r="N12" s="191">
        <f t="shared" si="4"/>
        <v>1448.57275</v>
      </c>
      <c r="P12" s="41"/>
      <c r="Q12" s="128"/>
      <c r="R12" s="128"/>
      <c r="S12" s="128"/>
      <c r="T12" s="128"/>
      <c r="U12" s="121"/>
    </row>
    <row r="13" spans="1:21" x14ac:dyDescent="0.2">
      <c r="A13" s="168" t="s">
        <v>103</v>
      </c>
      <c r="B13" s="280">
        <v>293.718302492992</v>
      </c>
      <c r="C13" s="267">
        <v>280.08961430348802</v>
      </c>
      <c r="D13" s="281">
        <v>259.51639592243197</v>
      </c>
      <c r="E13" s="343">
        <v>0</v>
      </c>
      <c r="F13" s="344">
        <v>0</v>
      </c>
      <c r="G13" s="345">
        <v>0</v>
      </c>
      <c r="H13" s="343">
        <v>0</v>
      </c>
      <c r="I13" s="344">
        <v>0</v>
      </c>
      <c r="J13" s="345">
        <v>0</v>
      </c>
      <c r="K13" s="343">
        <v>0</v>
      </c>
      <c r="L13" s="344">
        <v>0</v>
      </c>
      <c r="M13" s="345">
        <v>0</v>
      </c>
      <c r="N13" s="191">
        <f t="shared" si="4"/>
        <v>833.32431271891187</v>
      </c>
      <c r="P13" s="41"/>
      <c r="Q13" s="128"/>
      <c r="R13" s="128"/>
      <c r="S13" s="128"/>
      <c r="T13" s="128"/>
      <c r="U13" s="121"/>
    </row>
    <row r="14" spans="1:21" x14ac:dyDescent="0.2">
      <c r="A14" s="168" t="s">
        <v>104</v>
      </c>
      <c r="B14" s="280">
        <v>3167.4046190000022</v>
      </c>
      <c r="C14" s="267">
        <v>2913.2682059999993</v>
      </c>
      <c r="D14" s="281">
        <v>2828.6789560000016</v>
      </c>
      <c r="E14" s="343">
        <v>0</v>
      </c>
      <c r="F14" s="344">
        <v>0</v>
      </c>
      <c r="G14" s="345">
        <v>0</v>
      </c>
      <c r="H14" s="343">
        <v>0</v>
      </c>
      <c r="I14" s="344">
        <v>0</v>
      </c>
      <c r="J14" s="345">
        <v>0</v>
      </c>
      <c r="K14" s="343">
        <v>0</v>
      </c>
      <c r="L14" s="344">
        <v>0</v>
      </c>
      <c r="M14" s="345">
        <v>0</v>
      </c>
      <c r="N14" s="191">
        <f t="shared" si="4"/>
        <v>8909.351781000003</v>
      </c>
      <c r="P14" s="41"/>
      <c r="Q14" s="128"/>
      <c r="R14" s="128"/>
      <c r="S14" s="128"/>
      <c r="T14" s="128"/>
      <c r="U14" s="142"/>
    </row>
    <row r="15" spans="1:21" x14ac:dyDescent="0.2">
      <c r="A15" s="168" t="s">
        <v>105</v>
      </c>
      <c r="B15" s="280">
        <v>765.55819400000007</v>
      </c>
      <c r="C15" s="267">
        <v>632.4857810000002</v>
      </c>
      <c r="D15" s="281">
        <v>590.5188159999999</v>
      </c>
      <c r="E15" s="343">
        <v>0</v>
      </c>
      <c r="F15" s="344">
        <v>0</v>
      </c>
      <c r="G15" s="345">
        <v>0</v>
      </c>
      <c r="H15" s="343">
        <v>0</v>
      </c>
      <c r="I15" s="344">
        <v>0</v>
      </c>
      <c r="J15" s="345">
        <v>0</v>
      </c>
      <c r="K15" s="343">
        <v>0</v>
      </c>
      <c r="L15" s="344">
        <v>0</v>
      </c>
      <c r="M15" s="345">
        <v>0</v>
      </c>
      <c r="N15" s="191">
        <f t="shared" si="4"/>
        <v>1988.5627910000003</v>
      </c>
      <c r="P15" s="41"/>
      <c r="Q15" s="128"/>
      <c r="R15" s="128"/>
      <c r="S15" s="128"/>
      <c r="T15" s="128"/>
      <c r="U15" s="121"/>
    </row>
    <row r="16" spans="1:21" x14ac:dyDescent="0.2">
      <c r="A16" s="168" t="s">
        <v>106</v>
      </c>
      <c r="B16" s="280">
        <v>805.04746900000009</v>
      </c>
      <c r="C16" s="267">
        <v>778.50669800000026</v>
      </c>
      <c r="D16" s="281">
        <v>708.74463600000001</v>
      </c>
      <c r="E16" s="343">
        <v>0</v>
      </c>
      <c r="F16" s="344">
        <v>0</v>
      </c>
      <c r="G16" s="345">
        <v>0</v>
      </c>
      <c r="H16" s="343">
        <v>0</v>
      </c>
      <c r="I16" s="344">
        <v>0</v>
      </c>
      <c r="J16" s="345">
        <v>0</v>
      </c>
      <c r="K16" s="343">
        <v>0</v>
      </c>
      <c r="L16" s="344">
        <v>0</v>
      </c>
      <c r="M16" s="345">
        <v>0</v>
      </c>
      <c r="N16" s="191">
        <f t="shared" si="4"/>
        <v>2292.2988030000001</v>
      </c>
      <c r="P16" s="41"/>
      <c r="Q16" s="128"/>
      <c r="R16" s="128"/>
      <c r="S16" s="128"/>
      <c r="T16" s="128"/>
      <c r="U16" s="121"/>
    </row>
    <row r="17" spans="1:21" x14ac:dyDescent="0.2">
      <c r="A17" s="168" t="s">
        <v>107</v>
      </c>
      <c r="B17" s="280">
        <v>694.74046100000044</v>
      </c>
      <c r="C17" s="267">
        <v>658.47365699999978</v>
      </c>
      <c r="D17" s="281">
        <v>608.79374900000028</v>
      </c>
      <c r="E17" s="343">
        <v>0</v>
      </c>
      <c r="F17" s="344">
        <v>0</v>
      </c>
      <c r="G17" s="345">
        <v>0</v>
      </c>
      <c r="H17" s="343">
        <v>0</v>
      </c>
      <c r="I17" s="344">
        <v>0</v>
      </c>
      <c r="J17" s="345">
        <v>0</v>
      </c>
      <c r="K17" s="343">
        <v>0</v>
      </c>
      <c r="L17" s="344">
        <v>0</v>
      </c>
      <c r="M17" s="345">
        <v>0</v>
      </c>
      <c r="N17" s="191">
        <f t="shared" si="4"/>
        <v>1962.0078670000007</v>
      </c>
      <c r="P17" s="41"/>
      <c r="Q17" s="128"/>
      <c r="R17" s="128"/>
      <c r="S17" s="128"/>
      <c r="T17" s="128"/>
      <c r="U17" s="121"/>
    </row>
    <row r="18" spans="1:21" x14ac:dyDescent="0.2">
      <c r="A18" s="168" t="s">
        <v>108</v>
      </c>
      <c r="B18" s="280">
        <v>3137.4342509999979</v>
      </c>
      <c r="C18" s="267">
        <v>2799.8990698263997</v>
      </c>
      <c r="D18" s="281">
        <v>2550.8600716638202</v>
      </c>
      <c r="E18" s="343">
        <v>0</v>
      </c>
      <c r="F18" s="344">
        <v>0</v>
      </c>
      <c r="G18" s="345">
        <v>0</v>
      </c>
      <c r="H18" s="343">
        <v>0</v>
      </c>
      <c r="I18" s="344">
        <v>0</v>
      </c>
      <c r="J18" s="345">
        <v>0</v>
      </c>
      <c r="K18" s="343">
        <v>0</v>
      </c>
      <c r="L18" s="344">
        <v>0</v>
      </c>
      <c r="M18" s="345">
        <v>0</v>
      </c>
      <c r="N18" s="191">
        <f t="shared" si="4"/>
        <v>8488.1933924902187</v>
      </c>
      <c r="P18" s="41"/>
      <c r="Q18" s="128"/>
      <c r="R18" s="128"/>
      <c r="S18" s="128"/>
      <c r="T18" s="128"/>
      <c r="U18" s="121"/>
    </row>
    <row r="19" spans="1:21" x14ac:dyDescent="0.2">
      <c r="A19" s="168" t="s">
        <v>109</v>
      </c>
      <c r="B19" s="280">
        <v>3132.0151920000012</v>
      </c>
      <c r="C19" s="267">
        <v>2766.2162669999984</v>
      </c>
      <c r="D19" s="281">
        <v>2956.152783</v>
      </c>
      <c r="E19" s="343">
        <v>0</v>
      </c>
      <c r="F19" s="344">
        <v>0</v>
      </c>
      <c r="G19" s="345">
        <v>0</v>
      </c>
      <c r="H19" s="343">
        <v>0</v>
      </c>
      <c r="I19" s="344">
        <v>0</v>
      </c>
      <c r="J19" s="345">
        <v>0</v>
      </c>
      <c r="K19" s="343">
        <v>0</v>
      </c>
      <c r="L19" s="344">
        <v>0</v>
      </c>
      <c r="M19" s="345">
        <v>0</v>
      </c>
      <c r="N19" s="191">
        <f t="shared" si="4"/>
        <v>8854.3842420000001</v>
      </c>
      <c r="P19" s="41"/>
      <c r="Q19" s="128"/>
      <c r="R19" s="128"/>
      <c r="S19" s="128"/>
      <c r="T19" s="128"/>
      <c r="U19" s="142"/>
    </row>
    <row r="20" spans="1:21" x14ac:dyDescent="0.2">
      <c r="A20" s="168" t="s">
        <v>110</v>
      </c>
      <c r="B20" s="280">
        <v>768.57024899999999</v>
      </c>
      <c r="C20" s="267">
        <v>722.06136199999992</v>
      </c>
      <c r="D20" s="281">
        <v>704.72549600000002</v>
      </c>
      <c r="E20" s="343">
        <v>0</v>
      </c>
      <c r="F20" s="344">
        <v>0</v>
      </c>
      <c r="G20" s="345">
        <v>0</v>
      </c>
      <c r="H20" s="343">
        <v>0</v>
      </c>
      <c r="I20" s="344">
        <v>0</v>
      </c>
      <c r="J20" s="345">
        <v>0</v>
      </c>
      <c r="K20" s="343">
        <v>0</v>
      </c>
      <c r="L20" s="344">
        <v>0</v>
      </c>
      <c r="M20" s="345">
        <v>0</v>
      </c>
      <c r="N20" s="191">
        <f t="shared" si="4"/>
        <v>2195.3571069999998</v>
      </c>
      <c r="P20" s="41"/>
      <c r="Q20" s="128"/>
      <c r="R20" s="128"/>
      <c r="S20" s="128"/>
      <c r="T20" s="128"/>
      <c r="U20" s="121"/>
    </row>
    <row r="21" spans="1:21" x14ac:dyDescent="0.2">
      <c r="A21" s="4"/>
      <c r="N21" s="3"/>
      <c r="P21" s="136"/>
      <c r="Q21" s="136"/>
      <c r="R21" s="136"/>
      <c r="S21" s="136"/>
      <c r="T21" s="136"/>
      <c r="U21" s="141"/>
    </row>
    <row r="22" spans="1:21" x14ac:dyDescent="0.2">
      <c r="A22" s="10" t="s">
        <v>129</v>
      </c>
      <c r="B22" s="25">
        <v>1593.1126159999999</v>
      </c>
      <c r="C22" s="130"/>
      <c r="D22" s="130"/>
      <c r="Q22" s="128"/>
      <c r="R22" s="128"/>
      <c r="S22" s="128"/>
      <c r="U22" s="121"/>
    </row>
    <row r="23" spans="1:21" x14ac:dyDescent="0.2">
      <c r="A23" s="10" t="s">
        <v>99</v>
      </c>
      <c r="B23" s="25">
        <v>2426.0109479999996</v>
      </c>
      <c r="C23" s="130"/>
      <c r="D23" s="130"/>
      <c r="U23" s="140"/>
    </row>
    <row r="24" spans="1:21" x14ac:dyDescent="0.2">
      <c r="A24" s="10" t="s">
        <v>100</v>
      </c>
      <c r="B24" s="25">
        <v>2436.3890990000004</v>
      </c>
      <c r="C24" s="130"/>
      <c r="D24" s="130"/>
    </row>
    <row r="25" spans="1:21" x14ac:dyDescent="0.2">
      <c r="A25" s="10" t="s">
        <v>101</v>
      </c>
      <c r="B25" s="25">
        <v>3062.0650170000004</v>
      </c>
      <c r="C25" s="130"/>
      <c r="D25" s="130"/>
    </row>
    <row r="26" spans="1:21" x14ac:dyDescent="0.2">
      <c r="A26" s="10" t="s">
        <v>128</v>
      </c>
      <c r="B26" s="25">
        <v>1193.5821279999998</v>
      </c>
      <c r="C26" s="130"/>
      <c r="D26" s="130"/>
    </row>
    <row r="27" spans="1:21" x14ac:dyDescent="0.2">
      <c r="A27" s="10" t="s">
        <v>102</v>
      </c>
      <c r="B27" s="25">
        <v>1448.57275</v>
      </c>
      <c r="C27" s="130"/>
      <c r="D27" s="130"/>
    </row>
    <row r="28" spans="1:21" x14ac:dyDescent="0.2">
      <c r="A28" s="10" t="s">
        <v>103</v>
      </c>
      <c r="B28" s="25">
        <v>833.32431271891187</v>
      </c>
      <c r="C28" s="130"/>
      <c r="D28" s="130"/>
    </row>
    <row r="29" spans="1:21" x14ac:dyDescent="0.2">
      <c r="A29" s="10" t="s">
        <v>104</v>
      </c>
      <c r="B29" s="25">
        <v>8909.351781000003</v>
      </c>
      <c r="C29" s="130"/>
      <c r="D29" s="130"/>
    </row>
    <row r="30" spans="1:21" x14ac:dyDescent="0.2">
      <c r="A30" s="10" t="s">
        <v>105</v>
      </c>
      <c r="B30" s="25">
        <v>1988.5627910000003</v>
      </c>
      <c r="C30" s="130"/>
      <c r="D30" s="130"/>
    </row>
    <row r="31" spans="1:21" x14ac:dyDescent="0.2">
      <c r="A31" s="10" t="s">
        <v>106</v>
      </c>
      <c r="B31" s="25">
        <v>2292.2988030000001</v>
      </c>
      <c r="C31" s="130"/>
      <c r="D31" s="130"/>
    </row>
    <row r="32" spans="1:21" x14ac:dyDescent="0.2">
      <c r="A32" s="10" t="s">
        <v>107</v>
      </c>
      <c r="B32" s="25">
        <v>1962.0078670000007</v>
      </c>
      <c r="C32" s="130"/>
      <c r="D32" s="130"/>
    </row>
    <row r="33" spans="1:4" x14ac:dyDescent="0.2">
      <c r="A33" s="10" t="s">
        <v>108</v>
      </c>
      <c r="B33" s="25">
        <v>8488.1933924902187</v>
      </c>
      <c r="C33" s="130"/>
      <c r="D33" s="130"/>
    </row>
    <row r="34" spans="1:4" x14ac:dyDescent="0.2">
      <c r="A34" s="10" t="s">
        <v>109</v>
      </c>
      <c r="B34" s="25">
        <v>8854.3842420000001</v>
      </c>
      <c r="C34" s="130"/>
      <c r="D34" s="130"/>
    </row>
    <row r="35" spans="1:4" x14ac:dyDescent="0.2">
      <c r="A35" s="10" t="s">
        <v>110</v>
      </c>
      <c r="B35" s="25">
        <v>2195.3571069999998</v>
      </c>
      <c r="C35" s="130"/>
      <c r="D35" s="130"/>
    </row>
  </sheetData>
  <sortState ref="A7:N20">
    <sortCondition ref="A7"/>
  </sortState>
  <mergeCells count="11">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14"/>
  <dimension ref="A1:U46"/>
  <sheetViews>
    <sheetView showGridLines="0" view="pageBreakPreview" zoomScale="85" zoomScaleNormal="70" zoomScaleSheetLayoutView="85" workbookViewId="0">
      <selection activeCell="A3" sqref="A3"/>
    </sheetView>
  </sheetViews>
  <sheetFormatPr defaultColWidth="9.140625" defaultRowHeight="12.75" x14ac:dyDescent="0.2"/>
  <cols>
    <col min="1" max="1" width="30.85546875" style="2" customWidth="1"/>
    <col min="2" max="15" width="7.42578125" style="2" customWidth="1"/>
    <col min="16" max="16" width="9.140625" style="2" customWidth="1"/>
    <col min="17" max="16384" width="9.140625" style="2"/>
  </cols>
  <sheetData>
    <row r="1" spans="1:21" s="66" customFormat="1" ht="18" x14ac:dyDescent="0.25">
      <c r="A1" s="236" t="s">
        <v>323</v>
      </c>
      <c r="B1" s="23"/>
      <c r="C1" s="23"/>
      <c r="D1" s="23"/>
      <c r="E1" s="23"/>
      <c r="G1" s="23"/>
      <c r="H1" s="23"/>
      <c r="I1" s="23"/>
      <c r="J1" s="23"/>
      <c r="K1" s="23"/>
      <c r="L1" s="23"/>
      <c r="M1" s="23"/>
      <c r="N1" s="23"/>
      <c r="P1" s="240" t="str">
        <f>'3'!N1</f>
        <v>I. čtvrtletí 2023</v>
      </c>
    </row>
    <row r="2" spans="1:21" s="7" customFormat="1" ht="6" customHeight="1" x14ac:dyDescent="0.2">
      <c r="B2" s="115"/>
      <c r="C2" s="115"/>
      <c r="D2" s="115"/>
      <c r="E2" s="115"/>
      <c r="F2" s="115"/>
      <c r="G2" s="115"/>
      <c r="H2" s="115"/>
      <c r="I2" s="115"/>
      <c r="J2" s="115"/>
      <c r="K2" s="115"/>
      <c r="L2" s="115"/>
      <c r="M2" s="115"/>
      <c r="N2" s="115"/>
      <c r="O2" s="115"/>
    </row>
    <row r="3" spans="1:21" s="7" customFormat="1" ht="12" customHeight="1" x14ac:dyDescent="0.2">
      <c r="A3" s="335">
        <v>2023</v>
      </c>
      <c r="B3" s="199" t="s">
        <v>85</v>
      </c>
      <c r="C3" s="199" t="s">
        <v>76</v>
      </c>
      <c r="D3" s="199" t="s">
        <v>77</v>
      </c>
      <c r="E3" s="199" t="s">
        <v>78</v>
      </c>
      <c r="F3" s="199" t="s">
        <v>88</v>
      </c>
      <c r="G3" s="199" t="s">
        <v>79</v>
      </c>
      <c r="H3" s="199" t="s">
        <v>80</v>
      </c>
      <c r="I3" s="199" t="s">
        <v>81</v>
      </c>
      <c r="J3" s="199" t="s">
        <v>82</v>
      </c>
      <c r="K3" s="199" t="s">
        <v>83</v>
      </c>
      <c r="L3" s="199" t="s">
        <v>84</v>
      </c>
      <c r="M3" s="199" t="s">
        <v>86</v>
      </c>
      <c r="N3" s="199" t="s">
        <v>87</v>
      </c>
      <c r="O3" s="199" t="s">
        <v>89</v>
      </c>
      <c r="P3" s="199" t="s">
        <v>7</v>
      </c>
    </row>
    <row r="4" spans="1:21" s="110" customFormat="1" ht="12" customHeight="1" x14ac:dyDescent="0.2">
      <c r="A4" s="169" t="s">
        <v>59</v>
      </c>
      <c r="B4" s="197">
        <f>SUM(B5:B20)</f>
        <v>1593.1126159999999</v>
      </c>
      <c r="C4" s="197">
        <f>SUM(C5:C20)</f>
        <v>2426.0109480000001</v>
      </c>
      <c r="D4" s="197">
        <f t="shared" ref="D4:P4" si="0">SUM(D5:D20)</f>
        <v>2436.3890989999995</v>
      </c>
      <c r="E4" s="197">
        <f t="shared" si="0"/>
        <v>3062.0650169999994</v>
      </c>
      <c r="F4" s="197">
        <f>SUM(F5:F20)</f>
        <v>1193.582128</v>
      </c>
      <c r="G4" s="197">
        <f t="shared" si="0"/>
        <v>1448.57275</v>
      </c>
      <c r="H4" s="197">
        <f t="shared" si="0"/>
        <v>833.3243127189121</v>
      </c>
      <c r="I4" s="197">
        <f t="shared" si="0"/>
        <v>8909.3517810000012</v>
      </c>
      <c r="J4" s="197">
        <f t="shared" si="0"/>
        <v>1988.5627910000001</v>
      </c>
      <c r="K4" s="197">
        <f t="shared" si="0"/>
        <v>2292.2988029999997</v>
      </c>
      <c r="L4" s="197">
        <f t="shared" si="0"/>
        <v>1962.0078669999998</v>
      </c>
      <c r="M4" s="197">
        <f t="shared" si="0"/>
        <v>8488.1933924902205</v>
      </c>
      <c r="N4" s="197">
        <f t="shared" si="0"/>
        <v>8854.3842419999983</v>
      </c>
      <c r="O4" s="197">
        <f t="shared" si="0"/>
        <v>2195.3571069999998</v>
      </c>
      <c r="P4" s="197">
        <f t="shared" si="0"/>
        <v>47683.21285420913</v>
      </c>
    </row>
    <row r="5" spans="1:21" s="7" customFormat="1" ht="12" customHeight="1" x14ac:dyDescent="0.2">
      <c r="A5" s="168" t="s">
        <v>40</v>
      </c>
      <c r="B5" s="198">
        <v>0</v>
      </c>
      <c r="C5" s="198">
        <v>746.50094899999999</v>
      </c>
      <c r="D5" s="198">
        <v>147.94102000000001</v>
      </c>
      <c r="E5" s="198">
        <v>123.42677400000001</v>
      </c>
      <c r="F5" s="198">
        <v>433.90744000000001</v>
      </c>
      <c r="G5" s="198">
        <v>247.956209</v>
      </c>
      <c r="H5" s="198">
        <v>0.69922899999999999</v>
      </c>
      <c r="I5" s="198">
        <v>1409.982759</v>
      </c>
      <c r="J5" s="198">
        <v>42.365501999999999</v>
      </c>
      <c r="K5" s="198">
        <v>34.169033999999996</v>
      </c>
      <c r="L5" s="198">
        <v>329.61727899999994</v>
      </c>
      <c r="M5" s="198">
        <v>535.44214599999998</v>
      </c>
      <c r="N5" s="198">
        <v>2162.4538570000004</v>
      </c>
      <c r="O5" s="198">
        <v>141.46802400000001</v>
      </c>
      <c r="P5" s="198">
        <f>SUM(B5:O5)</f>
        <v>6355.9302220000009</v>
      </c>
      <c r="R5" s="8"/>
      <c r="S5" s="124"/>
      <c r="T5" s="124"/>
    </row>
    <row r="6" spans="1:21" s="7" customFormat="1" ht="12" customHeight="1" x14ac:dyDescent="0.2">
      <c r="A6" s="168" t="s">
        <v>39</v>
      </c>
      <c r="B6" s="198">
        <v>51.506999999999998</v>
      </c>
      <c r="C6" s="198">
        <v>114.65385999999994</v>
      </c>
      <c r="D6" s="198">
        <v>86.395756000000034</v>
      </c>
      <c r="E6" s="198">
        <v>22.888555999999998</v>
      </c>
      <c r="F6" s="198">
        <v>181.08591400000006</v>
      </c>
      <c r="G6" s="198">
        <v>109.76982900000004</v>
      </c>
      <c r="H6" s="198">
        <v>9.2999759999999991</v>
      </c>
      <c r="I6" s="198">
        <v>89.467073999999997</v>
      </c>
      <c r="J6" s="198">
        <v>101.16544000000003</v>
      </c>
      <c r="K6" s="198">
        <v>111.00502600000003</v>
      </c>
      <c r="L6" s="198">
        <v>106.65550199999997</v>
      </c>
      <c r="M6" s="198">
        <v>131.26517400000003</v>
      </c>
      <c r="N6" s="198">
        <v>26.871440000000003</v>
      </c>
      <c r="O6" s="198">
        <v>36.468311000000014</v>
      </c>
      <c r="P6" s="198">
        <f t="shared" ref="P6:P20" si="1">SUM(B6:O6)</f>
        <v>1178.4988580000002</v>
      </c>
      <c r="R6" s="8"/>
      <c r="S6" s="124"/>
      <c r="T6" s="124"/>
    </row>
    <row r="7" spans="1:21" s="7" customFormat="1" ht="12" customHeight="1" x14ac:dyDescent="0.2">
      <c r="A7" s="168" t="s">
        <v>38</v>
      </c>
      <c r="B7" s="198">
        <v>0</v>
      </c>
      <c r="C7" s="198">
        <v>0</v>
      </c>
      <c r="D7" s="198">
        <v>0.49065000000000003</v>
      </c>
      <c r="E7" s="198">
        <v>0</v>
      </c>
      <c r="F7" s="198">
        <v>0</v>
      </c>
      <c r="G7" s="198">
        <v>7.0384700000000011</v>
      </c>
      <c r="H7" s="198">
        <v>0</v>
      </c>
      <c r="I7" s="198">
        <v>4179.5104760000004</v>
      </c>
      <c r="J7" s="198">
        <v>1.3476539999999999</v>
      </c>
      <c r="K7" s="198">
        <v>0</v>
      </c>
      <c r="L7" s="198">
        <v>0</v>
      </c>
      <c r="M7" s="198">
        <v>0</v>
      </c>
      <c r="N7" s="198">
        <v>1.40767</v>
      </c>
      <c r="O7" s="198">
        <v>0.995</v>
      </c>
      <c r="P7" s="198">
        <f t="shared" si="1"/>
        <v>4190.7899200000002</v>
      </c>
      <c r="R7" s="8"/>
      <c r="S7" s="124"/>
      <c r="T7" s="124"/>
    </row>
    <row r="8" spans="1:21" s="7" customFormat="1" ht="12" customHeight="1" x14ac:dyDescent="0.2">
      <c r="A8" s="168" t="s">
        <v>60</v>
      </c>
      <c r="B8" s="198">
        <v>0</v>
      </c>
      <c r="C8" s="198">
        <v>0</v>
      </c>
      <c r="D8" s="198">
        <v>1.145</v>
      </c>
      <c r="E8" s="198">
        <v>0</v>
      </c>
      <c r="F8" s="198">
        <v>0</v>
      </c>
      <c r="G8" s="198">
        <v>0</v>
      </c>
      <c r="H8" s="198">
        <v>0</v>
      </c>
      <c r="I8" s="198">
        <v>0</v>
      </c>
      <c r="J8" s="198">
        <v>0</v>
      </c>
      <c r="K8" s="198">
        <v>18.15241</v>
      </c>
      <c r="L8" s="198">
        <v>1.0104479999999998</v>
      </c>
      <c r="M8" s="198">
        <v>16.336207000000002</v>
      </c>
      <c r="N8" s="198">
        <v>0.28814000000000001</v>
      </c>
      <c r="O8" s="198">
        <v>0</v>
      </c>
      <c r="P8" s="198">
        <f t="shared" si="1"/>
        <v>36.932204999999996</v>
      </c>
      <c r="T8" s="8"/>
    </row>
    <row r="9" spans="1:21" s="7" customFormat="1" ht="12" customHeight="1" x14ac:dyDescent="0.2">
      <c r="A9" s="168" t="s">
        <v>61</v>
      </c>
      <c r="B9" s="198">
        <v>2.1080000000000001</v>
      </c>
      <c r="C9" s="198">
        <v>0</v>
      </c>
      <c r="D9" s="198">
        <v>0.14399999999999999</v>
      </c>
      <c r="E9" s="198">
        <v>1.2162800000000002</v>
      </c>
      <c r="F9" s="198">
        <v>0</v>
      </c>
      <c r="G9" s="198">
        <v>0</v>
      </c>
      <c r="H9" s="198">
        <v>0</v>
      </c>
      <c r="I9" s="198">
        <v>0</v>
      </c>
      <c r="J9" s="198">
        <v>0</v>
      </c>
      <c r="K9" s="198">
        <v>0</v>
      </c>
      <c r="L9" s="198">
        <v>0</v>
      </c>
      <c r="M9" s="198">
        <v>0</v>
      </c>
      <c r="N9" s="198">
        <v>0.26500000000000001</v>
      </c>
      <c r="O9" s="198">
        <v>1.3899999999999999E-2</v>
      </c>
      <c r="P9" s="198">
        <f t="shared" si="1"/>
        <v>3.7471800000000006</v>
      </c>
      <c r="T9" s="8"/>
    </row>
    <row r="10" spans="1:21" s="7" customFormat="1" ht="12" customHeight="1" x14ac:dyDescent="0.2">
      <c r="A10" s="168" t="s">
        <v>62</v>
      </c>
      <c r="B10" s="198">
        <v>0</v>
      </c>
      <c r="C10" s="198">
        <v>0</v>
      </c>
      <c r="D10" s="198">
        <v>6.0000000000000001E-3</v>
      </c>
      <c r="E10" s="198">
        <v>1.874E-2</v>
      </c>
      <c r="F10" s="198">
        <v>2.06E-2</v>
      </c>
      <c r="G10" s="198">
        <v>0</v>
      </c>
      <c r="H10" s="198">
        <v>0</v>
      </c>
      <c r="I10" s="198">
        <v>0</v>
      </c>
      <c r="J10" s="198">
        <v>0</v>
      </c>
      <c r="K10" s="198">
        <v>0</v>
      </c>
      <c r="L10" s="198">
        <v>0</v>
      </c>
      <c r="M10" s="198">
        <v>0</v>
      </c>
      <c r="N10" s="198">
        <v>1.0999999999999999E-2</v>
      </c>
      <c r="O10" s="198">
        <v>0</v>
      </c>
      <c r="P10" s="198">
        <f t="shared" si="1"/>
        <v>5.6340000000000001E-2</v>
      </c>
      <c r="T10" s="8"/>
      <c r="U10" s="8"/>
    </row>
    <row r="11" spans="1:21" s="7" customFormat="1" ht="12" customHeight="1" x14ac:dyDescent="0.2">
      <c r="A11" s="168" t="s">
        <v>37</v>
      </c>
      <c r="B11" s="198">
        <v>0</v>
      </c>
      <c r="C11" s="198">
        <v>1038.3962609999999</v>
      </c>
      <c r="D11" s="198">
        <v>46.526319999999998</v>
      </c>
      <c r="E11" s="198">
        <v>2550.8671059999997</v>
      </c>
      <c r="F11" s="198">
        <v>172.75975200000002</v>
      </c>
      <c r="G11" s="198">
        <v>597.82285999999999</v>
      </c>
      <c r="H11" s="198">
        <v>31.975736000000001</v>
      </c>
      <c r="I11" s="198">
        <v>429.99041199999994</v>
      </c>
      <c r="J11" s="198">
        <v>724.0074340000001</v>
      </c>
      <c r="K11" s="198">
        <v>1894.679756</v>
      </c>
      <c r="L11" s="198">
        <v>1128.184409</v>
      </c>
      <c r="M11" s="198">
        <v>4753.6865889999999</v>
      </c>
      <c r="N11" s="198">
        <v>5675.2654269999994</v>
      </c>
      <c r="O11" s="198">
        <v>1029.394697</v>
      </c>
      <c r="P11" s="198">
        <f t="shared" si="1"/>
        <v>20073.556758999999</v>
      </c>
      <c r="R11" s="8"/>
      <c r="S11" s="124"/>
      <c r="T11" s="124"/>
    </row>
    <row r="12" spans="1:21" s="7" customFormat="1" ht="12" customHeight="1" x14ac:dyDescent="0.2">
      <c r="A12" s="168" t="s">
        <v>72</v>
      </c>
      <c r="B12" s="198">
        <v>0</v>
      </c>
      <c r="C12" s="198">
        <v>197.40299999999999</v>
      </c>
      <c r="D12" s="198">
        <v>0</v>
      </c>
      <c r="E12" s="198">
        <v>0</v>
      </c>
      <c r="F12" s="198">
        <v>145.24100000000001</v>
      </c>
      <c r="G12" s="198">
        <v>0</v>
      </c>
      <c r="H12" s="198">
        <v>0</v>
      </c>
      <c r="I12" s="198">
        <v>0</v>
      </c>
      <c r="J12" s="198">
        <v>0</v>
      </c>
      <c r="K12" s="198">
        <v>0</v>
      </c>
      <c r="L12" s="198">
        <v>0</v>
      </c>
      <c r="M12" s="198">
        <v>0</v>
      </c>
      <c r="N12" s="198">
        <v>0</v>
      </c>
      <c r="O12" s="198">
        <v>0</v>
      </c>
      <c r="P12" s="198">
        <f t="shared" si="1"/>
        <v>342.64400000000001</v>
      </c>
      <c r="T12" s="8"/>
    </row>
    <row r="13" spans="1:21" s="7" customFormat="1" ht="12" customHeight="1" x14ac:dyDescent="0.2">
      <c r="A13" s="168" t="s">
        <v>36</v>
      </c>
      <c r="B13" s="198">
        <v>0</v>
      </c>
      <c r="C13" s="198">
        <v>0</v>
      </c>
      <c r="D13" s="198">
        <v>0</v>
      </c>
      <c r="E13" s="198">
        <v>0</v>
      </c>
      <c r="F13" s="198">
        <v>0</v>
      </c>
      <c r="G13" s="198">
        <v>0</v>
      </c>
      <c r="H13" s="198">
        <v>0</v>
      </c>
      <c r="I13" s="198">
        <v>0</v>
      </c>
      <c r="J13" s="198">
        <v>0</v>
      </c>
      <c r="K13" s="198">
        <v>0</v>
      </c>
      <c r="L13" s="198">
        <v>0</v>
      </c>
      <c r="M13" s="198">
        <v>0</v>
      </c>
      <c r="N13" s="198">
        <v>0</v>
      </c>
      <c r="O13" s="198">
        <v>0</v>
      </c>
      <c r="P13" s="198">
        <f t="shared" si="1"/>
        <v>0</v>
      </c>
      <c r="T13" s="8"/>
    </row>
    <row r="14" spans="1:21" s="7" customFormat="1" ht="12" customHeight="1" x14ac:dyDescent="0.2">
      <c r="A14" s="168" t="s">
        <v>35</v>
      </c>
      <c r="B14" s="198">
        <v>0</v>
      </c>
      <c r="C14" s="198">
        <v>0</v>
      </c>
      <c r="D14" s="198">
        <v>31.046430000000001</v>
      </c>
      <c r="E14" s="198">
        <v>3.2155999999999998</v>
      </c>
      <c r="F14" s="198">
        <v>8.6240000000000006</v>
      </c>
      <c r="G14" s="198">
        <v>0</v>
      </c>
      <c r="H14" s="198">
        <v>4.6051000000000002</v>
      </c>
      <c r="I14" s="198">
        <v>416.48608000000002</v>
      </c>
      <c r="J14" s="198">
        <v>161.098592</v>
      </c>
      <c r="K14" s="198">
        <v>43.994999999999997</v>
      </c>
      <c r="L14" s="198">
        <v>0</v>
      </c>
      <c r="M14" s="198">
        <v>808.26300000000003</v>
      </c>
      <c r="N14" s="198">
        <v>360.76799999999997</v>
      </c>
      <c r="O14" s="198">
        <v>55.042999999999999</v>
      </c>
      <c r="P14" s="198">
        <f t="shared" si="1"/>
        <v>1893.144802</v>
      </c>
      <c r="T14" s="8"/>
    </row>
    <row r="15" spans="1:21" s="7" customFormat="1" ht="12" customHeight="1" x14ac:dyDescent="0.2">
      <c r="A15" s="168" t="s">
        <v>34</v>
      </c>
      <c r="B15" s="198">
        <v>0</v>
      </c>
      <c r="C15" s="198">
        <v>0</v>
      </c>
      <c r="D15" s="198">
        <v>0</v>
      </c>
      <c r="E15" s="198">
        <v>0</v>
      </c>
      <c r="F15" s="198">
        <v>0</v>
      </c>
      <c r="G15" s="198">
        <v>0</v>
      </c>
      <c r="H15" s="198">
        <v>0</v>
      </c>
      <c r="I15" s="198">
        <v>0</v>
      </c>
      <c r="J15" s="198">
        <v>0</v>
      </c>
      <c r="K15" s="198">
        <v>0</v>
      </c>
      <c r="L15" s="198">
        <v>0</v>
      </c>
      <c r="M15" s="198">
        <v>9.2966300000000004</v>
      </c>
      <c r="N15" s="198">
        <v>0</v>
      </c>
      <c r="O15" s="198">
        <v>190.59100000000001</v>
      </c>
      <c r="P15" s="198">
        <f t="shared" si="1"/>
        <v>199.88763</v>
      </c>
      <c r="T15" s="8"/>
    </row>
    <row r="16" spans="1:21" s="7" customFormat="1" ht="12" customHeight="1" x14ac:dyDescent="0.2">
      <c r="A16" s="168" t="s">
        <v>33</v>
      </c>
      <c r="B16" s="198">
        <v>249.48220000000001</v>
      </c>
      <c r="C16" s="198">
        <v>0</v>
      </c>
      <c r="D16" s="198">
        <v>454.904</v>
      </c>
      <c r="E16" s="198">
        <v>0</v>
      </c>
      <c r="F16" s="198">
        <v>0</v>
      </c>
      <c r="G16" s="198">
        <v>0</v>
      </c>
      <c r="H16" s="198">
        <v>208.28</v>
      </c>
      <c r="I16" s="198">
        <v>49.798762000000004</v>
      </c>
      <c r="J16" s="198">
        <v>53.195</v>
      </c>
      <c r="K16" s="198">
        <v>0</v>
      </c>
      <c r="L16" s="198">
        <v>112.23181100000001</v>
      </c>
      <c r="M16" s="198">
        <v>19.323669000000002</v>
      </c>
      <c r="N16" s="198">
        <v>8.4812900000000013</v>
      </c>
      <c r="O16" s="198">
        <v>16.640900000000002</v>
      </c>
      <c r="P16" s="198">
        <f t="shared" si="1"/>
        <v>1172.3376320000002</v>
      </c>
      <c r="T16" s="8"/>
    </row>
    <row r="17" spans="1:21" s="7" customFormat="1" ht="12" customHeight="1" x14ac:dyDescent="0.2">
      <c r="A17" s="168" t="s">
        <v>32</v>
      </c>
      <c r="B17" s="198">
        <v>0</v>
      </c>
      <c r="C17" s="198">
        <v>0.27340800000000004</v>
      </c>
      <c r="D17" s="198">
        <v>0</v>
      </c>
      <c r="E17" s="198">
        <v>0</v>
      </c>
      <c r="F17" s="198">
        <v>0</v>
      </c>
      <c r="G17" s="198">
        <v>0</v>
      </c>
      <c r="H17" s="198">
        <v>0</v>
      </c>
      <c r="I17" s="198">
        <v>1305.1181199999999</v>
      </c>
      <c r="J17" s="198">
        <v>0</v>
      </c>
      <c r="K17" s="198">
        <v>0</v>
      </c>
      <c r="L17" s="198">
        <v>0.39700000000000002</v>
      </c>
      <c r="M17" s="198">
        <v>224.32691999999997</v>
      </c>
      <c r="N17" s="198">
        <v>135.45099999999999</v>
      </c>
      <c r="O17" s="198">
        <v>241.112934</v>
      </c>
      <c r="P17" s="198">
        <f t="shared" si="1"/>
        <v>1906.6793819999998</v>
      </c>
      <c r="T17" s="8"/>
      <c r="U17" s="8"/>
    </row>
    <row r="18" spans="1:21" s="7" customFormat="1" ht="12" customHeight="1" x14ac:dyDescent="0.2">
      <c r="A18" s="168" t="s">
        <v>3</v>
      </c>
      <c r="B18" s="198">
        <v>0</v>
      </c>
      <c r="C18" s="198">
        <v>0</v>
      </c>
      <c r="D18" s="198">
        <v>0</v>
      </c>
      <c r="E18" s="198">
        <v>0</v>
      </c>
      <c r="F18" s="198">
        <v>0</v>
      </c>
      <c r="G18" s="198">
        <v>0</v>
      </c>
      <c r="H18" s="198">
        <v>0</v>
      </c>
      <c r="I18" s="198">
        <v>0</v>
      </c>
      <c r="J18" s="198">
        <v>0</v>
      </c>
      <c r="K18" s="198">
        <v>0</v>
      </c>
      <c r="L18" s="198">
        <v>0</v>
      </c>
      <c r="M18" s="198">
        <v>0</v>
      </c>
      <c r="N18" s="198">
        <v>0</v>
      </c>
      <c r="O18" s="198">
        <v>0</v>
      </c>
      <c r="P18" s="198">
        <f t="shared" si="1"/>
        <v>0</v>
      </c>
      <c r="T18" s="8"/>
    </row>
    <row r="19" spans="1:21" s="7" customFormat="1" ht="12" customHeight="1" x14ac:dyDescent="0.2">
      <c r="A19" s="168" t="s">
        <v>31</v>
      </c>
      <c r="B19" s="198">
        <v>0</v>
      </c>
      <c r="C19" s="198">
        <v>23.592126</v>
      </c>
      <c r="D19" s="198">
        <v>0.18529999999999999</v>
      </c>
      <c r="E19" s="198">
        <v>51.497540000000001</v>
      </c>
      <c r="F19" s="198">
        <v>3.218836</v>
      </c>
      <c r="G19" s="198">
        <v>0.95637000000000005</v>
      </c>
      <c r="H19" s="198">
        <v>107.302875</v>
      </c>
      <c r="I19" s="198">
        <v>16.663862000000002</v>
      </c>
      <c r="J19" s="198">
        <v>101.132924</v>
      </c>
      <c r="K19" s="198">
        <v>0.65319899999999986</v>
      </c>
      <c r="L19" s="198">
        <v>0.12118899999999999</v>
      </c>
      <c r="M19" s="198">
        <v>10.469542000000001</v>
      </c>
      <c r="N19" s="198">
        <v>5.7008469999999996</v>
      </c>
      <c r="O19" s="198">
        <v>0.12142699999999999</v>
      </c>
      <c r="P19" s="198">
        <f t="shared" si="1"/>
        <v>321.61603700000001</v>
      </c>
      <c r="T19" s="8"/>
    </row>
    <row r="20" spans="1:21" s="7" customFormat="1" ht="12" customHeight="1" x14ac:dyDescent="0.2">
      <c r="A20" s="168" t="s">
        <v>30</v>
      </c>
      <c r="B20" s="198">
        <v>1290.015416</v>
      </c>
      <c r="C20" s="198">
        <v>305.19134400000007</v>
      </c>
      <c r="D20" s="198">
        <v>1667.6046229999995</v>
      </c>
      <c r="E20" s="198">
        <v>308.93442100000004</v>
      </c>
      <c r="F20" s="198">
        <v>248.72458599999985</v>
      </c>
      <c r="G20" s="198">
        <v>485.02901200000008</v>
      </c>
      <c r="H20" s="198">
        <v>471.16139671891204</v>
      </c>
      <c r="I20" s="198">
        <v>1012.334236</v>
      </c>
      <c r="J20" s="198">
        <v>804.25024499999995</v>
      </c>
      <c r="K20" s="198">
        <v>189.64437799999996</v>
      </c>
      <c r="L20" s="198">
        <v>283.79022900000007</v>
      </c>
      <c r="M20" s="198">
        <v>1979.7835154902209</v>
      </c>
      <c r="N20" s="198">
        <v>477.420571</v>
      </c>
      <c r="O20" s="198">
        <v>483.50791399999997</v>
      </c>
      <c r="P20" s="198">
        <f t="shared" si="1"/>
        <v>10007.391887209133</v>
      </c>
      <c r="R20" s="8"/>
      <c r="S20" s="124"/>
      <c r="T20" s="124"/>
    </row>
    <row r="21" spans="1:21" s="4" customFormat="1" ht="12" x14ac:dyDescent="0.2">
      <c r="A21" s="201"/>
      <c r="P21" s="3"/>
      <c r="T21" s="124"/>
    </row>
    <row r="22" spans="1:21" s="7" customFormat="1" x14ac:dyDescent="0.2">
      <c r="A22" s="67"/>
      <c r="B22" s="68"/>
      <c r="C22" s="68"/>
      <c r="D22" s="68"/>
      <c r="E22" s="68"/>
      <c r="F22" s="68"/>
      <c r="G22" s="68"/>
      <c r="H22" s="68"/>
      <c r="I22" s="68"/>
      <c r="J22" s="68"/>
      <c r="K22" s="68"/>
      <c r="L22" s="68"/>
      <c r="M22" s="68"/>
      <c r="N22" s="68"/>
      <c r="O22" s="68"/>
      <c r="P22" s="67"/>
    </row>
    <row r="23" spans="1:21" s="7" customFormat="1" x14ac:dyDescent="0.2">
      <c r="A23" s="67"/>
      <c r="B23" s="68"/>
      <c r="C23" s="68"/>
      <c r="D23" s="68"/>
      <c r="E23" s="68"/>
      <c r="F23" s="68"/>
      <c r="G23" s="68"/>
      <c r="H23" s="68"/>
      <c r="I23" s="68"/>
      <c r="J23" s="68"/>
      <c r="K23" s="68"/>
      <c r="L23" s="68"/>
      <c r="M23" s="68"/>
      <c r="N23" s="68"/>
      <c r="O23" s="68"/>
      <c r="P23" s="68"/>
    </row>
    <row r="24" spans="1:21" s="7" customFormat="1" x14ac:dyDescent="0.2">
      <c r="A24" s="67"/>
      <c r="B24" s="68"/>
      <c r="C24" s="68"/>
      <c r="D24" s="68"/>
      <c r="E24" s="68"/>
      <c r="F24" s="68"/>
      <c r="G24" s="68"/>
      <c r="H24" s="68"/>
      <c r="I24" s="68"/>
      <c r="J24" s="68"/>
      <c r="K24" s="68"/>
      <c r="L24" s="68"/>
      <c r="M24" s="68"/>
      <c r="N24" s="68"/>
      <c r="O24" s="68"/>
      <c r="P24" s="68"/>
      <c r="Q24" s="69"/>
    </row>
    <row r="25" spans="1:21" s="7" customFormat="1" x14ac:dyDescent="0.2">
      <c r="A25" s="67"/>
      <c r="B25" s="68"/>
      <c r="C25" s="68"/>
      <c r="D25" s="68"/>
      <c r="E25" s="68"/>
      <c r="F25" s="68"/>
      <c r="G25" s="68"/>
      <c r="H25" s="68"/>
      <c r="I25" s="68"/>
      <c r="J25" s="68"/>
      <c r="K25" s="68"/>
      <c r="L25" s="68"/>
      <c r="M25" s="68"/>
      <c r="N25" s="68"/>
      <c r="O25" s="68"/>
      <c r="P25" s="68"/>
      <c r="Q25" s="69"/>
    </row>
    <row r="26" spans="1:21" s="7" customFormat="1" x14ac:dyDescent="0.2">
      <c r="A26" s="67"/>
      <c r="B26" s="68"/>
      <c r="C26" s="68"/>
      <c r="D26" s="68"/>
      <c r="E26" s="68"/>
      <c r="F26" s="68"/>
      <c r="G26" s="68"/>
      <c r="H26" s="68"/>
      <c r="I26" s="68"/>
      <c r="J26" s="68"/>
      <c r="K26" s="68"/>
      <c r="L26" s="68"/>
      <c r="M26" s="68"/>
      <c r="N26" s="68"/>
      <c r="O26" s="68"/>
      <c r="P26" s="68"/>
      <c r="S26" s="8"/>
    </row>
    <row r="27" spans="1:21" s="7" customFormat="1" x14ac:dyDescent="0.2">
      <c r="A27" s="67"/>
      <c r="B27" s="68"/>
      <c r="C27" s="68"/>
      <c r="D27" s="68"/>
      <c r="E27" s="68"/>
      <c r="F27" s="68"/>
      <c r="G27" s="68"/>
      <c r="H27" s="68"/>
      <c r="I27" s="68"/>
      <c r="J27" s="68"/>
      <c r="K27" s="68"/>
      <c r="L27" s="68"/>
      <c r="M27" s="68"/>
      <c r="N27" s="68"/>
      <c r="O27" s="68"/>
      <c r="P27" s="68"/>
    </row>
    <row r="28" spans="1:21" s="7" customFormat="1" x14ac:dyDescent="0.2">
      <c r="A28" s="67"/>
      <c r="B28" s="68"/>
      <c r="C28" s="68"/>
      <c r="D28" s="68"/>
      <c r="E28" s="68"/>
      <c r="F28" s="68"/>
      <c r="G28" s="68"/>
      <c r="H28" s="68"/>
      <c r="I28" s="68"/>
      <c r="J28" s="68"/>
      <c r="K28" s="68"/>
      <c r="L28" s="68"/>
      <c r="M28" s="68"/>
      <c r="N28" s="68"/>
      <c r="O28" s="68"/>
      <c r="P28" s="68"/>
    </row>
    <row r="29" spans="1:21" s="7" customFormat="1" x14ac:dyDescent="0.2">
      <c r="A29" s="67"/>
      <c r="B29" s="68"/>
      <c r="C29" s="68"/>
      <c r="D29" s="68"/>
      <c r="E29" s="68"/>
      <c r="F29" s="68"/>
      <c r="G29" s="68"/>
      <c r="H29" s="68"/>
      <c r="I29" s="68"/>
      <c r="J29" s="68"/>
      <c r="K29" s="68"/>
      <c r="L29" s="68"/>
      <c r="M29" s="68"/>
      <c r="N29" s="68"/>
      <c r="O29" s="68"/>
      <c r="P29" s="68"/>
    </row>
    <row r="30" spans="1:21" s="7" customFormat="1" x14ac:dyDescent="0.2">
      <c r="A30" s="67"/>
      <c r="B30" s="68"/>
      <c r="C30" s="68"/>
      <c r="D30" s="68"/>
      <c r="E30" s="68"/>
      <c r="F30" s="68"/>
      <c r="G30" s="68"/>
      <c r="H30" s="68"/>
      <c r="I30" s="68"/>
      <c r="J30" s="68"/>
      <c r="K30" s="68"/>
      <c r="L30" s="68"/>
      <c r="M30" s="68"/>
      <c r="N30" s="68"/>
      <c r="O30" s="68"/>
      <c r="P30" s="68"/>
    </row>
    <row r="31" spans="1:21" s="7" customFormat="1" x14ac:dyDescent="0.2">
      <c r="A31" s="67"/>
      <c r="B31" s="68"/>
      <c r="C31" s="68"/>
      <c r="D31" s="68"/>
      <c r="E31" s="68"/>
      <c r="F31" s="68"/>
      <c r="G31" s="68"/>
      <c r="H31" s="68"/>
      <c r="I31" s="68"/>
      <c r="J31" s="68"/>
      <c r="K31" s="68"/>
      <c r="L31" s="68"/>
      <c r="M31" s="68"/>
      <c r="N31" s="68"/>
      <c r="O31" s="68"/>
      <c r="P31" s="68"/>
    </row>
    <row r="32" spans="1:21" s="7" customFormat="1" x14ac:dyDescent="0.2">
      <c r="A32" s="67"/>
      <c r="B32" s="68"/>
      <c r="C32" s="68"/>
      <c r="D32" s="68"/>
      <c r="E32" s="68"/>
      <c r="F32" s="68"/>
      <c r="G32" s="68"/>
      <c r="H32" s="68"/>
      <c r="I32" s="68"/>
      <c r="J32" s="68"/>
      <c r="K32" s="68"/>
      <c r="L32" s="68"/>
      <c r="M32" s="68"/>
      <c r="N32" s="68"/>
      <c r="O32" s="68"/>
      <c r="P32" s="68"/>
    </row>
    <row r="33" spans="1:16" s="7" customFormat="1" x14ac:dyDescent="0.2">
      <c r="A33" s="67"/>
      <c r="B33" s="68"/>
      <c r="C33" s="68"/>
      <c r="D33" s="68"/>
      <c r="E33" s="68"/>
      <c r="F33" s="68"/>
      <c r="G33" s="68"/>
      <c r="H33" s="68"/>
      <c r="I33" s="68"/>
      <c r="J33" s="68"/>
      <c r="K33" s="68"/>
      <c r="L33" s="68"/>
      <c r="M33" s="68"/>
      <c r="N33" s="68"/>
      <c r="O33" s="68"/>
      <c r="P33" s="68"/>
    </row>
    <row r="34" spans="1:16" s="7" customFormat="1" x14ac:dyDescent="0.2">
      <c r="A34" s="67"/>
      <c r="B34" s="68"/>
      <c r="C34" s="68"/>
      <c r="D34" s="68"/>
      <c r="E34" s="68"/>
      <c r="F34" s="68"/>
      <c r="G34" s="68"/>
      <c r="H34" s="68"/>
      <c r="I34" s="68"/>
      <c r="J34" s="68"/>
      <c r="K34" s="68"/>
      <c r="L34" s="68"/>
      <c r="M34" s="68"/>
      <c r="N34" s="68"/>
      <c r="O34" s="68"/>
      <c r="P34" s="68"/>
    </row>
    <row r="35" spans="1:16" s="7" customFormat="1" x14ac:dyDescent="0.2">
      <c r="A35" s="67"/>
      <c r="B35" s="68"/>
      <c r="C35" s="68"/>
      <c r="D35" s="68"/>
      <c r="E35" s="68"/>
      <c r="F35" s="68"/>
      <c r="G35" s="68"/>
      <c r="H35" s="68"/>
      <c r="I35" s="68"/>
      <c r="J35" s="68"/>
      <c r="K35" s="68"/>
      <c r="L35" s="68"/>
      <c r="M35" s="68"/>
      <c r="N35" s="68"/>
      <c r="O35" s="68"/>
      <c r="P35" s="68"/>
    </row>
    <row r="36" spans="1:16" s="7" customFormat="1" x14ac:dyDescent="0.2">
      <c r="A36" s="67"/>
      <c r="B36" s="68"/>
      <c r="C36" s="68"/>
      <c r="D36" s="68"/>
      <c r="E36" s="68"/>
      <c r="F36" s="68"/>
      <c r="G36" s="68"/>
      <c r="H36" s="68"/>
      <c r="I36" s="68"/>
      <c r="J36" s="68"/>
      <c r="K36" s="68"/>
      <c r="L36" s="68"/>
      <c r="M36" s="68"/>
      <c r="N36" s="68"/>
      <c r="O36" s="68"/>
      <c r="P36" s="68"/>
    </row>
    <row r="37" spans="1:16" s="7" customFormat="1" x14ac:dyDescent="0.2">
      <c r="A37" s="67"/>
      <c r="B37" s="68"/>
      <c r="C37" s="68"/>
      <c r="D37" s="68"/>
      <c r="E37" s="68"/>
      <c r="F37" s="68"/>
      <c r="G37" s="68"/>
      <c r="H37" s="68"/>
      <c r="I37" s="68"/>
      <c r="J37" s="68"/>
      <c r="K37" s="68"/>
      <c r="L37" s="68"/>
      <c r="M37" s="68"/>
      <c r="N37" s="68"/>
      <c r="O37" s="68"/>
      <c r="P37" s="68"/>
    </row>
    <row r="38" spans="1:16" s="7" customFormat="1" x14ac:dyDescent="0.2">
      <c r="A38" s="67"/>
      <c r="B38" s="68"/>
      <c r="C38" s="68"/>
      <c r="D38" s="68"/>
      <c r="E38" s="68"/>
      <c r="F38" s="68"/>
      <c r="G38" s="68"/>
      <c r="H38" s="68"/>
      <c r="I38" s="68"/>
      <c r="J38" s="68"/>
      <c r="K38" s="68"/>
      <c r="L38" s="68"/>
      <c r="M38" s="68"/>
      <c r="N38" s="68"/>
      <c r="O38" s="68"/>
      <c r="P38" s="68"/>
    </row>
    <row r="39" spans="1:16" s="7" customFormat="1" x14ac:dyDescent="0.2">
      <c r="A39" s="67"/>
      <c r="B39" s="68"/>
      <c r="C39" s="68"/>
      <c r="D39" s="68"/>
      <c r="E39" s="68"/>
      <c r="F39" s="68"/>
      <c r="G39" s="68"/>
      <c r="H39" s="68"/>
      <c r="I39" s="68"/>
      <c r="J39" s="68"/>
      <c r="K39" s="68"/>
      <c r="L39" s="68"/>
      <c r="M39" s="68"/>
      <c r="N39" s="68"/>
      <c r="O39" s="68"/>
      <c r="P39" s="68"/>
    </row>
    <row r="40" spans="1:16" s="7" customFormat="1" x14ac:dyDescent="0.2">
      <c r="A40" s="67"/>
      <c r="B40" s="68"/>
      <c r="C40" s="68"/>
      <c r="D40" s="68"/>
      <c r="E40" s="68"/>
      <c r="F40" s="68"/>
      <c r="G40" s="68"/>
      <c r="H40" s="68"/>
      <c r="I40" s="68"/>
      <c r="J40" s="68"/>
      <c r="K40" s="68"/>
      <c r="L40" s="68"/>
      <c r="M40" s="68"/>
      <c r="N40" s="68"/>
      <c r="O40" s="68"/>
      <c r="P40" s="68"/>
    </row>
    <row r="41" spans="1:16" s="7" customFormat="1" x14ac:dyDescent="0.2">
      <c r="A41" s="67"/>
      <c r="B41" s="68"/>
      <c r="C41" s="68"/>
      <c r="D41" s="68"/>
      <c r="E41" s="68"/>
      <c r="F41" s="68"/>
      <c r="G41" s="68"/>
      <c r="H41" s="68"/>
      <c r="I41" s="68"/>
      <c r="J41" s="68"/>
      <c r="K41" s="68"/>
      <c r="L41" s="68"/>
      <c r="M41" s="68"/>
      <c r="N41" s="68"/>
      <c r="O41" s="68"/>
      <c r="P41" s="68"/>
    </row>
    <row r="42" spans="1:16" s="7" customFormat="1" x14ac:dyDescent="0.2">
      <c r="A42" s="2"/>
      <c r="B42" s="2"/>
      <c r="C42" s="2"/>
      <c r="D42" s="2"/>
      <c r="E42" s="2"/>
      <c r="F42" s="2"/>
      <c r="G42" s="2"/>
      <c r="H42" s="2"/>
      <c r="I42" s="2"/>
      <c r="J42" s="2"/>
      <c r="K42" s="2"/>
      <c r="L42" s="2"/>
      <c r="M42" s="2"/>
      <c r="N42" s="2"/>
      <c r="O42" s="2"/>
      <c r="P42" s="2"/>
    </row>
    <row r="44" spans="1:16" x14ac:dyDescent="0.2">
      <c r="C44" s="70"/>
    </row>
    <row r="45" spans="1:16" x14ac:dyDescent="0.2">
      <c r="C45" s="70"/>
    </row>
    <row r="46" spans="1:16" x14ac:dyDescent="0.2">
      <c r="C46" s="70"/>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E30910C169A742B2EA2F6857C7D85D" ma:contentTypeVersion="13" ma:contentTypeDescription="Create a new document." ma:contentTypeScope="" ma:versionID="348c13282ee6afdfb781e834b7895c38">
  <xsd:schema xmlns:xsd="http://www.w3.org/2001/XMLSchema" xmlns:xs="http://www.w3.org/2001/XMLSchema" xmlns:p="http://schemas.microsoft.com/office/2006/metadata/properties" xmlns:ns2="14dc2d1e-e557-46df-b43d-86cdda3daf61" xmlns:ns3="5bf3f6dc-e993-4359-8647-cf971b7e723e" targetNamespace="http://schemas.microsoft.com/office/2006/metadata/properties" ma:root="true" ma:fieldsID="13208d426c497f9b3965c1401757bb05" ns2:_="" ns3:_="">
    <xsd:import namespace="14dc2d1e-e557-46df-b43d-86cdda3daf61"/>
    <xsd:import namespace="5bf3f6dc-e993-4359-8647-cf971b7e72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dc2d1e-e557-46df-b43d-86cdda3d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33881d7-4c0e-47fb-8323-9fb0d5f480f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f3f6dc-e993-4359-8647-cf971b7e72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dc2d1e-e557-46df-b43d-86cdda3daf6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0EE897-94AE-4486-8AC8-0ABA38AD11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dc2d1e-e557-46df-b43d-86cdda3daf61"/>
    <ds:schemaRef ds:uri="5bf3f6dc-e993-4359-8647-cf971b7e7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C148F3-6171-44C0-BAD6-807D14DBBAAE}">
  <ds:schemaRefs>
    <ds:schemaRef ds:uri="http://schemas.microsoft.com/office/infopath/2007/PartnerControls"/>
    <ds:schemaRef ds:uri="5bf3f6dc-e993-4359-8647-cf971b7e723e"/>
    <ds:schemaRef ds:uri="http://schemas.microsoft.com/office/2006/metadata/properties"/>
    <ds:schemaRef ds:uri="http://purl.org/dc/elements/1.1/"/>
    <ds:schemaRef ds:uri="http://purl.org/dc/terms/"/>
    <ds:schemaRef ds:uri="http://schemas.openxmlformats.org/package/2006/metadata/core-properties"/>
    <ds:schemaRef ds:uri="http://schemas.microsoft.com/office/2006/documentManagement/types"/>
    <ds:schemaRef ds:uri="http://purl.org/dc/dcmitype/"/>
    <ds:schemaRef ds:uri="14dc2d1e-e557-46df-b43d-86cdda3daf61"/>
    <ds:schemaRef ds:uri="http://www.w3.org/XML/1998/namespace"/>
  </ds:schemaRefs>
</ds:datastoreItem>
</file>

<file path=customXml/itemProps3.xml><?xml version="1.0" encoding="utf-8"?>
<ds:datastoreItem xmlns:ds="http://schemas.openxmlformats.org/officeDocument/2006/customXml" ds:itemID="{E82DD05D-22E0-4019-BE77-DF1C16FC99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50</vt:i4>
      </vt:variant>
      <vt:variant>
        <vt:lpstr>Pojmenované oblasti</vt:lpstr>
      </vt:variant>
      <vt:variant>
        <vt:i4>1</vt:i4>
      </vt:variant>
    </vt:vector>
  </HeadingPairs>
  <TitlesOfParts>
    <vt:vector size="51" baseType="lpstr">
      <vt:lpstr>Titulní</vt:lpstr>
      <vt:lpstr>Obsah</vt:lpstr>
      <vt:lpstr>Úvod</vt:lpstr>
      <vt:lpstr>1</vt:lpstr>
      <vt:lpstr>2</vt:lpstr>
      <vt:lpstr>3</vt:lpstr>
      <vt:lpstr>4.1</vt:lpstr>
      <vt:lpstr>4.2</vt:lpstr>
      <vt:lpstr>4.3</vt:lpstr>
      <vt:lpstr>5.1</vt:lpstr>
      <vt:lpstr>5.2</vt:lpstr>
      <vt:lpstr>5.3</vt:lpstr>
      <vt:lpstr>5.4</vt:lpstr>
      <vt:lpstr>6</vt:lpstr>
      <vt:lpstr>7.1</vt:lpstr>
      <vt:lpstr>7.2</vt:lpstr>
      <vt:lpstr>8.1</vt:lpstr>
      <vt:lpstr>8.2</vt:lpstr>
      <vt:lpstr>14.2</vt:lpstr>
      <vt:lpstr>14.3</vt:lpstr>
      <vt:lpstr>14.4</vt:lpstr>
      <vt:lpstr>14.5</vt:lpstr>
      <vt:lpstr>14.6</vt:lpstr>
      <vt:lpstr>14.7</vt:lpstr>
      <vt:lpstr>14.8</vt:lpstr>
      <vt:lpstr>14.9</vt:lpstr>
      <vt:lpstr>14.10</vt:lpstr>
      <vt:lpstr>14.11</vt:lpstr>
      <vt:lpstr>14.12</vt:lpstr>
      <vt:lpstr>14.13</vt:lpstr>
      <vt:lpstr>14.14</vt:lpstr>
      <vt:lpstr>8.3</vt:lpstr>
      <vt:lpstr>8.4</vt:lpstr>
      <vt:lpstr>8.5</vt:lpstr>
      <vt:lpstr>8.6</vt:lpstr>
      <vt:lpstr>8.7</vt:lpstr>
      <vt:lpstr>8.8</vt:lpstr>
      <vt:lpstr>8.9</vt:lpstr>
      <vt:lpstr>8.10</vt:lpstr>
      <vt:lpstr>8.11</vt:lpstr>
      <vt:lpstr>8.12</vt:lpstr>
      <vt:lpstr>8.13</vt:lpstr>
      <vt:lpstr>8.14</vt:lpstr>
      <vt:lpstr>9</vt:lpstr>
      <vt:lpstr>10.1</vt:lpstr>
      <vt:lpstr>10.2</vt:lpstr>
      <vt:lpstr>10.3</vt:lpstr>
      <vt:lpstr>10.4</vt:lpstr>
      <vt:lpstr>10.5</vt:lpstr>
      <vt:lpstr>Obálka</vt:lpstr>
      <vt:lpstr>Titulní!Oblast_tisku</vt:lpstr>
    </vt:vector>
  </TitlesOfParts>
  <Company>Energetický regulační úřad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daniel.rosecky@eru.cz</dc:creator>
  <cp:lastModifiedBy>Rosecký Daniel Ing.</cp:lastModifiedBy>
  <cp:lastPrinted>2024-04-05T05:34:09Z</cp:lastPrinted>
  <dcterms:created xsi:type="dcterms:W3CDTF">2006-03-02T11:20:40Z</dcterms:created>
  <dcterms:modified xsi:type="dcterms:W3CDTF">2024-04-05T05:36:05Z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0x01010016E30910C169A742B2EA2F6857C7D85D</vt:lpwstr>
  </property>
</Properties>
</file>