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theme/themeOverride2.xml" ContentType="application/vnd.openxmlformats-officedocument.themeOverride+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3.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4.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5.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6.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7.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8.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9.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10.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1.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2.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3.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4.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drawings/drawing44.xml" ContentType="application/vnd.openxmlformats-officedocument.drawing+xml"/>
  <Override PartName="/xl/charts/chart181.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49.xml" ContentType="application/vnd.openxmlformats-officedocument.drawing+xml"/>
  <Override PartName="/xl/charts/chartEx5.xml" ContentType="application/vnd.ms-office.chartex+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NOVÁ STATISTIKA\Zprávy TEPLO\Roční zprávy TEPLO\RZ Teplo 2022_cz\v2\"/>
    </mc:Choice>
  </mc:AlternateContent>
  <xr:revisionPtr revIDLastSave="0" documentId="13_ncr:1_{DAB24AC7-4942-4A04-8E26-7C8FDF2A72B3}" xr6:coauthVersionLast="36" xr6:coauthVersionMax="47" xr10:uidLastSave="{00000000-0000-0000-0000-000000000000}"/>
  <bookViews>
    <workbookView xWindow="0" yWindow="0" windowWidth="28800" windowHeight="11925" tabRatio="943" activeTab="4" xr2:uid="{00000000-000D-0000-FFFF-FFFF00000000}"/>
  </bookViews>
  <sheets>
    <sheet name="Titulní" sheetId="180" r:id="rId1"/>
    <sheet name="Obsah" sheetId="27" r:id="rId2"/>
    <sheet name="Úvod" sheetId="170" r:id="rId3"/>
    <sheet name="1" sheetId="51" r:id="rId4"/>
    <sheet name="2" sheetId="105"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3" r:id="rId48"/>
    <sheet name="10.5" sheetId="171" r:id="rId49"/>
    <sheet name="10.6" sheetId="167" r:id="rId50"/>
    <sheet name="11.1" sheetId="175" r:id="rId51"/>
    <sheet name="11.2" sheetId="168" r:id="rId52"/>
    <sheet name="Obálka" sheetId="178" r:id="rId53"/>
    <sheet name="List1" sheetId="174" r:id="rId54"/>
    <sheet name="List2" sheetId="176" r:id="rId55"/>
  </sheets>
  <definedNames>
    <definedName name="_xlchart.v5.0" hidden="1">'4.2'!$A$6</definedName>
    <definedName name="_xlchart.v5.1" hidden="1">'4.2'!$A$7:$A$20</definedName>
    <definedName name="_xlchart.v5.10" hidden="1">'7.2'!$A$4</definedName>
    <definedName name="_xlchart.v5.11" hidden="1">'7.2'!$A$5:$A$18</definedName>
    <definedName name="_xlchart.v5.12" hidden="1">'7.2'!$J$1</definedName>
    <definedName name="_xlchart.v5.13" hidden="1">'7.2'!$J$4</definedName>
    <definedName name="_xlchart.v5.14" hidden="1">'7.2'!$J$5:$J$18</definedName>
    <definedName name="_xlchart.v5.15" hidden="1">'5.2'!$A$6</definedName>
    <definedName name="_xlchart.v5.16" hidden="1">'5.2'!$A$7:$A$20</definedName>
    <definedName name="_xlchart.v5.17" hidden="1">'6'!$M$1</definedName>
    <definedName name="_xlchart.v5.18" hidden="1">'6'!$M$7:$M$20</definedName>
    <definedName name="_xlchart.v5.19" hidden="1">List2!$A$1</definedName>
    <definedName name="_xlchart.v5.2" hidden="1">'4.2'!$N$1</definedName>
    <definedName name="_xlchart.v5.20" hidden="1">List2!$A$2:$A$15</definedName>
    <definedName name="_xlchart.v5.21" hidden="1">List2!$B$1</definedName>
    <definedName name="_xlchart.v5.22" hidden="1">List2!$B$2:$B$15</definedName>
    <definedName name="_xlchart.v5.3" hidden="1">'4.2'!$N$6</definedName>
    <definedName name="_xlchart.v5.4" hidden="1">'4.2'!$N$7:$N$20</definedName>
    <definedName name="_xlchart.v5.5" hidden="1">'5.2'!$A$6</definedName>
    <definedName name="_xlchart.v5.6" hidden="1">'5.2'!$A$7:$A$20</definedName>
    <definedName name="_xlchart.v5.7" hidden="1">'5.2'!$N$1</definedName>
    <definedName name="_xlchart.v5.8" hidden="1">'5.2'!$N$6</definedName>
    <definedName name="_xlchart.v5.9" hidden="1">'5.2'!$N$7:$N$20</definedName>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K1" i="167" l="1"/>
  <c r="C32" i="166" l="1"/>
  <c r="C34" i="166" s="1"/>
  <c r="D32" i="166"/>
  <c r="E32" i="166"/>
  <c r="F32" i="166"/>
  <c r="F34" i="166" s="1"/>
  <c r="G32" i="166"/>
  <c r="G34" i="166" s="1"/>
  <c r="H32" i="166"/>
  <c r="I32" i="166"/>
  <c r="J32" i="166"/>
  <c r="J34" i="166" s="1"/>
  <c r="K32" i="166"/>
  <c r="K34" i="166" s="1"/>
  <c r="L32" i="166"/>
  <c r="M32" i="166"/>
  <c r="C33" i="166"/>
  <c r="D33" i="166"/>
  <c r="D34" i="166" s="1"/>
  <c r="E33" i="166"/>
  <c r="F33" i="166"/>
  <c r="G33" i="166"/>
  <c r="H33" i="166"/>
  <c r="H34" i="166" s="1"/>
  <c r="I33" i="166"/>
  <c r="J33" i="166"/>
  <c r="K33" i="166"/>
  <c r="L33" i="166"/>
  <c r="L34" i="166" s="1"/>
  <c r="M33" i="166"/>
  <c r="E34" i="166"/>
  <c r="I34" i="166"/>
  <c r="M34" i="166"/>
  <c r="C35" i="166"/>
  <c r="D35" i="166"/>
  <c r="E35" i="166"/>
  <c r="F35" i="166"/>
  <c r="G35" i="166"/>
  <c r="H35" i="166"/>
  <c r="I35" i="166"/>
  <c r="J35" i="166"/>
  <c r="K35" i="166"/>
  <c r="L35" i="166"/>
  <c r="M35" i="166"/>
  <c r="B35" i="166"/>
  <c r="B34" i="166"/>
  <c r="B33" i="166"/>
  <c r="B32" i="166"/>
  <c r="C28" i="166"/>
  <c r="D28" i="166"/>
  <c r="E28" i="166"/>
  <c r="F28" i="166"/>
  <c r="G28" i="166"/>
  <c r="H28" i="166"/>
  <c r="I28" i="166"/>
  <c r="J28" i="166"/>
  <c r="K28" i="166"/>
  <c r="L28" i="166"/>
  <c r="M28" i="166"/>
  <c r="B28" i="166"/>
  <c r="C27" i="166"/>
  <c r="D27" i="166"/>
  <c r="E27" i="166"/>
  <c r="F27" i="166"/>
  <c r="G27" i="166"/>
  <c r="H27" i="166"/>
  <c r="I27" i="166"/>
  <c r="J27" i="166"/>
  <c r="K27" i="166"/>
  <c r="L27" i="166"/>
  <c r="M27" i="166"/>
  <c r="B27" i="166"/>
  <c r="C26" i="166"/>
  <c r="D26" i="166"/>
  <c r="E26" i="166"/>
  <c r="F26" i="166"/>
  <c r="G26" i="166"/>
  <c r="H26" i="166"/>
  <c r="I26" i="166"/>
  <c r="J26" i="166"/>
  <c r="K26" i="166"/>
  <c r="L26" i="166"/>
  <c r="M26" i="166"/>
  <c r="B26" i="166"/>
  <c r="C25" i="166"/>
  <c r="D25" i="166"/>
  <c r="E25" i="166"/>
  <c r="F25" i="166"/>
  <c r="G25" i="166"/>
  <c r="H25" i="166"/>
  <c r="I25" i="166"/>
  <c r="J25" i="166"/>
  <c r="K25" i="166"/>
  <c r="L25" i="166"/>
  <c r="M25" i="166"/>
  <c r="B25" i="166"/>
  <c r="I20" i="167" l="1"/>
  <c r="H19" i="167"/>
  <c r="H18" i="167"/>
  <c r="I17" i="167"/>
  <c r="H16" i="167"/>
  <c r="I15" i="167"/>
  <c r="H14" i="167"/>
  <c r="H13" i="167"/>
  <c r="H12" i="167"/>
  <c r="H11" i="167"/>
  <c r="H10" i="167"/>
  <c r="H9" i="167"/>
  <c r="H8" i="167"/>
  <c r="I7" i="167"/>
  <c r="I6" i="167"/>
  <c r="I5" i="167"/>
  <c r="G10" i="166" l="1"/>
  <c r="G29" i="166"/>
  <c r="F10" i="166"/>
  <c r="F29" i="166"/>
  <c r="L11" i="166"/>
  <c r="L29" i="166"/>
  <c r="F18" i="166"/>
  <c r="F36" i="166"/>
  <c r="L18" i="166"/>
  <c r="L36" i="166"/>
  <c r="G19" i="166"/>
  <c r="G36" i="166"/>
  <c r="B19" i="166"/>
  <c r="B36" i="166"/>
  <c r="H18" i="166"/>
  <c r="H36" i="166"/>
  <c r="C19" i="166"/>
  <c r="C36" i="166"/>
  <c r="M10" i="166"/>
  <c r="M29" i="166"/>
  <c r="H11" i="166"/>
  <c r="H29" i="166"/>
  <c r="I18" i="166"/>
  <c r="I36" i="166"/>
  <c r="J10" i="166"/>
  <c r="J29" i="166"/>
  <c r="D18" i="166"/>
  <c r="D36" i="166"/>
  <c r="J18" i="166"/>
  <c r="J36" i="166"/>
  <c r="M18" i="166"/>
  <c r="M36" i="166"/>
  <c r="N9" i="166"/>
  <c r="B29" i="166"/>
  <c r="C10" i="166"/>
  <c r="C29" i="166"/>
  <c r="I11" i="166"/>
  <c r="I29" i="166"/>
  <c r="D11" i="166"/>
  <c r="D29" i="166"/>
  <c r="E11" i="166"/>
  <c r="E29" i="166"/>
  <c r="K10" i="166"/>
  <c r="K29" i="166"/>
  <c r="E18" i="166"/>
  <c r="E36" i="166"/>
  <c r="K19" i="166"/>
  <c r="K36" i="166"/>
  <c r="I10" i="166"/>
  <c r="K18" i="166"/>
  <c r="H6" i="167"/>
  <c r="D10" i="166"/>
  <c r="L10" i="166"/>
  <c r="M11" i="166"/>
  <c r="D19" i="166"/>
  <c r="E10" i="166"/>
  <c r="C18" i="166"/>
  <c r="H19" i="166"/>
  <c r="I14" i="167"/>
  <c r="H10" i="166"/>
  <c r="G18" i="166"/>
  <c r="L19" i="166"/>
  <c r="I16" i="167"/>
  <c r="B10" i="166"/>
  <c r="F11" i="166"/>
  <c r="J11" i="166"/>
  <c r="N17" i="166"/>
  <c r="E19" i="166"/>
  <c r="I19" i="166"/>
  <c r="M19" i="166"/>
  <c r="H15" i="167"/>
  <c r="H17" i="167"/>
  <c r="I19" i="167"/>
  <c r="B11" i="166"/>
  <c r="C11" i="166"/>
  <c r="G11" i="166"/>
  <c r="K11" i="166"/>
  <c r="B18" i="166"/>
  <c r="F19" i="166"/>
  <c r="J19" i="166"/>
  <c r="G24" i="163"/>
  <c r="H5" i="167"/>
  <c r="H7" i="167"/>
  <c r="H20" i="167"/>
  <c r="I11" i="167"/>
  <c r="G4" i="167"/>
  <c r="G24" i="173"/>
  <c r="G4" i="173"/>
  <c r="G4" i="163" l="1"/>
  <c r="B20" i="162" l="1"/>
  <c r="B12" i="162"/>
  <c r="E19" i="162" l="1"/>
  <c r="E20" i="162"/>
  <c r="D20" i="162"/>
  <c r="D19" i="162"/>
  <c r="F10" i="162"/>
  <c r="C20" i="162"/>
  <c r="C19" i="162"/>
  <c r="F18" i="162"/>
  <c r="L1" i="175"/>
  <c r="E24" i="173" l="1"/>
  <c r="E4" i="173"/>
  <c r="E24" i="163"/>
  <c r="E4" i="163"/>
  <c r="D24" i="173"/>
  <c r="C24" i="173"/>
  <c r="B24" i="173"/>
  <c r="D4" i="173"/>
  <c r="C4" i="173"/>
  <c r="B4" i="173"/>
  <c r="L1" i="173"/>
  <c r="E4" i="167"/>
  <c r="C4" i="171"/>
  <c r="I14" i="173" l="1"/>
  <c r="H14" i="173"/>
  <c r="I11" i="173"/>
  <c r="H11" i="173"/>
  <c r="I19" i="173"/>
  <c r="H19" i="173"/>
  <c r="I36" i="173"/>
  <c r="H36" i="173"/>
  <c r="I12" i="173"/>
  <c r="H12" i="173"/>
  <c r="I20" i="173"/>
  <c r="H20" i="173"/>
  <c r="H29" i="173"/>
  <c r="I29" i="173"/>
  <c r="I33" i="173"/>
  <c r="H33" i="173"/>
  <c r="I37" i="173"/>
  <c r="H37" i="173"/>
  <c r="I6" i="173"/>
  <c r="H6" i="173"/>
  <c r="I10" i="173"/>
  <c r="H10" i="173"/>
  <c r="H18" i="173"/>
  <c r="I27" i="173"/>
  <c r="H27" i="173"/>
  <c r="I31" i="173"/>
  <c r="H31" i="173"/>
  <c r="I35" i="173"/>
  <c r="H35" i="173"/>
  <c r="I7" i="173"/>
  <c r="H7" i="173"/>
  <c r="I15" i="173"/>
  <c r="H15" i="173"/>
  <c r="I28" i="173"/>
  <c r="H28" i="173"/>
  <c r="I32" i="173"/>
  <c r="H32" i="173"/>
  <c r="H8" i="173"/>
  <c r="I8" i="173"/>
  <c r="H16" i="173"/>
  <c r="I16" i="173"/>
  <c r="I25" i="173"/>
  <c r="H25" i="173"/>
  <c r="I5" i="173"/>
  <c r="H5" i="173"/>
  <c r="I9" i="173"/>
  <c r="H9" i="173"/>
  <c r="I13" i="173"/>
  <c r="H13" i="173"/>
  <c r="I17" i="173"/>
  <c r="H17" i="173"/>
  <c r="I26" i="173"/>
  <c r="H26" i="173"/>
  <c r="I30" i="173"/>
  <c r="H30" i="173"/>
  <c r="I34" i="173"/>
  <c r="H34" i="173"/>
  <c r="I38" i="173"/>
  <c r="H38" i="173"/>
  <c r="F24" i="173"/>
  <c r="F4" i="173"/>
  <c r="I24" i="173" l="1"/>
  <c r="H24" i="173"/>
  <c r="H4" i="173"/>
  <c r="I4" i="173"/>
  <c r="I17" i="163" l="1"/>
  <c r="H17" i="163"/>
  <c r="I5" i="163"/>
  <c r="H5" i="163"/>
  <c r="I12" i="163"/>
  <c r="H12" i="163"/>
  <c r="H19" i="163"/>
  <c r="I19" i="163"/>
  <c r="H15" i="163"/>
  <c r="I15" i="163"/>
  <c r="H11" i="163"/>
  <c r="I11" i="163"/>
  <c r="H7" i="163"/>
  <c r="I7" i="163"/>
  <c r="I13" i="163"/>
  <c r="H13" i="163"/>
  <c r="H9" i="163"/>
  <c r="I9" i="163"/>
  <c r="I20" i="163"/>
  <c r="H20" i="163"/>
  <c r="H16" i="163"/>
  <c r="I16" i="163"/>
  <c r="H8" i="163"/>
  <c r="I8" i="163"/>
  <c r="H18" i="163"/>
  <c r="I14" i="163"/>
  <c r="H14" i="163"/>
  <c r="I10" i="163"/>
  <c r="H10" i="163"/>
  <c r="I6" i="163"/>
  <c r="H6" i="163"/>
  <c r="B11" i="162" l="1"/>
  <c r="B19" i="162"/>
  <c r="C11" i="162"/>
  <c r="C12" i="162"/>
  <c r="D11" i="162"/>
  <c r="D12" i="162"/>
  <c r="E12" i="162"/>
  <c r="E11" i="162"/>
  <c r="N8" i="166"/>
  <c r="F17" i="162"/>
  <c r="F9" i="162"/>
  <c r="N16" i="166"/>
  <c r="N19" i="166" l="1"/>
  <c r="N18" i="166"/>
  <c r="N11" i="166"/>
  <c r="N10" i="166"/>
  <c r="F19" i="162"/>
  <c r="F20" i="162"/>
  <c r="F12" i="162"/>
  <c r="F11" i="162"/>
  <c r="H28" i="163"/>
  <c r="I28" i="163"/>
  <c r="H32" i="163"/>
  <c r="I32" i="163"/>
  <c r="H36" i="163"/>
  <c r="I36" i="163"/>
  <c r="H25" i="163"/>
  <c r="I25" i="163"/>
  <c r="H29" i="163"/>
  <c r="I29" i="163"/>
  <c r="H33" i="163"/>
  <c r="I33" i="163"/>
  <c r="H37" i="163"/>
  <c r="I37" i="163"/>
  <c r="I26" i="163"/>
  <c r="H26" i="163"/>
  <c r="I30" i="163"/>
  <c r="H30" i="163"/>
  <c r="I34" i="163"/>
  <c r="H34" i="163"/>
  <c r="I38" i="163"/>
  <c r="H38" i="163"/>
  <c r="I27" i="163"/>
  <c r="H27" i="163"/>
  <c r="H31" i="163"/>
  <c r="I31" i="163"/>
  <c r="I35" i="163"/>
  <c r="H35" i="163"/>
  <c r="B4" i="171" l="1"/>
  <c r="K1" i="171"/>
  <c r="F13" i="162" l="1"/>
  <c r="F5" i="162"/>
  <c r="D4" i="167" l="1"/>
  <c r="F15" i="162"/>
  <c r="F4" i="167" l="1"/>
  <c r="I4" i="167" l="1"/>
  <c r="H4" i="167"/>
  <c r="L1" i="163"/>
  <c r="N1" i="166"/>
  <c r="L1" i="162"/>
  <c r="P1" i="161"/>
  <c r="O1" i="160"/>
  <c r="O1" i="159"/>
  <c r="O1" i="158"/>
  <c r="O1" i="157"/>
  <c r="O1" i="156"/>
  <c r="O1" i="155"/>
  <c r="O1" i="154"/>
  <c r="O1" i="153"/>
  <c r="O1" i="152"/>
  <c r="O1" i="151"/>
  <c r="O1" i="150"/>
  <c r="O1" i="149"/>
  <c r="O1" i="148"/>
  <c r="O1" i="146"/>
  <c r="J1" i="57"/>
  <c r="N1" i="129"/>
  <c r="M1" i="77"/>
  <c r="N1" i="147"/>
  <c r="P1" i="130"/>
  <c r="N1" i="131"/>
  <c r="N1" i="53"/>
  <c r="P1" i="132"/>
  <c r="N1" i="127"/>
  <c r="N1" i="128"/>
  <c r="H6" i="162" l="1"/>
  <c r="H7" i="162" s="1"/>
  <c r="F14" i="162"/>
  <c r="F6" i="162"/>
  <c r="C4" i="167"/>
  <c r="C24" i="163"/>
  <c r="C4" i="163"/>
  <c r="F7" i="162" l="1"/>
  <c r="N13" i="166" l="1"/>
  <c r="N5" i="166" l="1"/>
  <c r="B4" i="167" l="1"/>
  <c r="B24" i="163" l="1"/>
  <c r="N12" i="166" l="1"/>
  <c r="N4" i="166"/>
  <c r="B4" i="163" l="1"/>
  <c r="A23" i="7" l="1"/>
  <c r="A21" i="7" l="1"/>
  <c r="A20" i="7"/>
  <c r="A18" i="7" l="1"/>
  <c r="A22" i="7" l="1"/>
  <c r="A19" i="7" l="1"/>
  <c r="M1" i="113" l="1"/>
  <c r="M1" i="117"/>
  <c r="M1" i="123"/>
  <c r="M1" i="121"/>
  <c r="M1" i="114"/>
  <c r="M1" i="120"/>
  <c r="M1" i="119"/>
  <c r="M1" i="115"/>
  <c r="M1" i="124"/>
  <c r="M1" i="122"/>
  <c r="M1" i="112"/>
  <c r="M1" i="116"/>
  <c r="M1" i="118"/>
  <c r="D4" i="163" l="1"/>
  <c r="D24" i="163" l="1"/>
  <c r="N6" i="166" l="1"/>
  <c r="N14" i="166" l="1"/>
  <c r="N14" i="128" l="1"/>
  <c r="L7" i="128"/>
  <c r="M7" i="128"/>
  <c r="J7" i="128"/>
  <c r="D7" i="128"/>
  <c r="N9" i="128"/>
  <c r="F7" i="128"/>
  <c r="I7" i="128"/>
  <c r="G7" i="128"/>
  <c r="N10" i="128"/>
  <c r="N13" i="128"/>
  <c r="C7" i="128"/>
  <c r="N19" i="128"/>
  <c r="N17" i="128"/>
  <c r="N12" i="128"/>
  <c r="N8" i="128"/>
  <c r="L21" i="7"/>
  <c r="D21" i="7"/>
  <c r="M20" i="7"/>
  <c r="I20" i="7"/>
  <c r="J19" i="7"/>
  <c r="G21" i="7"/>
  <c r="C21" i="7"/>
  <c r="L20" i="7"/>
  <c r="D20" i="7"/>
  <c r="M19" i="7"/>
  <c r="I19" i="7"/>
  <c r="F21" i="7"/>
  <c r="G20" i="7"/>
  <c r="D19" i="7"/>
  <c r="J21" i="7"/>
  <c r="C20" i="7"/>
  <c r="L19" i="7"/>
  <c r="M21" i="7"/>
  <c r="I21" i="7"/>
  <c r="J20" i="7"/>
  <c r="F20" i="7"/>
  <c r="G19" i="7"/>
  <c r="C19" i="7"/>
  <c r="F19" i="7"/>
  <c r="N18" i="128" l="1"/>
  <c r="I22" i="147"/>
  <c r="L22" i="147"/>
  <c r="F14" i="147"/>
  <c r="H22" i="147"/>
  <c r="B7" i="128"/>
  <c r="B6" i="128" s="1"/>
  <c r="K5" i="147"/>
  <c r="E22" i="147"/>
  <c r="F5" i="147"/>
  <c r="D22" i="147"/>
  <c r="P16" i="130"/>
  <c r="D6" i="131"/>
  <c r="M22" i="147"/>
  <c r="J14" i="147"/>
  <c r="E5" i="147"/>
  <c r="E7" i="129"/>
  <c r="J11" i="57"/>
  <c r="B6" i="77"/>
  <c r="J14" i="57"/>
  <c r="J13" i="57"/>
  <c r="C7" i="129"/>
  <c r="H4" i="57"/>
  <c r="J6" i="77"/>
  <c r="H5" i="77" s="1"/>
  <c r="E4" i="57"/>
  <c r="D7" i="129"/>
  <c r="J15" i="57"/>
  <c r="J12" i="57"/>
  <c r="H7" i="129"/>
  <c r="N9" i="129"/>
  <c r="E6" i="171" s="1"/>
  <c r="J16" i="57"/>
  <c r="N12" i="129"/>
  <c r="E9" i="171" s="1"/>
  <c r="J7" i="57"/>
  <c r="I4" i="57"/>
  <c r="J9" i="57"/>
  <c r="D6" i="77"/>
  <c r="B5" i="77" s="1"/>
  <c r="L6" i="77"/>
  <c r="G7" i="129"/>
  <c r="L7" i="129"/>
  <c r="N13" i="129"/>
  <c r="E10" i="171" s="1"/>
  <c r="K7" i="129"/>
  <c r="C4" i="57"/>
  <c r="N14" i="129"/>
  <c r="E11" i="171" s="1"/>
  <c r="M6" i="77"/>
  <c r="K5" i="77" s="1"/>
  <c r="H6" i="77"/>
  <c r="C6" i="77"/>
  <c r="N10" i="129"/>
  <c r="E7" i="171" s="1"/>
  <c r="J17" i="57"/>
  <c r="J5" i="57"/>
  <c r="B4" i="57"/>
  <c r="F6" i="77"/>
  <c r="G6" i="77"/>
  <c r="E5" i="77" s="1"/>
  <c r="J8" i="57"/>
  <c r="K6" i="77"/>
  <c r="E6" i="77"/>
  <c r="I7" i="129"/>
  <c r="B7" i="129"/>
  <c r="N8" i="129"/>
  <c r="E5" i="171" s="1"/>
  <c r="F4" i="57"/>
  <c r="G4" i="57"/>
  <c r="N11" i="129"/>
  <c r="E8" i="171" s="1"/>
  <c r="J6" i="57"/>
  <c r="M7" i="129"/>
  <c r="I6" i="77"/>
  <c r="F7" i="129"/>
  <c r="J7" i="129"/>
  <c r="J18" i="57"/>
  <c r="D4" i="57"/>
  <c r="N15" i="129"/>
  <c r="E12" i="171" s="1"/>
  <c r="J10" i="57"/>
  <c r="L6" i="131"/>
  <c r="F4" i="130"/>
  <c r="C7" i="53"/>
  <c r="N20" i="128"/>
  <c r="P12" i="132"/>
  <c r="P10" i="132"/>
  <c r="P6" i="130"/>
  <c r="E7" i="128"/>
  <c r="E6" i="128" s="1"/>
  <c r="N16" i="128"/>
  <c r="I18" i="7"/>
  <c r="K7" i="7"/>
  <c r="K19" i="7"/>
  <c r="H4" i="132"/>
  <c r="N14" i="127"/>
  <c r="P8" i="132"/>
  <c r="N9" i="53"/>
  <c r="N9" i="127"/>
  <c r="P11" i="132"/>
  <c r="N12" i="131"/>
  <c r="N20" i="131"/>
  <c r="N13" i="131"/>
  <c r="D4" i="130"/>
  <c r="P9" i="130"/>
  <c r="N14" i="131"/>
  <c r="P20" i="130"/>
  <c r="F6" i="131"/>
  <c r="P11" i="130"/>
  <c r="P18" i="130"/>
  <c r="P19" i="130"/>
  <c r="E14" i="147"/>
  <c r="N19" i="147"/>
  <c r="H7" i="128"/>
  <c r="H6" i="128" s="1"/>
  <c r="N13" i="127"/>
  <c r="G4" i="132"/>
  <c r="D7" i="53"/>
  <c r="C6" i="131"/>
  <c r="I4" i="130"/>
  <c r="P13" i="132"/>
  <c r="P8" i="130"/>
  <c r="J6" i="131"/>
  <c r="G4" i="130"/>
  <c r="G18" i="7"/>
  <c r="C4" i="132"/>
  <c r="J5" i="147"/>
  <c r="N25" i="147"/>
  <c r="N11" i="147"/>
  <c r="N16" i="147"/>
  <c r="E20" i="7"/>
  <c r="E9" i="7"/>
  <c r="N7" i="127"/>
  <c r="N16" i="53"/>
  <c r="N21" i="53"/>
  <c r="H9" i="7"/>
  <c r="H20" i="7"/>
  <c r="C6" i="127"/>
  <c r="D6" i="127"/>
  <c r="N11" i="53"/>
  <c r="K4" i="132"/>
  <c r="P7" i="132"/>
  <c r="G6" i="131"/>
  <c r="P5" i="130"/>
  <c r="B4" i="130"/>
  <c r="K4" i="130"/>
  <c r="P7" i="130"/>
  <c r="P15" i="130"/>
  <c r="M18" i="7"/>
  <c r="B22" i="147"/>
  <c r="N23" i="147"/>
  <c r="N8" i="147"/>
  <c r="N21" i="147"/>
  <c r="J22" i="147"/>
  <c r="N15" i="128"/>
  <c r="B20" i="7"/>
  <c r="N9" i="7"/>
  <c r="B9" i="7"/>
  <c r="B6" i="131"/>
  <c r="J18" i="7"/>
  <c r="I6" i="127"/>
  <c r="G6" i="127"/>
  <c r="B7" i="7"/>
  <c r="N7" i="7"/>
  <c r="B19" i="7"/>
  <c r="N16" i="127"/>
  <c r="L4" i="132"/>
  <c r="P14" i="132"/>
  <c r="N11" i="127"/>
  <c r="N19" i="127"/>
  <c r="N4" i="132"/>
  <c r="L7" i="53"/>
  <c r="K6" i="131"/>
  <c r="C4" i="130"/>
  <c r="O4" i="130"/>
  <c r="D4" i="132"/>
  <c r="P9" i="132"/>
  <c r="N8" i="53"/>
  <c r="E6" i="131"/>
  <c r="N11" i="131"/>
  <c r="N19" i="131"/>
  <c r="N4" i="130"/>
  <c r="P17" i="130"/>
  <c r="G5" i="147"/>
  <c r="K14" i="147"/>
  <c r="N13" i="147"/>
  <c r="K22" i="147"/>
  <c r="N18" i="147"/>
  <c r="F22" i="147"/>
  <c r="H21" i="7"/>
  <c r="H11" i="7"/>
  <c r="N12" i="127"/>
  <c r="J4" i="132"/>
  <c r="E11" i="7"/>
  <c r="E21" i="7"/>
  <c r="M6" i="127"/>
  <c r="E4" i="132"/>
  <c r="N18" i="53"/>
  <c r="K9" i="7"/>
  <c r="K20" i="7"/>
  <c r="F6" i="127"/>
  <c r="L6" i="127"/>
  <c r="P19" i="132"/>
  <c r="N8" i="131"/>
  <c r="N16" i="131"/>
  <c r="H4" i="130"/>
  <c r="P14" i="130"/>
  <c r="N17" i="131"/>
  <c r="I4" i="132"/>
  <c r="F7" i="53"/>
  <c r="I6" i="131"/>
  <c r="N10" i="131"/>
  <c r="N18" i="131"/>
  <c r="C5" i="147"/>
  <c r="G14" i="147"/>
  <c r="N24" i="147"/>
  <c r="N10" i="147"/>
  <c r="G22" i="147"/>
  <c r="L5" i="147"/>
  <c r="N15" i="147"/>
  <c r="B14" i="147"/>
  <c r="N11" i="128"/>
  <c r="F4" i="132"/>
  <c r="C18" i="7"/>
  <c r="M4" i="132"/>
  <c r="N11" i="7"/>
  <c r="B11" i="7"/>
  <c r="B21" i="7"/>
  <c r="M7" i="53"/>
  <c r="J6" i="127"/>
  <c r="P6" i="132"/>
  <c r="L4" i="130"/>
  <c r="B4" i="132"/>
  <c r="P5" i="132"/>
  <c r="J7" i="53"/>
  <c r="M6" i="131"/>
  <c r="E4" i="130"/>
  <c r="L18" i="7"/>
  <c r="F4" i="163"/>
  <c r="F18" i="7"/>
  <c r="C14" i="147"/>
  <c r="B5" i="147"/>
  <c r="N6" i="147"/>
  <c r="N7" i="147"/>
  <c r="C22" i="147"/>
  <c r="H5" i="147"/>
  <c r="L14" i="147"/>
  <c r="N20" i="147"/>
  <c r="N21" i="128"/>
  <c r="E7" i="7"/>
  <c r="E19" i="7"/>
  <c r="P16" i="132"/>
  <c r="I7" i="53"/>
  <c r="H6" i="131"/>
  <c r="P15" i="132"/>
  <c r="P13" i="130"/>
  <c r="O4" i="132"/>
  <c r="J4" i="130"/>
  <c r="M5" i="147"/>
  <c r="N12" i="147"/>
  <c r="M14" i="147"/>
  <c r="D5" i="147"/>
  <c r="H14" i="147"/>
  <c r="N17" i="147"/>
  <c r="N22" i="128"/>
  <c r="N23" i="128"/>
  <c r="K11" i="7"/>
  <c r="K21" i="7"/>
  <c r="N18" i="127"/>
  <c r="P20" i="132"/>
  <c r="P18" i="132"/>
  <c r="H19" i="7"/>
  <c r="H7" i="7"/>
  <c r="G7" i="53"/>
  <c r="N23" i="53"/>
  <c r="N10" i="53"/>
  <c r="P10" i="130"/>
  <c r="N17" i="127"/>
  <c r="P17" i="132"/>
  <c r="N12" i="53"/>
  <c r="M4" i="130"/>
  <c r="P12" i="130"/>
  <c r="N7" i="131"/>
  <c r="N15" i="131"/>
  <c r="D18" i="7"/>
  <c r="I5" i="147"/>
  <c r="N9" i="147"/>
  <c r="I14" i="147"/>
  <c r="D14" i="147"/>
  <c r="K7" i="128"/>
  <c r="K6" i="128" s="1"/>
  <c r="E4" i="171" l="1"/>
  <c r="I4" i="163"/>
  <c r="H4" i="163"/>
  <c r="B5" i="131"/>
  <c r="N15" i="127"/>
  <c r="K6" i="127"/>
  <c r="K5" i="127" s="1"/>
  <c r="N20" i="53"/>
  <c r="H5" i="131"/>
  <c r="B7" i="53"/>
  <c r="B6" i="53" s="1"/>
  <c r="E6" i="129"/>
  <c r="H6" i="129"/>
  <c r="J4" i="57"/>
  <c r="B6" i="129"/>
  <c r="N6" i="129"/>
  <c r="K6" i="129"/>
  <c r="E7" i="53"/>
  <c r="E6" i="53" s="1"/>
  <c r="E5" i="131"/>
  <c r="N6" i="128"/>
  <c r="H6" i="127"/>
  <c r="H5" i="127" s="1"/>
  <c r="F22" i="7"/>
  <c r="G22" i="7"/>
  <c r="M22" i="7"/>
  <c r="P4" i="132"/>
  <c r="N14" i="147"/>
  <c r="N14" i="53"/>
  <c r="J22" i="7"/>
  <c r="N15" i="53"/>
  <c r="F24" i="163"/>
  <c r="N9" i="131"/>
  <c r="N5" i="131" s="1"/>
  <c r="E6" i="127"/>
  <c r="E5" i="127" s="1"/>
  <c r="N19" i="53"/>
  <c r="N10" i="127"/>
  <c r="L22" i="7"/>
  <c r="C22" i="7"/>
  <c r="K5" i="131"/>
  <c r="P4" i="130"/>
  <c r="H7" i="53"/>
  <c r="H6" i="53" s="1"/>
  <c r="K7" i="53"/>
  <c r="K6" i="53" s="1"/>
  <c r="N13" i="53"/>
  <c r="N17" i="53"/>
  <c r="B6" i="127"/>
  <c r="B5" i="127" s="1"/>
  <c r="N20" i="127"/>
  <c r="I22" i="7"/>
  <c r="N22" i="53"/>
  <c r="D22" i="7"/>
  <c r="N5" i="147"/>
  <c r="N8" i="127"/>
  <c r="N22" i="147"/>
  <c r="F23" i="7"/>
  <c r="M23" i="7"/>
  <c r="D23" i="7"/>
  <c r="J23" i="7"/>
  <c r="L23" i="7"/>
  <c r="I23" i="7"/>
  <c r="C23" i="7"/>
  <c r="G23" i="7"/>
  <c r="F9" i="171" l="1"/>
  <c r="G9" i="171"/>
  <c r="G7" i="171"/>
  <c r="F7" i="171"/>
  <c r="G12" i="171"/>
  <c r="F12" i="171"/>
  <c r="G6" i="171"/>
  <c r="F6" i="171"/>
  <c r="G11" i="171"/>
  <c r="F11" i="171"/>
  <c r="G10" i="171"/>
  <c r="F10" i="171"/>
  <c r="G8" i="171"/>
  <c r="F8" i="171"/>
  <c r="F5" i="171"/>
  <c r="G5" i="171"/>
  <c r="H24" i="163"/>
  <c r="I24" i="163"/>
  <c r="D4" i="171"/>
  <c r="N5" i="127"/>
  <c r="K23" i="7"/>
  <c r="K15" i="7"/>
  <c r="N7" i="166"/>
  <c r="F8" i="162"/>
  <c r="K13" i="7"/>
  <c r="K22" i="7"/>
  <c r="H5" i="7"/>
  <c r="H18" i="7"/>
  <c r="E5" i="7"/>
  <c r="E18" i="7"/>
  <c r="N6" i="53"/>
  <c r="K5" i="7"/>
  <c r="K18" i="7"/>
  <c r="B5" i="7"/>
  <c r="N5" i="7"/>
  <c r="B18" i="7"/>
  <c r="N39" i="158"/>
  <c r="N39" i="149"/>
  <c r="N40" i="156"/>
  <c r="N39" i="154"/>
  <c r="N39" i="157"/>
  <c r="N40" i="146"/>
  <c r="N39" i="155"/>
  <c r="N39" i="150"/>
  <c r="N39" i="159"/>
  <c r="N39" i="153"/>
  <c r="N40" i="152"/>
  <c r="N39" i="160"/>
  <c r="N39" i="148"/>
  <c r="N39" i="151"/>
  <c r="N41" i="155"/>
  <c r="N41" i="146"/>
  <c r="N40" i="159"/>
  <c r="N41" i="152"/>
  <c r="N40" i="157"/>
  <c r="N40" i="148"/>
  <c r="N41" i="151"/>
  <c r="N40" i="155"/>
  <c r="N40" i="160"/>
  <c r="N41" i="150"/>
  <c r="N41" i="157"/>
  <c r="N41" i="149"/>
  <c r="N41" i="160"/>
  <c r="N40" i="151"/>
  <c r="N40" i="154"/>
  <c r="N41" i="153"/>
  <c r="N42" i="152"/>
  <c r="N41" i="148"/>
  <c r="N40" i="149"/>
  <c r="N41" i="159"/>
  <c r="N40" i="158"/>
  <c r="N41" i="158"/>
  <c r="N40" i="153"/>
  <c r="N41" i="156"/>
  <c r="N40" i="150"/>
  <c r="N41" i="154"/>
  <c r="N42" i="156"/>
  <c r="G4" i="171" l="1"/>
  <c r="F4" i="171"/>
  <c r="N15" i="7"/>
  <c r="B23" i="7"/>
  <c r="B15" i="7"/>
  <c r="N13" i="7"/>
  <c r="B13" i="7"/>
  <c r="B22" i="7"/>
  <c r="N15" i="166"/>
  <c r="H13" i="7"/>
  <c r="H22" i="7"/>
  <c r="F16" i="162"/>
  <c r="H23" i="7"/>
  <c r="H15" i="7"/>
  <c r="E23" i="7"/>
  <c r="E15" i="7"/>
  <c r="E22" i="7"/>
  <c r="E13" i="7"/>
  <c r="N42" i="146" l="1"/>
</calcChain>
</file>

<file path=xl/sharedStrings.xml><?xml version="1.0" encoding="utf-8"?>
<sst xmlns="http://schemas.openxmlformats.org/spreadsheetml/2006/main" count="1556" uniqueCount="325">
  <si>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</si>
  <si>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</si>
  <si>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</si>
  <si>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</si>
  <si>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</si>
  <si>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</si>
  <si>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</si>
  <si>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</si>
  <si>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</si>
  <si>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</si>
  <si>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</si>
  <si>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</si>
  <si>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</si>
  <si>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</si>
  <si>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</si>
  <si>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</si>
  <si>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</si>
  <si>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</si>
  <si>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</si>
  <si>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</si>
  <si>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</si>
  <si>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</si>
  <si>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</si>
  <si>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</si>
  <si>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</si>
  <si>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</si>
  <si>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</si>
  <si>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</si>
  <si>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</si>
  <si>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</si>
  <si>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</si>
  <si>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</si>
  <si>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</si>
  <si>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</si>
  <si>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</si>
  <si>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</si>
  <si>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</si>
  <si>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</si>
  <si>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</si>
  <si>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</si>
  <si>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</si>
  <si>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</si>
  <si>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</si>
  <si>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</si>
  <si>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</si>
  <si>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</si>
  <si>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</si>
  <si>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</si>
  <si>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</si>
  <si>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</si>
  <si>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</si>
  <si>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</si>
  <si>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</si>
  <si>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</si>
  <si>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</si>
  <si>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</si>
  <si>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</si>
  <si>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</si>
  <si>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</si>
  <si>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</si>
  <si>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</si>
  <si>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</si>
  <si>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</si>
  <si>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</si>
  <si>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</si>
  <si>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</si>
  <si>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</si>
  <si>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</si>
  <si>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</si>
  <si>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</si>
  <si>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</si>
  <si>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</si>
  <si>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</si>
  <si>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</si>
  <si>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</si>
  <si>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</si>
  <si>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</si>
  <si>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</si>
  <si>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</si>
  <si>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</si>
  <si>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</si>
  <si>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</si>
  <si>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</si>
  <si>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</si>
  <si>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</si>
  <si>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</si>
  <si>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</si>
  <si>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</si>
  <si>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</si>
  <si>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</si>
  <si>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</si>
  <si>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</si>
  <si>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</si>
  <si>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</si>
  <si>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</si>
  <si>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</si>
  <si>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</si>
  <si>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</si>
  <si>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</si>
  <si>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</si>
  <si>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</si>
  <si>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</si>
  <si>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</si>
  <si>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</si>
  <si>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</si>
  <si>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</si>
  <si>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</si>
  <si>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</si>
  <si>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</si>
  <si>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</si>
  <si>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</si>
  <si>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</si>
  <si>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</si>
  <si>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Výroba tepla brutto podle paliv v krajích ČR</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</si>
  <si>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</si>
  <si>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</si>
  <si>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</si>
  <si>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</si>
  <si>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</si>
  <si>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</si>
  <si>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</si>
  <si>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</si>
  <si>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</si>
  <si>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</si>
  <si>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</si>
  <si>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</si>
  <si>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</si>
  <si>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</si>
  <si>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</si>
  <si>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</si>
  <si>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</si>
  <si>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</si>
  <si>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</si>
  <si>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</si>
  <si>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</si>
  <si>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</si>
  <si>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</si>
  <si>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</si>
  <si>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</si>
  <si>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</si>
  <si>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</si>
  <si>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</si>
  <si>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</si>
  <si>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</si>
  <si>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</si>
  <si>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</si>
  <si>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</si>
  <si>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</si>
  <si>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</si>
  <si>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</si>
  <si>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</si>
  <si>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</si>
  <si>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</si>
  <si>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</si>
  <si>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</si>
  <si>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</si>
  <si>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</si>
  <si>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</si>
  <si>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</si>
  <si>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</si>
  <si>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</si>
  <si>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</si>
  <si>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</si>
  <si>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brutto [TJ]</t>
  </si>
  <si>
    <t>Dodávky tepla podle paliv [TJ]</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</si>
  <si>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</si>
  <si>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</si>
  <si>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</si>
  <si>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</si>
  <si>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</si>
  <si>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</si>
  <si>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</si>
  <si>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</si>
  <si>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</si>
  <si>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</si>
  <si>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</si>
  <si>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</si>
  <si>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</si>
  <si>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</si>
  <si>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</si>
  <si>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</si>
  <si>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</si>
  <si>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</si>
  <si>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</si>
  <si>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</si>
  <si>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</si>
  <si>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</si>
  <si>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</si>
  <si>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</si>
  <si>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Dodávka tepla ze Středočeského kraje [TJ]</t>
  </si>
  <si>
    <t>Dodávka tepla z Pardubického kraje [TJ]</t>
  </si>
  <si>
    <t>* Rozdíl mezi dodávkou a spotřebou jsou ztráty z nakoupeného tepla, část nezjištěného rozvodu tepla.</t>
  </si>
  <si>
    <t>Výroba tepla brutto 2019</t>
  </si>
  <si>
    <t>Dodávky tepla 2019</t>
  </si>
  <si>
    <t>Výroba tepla</t>
  </si>
  <si>
    <t>4.3. Výroba tepla brutto podle paliv v krajích ČR [TJ]</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</si>
  <si>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</si>
  <si>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</si>
  <si>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</si>
  <si>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</si>
  <si>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</si>
  <si>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</si>
  <si>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</si>
  <si>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</si>
  <si>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</si>
  <si>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</si>
  <si>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</si>
  <si>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</si>
  <si>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</si>
  <si>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Vývoj výroby tepla brutto podle paliv a krajů ČR</t>
  </si>
  <si>
    <t>Vývoj dodávek tepla podle paliv a krajů ČR</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</si>
  <si>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</si>
  <si>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</si>
  <si>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</si>
  <si>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</si>
  <si>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</si>
  <si>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Podíl v ČR</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</si>
  <si>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</si>
  <si>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</si>
  <si>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</si>
  <si>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</si>
  <si>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</si>
  <si>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</si>
  <si>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</si>
  <si>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</si>
  <si>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</si>
  <si>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</si>
  <si>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</si>
  <si>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</si>
  <si>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</si>
  <si>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</si>
  <si>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</si>
  <si>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</si>
  <si>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</si>
  <si>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</si>
  <si>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</si>
  <si>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</si>
  <si>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</si>
  <si>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</si>
  <si>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</si>
  <si>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</si>
  <si>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</si>
  <si>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</si>
  <si>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</si>
  <si>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</si>
  <si>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</si>
  <si>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</si>
  <si>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</si>
  <si>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</si>
  <si>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</si>
  <si>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</si>
  <si>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</si>
  <si>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</si>
  <si>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</si>
  <si>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10.6</t>
  </si>
  <si>
    <t>11</t>
  </si>
  <si>
    <t>2 KOMENTÁŘ</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</si>
  <si>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</si>
  <si>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</si>
  <si>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</si>
  <si>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</si>
  <si>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</si>
  <si>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</si>
  <si>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</si>
  <si>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</si>
  <si>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</si>
  <si>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ZKRATKY, POJMY A ZÁKLADNÍ VZTAHY</t>
  </si>
  <si>
    <t>KOMENTÁŘ</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</si>
  <si>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</si>
  <si>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</si>
  <si>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</si>
  <si>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</si>
  <si>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</si>
  <si>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</si>
  <si>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</si>
  <si>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5.3 Dodávky tepla podle paliv v krajích ČR [TJ]</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</si>
  <si>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</si>
  <si>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</si>
  <si>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</si>
  <si>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</si>
  <si>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</si>
  <si>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</si>
  <si>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</si>
  <si>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</si>
  <si>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</si>
  <si>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</si>
  <si>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</si>
  <si>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</si>
  <si>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</si>
  <si>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</si>
  <si>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</si>
  <si>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</si>
  <si>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</si>
  <si>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</si>
  <si>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</si>
  <si>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</si>
  <si>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</si>
  <si>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</si>
  <si>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</si>
  <si>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</si>
  <si>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10.3 Vývoj výroby tepla brutto podle paliv a krajů ČR [TJ]</t>
  </si>
  <si>
    <t>10.4 Vývoj dodávek tepla podle paliv a krajů ČR [TJ]</t>
  </si>
  <si>
    <t>10.5 Vývoj spotřeby tepla [TJ]</t>
  </si>
  <si>
    <t>10.6 Vývoj výroby tepla z KVET [TJ]</t>
  </si>
  <si>
    <t>5.3</t>
  </si>
  <si>
    <t>5.4</t>
  </si>
  <si>
    <t>Spotřeba tepla podle sektorů [TJ]*</t>
  </si>
  <si>
    <t>Dodávka tepla do Královehrad. kr. [TJ]</t>
  </si>
  <si>
    <t>Dodávka tepla do Prahy [TJ]</t>
  </si>
  <si>
    <t>VÝROBA TEPLA NETTO A VÝROBA TEPLA Z KVET</t>
  </si>
  <si>
    <t>1 ZKRATKY, POJMY A ZÁKLADNÍ VZTAHY</t>
  </si>
  <si>
    <t>DOPLŇUJÍCÍ GRAFY A DIAGRAM BILANCE TEPLA ZA ROK 2022</t>
  </si>
  <si>
    <t>Energetický regulační úřad (ERÚ) zveřejňuje Roční zprávu o provozu teplárenských soustav ČR za rok 2022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roční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Veškeré detaily týkající se metodiky vykazování údajů pro statistiku ERÚ jsou uvedeny ve výkladovém stanovisku ERÚ k metodice vyplňování výkazů podle statistické vyhlášky pro oblast elektroenergetiky a teplárenství číslo 8/2018 ze dne 14. září 2018. Výkladové stanovisko a aktuální výkazy jsou zveřejněny na internetových stránkách ERÚ.
Veškerá data vycházejí z podkladů od licencovaných subjektů: výrobců elektřiny a tepla a provozovatelů rozvodných tepelných zařízení. 
Roční zpráva o provozu teplárenských soustav ČR za rok 2022 navazuje na zprávy vydané v předchozích letech a přináší informace o základních ukazatelích v teplárenství za rok 2022 a doplňuje tak Roční zprávu o provozu elektrizační soustavy ČR za rok 2022, která obsahuje mimo jiné údaje o kombinované výrobě elektřiny a tepla (KVET). Tato zpráva obsahuje údaje o veškerém vyrobeném teple z licencované činnosti včetně KVET a také statistická data o bilanci, dodávce a spotřebě tepla podle příslušných kategorií. Zpráva dále obsahuje vyhodnocení instalovaného výkonu výroben tepla v ČR a některá krajská vyhodnocení. Roční zpráva za rok 2022 vychází z dat zprávy za IV. čtvrtletí 2022 a obsahuje některé zpřesněné údaje.</t>
  </si>
  <si>
    <t>Výroba tepla brutto 2022</t>
  </si>
  <si>
    <t>Dodávky tepla 2022</t>
  </si>
  <si>
    <t>Rozdíl
(2022-2021)</t>
  </si>
  <si>
    <t>11 DOPLŇUJÍCÍ GRAFY A DIAGRAM BILANCE TEPLA ZA ROK 2022</t>
  </si>
  <si>
    <t>2022</t>
  </si>
  <si>
    <t>max</t>
  </si>
  <si>
    <t>min</t>
  </si>
  <si>
    <t>Rozsah 2017-2021</t>
  </si>
  <si>
    <t>Bilance tepla za rok 2022 (PJ)</t>
  </si>
  <si>
    <r>
      <rPr>
        <b/>
        <sz val="24"/>
        <color rgb="FF1A3366"/>
        <rFont val="Arial"/>
        <family val="2"/>
        <charset val="238"/>
      </rPr>
      <t xml:space="preserve">ROČNÍ ZPRÁVA O PROVOZU TEPLÁRENSKÝCH SOUSTAV
ČESKÉ REPUBLIKY
</t>
    </r>
    <r>
      <rPr>
        <b/>
        <sz val="24"/>
        <color rgb="FFE53A2E"/>
        <rFont val="Arial"/>
        <family val="2"/>
        <charset val="238"/>
      </rPr>
      <t>2022</t>
    </r>
  </si>
  <si>
    <t>Vydání 6/2023</t>
  </si>
  <si>
    <r>
      <t>Základní kapitolu tvoří bilance tepla, podle které bylo v roce 2022 vyrobeno celkem 151 093,5 TJ tepla brutto a oproti roku 2021 (161 705,2 TJ) došlo k poklesu o 6,6 %. Zhruba 31 %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82 070 TJ, což je pokles o 11,3 % oproti roku 2021 (92 490,6 TJ). Dodávky tepla tvořily zhruba 54 %, technologická vlastní spotřeba 6 % a ztráty 8 % z brutto výroby tepla. Nejvíce tepla bylo vyrobeno z hnědého uhlí (39 %), následuje zemní plyn (20 %) a biomasa (15 %). Nejvíce tepla bylo vyrobeno v Ústeckém kraji (20,2 %), následuje Moravskoslezský kraj (19,7 %) a Středočeský kraj (17 %). Struktura výroby tepla z jednotlivých paliv se v jednotlivých krajích liší podle dostupnosti paliv. Nadále pokračuje pokles brutto výroby tepla z uhlí, oproti roku 2017 došlo u hnědého uhlí k poklesu o 16 %, u černého uhlí o 36 %, naopak došlo k nárůstu u biomasy o 28 %. Nejvíce tepla z černého uhlí se vyrobilo v Moravskoslezském kraji (98 %), z hnědého uhlí v Ústeckém kraji (30 %), ze zemního plynu ve Středočeském kraji (23 %), z biomasy v Ústeckém kraji (39 %) a z bioplynu v Kraji Vysočina (15 %).
Struktura dodávek tepla podle paliv vypadá podobně jako struktura výroby tepla brutto (44 % z hnědého uhlí, 26 % ze zemního plynu, 10 % z černého uhlí), u struktury dodávek tepla podle krajů je na prvním místě Středočeský kraj, následovaný Moravskoslezským a Ústeckým krajem. Celkový instalovaný tepelný výkon výroben tepla ke konci roku 2022 byl 38 105,3 MW</t>
    </r>
    <r>
      <rPr>
        <vertAlign val="subscript"/>
        <sz val="11"/>
        <rFont val="Arial"/>
        <family val="2"/>
        <charset val="238"/>
        <scheme val="minor"/>
      </rPr>
      <t>t</t>
    </r>
    <r>
      <rPr>
        <sz val="11"/>
        <rFont val="Arial"/>
        <family val="2"/>
        <charset val="238"/>
        <scheme val="minor"/>
      </rPr>
      <t>. Sedmá kapitola uvádí rozdělení spotřeby tepla v sektorech národního hospodářství. V domácnostech bylo v roce 2022 spotřebováno 32 289 TJ, což je 43 % z celkové spotřeby, v průmyslu bylo spotřebováno 20 452,9 TJ (27 % ze spotřeby) a v sektoru obchodu a služeb 17 105,5 TJ (23 % ze spotřeby). Osmá kapitola obsahuje shrnutí výroby tepla brutto, dodávek a spotřeb tepla v jednotlivých krajích ČR.
Celkově bylo vyrobeno z kombinované výroby elektřiny a tepla (KVET) 90 748,6 TJ užitečného tepla, což činí 64 % výroby tepla netto. Nejvíce se užitečného tepla z KVET vyrobilo z hnědého uhlí (48 %), následuje biomasa (18 %) a zemní plyn (13 %). Nízký podíl užitečného tepla ze zemního plynu na teplu netto (42 %) je způsoben vyšším počtem výtopen na zemní plyn než kogeneračních jednotek. V roce 2022 bylo vyrobeno o 8,3 % méně tepla z kombinované výroby elektřiny a tepla než v roce 2021. 
Při meziročním kvartálním srovnání byl největší pokles brutto výroby, resp. dodávek tepla ve druhém kvartálu 2022 o 8,5 %, resp. 17 % oproti druhému kvartálu roku 2021. Skoro ve všech krajích ČR poklesla brutto výroba tepla za rok 2022 oproti roku 2021 v řádech jednotek procent, až na jednu výjimku - Karlovarský kraj (nárůst o|14 %). Naopak dodávky tepla poklesly ve všech krajích ČR, což bylo způsobeno cenovým vývojem energetických komodit a teplejším rázem počasí např. u dodávek ze zemního plynu došlo k poklesu o 15,2 %.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</si>
</sst>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
  </numFmts>
  <fonts count="98">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vertAlign val="subscript"/>
      <sz val="11"/>
      <name val="Arial"/>
      <family val="2"/>
      <charset val="238"/>
      <scheme val="minor"/>
    </font>
    <font>
      <u/>
      <sz val="10"/>
      <color theme="10"/>
      <name val="Arial"/>
      <family val="2"/>
      <charset val="238"/>
    </font>
    <font>
      <b/>
      <sz val="11"/>
      <color rgb="FFE53A2E"/>
      <name val="Arial"/>
      <family val="2"/>
      <charset val="238"/>
    </font>
    <font>
      <sz val="11"/>
      <color rgb="FF1A3366"/>
      <name val="Arial"/>
      <family val="2"/>
      <charset val="238"/>
    </font>
    <font>
      <i/>
      <sz val="9"/>
      <name val="Arial"/>
      <family val="2"/>
      <charset val="238"/>
      <scheme val="minor"/>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0"/>
      <color rgb="FF233060"/>
      <name val="Arial"/>
      <family val="2"/>
      <charset val="238"/>
      <scheme val="minor"/>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style="hair">
        <color auto="1"/>
      </right>
      <top style="hair">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7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1" fillId="11" borderId="0" applyNumberFormat="0" applyBorder="0" applyAlignment="0" applyProtection="0"/>
    <xf numFmtId="0" fontId="12" fillId="12" borderId="1" applyNumberFormat="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0" applyNumberFormat="0" applyBorder="0" applyAlignment="0" applyProtection="0"/>
    <xf numFmtId="0" fontId="8" fillId="4" borderId="5" applyNumberFormat="0" applyFont="0" applyAlignment="0" applyProtection="0"/>
    <xf numFmtId="0" fontId="18" fillId="0" borderId="6" applyNumberFormat="0" applyFill="0" applyAlignment="0" applyProtection="0"/>
    <xf numFmtId="0" fontId="19" fillId="6" borderId="0" applyNumberFormat="0" applyBorder="0" applyAlignment="0" applyProtection="0"/>
    <xf numFmtId="0" fontId="18" fillId="0" borderId="0" applyNumberFormat="0" applyFill="0" applyBorder="0" applyAlignment="0" applyProtection="0"/>
    <xf numFmtId="0" fontId="20" fillId="7" borderId="7" applyNumberFormat="0" applyAlignment="0" applyProtection="0"/>
    <xf numFmtId="0" fontId="21" fillId="13" borderId="7" applyNumberFormat="0" applyAlignment="0" applyProtection="0"/>
    <xf numFmtId="0" fontId="22" fillId="13" borderId="8" applyNumberFormat="0" applyAlignment="0" applyProtection="0"/>
    <xf numFmtId="0" fontId="23" fillId="0" borderId="0" applyNumberFormat="0" applyFill="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9" fontId="27" fillId="0" borderId="0" applyFont="0" applyFill="0" applyBorder="0" applyAlignment="0" applyProtection="0"/>
    <xf numFmtId="0" fontId="51" fillId="0" borderId="0"/>
    <xf numFmtId="0" fontId="7" fillId="0" borderId="0"/>
    <xf numFmtId="9" fontId="7" fillId="0" borderId="0" applyFont="0" applyFill="0" applyBorder="0" applyAlignment="0" applyProtection="0"/>
    <xf numFmtId="0" fontId="54" fillId="0" borderId="0"/>
    <xf numFmtId="4" fontId="56" fillId="20" borderId="29" applyNumberFormat="0" applyProtection="0">
      <alignment horizontal="left" vertical="center" indent="1"/>
    </xf>
    <xf numFmtId="0" fontId="55" fillId="0" borderId="0" applyNumberFormat="0" applyFill="0" applyBorder="0" applyAlignment="0" applyProtection="0">
      <alignment vertical="top"/>
      <protection locked="0"/>
    </xf>
    <xf numFmtId="0" fontId="7" fillId="0" borderId="0"/>
    <xf numFmtId="0" fontId="6" fillId="0" borderId="0"/>
    <xf numFmtId="9" fontId="7" fillId="0" borderId="0" applyFont="0" applyFill="0" applyBorder="0" applyAlignment="0" applyProtection="0"/>
    <xf numFmtId="4" fontId="57" fillId="7" borderId="29" applyNumberFormat="0" applyProtection="0">
      <alignment vertical="center"/>
    </xf>
    <xf numFmtId="4" fontId="57" fillId="21" borderId="29" applyNumberFormat="0" applyProtection="0">
      <alignment horizontal="left" vertical="center" indent="1"/>
    </xf>
    <xf numFmtId="4" fontId="57" fillId="22" borderId="0" applyNumberFormat="0" applyProtection="0">
      <alignment horizontal="left" vertical="center" indent="1"/>
    </xf>
    <xf numFmtId="4" fontId="56" fillId="23" borderId="29" applyNumberFormat="0" applyProtection="0">
      <alignment horizontal="right" vertical="center"/>
    </xf>
    <xf numFmtId="0" fontId="7" fillId="0" borderId="0"/>
    <xf numFmtId="0" fontId="6" fillId="0" borderId="0"/>
    <xf numFmtId="0" fontId="7" fillId="0" borderId="0"/>
    <xf numFmtId="2" fontId="7" fillId="0" borderId="0" applyFont="0" applyFill="0" applyBorder="0" applyAlignment="0" applyProtection="0"/>
    <xf numFmtId="0" fontId="6" fillId="0" borderId="0"/>
    <xf numFmtId="0" fontId="7" fillId="0" borderId="0"/>
    <xf numFmtId="0" fontId="7" fillId="0" borderId="0"/>
    <xf numFmtId="4" fontId="59" fillId="21" borderId="29" applyNumberFormat="0" applyProtection="0">
      <alignment vertical="center"/>
    </xf>
    <xf numFmtId="0" fontId="57" fillId="21" borderId="29" applyNumberFormat="0" applyProtection="0">
      <alignment horizontal="left" vertical="top" indent="1"/>
    </xf>
    <xf numFmtId="4" fontId="56" fillId="8" borderId="29" applyNumberFormat="0" applyProtection="0">
      <alignment horizontal="right" vertical="center"/>
    </xf>
    <xf numFmtId="4" fontId="56" fillId="3" borderId="29" applyNumberFormat="0" applyProtection="0">
      <alignment horizontal="right" vertical="center"/>
    </xf>
    <xf numFmtId="4" fontId="56" fillId="17" borderId="29" applyNumberFormat="0" applyProtection="0">
      <alignment horizontal="right" vertical="center"/>
    </xf>
    <xf numFmtId="4" fontId="56" fillId="10" borderId="29" applyNumberFormat="0" applyProtection="0">
      <alignment horizontal="right" vertical="center"/>
    </xf>
    <xf numFmtId="4" fontId="56" fillId="24" borderId="29" applyNumberFormat="0" applyProtection="0">
      <alignment horizontal="right" vertical="center"/>
    </xf>
    <xf numFmtId="4" fontId="56" fillId="9" borderId="29" applyNumberFormat="0" applyProtection="0">
      <alignment horizontal="right" vertical="center"/>
    </xf>
    <xf numFmtId="4" fontId="56" fillId="25" borderId="29" applyNumberFormat="0" applyProtection="0">
      <alignment horizontal="right" vertical="center"/>
    </xf>
    <xf numFmtId="4" fontId="56" fillId="26" borderId="29" applyNumberFormat="0" applyProtection="0">
      <alignment horizontal="right" vertical="center"/>
    </xf>
    <xf numFmtId="4" fontId="56" fillId="27" borderId="29" applyNumberFormat="0" applyProtection="0">
      <alignment horizontal="right" vertical="center"/>
    </xf>
    <xf numFmtId="4" fontId="57" fillId="0" borderId="0" applyNumberFormat="0" applyProtection="0">
      <alignment horizontal="left" vertical="center" indent="1"/>
    </xf>
    <xf numFmtId="4" fontId="56" fillId="23" borderId="0" applyNumberFormat="0" applyProtection="0">
      <alignment horizontal="left" vertical="center" indent="1"/>
    </xf>
    <xf numFmtId="4" fontId="60" fillId="28" borderId="0" applyNumberFormat="0" applyProtection="0">
      <alignment horizontal="left" vertical="center" indent="1"/>
    </xf>
    <xf numFmtId="4" fontId="56" fillId="20" borderId="29" applyNumberFormat="0" applyProtection="0">
      <alignment horizontal="right" vertical="center"/>
    </xf>
    <xf numFmtId="4" fontId="61" fillId="23" borderId="0" applyNumberFormat="0" applyProtection="0">
      <alignment horizontal="left" vertical="center" indent="1"/>
    </xf>
    <xf numFmtId="4" fontId="61" fillId="22" borderId="0" applyNumberFormat="0" applyProtection="0">
      <alignment horizontal="left" vertical="center" indent="1"/>
    </xf>
    <xf numFmtId="0" fontId="7" fillId="28" borderId="29" applyNumberFormat="0" applyProtection="0">
      <alignment horizontal="left" vertical="center" indent="1"/>
    </xf>
    <xf numFmtId="0" fontId="7" fillId="28" borderId="29" applyNumberFormat="0" applyProtection="0">
      <alignment horizontal="left" vertical="top" indent="1"/>
    </xf>
    <xf numFmtId="0" fontId="7" fillId="22" borderId="29" applyNumberFormat="0" applyProtection="0">
      <alignment horizontal="left" vertical="center" indent="1"/>
    </xf>
    <xf numFmtId="0" fontId="7" fillId="22" borderId="29" applyNumberFormat="0" applyProtection="0">
      <alignment horizontal="left" vertical="top" indent="1"/>
    </xf>
    <xf numFmtId="0" fontId="7" fillId="29" borderId="29" applyNumberFormat="0" applyProtection="0">
      <alignment horizontal="left" vertical="center" indent="1"/>
    </xf>
    <xf numFmtId="0" fontId="7" fillId="29" borderId="29" applyNumberFormat="0" applyProtection="0">
      <alignment horizontal="left" vertical="top" indent="1"/>
    </xf>
    <xf numFmtId="0" fontId="7" fillId="30" borderId="29" applyNumberFormat="0" applyProtection="0">
      <alignment horizontal="left" vertical="center" indent="1"/>
    </xf>
    <xf numFmtId="0" fontId="7" fillId="30" borderId="29" applyNumberFormat="0" applyProtection="0">
      <alignment horizontal="left" vertical="top" indent="1"/>
    </xf>
    <xf numFmtId="4" fontId="56" fillId="31" borderId="29" applyNumberFormat="0" applyProtection="0">
      <alignment vertical="center"/>
    </xf>
    <xf numFmtId="4" fontId="62" fillId="31" borderId="29" applyNumberFormat="0" applyProtection="0">
      <alignment vertical="center"/>
    </xf>
    <xf numFmtId="4" fontId="56" fillId="31" borderId="29" applyNumberFormat="0" applyProtection="0">
      <alignment horizontal="left" vertical="center" indent="1"/>
    </xf>
    <xf numFmtId="0" fontId="56" fillId="31" borderId="29" applyNumberFormat="0" applyProtection="0">
      <alignment horizontal="left" vertical="top" indent="1"/>
    </xf>
    <xf numFmtId="4" fontId="62" fillId="23" borderId="29" applyNumberFormat="0" applyProtection="0">
      <alignment horizontal="right" vertical="center"/>
    </xf>
    <xf numFmtId="0" fontId="56" fillId="22" borderId="29" applyNumberFormat="0" applyProtection="0">
      <alignment horizontal="left" vertical="top" indent="1"/>
    </xf>
    <xf numFmtId="4" fontId="63" fillId="0" borderId="0" applyNumberFormat="0" applyProtection="0">
      <alignment horizontal="left" vertical="center" indent="1"/>
    </xf>
    <xf numFmtId="4" fontId="64" fillId="23" borderId="29" applyNumberFormat="0" applyProtection="0">
      <alignment horizontal="right" vertical="center"/>
    </xf>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7" fillId="0" borderId="0"/>
    <xf numFmtId="0" fontId="6" fillId="0" borderId="0"/>
    <xf numFmtId="0" fontId="6" fillId="0" borderId="0"/>
    <xf numFmtId="0" fontId="6" fillId="0" borderId="0"/>
    <xf numFmtId="0" fontId="51" fillId="0" borderId="0"/>
    <xf numFmtId="0" fontId="51" fillId="32" borderId="30" applyNumberFormat="0" applyFont="0" applyFill="0" applyAlignment="0" applyProtection="0"/>
    <xf numFmtId="0" fontId="51" fillId="32" borderId="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3" fontId="51" fillId="32" borderId="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168" fontId="51" fillId="32" borderId="0" applyFont="0" applyFill="0" applyBorder="0" applyAlignment="0" applyProtection="0"/>
    <xf numFmtId="0" fontId="58" fillId="0" borderId="0" applyNumberFormat="0" applyFill="0" applyBorder="0" applyAlignment="0" applyProtection="0"/>
    <xf numFmtId="2" fontId="51" fillId="32" borderId="0" applyFont="0" applyFill="0" applyBorder="0" applyAlignment="0" applyProtection="0"/>
    <xf numFmtId="0" fontId="66" fillId="32" borderId="0" applyNumberFormat="0" applyFill="0" applyBorder="0" applyAlignment="0" applyProtection="0"/>
    <xf numFmtId="0" fontId="67" fillId="32" borderId="0" applyNumberFormat="0" applyFill="0" applyBorder="0" applyAlignment="0" applyProtection="0"/>
    <xf numFmtId="0" fontId="6" fillId="0" borderId="0"/>
    <xf numFmtId="9" fontId="6" fillId="0" borderId="0" applyFont="0" applyFill="0" applyBorder="0" applyAlignment="0" applyProtection="0"/>
    <xf numFmtId="1" fontId="68" fillId="0" borderId="0">
      <alignment horizontal="left"/>
      <protection hidden="1"/>
    </xf>
    <xf numFmtId="1" fontId="69" fillId="0" borderId="0">
      <protection hidden="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7" fillId="0" borderId="0"/>
    <xf numFmtId="0" fontId="3" fillId="0" borderId="0"/>
    <xf numFmtId="0" fontId="2" fillId="0" borderId="0"/>
    <xf numFmtId="0" fontId="85" fillId="0" borderId="0" applyNumberFormat="0" applyFill="0" applyBorder="0" applyAlignment="0" applyProtection="0"/>
    <xf numFmtId="0" fontId="1" fillId="0" borderId="0"/>
  </cellStyleXfs>
  <cellXfs count="362">
    <xf numFmtId="0" fontId="0" fillId="0" borderId="0" xfId="0"/>
    <xf numFmtId="164" fontId="30" fillId="0" borderId="0" xfId="0" applyNumberFormat="1" applyFont="1" applyFill="1" applyBorder="1"/>
    <xf numFmtId="0" fontId="26" fillId="0" borderId="0" xfId="0" applyFont="1" applyFill="1" applyBorder="1"/>
    <xf numFmtId="0" fontId="33" fillId="0" borderId="0" xfId="0" applyFont="1" applyFill="1" applyBorder="1" applyAlignment="1">
      <alignment horizontal="right" vertical="top"/>
    </xf>
    <xf numFmtId="0" fontId="29" fillId="0" borderId="0" xfId="0" applyFont="1" applyFill="1" applyBorder="1"/>
    <xf numFmtId="164" fontId="28" fillId="0" borderId="12" xfId="0" applyNumberFormat="1" applyFont="1" applyFill="1" applyBorder="1"/>
    <xf numFmtId="0" fontId="30" fillId="0" borderId="0" xfId="0" applyFont="1" applyFill="1" applyBorder="1" applyAlignment="1">
      <alignment vertical="center"/>
    </xf>
    <xf numFmtId="0" fontId="28" fillId="0" borderId="0" xfId="0" applyFont="1" applyFill="1" applyBorder="1"/>
    <xf numFmtId="164" fontId="28" fillId="0" borderId="0" xfId="0" applyNumberFormat="1" applyFont="1" applyFill="1" applyBorder="1"/>
    <xf numFmtId="0" fontId="30" fillId="0" borderId="0" xfId="0" applyFont="1" applyFill="1" applyBorder="1" applyAlignment="1">
      <alignment horizontal="right"/>
    </xf>
    <xf numFmtId="0" fontId="32" fillId="0" borderId="0" xfId="0" applyFont="1" applyFill="1" applyBorder="1"/>
    <xf numFmtId="9" fontId="32" fillId="0" borderId="0" xfId="41" applyFont="1" applyFill="1" applyBorder="1"/>
    <xf numFmtId="164" fontId="28" fillId="0" borderId="9" xfId="0" applyNumberFormat="1" applyFont="1" applyFill="1" applyBorder="1"/>
    <xf numFmtId="0" fontId="42" fillId="0" borderId="0" xfId="0" applyFont="1" applyFill="1" applyBorder="1"/>
    <xf numFmtId="0" fontId="28" fillId="19" borderId="9" xfId="0" applyFont="1" applyFill="1" applyBorder="1"/>
    <xf numFmtId="0" fontId="28" fillId="0" borderId="12" xfId="0" applyFont="1" applyFill="1" applyBorder="1" applyAlignment="1">
      <alignment horizontal="left" vertical="center" indent="1"/>
    </xf>
    <xf numFmtId="0" fontId="28" fillId="19" borderId="0" xfId="0" applyFont="1" applyFill="1" applyBorder="1"/>
    <xf numFmtId="0" fontId="28" fillId="0" borderId="0" xfId="0" applyFont="1" applyFill="1" applyBorder="1" applyAlignment="1">
      <alignment horizontal="left" indent="1"/>
    </xf>
    <xf numFmtId="0" fontId="28" fillId="0" borderId="0" xfId="0" applyFont="1" applyFill="1" applyBorder="1" applyAlignment="1">
      <alignment horizontal="left" vertical="center" indent="1"/>
    </xf>
    <xf numFmtId="164" fontId="28" fillId="0" borderId="13" xfId="0" applyNumberFormat="1" applyFont="1" applyFill="1" applyBorder="1"/>
    <xf numFmtId="164" fontId="28" fillId="0" borderId="13" xfId="0" applyNumberFormat="1" applyFont="1" applyFill="1" applyBorder="1" applyAlignment="1"/>
    <xf numFmtId="0" fontId="28" fillId="0" borderId="0" xfId="0" applyNumberFormat="1" applyFont="1" applyFill="1" applyBorder="1" applyAlignment="1"/>
    <xf numFmtId="164" fontId="28" fillId="0" borderId="11" xfId="0" applyNumberFormat="1" applyFont="1" applyFill="1" applyBorder="1" applyAlignment="1"/>
    <xf numFmtId="164" fontId="28" fillId="0" borderId="22" xfId="0" applyNumberFormat="1" applyFont="1" applyFill="1" applyBorder="1"/>
    <xf numFmtId="0" fontId="30" fillId="0" borderId="0" xfId="0" applyFont="1" applyFill="1" applyBorder="1"/>
    <xf numFmtId="164" fontId="28" fillId="0" borderId="24" xfId="0" applyNumberFormat="1" applyFont="1" applyFill="1" applyBorder="1"/>
    <xf numFmtId="164" fontId="32" fillId="0" borderId="0" xfId="0" applyNumberFormat="1" applyFont="1" applyFill="1" applyBorder="1"/>
    <xf numFmtId="0" fontId="28" fillId="0" borderId="21" xfId="0" applyFont="1" applyFill="1" applyBorder="1" applyAlignment="1">
      <alignment horizontal="left" vertical="center" indent="1"/>
    </xf>
    <xf numFmtId="0" fontId="28" fillId="19" borderId="0" xfId="0" applyFont="1" applyFill="1"/>
    <xf numFmtId="0" fontId="30" fillId="19" borderId="0" xfId="0" applyFont="1" applyFill="1" applyBorder="1" applyAlignment="1">
      <alignment horizontal="right"/>
    </xf>
    <xf numFmtId="0" fontId="28" fillId="0" borderId="13" xfId="0" applyFont="1" applyFill="1" applyBorder="1" applyAlignment="1">
      <alignment horizontal="left" vertical="center" indent="1"/>
    </xf>
    <xf numFmtId="0" fontId="28" fillId="0" borderId="11" xfId="0" applyFont="1" applyFill="1" applyBorder="1" applyAlignment="1">
      <alignment horizontal="left" vertical="center" indent="1"/>
    </xf>
    <xf numFmtId="0" fontId="30" fillId="19" borderId="17" xfId="0" applyFont="1" applyFill="1" applyBorder="1" applyAlignment="1">
      <alignment horizontal="center"/>
    </xf>
    <xf numFmtId="0" fontId="30" fillId="19" borderId="18" xfId="0" applyFont="1" applyFill="1" applyBorder="1" applyAlignment="1">
      <alignment horizontal="center"/>
    </xf>
    <xf numFmtId="164" fontId="30" fillId="18" borderId="24" xfId="0" applyNumberFormat="1" applyFont="1" applyFill="1" applyBorder="1"/>
    <xf numFmtId="164" fontId="30" fillId="18" borderId="9" xfId="0" applyNumberFormat="1" applyFont="1" applyFill="1" applyBorder="1"/>
    <xf numFmtId="0" fontId="28" fillId="0" borderId="10" xfId="0" applyFont="1" applyFill="1" applyBorder="1" applyAlignment="1">
      <alignment horizontal="left" vertical="center" indent="1"/>
    </xf>
    <xf numFmtId="0" fontId="28" fillId="19" borderId="0" xfId="0" applyFont="1" applyFill="1" applyBorder="1" applyAlignment="1">
      <alignment horizontal="right" vertical="center"/>
    </xf>
    <xf numFmtId="0" fontId="30" fillId="19" borderId="14" xfId="0" applyFont="1" applyFill="1" applyBorder="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right"/>
    </xf>
    <xf numFmtId="164" fontId="30" fillId="0" borderId="0" xfId="0" applyNumberFormat="1" applyFont="1" applyFill="1" applyBorder="1" applyAlignment="1">
      <alignment horizontal="center"/>
    </xf>
    <xf numFmtId="167" fontId="28" fillId="0" borderId="0" xfId="41" applyNumberFormat="1" applyFont="1" applyFill="1" applyBorder="1"/>
    <xf numFmtId="167" fontId="28" fillId="0" borderId="13" xfId="0" applyNumberFormat="1" applyFont="1" applyFill="1" applyBorder="1" applyAlignment="1">
      <alignment vertical="center"/>
    </xf>
    <xf numFmtId="167" fontId="28" fillId="0" borderId="11" xfId="0" applyNumberFormat="1" applyFont="1" applyFill="1" applyBorder="1" applyAlignment="1">
      <alignment vertical="center"/>
    </xf>
    <xf numFmtId="167" fontId="28" fillId="0" borderId="0" xfId="0" applyNumberFormat="1" applyFont="1" applyFill="1" applyBorder="1"/>
    <xf numFmtId="167" fontId="28" fillId="18" borderId="13" xfId="41" applyNumberFormat="1" applyFont="1" applyFill="1" applyBorder="1" applyAlignment="1"/>
    <xf numFmtId="167" fontId="28" fillId="18" borderId="13" xfId="0" applyNumberFormat="1" applyFont="1" applyFill="1" applyBorder="1" applyAlignment="1">
      <alignment vertical="center"/>
    </xf>
    <xf numFmtId="0" fontId="28" fillId="19" borderId="15" xfId="0" applyFont="1" applyFill="1" applyBorder="1"/>
    <xf numFmtId="0" fontId="30" fillId="19" borderId="18" xfId="0" applyFont="1" applyFill="1" applyBorder="1" applyAlignment="1">
      <alignment horizontal="center"/>
    </xf>
    <xf numFmtId="0" fontId="30" fillId="19" borderId="0" xfId="0" applyFont="1" applyFill="1" applyBorder="1" applyAlignment="1">
      <alignment horizontal="right"/>
    </xf>
    <xf numFmtId="0" fontId="32" fillId="0" borderId="0" xfId="41" applyNumberFormat="1" applyFont="1" applyFill="1" applyBorder="1"/>
    <xf numFmtId="0" fontId="31" fillId="0" borderId="0" xfId="0" applyFont="1" applyFill="1" applyBorder="1" applyAlignment="1">
      <alignment horizontal="right"/>
    </xf>
    <xf numFmtId="0" fontId="32" fillId="0" borderId="0" xfId="0" applyFont="1" applyFill="1" applyBorder="1" applyAlignment="1">
      <alignment horizontal="right"/>
    </xf>
    <xf numFmtId="0" fontId="31" fillId="0" borderId="0" xfId="0" applyFont="1" applyFill="1" applyBorder="1" applyAlignment="1">
      <alignment horizontal="center"/>
    </xf>
    <xf numFmtId="164" fontId="31" fillId="0" borderId="0" xfId="0" applyNumberFormat="1" applyFont="1" applyFill="1" applyBorder="1" applyAlignment="1">
      <alignment horizontal="center"/>
    </xf>
    <xf numFmtId="164" fontId="31" fillId="0" borderId="0" xfId="0" applyNumberFormat="1" applyFont="1" applyFill="1" applyBorder="1"/>
    <xf numFmtId="164" fontId="28" fillId="0" borderId="23" xfId="0" applyNumberFormat="1" applyFont="1" applyFill="1" applyBorder="1" applyAlignment="1">
      <alignment vertical="center"/>
    </xf>
    <xf numFmtId="164" fontId="28" fillId="0" borderId="25" xfId="0" applyNumberFormat="1" applyFont="1" applyFill="1" applyBorder="1" applyAlignment="1">
      <alignment vertical="center"/>
    </xf>
    <xf numFmtId="0" fontId="30" fillId="0" borderId="0" xfId="0" applyFont="1" applyFill="1" applyBorder="1" applyAlignment="1">
      <alignment horizontal="center"/>
    </xf>
    <xf numFmtId="0" fontId="28" fillId="0" borderId="0" xfId="0" applyFont="1" applyFill="1" applyBorder="1" applyAlignment="1">
      <alignment vertical="center" wrapText="1"/>
    </xf>
    <xf numFmtId="0" fontId="32" fillId="0" borderId="0" xfId="41" applyNumberFormat="1" applyFont="1" applyFill="1" applyBorder="1" applyAlignment="1"/>
    <xf numFmtId="0" fontId="28" fillId="0" borderId="0" xfId="0" applyNumberFormat="1" applyFont="1" applyFill="1" applyBorder="1" applyAlignment="1">
      <alignment wrapText="1"/>
    </xf>
    <xf numFmtId="0" fontId="30" fillId="19" borderId="9" xfId="0" applyFont="1" applyFill="1" applyBorder="1" applyAlignment="1">
      <alignment horizontal="center"/>
    </xf>
    <xf numFmtId="0" fontId="30" fillId="19" borderId="19" xfId="0" applyFont="1" applyFill="1" applyBorder="1" applyAlignment="1">
      <alignment horizontal="center"/>
    </xf>
    <xf numFmtId="0" fontId="28" fillId="0" borderId="0" xfId="0" applyFont="1" applyFill="1" applyBorder="1" applyAlignment="1"/>
    <xf numFmtId="49" fontId="43" fillId="0" borderId="0" xfId="0" applyNumberFormat="1" applyFont="1" applyFill="1" applyBorder="1" applyAlignment="1">
      <alignment horizontal="right"/>
    </xf>
    <xf numFmtId="0" fontId="25" fillId="0" borderId="0" xfId="0" applyFont="1" applyFill="1"/>
    <xf numFmtId="0" fontId="38" fillId="0" borderId="0" xfId="0" applyFont="1" applyFill="1" applyBorder="1"/>
    <xf numFmtId="164" fontId="38" fillId="0" borderId="0" xfId="0" applyNumberFormat="1" applyFont="1" applyFill="1" applyBorder="1"/>
    <xf numFmtId="165" fontId="28" fillId="0" borderId="0" xfId="0" applyNumberFormat="1" applyFont="1" applyFill="1" applyBorder="1" applyAlignment="1">
      <alignment horizontal="right"/>
    </xf>
    <xf numFmtId="0" fontId="26" fillId="0" borderId="0" xfId="0" applyNumberFormat="1" applyFont="1" applyFill="1" applyBorder="1"/>
    <xf numFmtId="0" fontId="33" fillId="0" borderId="0" xfId="0" applyFont="1" applyFill="1" applyBorder="1" applyAlignment="1">
      <alignment vertical="top"/>
    </xf>
    <xf numFmtId="0" fontId="46" fillId="0" borderId="0" xfId="0" applyFont="1" applyFill="1" applyBorder="1"/>
    <xf numFmtId="0" fontId="49" fillId="0" borderId="0" xfId="0" applyFont="1" applyFill="1" applyBorder="1"/>
    <xf numFmtId="0" fontId="28" fillId="0" borderId="0" xfId="0" applyFont="1" applyFill="1"/>
    <xf numFmtId="0" fontId="29" fillId="0" borderId="0" xfId="0" applyFont="1" applyFill="1"/>
    <xf numFmtId="0" fontId="48" fillId="0" borderId="0" xfId="0" applyFont="1" applyFill="1"/>
    <xf numFmtId="0" fontId="24" fillId="0" borderId="0" xfId="0" applyFont="1" applyFill="1"/>
    <xf numFmtId="164" fontId="28" fillId="0" borderId="0" xfId="0" applyNumberFormat="1" applyFont="1" applyFill="1"/>
    <xf numFmtId="0" fontId="25" fillId="0" borderId="0" xfId="0" applyFont="1" applyFill="1" applyAlignment="1"/>
    <xf numFmtId="0" fontId="28" fillId="0" borderId="0" xfId="0" applyFont="1" applyFill="1" applyAlignment="1">
      <alignment horizontal="right"/>
    </xf>
    <xf numFmtId="0" fontId="26" fillId="0" borderId="0" xfId="0" applyFont="1" applyFill="1"/>
    <xf numFmtId="0" fontId="47" fillId="0" borderId="0" xfId="0" applyFont="1" applyFill="1"/>
    <xf numFmtId="0" fontId="30" fillId="0" borderId="0" xfId="0" applyFont="1" applyFill="1"/>
    <xf numFmtId="0" fontId="45" fillId="0" borderId="0" xfId="0" applyFont="1" applyFill="1"/>
    <xf numFmtId="0" fontId="44" fillId="0" borderId="0" xfId="0" applyFont="1" applyFill="1" applyAlignment="1"/>
    <xf numFmtId="0" fontId="45" fillId="0" borderId="0" xfId="0" applyFont="1" applyFill="1" applyBorder="1"/>
    <xf numFmtId="0" fontId="45" fillId="0" borderId="0" xfId="0" applyFont="1" applyFill="1" applyAlignment="1">
      <alignment vertical="top"/>
    </xf>
    <xf numFmtId="0" fontId="45" fillId="0" borderId="0" xfId="0" applyFont="1" applyFill="1" applyAlignment="1"/>
    <xf numFmtId="0" fontId="42" fillId="0" borderId="0" xfId="0" applyFont="1" applyFill="1"/>
    <xf numFmtId="0" fontId="43" fillId="0" borderId="0" xfId="0" applyFont="1" applyFill="1" applyAlignment="1">
      <alignment horizontal="right"/>
    </xf>
    <xf numFmtId="164" fontId="28" fillId="0" borderId="23" xfId="0" applyNumberFormat="1" applyFont="1" applyFill="1" applyBorder="1"/>
    <xf numFmtId="167" fontId="28" fillId="0" borderId="13" xfId="41" applyNumberFormat="1" applyFont="1" applyFill="1" applyBorder="1" applyAlignment="1"/>
    <xf numFmtId="164" fontId="32" fillId="0" borderId="0" xfId="0" applyNumberFormat="1" applyFont="1" applyFill="1"/>
    <xf numFmtId="167" fontId="28" fillId="0" borderId="13" xfId="41" applyNumberFormat="1" applyFont="1" applyFill="1" applyBorder="1"/>
    <xf numFmtId="167" fontId="28" fillId="0" borderId="11" xfId="41" applyNumberFormat="1" applyFont="1" applyFill="1" applyBorder="1" applyAlignment="1"/>
    <xf numFmtId="167" fontId="28" fillId="0" borderId="11" xfId="41" applyNumberFormat="1" applyFont="1" applyFill="1" applyBorder="1"/>
    <xf numFmtId="167" fontId="28" fillId="0" borderId="12" xfId="41" applyNumberFormat="1" applyFont="1" applyFill="1" applyBorder="1"/>
    <xf numFmtId="166" fontId="28" fillId="0" borderId="0" xfId="0" applyNumberFormat="1" applyFont="1" applyFill="1" applyBorder="1"/>
    <xf numFmtId="0" fontId="33" fillId="0" borderId="0" xfId="0" applyFont="1" applyFill="1" applyAlignment="1">
      <alignment horizontal="right"/>
    </xf>
    <xf numFmtId="0" fontId="35" fillId="0" borderId="0" xfId="0" applyFont="1" applyFill="1" applyAlignment="1">
      <alignment horizontal="right"/>
    </xf>
    <xf numFmtId="166" fontId="32" fillId="0" borderId="0" xfId="0" applyNumberFormat="1" applyFont="1" applyFill="1" applyBorder="1"/>
    <xf numFmtId="167" fontId="32" fillId="0" borderId="0" xfId="41" applyNumberFormat="1" applyFont="1" applyFill="1" applyBorder="1"/>
    <xf numFmtId="0" fontId="32" fillId="0" borderId="0" xfId="0" applyFont="1" applyFill="1"/>
    <xf numFmtId="167" fontId="32" fillId="0" borderId="0" xfId="41" applyNumberFormat="1" applyFont="1" applyFill="1"/>
    <xf numFmtId="167" fontId="32" fillId="0" borderId="0" xfId="0" applyNumberFormat="1" applyFont="1" applyFill="1"/>
    <xf numFmtId="0" fontId="28" fillId="0" borderId="0" xfId="0" applyNumberFormat="1" applyFont="1" applyFill="1" applyAlignment="1"/>
    <xf numFmtId="0" fontId="32" fillId="0" borderId="0" xfId="41" applyNumberFormat="1" applyFont="1" applyFill="1" applyAlignment="1"/>
    <xf numFmtId="0" fontId="32" fillId="0" borderId="0" xfId="0" applyNumberFormat="1" applyFont="1" applyFill="1" applyAlignment="1"/>
    <xf numFmtId="0" fontId="32" fillId="0" borderId="0" xfId="0" applyNumberFormat="1" applyFont="1" applyFill="1" applyBorder="1" applyAlignment="1"/>
    <xf numFmtId="0" fontId="28" fillId="0" borderId="0" xfId="0" applyFont="1" applyFill="1" applyBorder="1" applyAlignment="1"/>
    <xf numFmtId="0" fontId="32" fillId="0" borderId="0" xfId="0" applyNumberFormat="1" applyFont="1" applyFill="1" applyBorder="1"/>
    <xf numFmtId="0" fontId="50" fillId="0" borderId="0" xfId="0" applyFont="1" applyFill="1"/>
    <xf numFmtId="164" fontId="50" fillId="0" borderId="0" xfId="0" applyNumberFormat="1" applyFont="1" applyFill="1"/>
    <xf numFmtId="9" fontId="32" fillId="0" borderId="0" xfId="41" applyFont="1" applyFill="1"/>
    <xf numFmtId="0" fontId="31" fillId="0" borderId="0" xfId="42" applyFont="1" applyFill="1" applyBorder="1" applyAlignment="1">
      <alignment horizontal="right"/>
    </xf>
    <xf numFmtId="167" fontId="32" fillId="0" borderId="0" xfId="0" applyNumberFormat="1" applyFont="1" applyFill="1" applyBorder="1"/>
    <xf numFmtId="0" fontId="52" fillId="0" borderId="0" xfId="0" applyFont="1" applyFill="1"/>
    <xf numFmtId="9" fontId="25" fillId="0" borderId="0" xfId="41" applyFont="1" applyFill="1"/>
    <xf numFmtId="0" fontId="32" fillId="0" borderId="0" xfId="0" applyFont="1" applyFill="1" applyBorder="1" applyAlignment="1">
      <alignment horizontal="left" indent="1"/>
    </xf>
    <xf numFmtId="164" fontId="30" fillId="0" borderId="0" xfId="0" applyNumberFormat="1" applyFont="1" applyFill="1"/>
    <xf numFmtId="167" fontId="25" fillId="0" borderId="0" xfId="41" applyNumberFormat="1" applyFont="1" applyFill="1"/>
    <xf numFmtId="9" fontId="25" fillId="0" borderId="0" xfId="41" applyFont="1" applyFill="1" applyAlignment="1"/>
    <xf numFmtId="9" fontId="28" fillId="0" borderId="0" xfId="41" applyFont="1" applyFill="1" applyBorder="1"/>
    <xf numFmtId="0" fontId="25" fillId="0" borderId="0" xfId="0" applyFont="1" applyFill="1" applyAlignment="1">
      <alignment horizontal="center"/>
    </xf>
    <xf numFmtId="0" fontId="30" fillId="0" borderId="0" xfId="0" applyFont="1" applyFill="1" applyBorder="1" applyAlignment="1">
      <alignment horizontal="right"/>
    </xf>
    <xf numFmtId="0" fontId="30" fillId="0" borderId="0" xfId="0" applyFont="1" applyFill="1" applyBorder="1" applyAlignment="1">
      <alignment horizontal="right"/>
    </xf>
    <xf numFmtId="0" fontId="30" fillId="0" borderId="0" xfId="0" applyFont="1" applyFill="1" applyBorder="1" applyAlignment="1"/>
    <xf numFmtId="167" fontId="28" fillId="0" borderId="0" xfId="41" applyNumberFormat="1" applyFont="1" applyFill="1"/>
    <xf numFmtId="164" fontId="25" fillId="0" borderId="0" xfId="0" applyNumberFormat="1" applyFont="1" applyFill="1"/>
    <xf numFmtId="0" fontId="25" fillId="0" borderId="0" xfId="0" applyFont="1" applyFill="1" applyBorder="1"/>
    <xf numFmtId="167" fontId="28" fillId="0" borderId="0" xfId="41" applyNumberFormat="1" applyFont="1" applyFill="1" applyBorder="1" applyAlignment="1"/>
    <xf numFmtId="0" fontId="28" fillId="0" borderId="0" xfId="0" applyFont="1" applyFill="1" applyBorder="1"/>
    <xf numFmtId="0" fontId="25" fillId="0" borderId="0" xfId="0" applyFont="1" applyFill="1"/>
    <xf numFmtId="0" fontId="46" fillId="0" borderId="0" xfId="0" applyFont="1" applyFill="1" applyBorder="1"/>
    <xf numFmtId="0" fontId="25" fillId="0" borderId="0" xfId="0" applyFont="1" applyFill="1" applyAlignment="1"/>
    <xf numFmtId="0" fontId="26" fillId="0" borderId="0" xfId="0" applyFont="1"/>
    <xf numFmtId="0" fontId="30" fillId="0" borderId="0" xfId="0" applyFont="1" applyFill="1" applyBorder="1" applyAlignment="1">
      <alignment horizontal="center" vertical="center" wrapText="1"/>
    </xf>
    <xf numFmtId="164" fontId="52" fillId="0" borderId="0" xfId="0" applyNumberFormat="1" applyFont="1" applyFill="1"/>
    <xf numFmtId="164" fontId="70" fillId="0" borderId="0" xfId="0" applyNumberFormat="1" applyFont="1" applyFill="1"/>
    <xf numFmtId="164" fontId="71" fillId="0" borderId="0" xfId="0" applyNumberFormat="1" applyFont="1" applyFill="1" applyBorder="1"/>
    <xf numFmtId="9" fontId="71" fillId="0" borderId="0" xfId="41" applyFont="1" applyFill="1" applyBorder="1"/>
    <xf numFmtId="9" fontId="70" fillId="0" borderId="0" xfId="41" applyFont="1" applyFill="1"/>
    <xf numFmtId="9" fontId="52" fillId="0" borderId="0" xfId="41" applyFont="1" applyFill="1"/>
    <xf numFmtId="10" fontId="25" fillId="0" borderId="0" xfId="41" applyNumberFormat="1" applyFont="1" applyFill="1"/>
    <xf numFmtId="9" fontId="30" fillId="0" borderId="0" xfId="41" applyFont="1" applyFill="1" applyBorder="1"/>
    <xf numFmtId="0" fontId="72" fillId="0" borderId="0" xfId="0" applyFont="1" applyFill="1"/>
    <xf numFmtId="0" fontId="32" fillId="33" borderId="0" xfId="0" applyFont="1" applyFill="1"/>
    <xf numFmtId="0" fontId="39" fillId="0" borderId="0" xfId="0" applyFont="1" applyFill="1"/>
    <xf numFmtId="0" fontId="47" fillId="0" borderId="0" xfId="0" applyFont="1" applyFill="1" applyBorder="1"/>
    <xf numFmtId="0" fontId="28" fillId="34" borderId="31" xfId="0" applyFont="1" applyFill="1" applyBorder="1"/>
    <xf numFmtId="0" fontId="26" fillId="0" borderId="0" xfId="43" applyFont="1" applyFill="1"/>
    <xf numFmtId="49" fontId="26" fillId="0" borderId="0" xfId="43" applyNumberFormat="1" applyFont="1" applyFill="1" applyAlignment="1">
      <alignment horizontal="right" vertical="center"/>
    </xf>
    <xf numFmtId="0" fontId="73" fillId="0" borderId="0" xfId="43" applyFont="1" applyFill="1"/>
    <xf numFmtId="0" fontId="28" fillId="0" borderId="0" xfId="43" applyFont="1" applyFill="1"/>
    <xf numFmtId="0" fontId="44" fillId="0" borderId="0" xfId="0" applyFont="1" applyFill="1"/>
    <xf numFmtId="0" fontId="45" fillId="0" borderId="0" xfId="0" applyFont="1" applyAlignment="1">
      <alignment vertical="top" wrapText="1"/>
    </xf>
    <xf numFmtId="0" fontId="44" fillId="0" borderId="0" xfId="0" applyFont="1" applyFill="1" applyAlignment="1">
      <alignment vertical="top"/>
    </xf>
    <xf numFmtId="169" fontId="0" fillId="0" borderId="0" xfId="0" applyNumberFormat="1"/>
    <xf numFmtId="166" fontId="0" fillId="0" borderId="0" xfId="0" applyNumberFormat="1"/>
    <xf numFmtId="9" fontId="25" fillId="0" borderId="0" xfId="41" applyNumberFormat="1" applyFont="1" applyFill="1"/>
    <xf numFmtId="9" fontId="28" fillId="0" borderId="0" xfId="41" applyNumberFormat="1" applyFont="1" applyFill="1" applyBorder="1" applyAlignment="1"/>
    <xf numFmtId="0" fontId="28" fillId="0" borderId="0" xfId="150" applyFont="1" applyFill="1" applyBorder="1"/>
    <xf numFmtId="0" fontId="28" fillId="0" borderId="0" xfId="150" applyFont="1" applyFill="1"/>
    <xf numFmtId="0" fontId="28" fillId="0" borderId="0" xfId="150" applyFont="1" applyFill="1" applyAlignment="1"/>
    <xf numFmtId="164" fontId="28" fillId="0" borderId="0" xfId="150" applyNumberFormat="1" applyFont="1" applyFill="1"/>
    <xf numFmtId="0" fontId="28" fillId="33" borderId="0" xfId="150" applyFont="1" applyFill="1"/>
    <xf numFmtId="1" fontId="25" fillId="0" borderId="0" xfId="41" applyNumberFormat="1" applyFont="1" applyFill="1"/>
    <xf numFmtId="0" fontId="33" fillId="0" borderId="0" xfId="0" applyFont="1" applyFill="1" applyBorder="1" applyAlignment="1">
      <alignment horizontal="right"/>
    </xf>
    <xf numFmtId="0" fontId="24" fillId="0" borderId="0" xfId="0" applyFont="1"/>
    <xf numFmtId="0" fontId="30" fillId="33" borderId="32" xfId="0" applyFont="1" applyFill="1" applyBorder="1" applyAlignment="1">
      <alignment horizontal="center" vertical="center"/>
    </xf>
    <xf numFmtId="0" fontId="28" fillId="33" borderId="32" xfId="0" applyFont="1" applyFill="1" applyBorder="1" applyAlignment="1">
      <alignment horizontal="left" indent="1"/>
    </xf>
    <xf numFmtId="0" fontId="30" fillId="33" borderId="32" xfId="0" applyFont="1" applyFill="1" applyBorder="1" applyAlignment="1">
      <alignment vertical="center" wrapText="1"/>
    </xf>
    <xf numFmtId="0" fontId="30" fillId="33" borderId="32" xfId="0" applyFont="1" applyFill="1" applyBorder="1" applyAlignment="1">
      <alignment vertical="center"/>
    </xf>
    <xf numFmtId="0" fontId="28" fillId="33" borderId="32" xfId="0" applyFont="1" applyFill="1" applyBorder="1" applyAlignment="1">
      <alignment horizontal="left" wrapText="1" indent="1"/>
    </xf>
    <xf numFmtId="0" fontId="28" fillId="33" borderId="32" xfId="0" applyFont="1" applyFill="1" applyBorder="1" applyAlignment="1">
      <alignment horizontal="left" vertical="center" indent="1"/>
    </xf>
    <xf numFmtId="0" fontId="30" fillId="33" borderId="32" xfId="0" applyFont="1" applyFill="1" applyBorder="1" applyAlignment="1">
      <alignment horizontal="right"/>
    </xf>
    <xf numFmtId="0" fontId="30" fillId="33" borderId="33" xfId="0" applyFont="1" applyFill="1" applyBorder="1" applyAlignment="1">
      <alignment vertical="center" wrapText="1"/>
    </xf>
    <xf numFmtId="0" fontId="28" fillId="33" borderId="33" xfId="0" applyFont="1" applyFill="1" applyBorder="1"/>
    <xf numFmtId="0" fontId="28" fillId="33" borderId="0" xfId="0" applyFont="1" applyFill="1" applyBorder="1"/>
    <xf numFmtId="0" fontId="30" fillId="33" borderId="32" xfId="150" applyFont="1" applyFill="1" applyBorder="1"/>
    <xf numFmtId="0" fontId="30" fillId="33" borderId="32" xfId="150" applyFont="1" applyFill="1" applyBorder="1" applyAlignment="1">
      <alignment horizontal="left" vertical="center" wrapText="1"/>
    </xf>
    <xf numFmtId="0" fontId="77" fillId="0" borderId="0" xfId="43" applyFont="1" applyFill="1" applyAlignment="1">
      <alignment horizontal="left" vertical="top"/>
    </xf>
    <xf numFmtId="0" fontId="77" fillId="0" borderId="0" xfId="0" applyFont="1" applyFill="1" applyAlignment="1">
      <alignment horizontal="left" vertical="top"/>
    </xf>
    <xf numFmtId="0" fontId="77" fillId="0" borderId="0" xfId="0" applyFont="1" applyFill="1" applyBorder="1"/>
    <xf numFmtId="0" fontId="77" fillId="0" borderId="0" xfId="43" applyFont="1" applyFill="1" applyBorder="1"/>
    <xf numFmtId="0" fontId="77" fillId="0" borderId="0" xfId="43" applyFont="1" applyFill="1"/>
    <xf numFmtId="0" fontId="79" fillId="0" borderId="0" xfId="0" applyFont="1" applyFill="1" applyBorder="1"/>
    <xf numFmtId="0" fontId="30" fillId="33" borderId="32" xfId="0" applyFont="1" applyFill="1" applyBorder="1" applyAlignment="1">
      <alignment horizontal="right" vertical="center"/>
    </xf>
    <xf numFmtId="0" fontId="81" fillId="0" borderId="0" xfId="0" applyFont="1" applyFill="1"/>
    <xf numFmtId="0" fontId="81" fillId="0" borderId="0" xfId="0" applyFont="1" applyFill="1" applyAlignment="1">
      <alignment horizontal="right"/>
    </xf>
    <xf numFmtId="0" fontId="76" fillId="0" borderId="0" xfId="0" applyFont="1" applyFill="1"/>
    <xf numFmtId="0" fontId="80" fillId="0" borderId="0" xfId="43" applyFont="1" applyFill="1" applyBorder="1"/>
    <xf numFmtId="0" fontId="80" fillId="0" borderId="0" xfId="43" applyFont="1" applyFill="1" applyBorder="1" applyAlignment="1">
      <alignment horizontal="left" vertical="center" indent="1"/>
    </xf>
    <xf numFmtId="0" fontId="83" fillId="0" borderId="0" xfId="0" applyFont="1" applyFill="1"/>
    <xf numFmtId="0" fontId="82" fillId="0" borderId="0" xfId="0" applyFont="1" applyFill="1"/>
    <xf numFmtId="49" fontId="80" fillId="0" borderId="0" xfId="43" applyNumberFormat="1" applyFont="1" applyFill="1" applyBorder="1" applyAlignment="1">
      <alignment horizontal="left" vertical="center"/>
    </xf>
    <xf numFmtId="0" fontId="80" fillId="0" borderId="0" xfId="43" applyFont="1" applyFill="1" applyBorder="1" applyAlignment="1">
      <alignment horizontal="left" vertical="center"/>
    </xf>
    <xf numFmtId="0" fontId="80" fillId="0" borderId="0" xfId="43" applyFont="1" applyFill="1" applyBorder="1" applyAlignment="1">
      <alignment horizontal="right" vertical="center"/>
    </xf>
    <xf numFmtId="164" fontId="28" fillId="33" borderId="32" xfId="0" applyNumberFormat="1" applyFont="1" applyFill="1" applyBorder="1" applyAlignment="1">
      <alignment horizontal="right" vertical="top"/>
    </xf>
    <xf numFmtId="0" fontId="29" fillId="0" borderId="0" xfId="0" applyFont="1" applyFill="1" applyBorder="1" applyAlignment="1">
      <alignment vertical="top"/>
    </xf>
    <xf numFmtId="0" fontId="28" fillId="0" borderId="0" xfId="0" applyFont="1" applyFill="1" applyBorder="1" applyAlignment="1">
      <alignment vertical="top"/>
    </xf>
    <xf numFmtId="164" fontId="30" fillId="33" borderId="32" xfId="0" applyNumberFormat="1" applyFont="1" applyFill="1" applyBorder="1" applyAlignment="1">
      <alignment horizontal="right" vertical="top"/>
    </xf>
    <xf numFmtId="0" fontId="30" fillId="33" borderId="32" xfId="0" applyFont="1" applyFill="1" applyBorder="1" applyAlignment="1">
      <alignment horizontal="right" vertical="top"/>
    </xf>
    <xf numFmtId="0" fontId="30" fillId="33" borderId="33" xfId="0" applyFont="1" applyFill="1" applyBorder="1" applyAlignment="1">
      <alignment horizontal="right" vertical="top"/>
    </xf>
    <xf numFmtId="164" fontId="30" fillId="33" borderId="32" xfId="0" applyNumberFormat="1" applyFont="1" applyFill="1" applyBorder="1" applyAlignment="1">
      <alignment vertical="top"/>
    </xf>
    <xf numFmtId="164" fontId="28" fillId="33" borderId="32" xfId="0" applyNumberFormat="1" applyFont="1" applyFill="1" applyBorder="1" applyAlignment="1">
      <alignment vertical="top"/>
    </xf>
    <xf numFmtId="0" fontId="30" fillId="33" borderId="32" xfId="42" applyFont="1" applyFill="1" applyBorder="1" applyAlignment="1">
      <alignment horizontal="right" vertical="top"/>
    </xf>
    <xf numFmtId="0" fontId="28" fillId="33" borderId="32" xfId="0" applyFont="1" applyFill="1" applyBorder="1" applyAlignment="1">
      <alignment horizontal="left" vertical="top"/>
    </xf>
    <xf numFmtId="0" fontId="30" fillId="33" borderId="33" xfId="0" applyFont="1" applyFill="1" applyBorder="1" applyAlignment="1">
      <alignment horizontal="right" vertical="center"/>
    </xf>
    <xf numFmtId="0" fontId="29" fillId="0" borderId="0" xfId="0" applyFont="1" applyFill="1" applyBorder="1" applyAlignment="1"/>
    <xf numFmtId="0" fontId="29" fillId="0" borderId="0" xfId="0" applyFont="1" applyFill="1" applyBorder="1" applyAlignment="1">
      <alignment horizontal="left" vertical="top"/>
    </xf>
    <xf numFmtId="167" fontId="30" fillId="33" borderId="32" xfId="41" applyNumberFormat="1" applyFont="1" applyFill="1" applyBorder="1" applyAlignment="1">
      <alignment vertical="top"/>
    </xf>
    <xf numFmtId="167" fontId="30" fillId="33" borderId="32" xfId="0" applyNumberFormat="1" applyFont="1" applyFill="1" applyBorder="1" applyAlignment="1">
      <alignment vertical="top"/>
    </xf>
    <xf numFmtId="167" fontId="28" fillId="33" borderId="32" xfId="0" applyNumberFormat="1" applyFont="1" applyFill="1" applyBorder="1" applyAlignment="1">
      <alignment vertical="top"/>
    </xf>
    <xf numFmtId="167" fontId="30" fillId="33" borderId="32" xfId="41" applyNumberFormat="1" applyFont="1" applyFill="1" applyBorder="1" applyAlignment="1">
      <alignment horizontal="right" vertical="top"/>
    </xf>
    <xf numFmtId="167" fontId="30" fillId="33" borderId="32" xfId="0" applyNumberFormat="1" applyFont="1" applyFill="1" applyBorder="1" applyAlignment="1">
      <alignment horizontal="right" vertical="top"/>
    </xf>
    <xf numFmtId="167" fontId="28" fillId="33" borderId="32" xfId="0" applyNumberFormat="1" applyFont="1" applyFill="1" applyBorder="1" applyAlignment="1">
      <alignment horizontal="right" vertical="top"/>
    </xf>
    <xf numFmtId="164" fontId="34" fillId="33" borderId="32" xfId="0" applyNumberFormat="1" applyFont="1" applyFill="1" applyBorder="1" applyAlignment="1" applyProtection="1">
      <alignment horizontal="right" vertical="top"/>
    </xf>
    <xf numFmtId="0" fontId="30" fillId="33" borderId="32" xfId="0" applyFont="1" applyFill="1" applyBorder="1" applyAlignment="1">
      <alignment horizontal="right" wrapText="1"/>
    </xf>
    <xf numFmtId="0" fontId="30" fillId="33" borderId="34" xfId="0" applyFont="1" applyFill="1" applyBorder="1" applyAlignment="1">
      <alignment horizontal="right" vertical="center"/>
    </xf>
    <xf numFmtId="0" fontId="30" fillId="33" borderId="34" xfId="0" applyFont="1" applyFill="1" applyBorder="1" applyAlignment="1">
      <alignment horizontal="right" vertical="top"/>
    </xf>
    <xf numFmtId="0" fontId="7" fillId="0" borderId="0" xfId="0" applyFont="1"/>
    <xf numFmtId="0" fontId="86" fillId="0" borderId="0" xfId="0" applyFont="1"/>
    <xf numFmtId="0" fontId="54" fillId="0" borderId="0" xfId="171" applyFont="1"/>
    <xf numFmtId="0" fontId="54" fillId="0" borderId="0" xfId="0" applyFont="1"/>
    <xf numFmtId="0" fontId="87" fillId="0" borderId="0" xfId="0" applyFont="1"/>
    <xf numFmtId="0" fontId="88" fillId="0" borderId="0" xfId="0" applyFont="1" applyFill="1"/>
    <xf numFmtId="0" fontId="29" fillId="0" borderId="0" xfId="150" applyFont="1" applyFill="1"/>
    <xf numFmtId="0" fontId="30" fillId="0" borderId="0" xfId="0" applyFont="1" applyFill="1" applyAlignment="1"/>
    <xf numFmtId="0" fontId="39" fillId="0" borderId="0" xfId="0" applyFont="1" applyFill="1" applyAlignment="1">
      <alignment horizontal="left" vertical="center"/>
    </xf>
    <xf numFmtId="0" fontId="26" fillId="0" borderId="0" xfId="0" applyFont="1" applyFill="1" applyAlignment="1">
      <alignment horizontal="right"/>
    </xf>
    <xf numFmtId="0" fontId="39" fillId="0" borderId="0" xfId="0" applyFont="1" applyFill="1" applyAlignment="1"/>
    <xf numFmtId="0" fontId="77" fillId="0" borderId="0" xfId="43" applyFont="1"/>
    <xf numFmtId="164" fontId="30" fillId="33" borderId="32"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0" fontId="30" fillId="33" borderId="32" xfId="0" applyFont="1" applyFill="1" applyBorder="1" applyAlignment="1">
      <alignment horizontal="left" vertical="top"/>
    </xf>
    <xf numFmtId="0" fontId="30" fillId="33" borderId="32" xfId="0" applyFont="1" applyFill="1" applyBorder="1" applyAlignment="1">
      <alignment horizontal="right" vertical="top"/>
    </xf>
    <xf numFmtId="0" fontId="30" fillId="33" borderId="32" xfId="0" applyFont="1" applyFill="1" applyBorder="1" applyAlignment="1">
      <alignment horizontal="right" vertical="top" wrapText="1"/>
    </xf>
    <xf numFmtId="49" fontId="89" fillId="0" borderId="0" xfId="0" applyNumberFormat="1" applyFont="1" applyFill="1" applyBorder="1" applyAlignment="1">
      <alignment horizontal="left" vertical="center"/>
    </xf>
    <xf numFmtId="0" fontId="89" fillId="0" borderId="0" xfId="0" applyFont="1" applyFill="1" applyBorder="1" applyAlignment="1">
      <alignment horizontal="left" vertical="center"/>
    </xf>
    <xf numFmtId="0" fontId="89" fillId="0" borderId="0" xfId="0" applyFont="1" applyFill="1" applyBorder="1" applyAlignment="1"/>
    <xf numFmtId="0" fontId="89" fillId="0" borderId="0" xfId="0" applyFont="1" applyFill="1" applyBorder="1" applyAlignment="1">
      <alignment horizontal="right" vertical="center"/>
    </xf>
    <xf numFmtId="0" fontId="89" fillId="0" borderId="0" xfId="0" applyFont="1" applyFill="1" applyBorder="1"/>
    <xf numFmtId="0" fontId="89" fillId="0" borderId="0" xfId="0" applyFont="1" applyFill="1" applyBorder="1" applyAlignment="1">
      <alignment horizontal="left" vertical="center" indent="1"/>
    </xf>
    <xf numFmtId="49" fontId="89" fillId="0" borderId="0" xfId="43" applyNumberFormat="1" applyFont="1" applyFill="1" applyBorder="1" applyAlignment="1">
      <alignment horizontal="left" vertical="center"/>
    </xf>
    <xf numFmtId="0" fontId="89" fillId="0" borderId="0" xfId="43" applyFont="1" applyFill="1" applyBorder="1" applyAlignment="1">
      <alignment horizontal="left" vertical="center"/>
    </xf>
    <xf numFmtId="0" fontId="89" fillId="0" borderId="0" xfId="43" applyFont="1" applyFill="1" applyBorder="1"/>
    <xf numFmtId="0" fontId="89" fillId="0" borderId="0" xfId="43" applyFont="1" applyFill="1" applyBorder="1" applyAlignment="1">
      <alignment horizontal="left" vertical="center" indent="1"/>
    </xf>
    <xf numFmtId="0" fontId="89" fillId="0" borderId="0" xfId="43" applyFont="1" applyFill="1" applyBorder="1" applyAlignment="1">
      <alignment horizontal="right" vertical="center"/>
    </xf>
    <xf numFmtId="0" fontId="89" fillId="0" borderId="0" xfId="0" applyFont="1" applyFill="1" applyBorder="1" applyAlignment="1">
      <alignment horizontal="right"/>
    </xf>
    <xf numFmtId="0" fontId="90" fillId="0" borderId="0" xfId="0" applyFont="1" applyFill="1" applyBorder="1"/>
    <xf numFmtId="0" fontId="91" fillId="0" borderId="0" xfId="0" applyFont="1" applyFill="1" applyBorder="1"/>
    <xf numFmtId="0" fontId="91" fillId="0" borderId="0" xfId="0" applyFont="1" applyFill="1"/>
    <xf numFmtId="0" fontId="91" fillId="0" borderId="0" xfId="150" applyFont="1" applyFill="1" applyBorder="1"/>
    <xf numFmtId="49" fontId="38" fillId="0" borderId="0" xfId="0" applyNumberFormat="1" applyFont="1" applyFill="1" applyBorder="1" applyAlignment="1">
      <alignment horizontal="right"/>
    </xf>
    <xf numFmtId="49" fontId="38" fillId="0" borderId="0" xfId="0" applyNumberFormat="1" applyFont="1" applyFill="1" applyAlignment="1">
      <alignment horizontal="right"/>
    </xf>
    <xf numFmtId="49" fontId="38" fillId="0" borderId="0" xfId="150" applyNumberFormat="1" applyFont="1" applyFill="1" applyAlignment="1">
      <alignment horizontal="right"/>
    </xf>
    <xf numFmtId="9" fontId="30" fillId="33" borderId="32" xfId="41" applyFont="1" applyFill="1" applyBorder="1" applyAlignment="1">
      <alignment vertical="top"/>
    </xf>
    <xf numFmtId="9" fontId="28" fillId="33" borderId="32" xfId="41" applyFont="1" applyFill="1" applyBorder="1" applyAlignment="1">
      <alignment horizontal="right" vertical="top"/>
    </xf>
    <xf numFmtId="0" fontId="28" fillId="33" borderId="32" xfId="0" applyFont="1" applyFill="1" applyBorder="1" applyAlignment="1">
      <alignment vertical="top"/>
    </xf>
    <xf numFmtId="164" fontId="28" fillId="33" borderId="32" xfId="41" applyNumberFormat="1" applyFont="1" applyFill="1" applyBorder="1" applyAlignment="1">
      <alignment vertical="top"/>
    </xf>
    <xf numFmtId="0" fontId="30" fillId="33" borderId="32" xfId="0" applyFont="1" applyFill="1" applyBorder="1" applyAlignment="1">
      <alignment vertical="top"/>
    </xf>
    <xf numFmtId="0" fontId="30" fillId="33" borderId="32" xfId="0" applyFont="1" applyFill="1" applyBorder="1" applyAlignment="1">
      <alignment vertical="top" wrapText="1"/>
    </xf>
    <xf numFmtId="167" fontId="28" fillId="33" borderId="32" xfId="41" applyNumberFormat="1" applyFont="1" applyFill="1" applyBorder="1" applyAlignment="1">
      <alignment horizontal="right" vertical="top"/>
    </xf>
    <xf numFmtId="164" fontId="28" fillId="33" borderId="32" xfId="44" applyNumberFormat="1" applyFont="1" applyFill="1" applyBorder="1" applyAlignment="1">
      <alignment vertical="top"/>
    </xf>
    <xf numFmtId="0" fontId="28" fillId="34" borderId="31" xfId="0" applyFont="1" applyFill="1" applyBorder="1" applyAlignment="1">
      <alignment vertical="top"/>
    </xf>
    <xf numFmtId="0" fontId="0" fillId="0" borderId="0" xfId="0" applyAlignment="1">
      <alignment vertical="top"/>
    </xf>
    <xf numFmtId="0" fontId="26" fillId="0" borderId="0" xfId="168" applyFont="1"/>
    <xf numFmtId="49" fontId="40" fillId="0" borderId="0" xfId="168" applyNumberFormat="1" applyFont="1" applyAlignment="1">
      <alignment vertical="center"/>
    </xf>
    <xf numFmtId="0" fontId="26" fillId="0" borderId="0" xfId="168" applyFont="1" applyAlignment="1">
      <alignment horizontal="left" vertical="center" indent="1"/>
    </xf>
    <xf numFmtId="0" fontId="26" fillId="0" borderId="0" xfId="168" applyFont="1" applyAlignment="1">
      <alignment horizontal="right" vertical="center"/>
    </xf>
    <xf numFmtId="0" fontId="39" fillId="0" borderId="0" xfId="168" applyFont="1"/>
    <xf numFmtId="0" fontId="37" fillId="0" borderId="0" xfId="168" applyFont="1"/>
    <xf numFmtId="0" fontId="37" fillId="0" borderId="0" xfId="168" applyFont="1" applyAlignment="1">
      <alignment horizontal="left" vertical="center" indent="1"/>
    </xf>
    <xf numFmtId="0" fontId="37" fillId="0" borderId="0" xfId="168" applyFont="1" applyAlignment="1">
      <alignment horizontal="right" vertical="center"/>
    </xf>
    <xf numFmtId="0" fontId="39" fillId="0" borderId="0" xfId="168" applyFont="1" applyAlignment="1">
      <alignment horizontal="center"/>
    </xf>
    <xf numFmtId="0" fontId="26" fillId="0" borderId="0" xfId="168" applyFont="1" applyAlignment="1">
      <alignment horizontal="left" vertical="center"/>
    </xf>
    <xf numFmtId="0" fontId="36" fillId="0" borderId="0" xfId="168" applyFont="1"/>
    <xf numFmtId="49" fontId="41" fillId="0" borderId="0" xfId="168" applyNumberFormat="1" applyFont="1" applyAlignment="1">
      <alignment vertical="center"/>
    </xf>
    <xf numFmtId="49" fontId="76" fillId="0" borderId="0" xfId="172" applyNumberFormat="1" applyFont="1" applyAlignment="1">
      <alignment vertical="top" wrapText="1"/>
    </xf>
    <xf numFmtId="0" fontId="40" fillId="0" borderId="0" xfId="168" applyFont="1" applyAlignment="1">
      <alignment horizontal="center" vertical="center"/>
    </xf>
    <xf numFmtId="0" fontId="92" fillId="0" borderId="0" xfId="172" applyFont="1" applyAlignment="1">
      <alignment horizontal="left" vertical="center" wrapText="1"/>
    </xf>
    <xf numFmtId="0" fontId="40" fillId="0" borderId="0" xfId="168" applyFont="1" applyAlignment="1">
      <alignment horizontal="left" vertical="center"/>
    </xf>
    <xf numFmtId="164" fontId="30" fillId="33" borderId="32"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0" fontId="30" fillId="33" borderId="32" xfId="0" applyFont="1" applyFill="1" applyBorder="1" applyAlignment="1">
      <alignment horizontal="right" vertical="top"/>
    </xf>
    <xf numFmtId="0" fontId="81" fillId="0" borderId="0" xfId="0" applyNumberFormat="1" applyFont="1" applyFill="1" applyBorder="1" applyAlignment="1"/>
    <xf numFmtId="0" fontId="81" fillId="0" borderId="0" xfId="0" applyNumberFormat="1" applyFont="1" applyFill="1" applyBorder="1"/>
    <xf numFmtId="0" fontId="81" fillId="0" borderId="0" xfId="41" applyNumberFormat="1" applyFont="1" applyFill="1" applyBorder="1" applyAlignment="1"/>
    <xf numFmtId="166" fontId="81" fillId="0" borderId="0" xfId="0" applyNumberFormat="1" applyFont="1" applyFill="1" applyBorder="1"/>
    <xf numFmtId="167" fontId="81" fillId="0" borderId="0" xfId="41" applyNumberFormat="1" applyFont="1" applyFill="1"/>
    <xf numFmtId="164" fontId="81" fillId="0" borderId="0" xfId="0" applyNumberFormat="1" applyFont="1" applyFill="1"/>
    <xf numFmtId="164" fontId="30" fillId="33" borderId="32"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0" fontId="30" fillId="33" borderId="32" xfId="0" applyFont="1" applyFill="1" applyBorder="1" applyAlignment="1">
      <alignment horizontal="right" vertical="top"/>
    </xf>
    <xf numFmtId="0" fontId="30" fillId="33" borderId="35" xfId="0" applyFont="1" applyFill="1" applyBorder="1" applyAlignment="1">
      <alignment horizontal="right" vertical="top"/>
    </xf>
    <xf numFmtId="0" fontId="30" fillId="33" borderId="36" xfId="0" applyFont="1" applyFill="1" applyBorder="1" applyAlignment="1">
      <alignment horizontal="right" vertical="top"/>
    </xf>
    <xf numFmtId="164" fontId="28" fillId="33" borderId="35" xfId="0" applyNumberFormat="1" applyFont="1" applyFill="1" applyBorder="1" applyAlignment="1">
      <alignment horizontal="right" vertical="top"/>
    </xf>
    <xf numFmtId="164" fontId="28" fillId="33" borderId="36" xfId="0" applyNumberFormat="1" applyFont="1" applyFill="1" applyBorder="1" applyAlignment="1">
      <alignment horizontal="right" vertical="top"/>
    </xf>
    <xf numFmtId="164" fontId="30" fillId="33" borderId="35" xfId="0" applyNumberFormat="1" applyFont="1" applyFill="1" applyBorder="1" applyAlignment="1">
      <alignment horizontal="right" vertical="top"/>
    </xf>
    <xf numFmtId="164" fontId="30" fillId="33" borderId="36" xfId="0" applyNumberFormat="1" applyFont="1" applyFill="1" applyBorder="1" applyAlignment="1">
      <alignment horizontal="right" vertical="top"/>
    </xf>
    <xf numFmtId="164" fontId="30" fillId="33" borderId="35" xfId="0" applyNumberFormat="1" applyFont="1" applyFill="1" applyBorder="1" applyAlignment="1">
      <alignment vertical="top"/>
    </xf>
    <xf numFmtId="164" fontId="30" fillId="33" borderId="36" xfId="0" applyNumberFormat="1" applyFont="1" applyFill="1" applyBorder="1" applyAlignment="1">
      <alignment vertical="top"/>
    </xf>
    <xf numFmtId="164" fontId="28" fillId="33" borderId="35" xfId="0" applyNumberFormat="1" applyFont="1" applyFill="1" applyBorder="1" applyAlignment="1">
      <alignment vertical="top"/>
    </xf>
    <xf numFmtId="164" fontId="28" fillId="33" borderId="36" xfId="0" applyNumberFormat="1" applyFont="1" applyFill="1" applyBorder="1" applyAlignment="1">
      <alignment vertical="top"/>
    </xf>
    <xf numFmtId="0" fontId="30" fillId="33" borderId="35" xfId="0" applyFont="1" applyFill="1" applyBorder="1" applyAlignment="1">
      <alignment horizontal="right" vertical="center"/>
    </xf>
    <xf numFmtId="0" fontId="30" fillId="33" borderId="36" xfId="0" applyFont="1" applyFill="1" applyBorder="1" applyAlignment="1">
      <alignment horizontal="right" vertical="center"/>
    </xf>
    <xf numFmtId="0" fontId="30" fillId="33" borderId="36" xfId="0" applyFont="1" applyFill="1" applyBorder="1" applyAlignment="1">
      <alignment horizontal="right" vertical="top" wrapText="1"/>
    </xf>
    <xf numFmtId="9" fontId="30" fillId="33" borderId="36" xfId="41" applyFont="1" applyFill="1" applyBorder="1" applyAlignment="1">
      <alignment vertical="top"/>
    </xf>
    <xf numFmtId="9" fontId="28" fillId="33" borderId="36" xfId="41" applyFont="1" applyFill="1" applyBorder="1" applyAlignment="1">
      <alignment horizontal="right" vertical="top"/>
    </xf>
    <xf numFmtId="164" fontId="30" fillId="33" borderId="32"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164" fontId="30" fillId="33" borderId="32"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0" fontId="38" fillId="0" borderId="0" xfId="150" applyFont="1"/>
    <xf numFmtId="166" fontId="28" fillId="0" borderId="0" xfId="41" applyNumberFormat="1" applyFont="1" applyFill="1" applyBorder="1"/>
    <xf numFmtId="0" fontId="94" fillId="0" borderId="0" xfId="168" applyFont="1" applyAlignment="1">
      <alignment horizontal="left" vertical="center" wrapText="1"/>
    </xf>
    <xf numFmtId="0" fontId="93" fillId="0" borderId="0" xfId="168" applyFont="1" applyAlignment="1">
      <alignment horizontal="left" vertical="center" wrapText="1"/>
    </xf>
    <xf numFmtId="0" fontId="74" fillId="0" borderId="0" xfId="168" applyFont="1" applyAlignment="1">
      <alignment horizontal="center"/>
    </xf>
    <xf numFmtId="49" fontId="74" fillId="0" borderId="0" xfId="168" applyNumberFormat="1" applyFont="1" applyAlignment="1">
      <alignment horizontal="center" vertical="center"/>
    </xf>
    <xf numFmtId="49" fontId="38" fillId="0" borderId="0" xfId="168" applyNumberFormat="1" applyFont="1" applyAlignment="1">
      <alignment horizontal="center" vertical="center"/>
    </xf>
    <xf numFmtId="0" fontId="45" fillId="0" borderId="0" xfId="43" applyFont="1" applyFill="1" applyBorder="1" applyAlignment="1">
      <alignment horizontal="justify" vertical="top" wrapText="1"/>
    </xf>
    <xf numFmtId="0" fontId="45" fillId="0" borderId="0" xfId="0" applyFont="1" applyFill="1" applyAlignment="1">
      <alignment vertical="top" wrapText="1"/>
    </xf>
    <xf numFmtId="0" fontId="45" fillId="0" borderId="0" xfId="0" applyFont="1" applyFill="1" applyBorder="1" applyAlignment="1">
      <alignment horizontal="justify" vertical="top" wrapText="1"/>
    </xf>
    <xf numFmtId="164" fontId="30" fillId="33" borderId="32" xfId="0" applyNumberFormat="1" applyFont="1" applyFill="1" applyBorder="1" applyAlignment="1">
      <alignment horizontal="right" vertical="top"/>
    </xf>
    <xf numFmtId="0" fontId="28" fillId="33" borderId="32" xfId="0" applyFont="1" applyFill="1" applyBorder="1" applyAlignment="1">
      <alignment horizontal="left" vertical="center" wrapText="1" indent="1"/>
    </xf>
    <xf numFmtId="164" fontId="28" fillId="33" borderId="35" xfId="0" applyNumberFormat="1" applyFont="1" applyFill="1" applyBorder="1" applyAlignment="1">
      <alignment horizontal="right" vertical="top"/>
    </xf>
    <xf numFmtId="164" fontId="28" fillId="33" borderId="32" xfId="0" applyNumberFormat="1" applyFont="1" applyFill="1" applyBorder="1" applyAlignment="1">
      <alignment horizontal="right" vertical="top"/>
    </xf>
    <xf numFmtId="164" fontId="28" fillId="33" borderId="36" xfId="0" applyNumberFormat="1" applyFont="1" applyFill="1" applyBorder="1" applyAlignment="1">
      <alignment horizontal="right" vertical="top"/>
    </xf>
    <xf numFmtId="0" fontId="30" fillId="33" borderId="32" xfId="0" applyFont="1" applyFill="1" applyBorder="1" applyAlignment="1">
      <alignment horizontal="center" vertical="center"/>
    </xf>
    <xf numFmtId="0" fontId="30" fillId="33" borderId="35" xfId="0" applyFont="1" applyFill="1" applyBorder="1" applyAlignment="1">
      <alignment horizontal="left" vertical="top"/>
    </xf>
    <xf numFmtId="0" fontId="30" fillId="33" borderId="32" xfId="0" applyFont="1" applyFill="1" applyBorder="1" applyAlignment="1">
      <alignment horizontal="left" vertical="top"/>
    </xf>
    <xf numFmtId="0" fontId="30" fillId="33" borderId="36" xfId="0" applyFont="1" applyFill="1" applyBorder="1" applyAlignment="1">
      <alignment horizontal="left" vertical="top"/>
    </xf>
    <xf numFmtId="0" fontId="30" fillId="33" borderId="32" xfId="0" applyFont="1" applyFill="1" applyBorder="1" applyAlignment="1">
      <alignment horizontal="right" vertical="top"/>
    </xf>
    <xf numFmtId="0" fontId="30" fillId="33" borderId="32" xfId="0" applyFont="1" applyFill="1" applyBorder="1" applyAlignment="1">
      <alignment horizontal="left" vertical="top" wrapText="1"/>
    </xf>
    <xf numFmtId="164" fontId="30" fillId="33" borderId="35" xfId="0" applyNumberFormat="1" applyFont="1" applyFill="1" applyBorder="1" applyAlignment="1">
      <alignment horizontal="right" vertical="top"/>
    </xf>
    <xf numFmtId="164" fontId="30" fillId="33" borderId="36" xfId="0" applyNumberFormat="1" applyFont="1" applyFill="1" applyBorder="1" applyAlignment="1">
      <alignment horizontal="right" vertical="top"/>
    </xf>
    <xf numFmtId="0" fontId="30" fillId="0" borderId="0" xfId="0" applyFont="1" applyFill="1" applyBorder="1" applyAlignment="1">
      <alignment horizontal="center" vertical="center"/>
    </xf>
    <xf numFmtId="0" fontId="28" fillId="33" borderId="0" xfId="0" applyFont="1" applyFill="1" applyBorder="1" applyAlignment="1">
      <alignment horizontal="center"/>
    </xf>
    <xf numFmtId="0" fontId="28" fillId="33" borderId="33" xfId="0" applyFont="1" applyFill="1" applyBorder="1" applyAlignment="1">
      <alignment horizontal="center"/>
    </xf>
    <xf numFmtId="0" fontId="30" fillId="33" borderId="32" xfId="0" applyFont="1" applyFill="1" applyBorder="1" applyAlignment="1">
      <alignment horizontal="right" vertical="top" wrapText="1"/>
    </xf>
    <xf numFmtId="164" fontId="30" fillId="18" borderId="10" xfId="0" applyNumberFormat="1" applyFont="1" applyFill="1" applyBorder="1" applyAlignment="1">
      <alignment horizontal="left" vertical="center"/>
    </xf>
    <xf numFmtId="164" fontId="30" fillId="18" borderId="9" xfId="0" applyNumberFormat="1" applyFont="1" applyFill="1" applyBorder="1" applyAlignment="1">
      <alignment horizontal="left" vertical="center"/>
    </xf>
    <xf numFmtId="164" fontId="30" fillId="18" borderId="26" xfId="0" applyNumberFormat="1" applyFont="1" applyFill="1" applyBorder="1" applyAlignment="1">
      <alignment horizontal="center"/>
    </xf>
    <xf numFmtId="164" fontId="30" fillId="18" borderId="27" xfId="0" applyNumberFormat="1" applyFont="1" applyFill="1" applyBorder="1" applyAlignment="1">
      <alignment horizontal="center"/>
    </xf>
    <xf numFmtId="0" fontId="30" fillId="18" borderId="10" xfId="0" applyFont="1" applyFill="1" applyBorder="1" applyAlignment="1">
      <alignment horizontal="left" vertical="center"/>
    </xf>
    <xf numFmtId="0" fontId="30" fillId="18" borderId="0" xfId="0" applyFont="1" applyFill="1" applyBorder="1" applyAlignment="1">
      <alignment horizontal="left" vertical="center"/>
    </xf>
    <xf numFmtId="164" fontId="30" fillId="18" borderId="28" xfId="0" applyNumberFormat="1" applyFont="1" applyFill="1" applyBorder="1" applyAlignment="1">
      <alignment horizontal="center"/>
    </xf>
    <xf numFmtId="0" fontId="30" fillId="19" borderId="0" xfId="0" applyFont="1" applyFill="1" applyBorder="1" applyAlignment="1">
      <alignment horizontal="right"/>
    </xf>
    <xf numFmtId="0" fontId="30" fillId="19" borderId="14" xfId="0" applyFont="1" applyFill="1" applyBorder="1" applyAlignment="1">
      <alignment horizontal="right"/>
    </xf>
    <xf numFmtId="0" fontId="28" fillId="19" borderId="16" xfId="0" applyFont="1" applyFill="1" applyBorder="1" applyAlignment="1">
      <alignment horizontal="right" vertical="center"/>
    </xf>
    <xf numFmtId="0" fontId="28" fillId="19" borderId="9" xfId="0" applyFont="1" applyFill="1" applyBorder="1" applyAlignment="1">
      <alignment horizontal="right" vertical="center"/>
    </xf>
    <xf numFmtId="0" fontId="30" fillId="19" borderId="13" xfId="0" applyFont="1" applyFill="1" applyBorder="1" applyAlignment="1">
      <alignment horizontal="center"/>
    </xf>
    <xf numFmtId="0" fontId="30" fillId="19" borderId="19" xfId="0" applyFont="1" applyFill="1" applyBorder="1" applyAlignment="1">
      <alignment horizontal="center"/>
    </xf>
    <xf numFmtId="0" fontId="30" fillId="19" borderId="18" xfId="0" applyFont="1" applyFill="1" applyBorder="1" applyAlignment="1">
      <alignment horizontal="center"/>
    </xf>
    <xf numFmtId="0" fontId="30" fillId="19" borderId="20" xfId="0" applyFont="1" applyFill="1" applyBorder="1" applyAlignment="1">
      <alignment horizontal="right"/>
    </xf>
    <xf numFmtId="0" fontId="28" fillId="19" borderId="16" xfId="0" applyFont="1" applyFill="1" applyBorder="1" applyAlignment="1">
      <alignment horizontal="right"/>
    </xf>
    <xf numFmtId="0" fontId="28" fillId="19" borderId="9" xfId="0" applyFont="1" applyFill="1" applyBorder="1" applyAlignment="1">
      <alignment horizontal="right"/>
    </xf>
    <xf numFmtId="0" fontId="28" fillId="19" borderId="15" xfId="0" applyFont="1" applyFill="1" applyBorder="1" applyAlignment="1">
      <alignment horizontal="right"/>
    </xf>
    <xf numFmtId="0" fontId="97" fillId="0" borderId="0" xfId="0" applyFont="1" applyAlignment="1">
      <alignment horizontal="left"/>
    </xf>
  </cellXfs>
  <cellStyles count="173">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9" xfId="169" xr:uid="{8402CB00-FF53-419C-83D1-AFE65A98DBF0}"/>
    <cellStyle name="Normální 19 2" xfId="170" xr:uid="{6D95584E-CFCD-452C-9F27-53B53D80770F}"/>
    <cellStyle name="Normální 19 2 2" xfId="172"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D0D0D0"/>
      <color rgb="FF233060"/>
      <color rgb="FF596387"/>
      <color rgb="FF000000"/>
      <color rgb="FFE86159"/>
      <color rgb="FF9196B0"/>
      <color rgb="FFC7CCD6"/>
      <color rgb="FFDF2B20"/>
      <color rgb="FFF0948F"/>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#,##0.0</c:formatCode>
                <c:ptCount val="12"/>
                <c:pt idx="0">
                  <c:v>966.99145700000008</c:v>
                </c:pt>
                <c:pt idx="1">
                  <c:v>886.39317500000016</c:v>
                </c:pt>
                <c:pt idx="2">
                  <c:v>894.65779700000007</c:v>
                </c:pt>
                <c:pt idx="3">
                  <c:v>767.94796399999973</c:v>
                </c:pt>
                <c:pt idx="4">
                  <c:v>483.38606000000004</c:v>
                </c:pt>
                <c:pt idx="5">
                  <c:v>340.4803379999999</c:v>
                </c:pt>
                <c:pt idx="6">
                  <c:v>319.85250600000001</c:v>
                </c:pt>
                <c:pt idx="7">
                  <c:v>293.4547649999999</c:v>
                </c:pt>
                <c:pt idx="8">
                  <c:v>436.29165499999993</c:v>
                </c:pt>
                <c:pt idx="9">
                  <c:v>539.06400599999995</c:v>
                </c:pt>
                <c:pt idx="10">
                  <c:v>720.17369100000008</c:v>
                </c:pt>
                <c:pt idx="11">
                  <c:v>906.37539999999979</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#,##0.0</c:formatCode>
                <c:ptCount val="12"/>
                <c:pt idx="0">
                  <c:v>66.313161999999991</c:v>
                </c:pt>
                <c:pt idx="1">
                  <c:v>55.953565000000012</c:v>
                </c:pt>
                <c:pt idx="2">
                  <c:v>60.537046000000025</c:v>
                </c:pt>
                <c:pt idx="3">
                  <c:v>56.986657000000001</c:v>
                </c:pt>
                <c:pt idx="4">
                  <c:v>43.327052000000009</c:v>
                </c:pt>
                <c:pt idx="5">
                  <c:v>34.956862000000001</c:v>
                </c:pt>
                <c:pt idx="6">
                  <c:v>31.483512000000001</c:v>
                </c:pt>
                <c:pt idx="7">
                  <c:v>31.539184999999996</c:v>
                </c:pt>
                <c:pt idx="8">
                  <c:v>39.859686000000004</c:v>
                </c:pt>
                <c:pt idx="9">
                  <c:v>52.333908000000001</c:v>
                </c:pt>
                <c:pt idx="10">
                  <c:v>60.949892999999982</c:v>
                </c:pt>
                <c:pt idx="11">
                  <c:v>68.266539999999978</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#,##0.0</c:formatCode>
                <c:ptCount val="12"/>
                <c:pt idx="0">
                  <c:v>1458.0229449999999</c:v>
                </c:pt>
                <c:pt idx="1">
                  <c:v>1075.556284</c:v>
                </c:pt>
                <c:pt idx="2">
                  <c:v>1113.4044820000001</c:v>
                </c:pt>
                <c:pt idx="3">
                  <c:v>774.86625400000014</c:v>
                </c:pt>
                <c:pt idx="4">
                  <c:v>296.40556900000001</c:v>
                </c:pt>
                <c:pt idx="5">
                  <c:v>205.42004300000002</c:v>
                </c:pt>
                <c:pt idx="6">
                  <c:v>218.45059899999998</c:v>
                </c:pt>
                <c:pt idx="7">
                  <c:v>216.74579399999999</c:v>
                </c:pt>
                <c:pt idx="8">
                  <c:v>346.02634499999999</c:v>
                </c:pt>
                <c:pt idx="9">
                  <c:v>497.66873199999998</c:v>
                </c:pt>
                <c:pt idx="10">
                  <c:v>847.983521</c:v>
                </c:pt>
                <c:pt idx="11">
                  <c:v>1243.632159</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#,##0.0</c:formatCode>
                <c:ptCount val="12"/>
                <c:pt idx="0">
                  <c:v>3.85473</c:v>
                </c:pt>
                <c:pt idx="1">
                  <c:v>4.3682499999999997</c:v>
                </c:pt>
                <c:pt idx="2">
                  <c:v>5.0499799999999997</c:v>
                </c:pt>
                <c:pt idx="3">
                  <c:v>4.5624799999999999</c:v>
                </c:pt>
                <c:pt idx="4">
                  <c:v>2.9732660000000002</c:v>
                </c:pt>
                <c:pt idx="5">
                  <c:v>2.7665119999999996</c:v>
                </c:pt>
                <c:pt idx="6">
                  <c:v>3.197209</c:v>
                </c:pt>
                <c:pt idx="7">
                  <c:v>3.3501129999999999</c:v>
                </c:pt>
                <c:pt idx="8">
                  <c:v>2.7514559999999997</c:v>
                </c:pt>
                <c:pt idx="9">
                  <c:v>7.9317170000000008</c:v>
                </c:pt>
                <c:pt idx="10">
                  <c:v>9.1215599999999988</c:v>
                </c:pt>
                <c:pt idx="11">
                  <c:v>5.9938880000000001</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#,##0.0</c:formatCode>
                <c:ptCount val="12"/>
                <c:pt idx="0">
                  <c:v>10.999750585271167</c:v>
                </c:pt>
                <c:pt idx="1">
                  <c:v>8.7789990118497183</c:v>
                </c:pt>
                <c:pt idx="2">
                  <c:v>8.6913210971073696</c:v>
                </c:pt>
                <c:pt idx="3">
                  <c:v>7.2513443650260339</c:v>
                </c:pt>
                <c:pt idx="4">
                  <c:v>3.6213441166785492</c:v>
                </c:pt>
                <c:pt idx="5">
                  <c:v>2.7158770418817246</c:v>
                </c:pt>
                <c:pt idx="6">
                  <c:v>2.3907407797449043</c:v>
                </c:pt>
                <c:pt idx="7">
                  <c:v>2.5637656293500797</c:v>
                </c:pt>
                <c:pt idx="8">
                  <c:v>4.063388882409277</c:v>
                </c:pt>
                <c:pt idx="9">
                  <c:v>6.2717020739999176</c:v>
                </c:pt>
                <c:pt idx="10">
                  <c:v>8.0994593471724752</c:v>
                </c:pt>
                <c:pt idx="11">
                  <c:v>10.692886069508779</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9.0109999999999996E-2</c:v>
                </c:pt>
                <c:pt idx="7">
                  <c:v>7.0779999999999996E-2</c:v>
                </c:pt>
                <c:pt idx="8">
                  <c:v>4.5830000000000003E-2</c:v>
                </c:pt>
                <c:pt idx="9">
                  <c:v>3.8600000000000002E-2</c:v>
                </c:pt>
                <c:pt idx="10">
                  <c:v>1.5870000000000002E-2</c:v>
                </c:pt>
                <c:pt idx="11">
                  <c:v>5.5399999999999998E-3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#,##0.0</c:formatCode>
                <c:ptCount val="12"/>
                <c:pt idx="0">
                  <c:v>5465.5459460000002</c:v>
                </c:pt>
                <c:pt idx="1">
                  <c:v>4433.2752719999999</c:v>
                </c:pt>
                <c:pt idx="2">
                  <c:v>4546.8547230000013</c:v>
                </c:pt>
                <c:pt idx="3">
                  <c:v>3449.0260959999991</c:v>
                </c:pt>
                <c:pt idx="4">
                  <c:v>1573.367628</c:v>
                </c:pt>
                <c:pt idx="5">
                  <c:v>1196.5550900000001</c:v>
                </c:pt>
                <c:pt idx="6">
                  <c:v>938.28016800000023</c:v>
                </c:pt>
                <c:pt idx="7">
                  <c:v>1015.598025</c:v>
                </c:pt>
                <c:pt idx="8">
                  <c:v>1852.1505170000005</c:v>
                </c:pt>
                <c:pt idx="9">
                  <c:v>2570.0546810000001</c:v>
                </c:pt>
                <c:pt idx="10">
                  <c:v>4005.8434030000008</c:v>
                </c:pt>
                <c:pt idx="11">
                  <c:v>5264.957159999999</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#,##0.0</c:formatCode>
                <c:ptCount val="12"/>
                <c:pt idx="0">
                  <c:v>35.590720000000005</c:v>
                </c:pt>
                <c:pt idx="1">
                  <c:v>28.72907</c:v>
                </c:pt>
                <c:pt idx="2">
                  <c:v>27.837010000000003</c:v>
                </c:pt>
                <c:pt idx="3">
                  <c:v>23.030720000000002</c:v>
                </c:pt>
                <c:pt idx="4">
                  <c:v>10.26187</c:v>
                </c:pt>
                <c:pt idx="5">
                  <c:v>7.2140999999999993</c:v>
                </c:pt>
                <c:pt idx="6">
                  <c:v>6.8383600000000007</c:v>
                </c:pt>
                <c:pt idx="7">
                  <c:v>6.9420799999999998</c:v>
                </c:pt>
                <c:pt idx="8">
                  <c:v>11.733779999999999</c:v>
                </c:pt>
                <c:pt idx="9">
                  <c:v>15.750360000000001</c:v>
                </c:pt>
                <c:pt idx="10">
                  <c:v>25.036940000000001</c:v>
                </c:pt>
                <c:pt idx="11">
                  <c:v>34.894930000000002</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#,##0.0</c:formatCode>
                <c:ptCount val="12"/>
                <c:pt idx="0">
                  <c:v>87.933906000000007</c:v>
                </c:pt>
                <c:pt idx="1">
                  <c:v>73.623374999999996</c:v>
                </c:pt>
                <c:pt idx="2">
                  <c:v>74.890745999999993</c:v>
                </c:pt>
                <c:pt idx="3">
                  <c:v>70.439259000000007</c:v>
                </c:pt>
                <c:pt idx="4">
                  <c:v>73.260815000000008</c:v>
                </c:pt>
                <c:pt idx="5">
                  <c:v>78.339445000000012</c:v>
                </c:pt>
                <c:pt idx="6">
                  <c:v>58.744028</c:v>
                </c:pt>
                <c:pt idx="7">
                  <c:v>53.362217999999999</c:v>
                </c:pt>
                <c:pt idx="8">
                  <c:v>62.276957000000003</c:v>
                </c:pt>
                <c:pt idx="9">
                  <c:v>52.237139999999997</c:v>
                </c:pt>
                <c:pt idx="10">
                  <c:v>72.952703999999997</c:v>
                </c:pt>
                <c:pt idx="11">
                  <c:v>64.453094000000007</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#,##0.0</c:formatCode>
                <c:ptCount val="12"/>
                <c:pt idx="0">
                  <c:v>9.1894429999999989</c:v>
                </c:pt>
                <c:pt idx="1">
                  <c:v>7.7133140000000004</c:v>
                </c:pt>
                <c:pt idx="2">
                  <c:v>7.00929</c:v>
                </c:pt>
                <c:pt idx="3">
                  <c:v>2.2263660000000001</c:v>
                </c:pt>
                <c:pt idx="4">
                  <c:v>1.492721</c:v>
                </c:pt>
                <c:pt idx="5">
                  <c:v>3.8055190000000003</c:v>
                </c:pt>
                <c:pt idx="6">
                  <c:v>0.98899999999999999</c:v>
                </c:pt>
                <c:pt idx="7">
                  <c:v>0.93585499999999999</c:v>
                </c:pt>
                <c:pt idx="8">
                  <c:v>3.8968229999999999</c:v>
                </c:pt>
                <c:pt idx="9">
                  <c:v>2.1145510000000001</c:v>
                </c:pt>
                <c:pt idx="10">
                  <c:v>5.3268770000000005</c:v>
                </c:pt>
                <c:pt idx="11">
                  <c:v>10.807233</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#,##0.0</c:formatCode>
                <c:ptCount val="12"/>
                <c:pt idx="0">
                  <c:v>251.46431497379282</c:v>
                </c:pt>
                <c:pt idx="1">
                  <c:v>204.50090208053476</c:v>
                </c:pt>
                <c:pt idx="2">
                  <c:v>193.34435724466738</c:v>
                </c:pt>
                <c:pt idx="3">
                  <c:v>185.10457701724076</c:v>
                </c:pt>
                <c:pt idx="4">
                  <c:v>215.99184293388728</c:v>
                </c:pt>
                <c:pt idx="5">
                  <c:v>178.78570461084175</c:v>
                </c:pt>
                <c:pt idx="6">
                  <c:v>202.37182027681635</c:v>
                </c:pt>
                <c:pt idx="7">
                  <c:v>197.13533937077139</c:v>
                </c:pt>
                <c:pt idx="8">
                  <c:v>185.607823345708</c:v>
                </c:pt>
                <c:pt idx="9">
                  <c:v>211.77311534790917</c:v>
                </c:pt>
                <c:pt idx="10">
                  <c:v>265.1110597214394</c:v>
                </c:pt>
                <c:pt idx="11">
                  <c:v>281.376756261239</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#,##0.0</c:formatCode>
                <c:ptCount val="12"/>
                <c:pt idx="0">
                  <c:v>456.59448399999997</c:v>
                </c:pt>
                <c:pt idx="1">
                  <c:v>356.48472299999992</c:v>
                </c:pt>
                <c:pt idx="2">
                  <c:v>333.45182200000005</c:v>
                </c:pt>
                <c:pt idx="3">
                  <c:v>320.52157</c:v>
                </c:pt>
                <c:pt idx="4">
                  <c:v>230.04231799999999</c:v>
                </c:pt>
                <c:pt idx="5">
                  <c:v>188.36764200000002</c:v>
                </c:pt>
                <c:pt idx="6">
                  <c:v>175.06265800000003</c:v>
                </c:pt>
                <c:pt idx="7">
                  <c:v>184.10589599999997</c:v>
                </c:pt>
                <c:pt idx="8">
                  <c:v>208.19143299999996</c:v>
                </c:pt>
                <c:pt idx="9">
                  <c:v>252.223961</c:v>
                </c:pt>
                <c:pt idx="10">
                  <c:v>301.26302199999998</c:v>
                </c:pt>
                <c:pt idx="11">
                  <c:v>302.90412499999996</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#,##0.0</c:formatCode>
                <c:ptCount val="12"/>
                <c:pt idx="0">
                  <c:v>128.67754700000003</c:v>
                </c:pt>
                <c:pt idx="1">
                  <c:v>90.631960000000021</c:v>
                </c:pt>
                <c:pt idx="2">
                  <c:v>79.138037999999995</c:v>
                </c:pt>
                <c:pt idx="3">
                  <c:v>50.609259000000009</c:v>
                </c:pt>
                <c:pt idx="4">
                  <c:v>6.4182959999999998</c:v>
                </c:pt>
                <c:pt idx="5">
                  <c:v>2.5126010000000001</c:v>
                </c:pt>
                <c:pt idx="6">
                  <c:v>36.937408000000012</c:v>
                </c:pt>
                <c:pt idx="7">
                  <c:v>7.9229190000000012</c:v>
                </c:pt>
                <c:pt idx="8">
                  <c:v>16.554525999999999</c:v>
                </c:pt>
                <c:pt idx="9">
                  <c:v>30.029225000000004</c:v>
                </c:pt>
                <c:pt idx="10">
                  <c:v>24.212851000000004</c:v>
                </c:pt>
                <c:pt idx="11">
                  <c:v>99.631622000000007</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#,##0.0</c:formatCode>
                <c:ptCount val="12"/>
                <c:pt idx="0">
                  <c:v>3167.404033107327</c:v>
                </c:pt>
                <c:pt idx="1">
                  <c:v>2603.4968517718089</c:v>
                </c:pt>
                <c:pt idx="2">
                  <c:v>2598.8350511498065</c:v>
                </c:pt>
                <c:pt idx="3">
                  <c:v>2069.7161960557492</c:v>
                </c:pt>
                <c:pt idx="4">
                  <c:v>1030.6998062426512</c:v>
                </c:pt>
                <c:pt idx="5">
                  <c:v>760.02774718885473</c:v>
                </c:pt>
                <c:pt idx="6">
                  <c:v>841.33283835915654</c:v>
                </c:pt>
                <c:pt idx="7">
                  <c:v>839.49285577277578</c:v>
                </c:pt>
                <c:pt idx="8">
                  <c:v>1038.6282332377696</c:v>
                </c:pt>
                <c:pt idx="9">
                  <c:v>1434.1465404127371</c:v>
                </c:pt>
                <c:pt idx="10">
                  <c:v>2183.112290954733</c:v>
                </c:pt>
                <c:pt idx="11">
                  <c:v>3040.1890009325775</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val>
            <c:numRef>
              <c:f>'8.3'!$B$27:$M$27</c:f>
              <c:numCache>
                <c:formatCode>#,##0.0</c:formatCode>
                <c:ptCount val="12"/>
                <c:pt idx="0">
                  <c:v>76.40903200000001</c:v>
                </c:pt>
                <c:pt idx="1">
                  <c:v>61.689553000000004</c:v>
                </c:pt>
                <c:pt idx="2">
                  <c:v>62.374838999999994</c:v>
                </c:pt>
                <c:pt idx="3">
                  <c:v>41.251615999999999</c:v>
                </c:pt>
                <c:pt idx="4">
                  <c:v>22.396463000000001</c:v>
                </c:pt>
                <c:pt idx="5">
                  <c:v>19.070271999999999</c:v>
                </c:pt>
                <c:pt idx="6">
                  <c:v>13.585655000000003</c:v>
                </c:pt>
                <c:pt idx="7">
                  <c:v>15.087428999999998</c:v>
                </c:pt>
                <c:pt idx="8">
                  <c:v>20.247240999999999</c:v>
                </c:pt>
                <c:pt idx="9">
                  <c:v>25.117087000000001</c:v>
                </c:pt>
                <c:pt idx="10">
                  <c:v>42.989010999999991</c:v>
                </c:pt>
                <c:pt idx="11">
                  <c:v>60.657410999999996</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val>
            <c:numRef>
              <c:f>'8.3'!$B$28:$M$28</c:f>
              <c:numCache>
                <c:formatCode>#,##0.0</c:formatCode>
                <c:ptCount val="12"/>
                <c:pt idx="0">
                  <c:v>0.90466000000000002</c:v>
                </c:pt>
                <c:pt idx="1">
                  <c:v>0.69664000000000004</c:v>
                </c:pt>
                <c:pt idx="2">
                  <c:v>0.70650999999999997</c:v>
                </c:pt>
                <c:pt idx="3">
                  <c:v>0.52903999999999995</c:v>
                </c:pt>
                <c:pt idx="4">
                  <c:v>0.25618000000000002</c:v>
                </c:pt>
                <c:pt idx="5">
                  <c:v>0.21979000000000001</c:v>
                </c:pt>
                <c:pt idx="6">
                  <c:v>0.20169000000000001</c:v>
                </c:pt>
                <c:pt idx="7">
                  <c:v>0.21252000000000001</c:v>
                </c:pt>
                <c:pt idx="8">
                  <c:v>0.28770999999999997</c:v>
                </c:pt>
                <c:pt idx="9">
                  <c:v>0.38436999999999999</c:v>
                </c:pt>
                <c:pt idx="10">
                  <c:v>0.59833000000000003</c:v>
                </c:pt>
                <c:pt idx="11">
                  <c:v>0.84913000000000005</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val>
            <c:numRef>
              <c:f>'8.3'!$B$29:$M$29</c:f>
              <c:numCache>
                <c:formatCode>#,##0.0</c:formatCode>
                <c:ptCount val="12"/>
                <c:pt idx="0">
                  <c:v>0.107</c:v>
                </c:pt>
                <c:pt idx="1">
                  <c:v>7.4999999999999997E-2</c:v>
                </c:pt>
                <c:pt idx="2">
                  <c:v>7.9000000000000001E-2</c:v>
                </c:pt>
                <c:pt idx="3">
                  <c:v>4.9000000000000002E-2</c:v>
                </c:pt>
                <c:pt idx="4">
                  <c:v>7.0000000000000001E-3</c:v>
                </c:pt>
                <c:pt idx="5">
                  <c:v>8.9999999999999993E-3</c:v>
                </c:pt>
                <c:pt idx="6">
                  <c:v>8.9999999999999993E-3</c:v>
                </c:pt>
                <c:pt idx="7">
                  <c:v>0.01</c:v>
                </c:pt>
                <c:pt idx="8">
                  <c:v>2.1000000000000001E-2</c:v>
                </c:pt>
                <c:pt idx="9">
                  <c:v>3.6999999999999998E-2</c:v>
                </c:pt>
                <c:pt idx="10">
                  <c:v>7.1999999999999995E-2</c:v>
                </c:pt>
                <c:pt idx="11">
                  <c:v>0.105</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val>
            <c:numRef>
              <c:f>'8.3'!$B$30:$M$30</c:f>
              <c:numCache>
                <c:formatCode>#,##0.0</c:formatCode>
                <c:ptCount val="12"/>
                <c:pt idx="0">
                  <c:v>9.7000000000000003E-2</c:v>
                </c:pt>
                <c:pt idx="1">
                  <c:v>5.7000000000000002E-2</c:v>
                </c:pt>
                <c:pt idx="2">
                  <c:v>5.7000000000000002E-2</c:v>
                </c:pt>
                <c:pt idx="3">
                  <c:v>0.03</c:v>
                </c:pt>
                <c:pt idx="4">
                  <c:v>1E-3</c:v>
                </c:pt>
                <c:pt idx="5">
                  <c:v>0</c:v>
                </c:pt>
                <c:pt idx="6">
                  <c:v>0</c:v>
                </c:pt>
                <c:pt idx="7">
                  <c:v>0</c:v>
                </c:pt>
                <c:pt idx="8">
                  <c:v>0</c:v>
                </c:pt>
                <c:pt idx="9">
                  <c:v>4.0000000000000001E-3</c:v>
                </c:pt>
                <c:pt idx="10">
                  <c:v>4.1000000000000002E-2</c:v>
                </c:pt>
                <c:pt idx="11">
                  <c:v>7.0000000000000007E-2</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val>
            <c:numRef>
              <c:f>'8.3'!$B$31:$M$31</c:f>
              <c:numCache>
                <c:formatCode>#,##0.0</c:formatCode>
                <c:ptCount val="12"/>
                <c:pt idx="0">
                  <c:v>6.2683759999999991</c:v>
                </c:pt>
                <c:pt idx="1">
                  <c:v>7.5419960000000001</c:v>
                </c:pt>
                <c:pt idx="2">
                  <c:v>6.9112999999999998</c:v>
                </c:pt>
                <c:pt idx="3">
                  <c:v>5.373272</c:v>
                </c:pt>
                <c:pt idx="4">
                  <c:v>5.1565109999999992</c:v>
                </c:pt>
                <c:pt idx="5">
                  <c:v>3.1426000000000003</c:v>
                </c:pt>
                <c:pt idx="6">
                  <c:v>3.1223000000000001</c:v>
                </c:pt>
                <c:pt idx="7">
                  <c:v>2.9347000000000003</c:v>
                </c:pt>
                <c:pt idx="8">
                  <c:v>3.9665949999999999</c:v>
                </c:pt>
                <c:pt idx="9">
                  <c:v>7.8037960000000002</c:v>
                </c:pt>
                <c:pt idx="10">
                  <c:v>7.8565800000000001</c:v>
                </c:pt>
                <c:pt idx="11">
                  <c:v>7.9530799999999999</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val>
            <c:numRef>
              <c:f>'8.3'!$B$32:$M$32</c:f>
              <c:numCache>
                <c:formatCode>#,##0.0</c:formatCode>
                <c:ptCount val="12"/>
                <c:pt idx="0">
                  <c:v>286.85978400000005</c:v>
                </c:pt>
                <c:pt idx="1">
                  <c:v>217.59370899999993</c:v>
                </c:pt>
                <c:pt idx="2">
                  <c:v>215.066429</c:v>
                </c:pt>
                <c:pt idx="3">
                  <c:v>234.78765199999998</c:v>
                </c:pt>
                <c:pt idx="4">
                  <c:v>100.00034000000001</c:v>
                </c:pt>
                <c:pt idx="5">
                  <c:v>76.807784000000026</c:v>
                </c:pt>
                <c:pt idx="6">
                  <c:v>74.660493000000002</c:v>
                </c:pt>
                <c:pt idx="7">
                  <c:v>72.493832999999995</c:v>
                </c:pt>
                <c:pt idx="8">
                  <c:v>116.36032999999998</c:v>
                </c:pt>
                <c:pt idx="9">
                  <c:v>175.04756499999999</c:v>
                </c:pt>
                <c:pt idx="10">
                  <c:v>279.14770699999997</c:v>
                </c:pt>
                <c:pt idx="11">
                  <c:v>418.65210299999995</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val>
            <c:numRef>
              <c:f>'8.3'!$B$33:$M$33</c:f>
              <c:numCache>
                <c:formatCode>#,##0.0</c:formatCode>
                <c:ptCount val="12"/>
                <c:pt idx="0">
                  <c:v>132.80781800000003</c:v>
                </c:pt>
                <c:pt idx="1">
                  <c:v>99.514397000000002</c:v>
                </c:pt>
                <c:pt idx="2">
                  <c:v>98.372509999999991</c:v>
                </c:pt>
                <c:pt idx="3">
                  <c:v>68.302459000000013</c:v>
                </c:pt>
                <c:pt idx="4">
                  <c:v>24.036675000000006</c:v>
                </c:pt>
                <c:pt idx="5">
                  <c:v>16.109801000000001</c:v>
                </c:pt>
                <c:pt idx="6">
                  <c:v>14.580815999999999</c:v>
                </c:pt>
                <c:pt idx="7">
                  <c:v>14.837954000000002</c:v>
                </c:pt>
                <c:pt idx="8">
                  <c:v>28.317012999999996</c:v>
                </c:pt>
                <c:pt idx="9">
                  <c:v>46.174851000000004</c:v>
                </c:pt>
                <c:pt idx="10">
                  <c:v>82.60984599999999</c:v>
                </c:pt>
                <c:pt idx="11">
                  <c:v>115.39680800000001</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val>
            <c:numRef>
              <c:f>'8.3'!$B$34:$M$34</c:f>
              <c:numCache>
                <c:formatCode>#,##0.0</c:formatCode>
                <c:ptCount val="12"/>
                <c:pt idx="0">
                  <c:v>259.12781000000001</c:v>
                </c:pt>
                <c:pt idx="1">
                  <c:v>195.71556100000001</c:v>
                </c:pt>
                <c:pt idx="2">
                  <c:v>197.51472799999996</c:v>
                </c:pt>
                <c:pt idx="3">
                  <c:v>62.116320999999999</c:v>
                </c:pt>
                <c:pt idx="4">
                  <c:v>20.195200999999997</c:v>
                </c:pt>
                <c:pt idx="5">
                  <c:v>12.51661</c:v>
                </c:pt>
                <c:pt idx="6">
                  <c:v>9.4853699999999996</c:v>
                </c:pt>
                <c:pt idx="7">
                  <c:v>10.306319</c:v>
                </c:pt>
                <c:pt idx="8">
                  <c:v>25.182164</c:v>
                </c:pt>
                <c:pt idx="9">
                  <c:v>40.039276000000001</c:v>
                </c:pt>
                <c:pt idx="10">
                  <c:v>74.374603000000008</c:v>
                </c:pt>
                <c:pt idx="11">
                  <c:v>96.78376999999999</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1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'8.3'!$M$39</c:f>
              <c:strCache>
                <c:ptCount val="1"/>
                <c:pt idx="0">
                  <c:v>Instalovaný výkon</c:v>
                </c:pt>
              </c:strCache>
            </c:strRef>
          </c:tx>
          <c:invertIfNegative val="0"/>
          <c:val>
            <c:numRef>
              <c:f>'8.3'!$N$39</c:f>
              <c:numCache>
                <c:formatCode>0.0%</c:formatCode>
                <c:ptCount val="1"/>
                <c:pt idx="0">
                  <c:v>4.5792526304564457E-2</c:v>
                </c:pt>
              </c:numCache>
            </c:numRef>
          </c:val>
          <c:extLst>
            <c:ext xmlns:c16="http://schemas.microsoft.com/office/drawing/2014/chart" uri="{C3380CC4-5D6E-409C-BE32-E72D297353CC}">
              <c16:uniqueId val="{00000000-9F11-41FA-B525-72907D9A7F76}"/>
            </c:ext>
          </c:extLst>
        </c:ser>
        <c:ser>
          <c:idx val="1"/>
          <c:order val="1"/>
          <c:tx>
            <c:strRef>
              <c:f>'8.3'!$M$40</c:f>
              <c:strCache>
                <c:ptCount val="1"/>
                <c:pt idx="0">
                  <c:v>Výroba tepla brutto</c:v>
                </c:pt>
              </c:strCache>
            </c:strRef>
          </c:tx>
          <c:invertIfNegative val="0"/>
          <c:val>
            <c:numRef>
              <c:f>'8.3'!$N$40</c:f>
              <c:numCache>
                <c:formatCode>0.0%</c:formatCode>
                <c:ptCount val="1"/>
                <c:pt idx="0">
                  <c:v>4.8177541996750325E-2</c:v>
                </c:pt>
              </c:numCache>
            </c:numRef>
          </c:val>
          <c:extLst>
            <c:ext xmlns:c16="http://schemas.microsoft.com/office/drawing/2014/chart" uri="{C3380CC4-5D6E-409C-BE32-E72D297353CC}">
              <c16:uniqueId val="{00000001-9F11-41FA-B525-72907D9A7F76}"/>
            </c:ext>
          </c:extLst>
        </c:ser>
        <c:ser>
          <c:idx val="2"/>
          <c:order val="2"/>
          <c:tx>
            <c:strRef>
              <c:f>'8.3'!$M$41</c:f>
              <c:strCache>
                <c:ptCount val="1"/>
                <c:pt idx="0">
                  <c:v>Dodávky tepla</c:v>
                </c:pt>
              </c:strCache>
            </c:strRef>
          </c:tx>
          <c:invertIfNegative val="0"/>
          <c:val>
            <c:numRef>
              <c:f>'8.3'!$N$41</c:f>
              <c:numCache>
                <c:formatCode>0.0%</c:formatCode>
                <c:ptCount val="1"/>
                <c:pt idx="0">
                  <c:v>6.307200713757552E-2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0"/>
          <c:y val="0.74158985332524896"/>
          <c:w val="0.5044555301922764"/>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val>
            <c:numRef>
              <c:f>'8.3'!$B$10:$M$10</c:f>
              <c:numCache>
                <c:formatCode>#,##0.0</c:formatCode>
                <c:ptCount val="12"/>
                <c:pt idx="0">
                  <c:v>55.839620000000004</c:v>
                </c:pt>
                <c:pt idx="1">
                  <c:v>46.217519999999993</c:v>
                </c:pt>
                <c:pt idx="2">
                  <c:v>48.107930000000003</c:v>
                </c:pt>
                <c:pt idx="3">
                  <c:v>28.94791</c:v>
                </c:pt>
                <c:pt idx="4">
                  <c:v>21.75526</c:v>
                </c:pt>
                <c:pt idx="5">
                  <c:v>18.465510000000002</c:v>
                </c:pt>
                <c:pt idx="6">
                  <c:v>16.437870000000004</c:v>
                </c:pt>
                <c:pt idx="7">
                  <c:v>14.809659999999999</c:v>
                </c:pt>
                <c:pt idx="8">
                  <c:v>23.721409999999999</c:v>
                </c:pt>
                <c:pt idx="9">
                  <c:v>32.725850000000001</c:v>
                </c:pt>
                <c:pt idx="10">
                  <c:v>41.359470000000002</c:v>
                </c:pt>
                <c:pt idx="11">
                  <c:v>43.396610000000003</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val>
            <c:numRef>
              <c:f>'8.3'!$B$11:$M$11</c:f>
              <c:numCache>
                <c:formatCode>#,##0.0</c:formatCode>
                <c:ptCount val="12"/>
                <c:pt idx="0">
                  <c:v>9.5098760000000002</c:v>
                </c:pt>
                <c:pt idx="1">
                  <c:v>7.007555</c:v>
                </c:pt>
                <c:pt idx="2">
                  <c:v>7.9401379999999993</c:v>
                </c:pt>
                <c:pt idx="3">
                  <c:v>6.8167559999999998</c:v>
                </c:pt>
                <c:pt idx="4">
                  <c:v>6.811075999999999</c:v>
                </c:pt>
                <c:pt idx="5">
                  <c:v>6.413424</c:v>
                </c:pt>
                <c:pt idx="6">
                  <c:v>3.9062260000000002</c:v>
                </c:pt>
                <c:pt idx="7">
                  <c:v>5.1978619999999998</c:v>
                </c:pt>
                <c:pt idx="8">
                  <c:v>6.8882380000000003</c:v>
                </c:pt>
                <c:pt idx="9">
                  <c:v>8.9462199999999985</c:v>
                </c:pt>
                <c:pt idx="10">
                  <c:v>8.7735979999999998</c:v>
                </c:pt>
                <c:pt idx="11">
                  <c:v>10.353728</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val>
            <c:numRef>
              <c:f>'8.3'!$B$12:$M$12</c:f>
              <c:numCache>
                <c:formatCode>#,##0.0</c:formatCode>
                <c:ptCount val="12"/>
                <c:pt idx="0">
                  <c:v>0.19363999999999998</c:v>
                </c:pt>
                <c:pt idx="1">
                  <c:v>0.17821000000000001</c:v>
                </c:pt>
                <c:pt idx="2">
                  <c:v>0.12412999999999999</c:v>
                </c:pt>
                <c:pt idx="3">
                  <c:v>0.26257999999999998</c:v>
                </c:pt>
                <c:pt idx="4">
                  <c:v>0</c:v>
                </c:pt>
                <c:pt idx="5">
                  <c:v>0</c:v>
                </c:pt>
                <c:pt idx="6">
                  <c:v>0</c:v>
                </c:pt>
                <c:pt idx="7">
                  <c:v>0</c:v>
                </c:pt>
                <c:pt idx="8">
                  <c:v>0</c:v>
                </c:pt>
                <c:pt idx="9">
                  <c:v>0</c:v>
                </c:pt>
                <c:pt idx="10">
                  <c:v>7.3510000000000006E-2</c:v>
                </c:pt>
                <c:pt idx="11">
                  <c:v>0.29104000000000002</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val>
            <c:numRef>
              <c:f>'8.3'!$B$13:$M$13</c:f>
              <c:numCache>
                <c:formatCode>#,##0.0</c:formatCode>
                <c:ptCount val="12"/>
                <c:pt idx="0">
                  <c:v>0.48799999999999999</c:v>
                </c:pt>
                <c:pt idx="1">
                  <c:v>0.39100000000000001</c:v>
                </c:pt>
                <c:pt idx="2">
                  <c:v>0.59799999999999998</c:v>
                </c:pt>
                <c:pt idx="3">
                  <c:v>0.35799999999999998</c:v>
                </c:pt>
                <c:pt idx="4">
                  <c:v>0.43</c:v>
                </c:pt>
                <c:pt idx="5">
                  <c:v>0.112</c:v>
                </c:pt>
                <c:pt idx="6">
                  <c:v>0.115</c:v>
                </c:pt>
                <c:pt idx="7">
                  <c:v>0.501</c:v>
                </c:pt>
                <c:pt idx="8">
                  <c:v>0.44280000000000003</c:v>
                </c:pt>
                <c:pt idx="9">
                  <c:v>0.36899999999999999</c:v>
                </c:pt>
                <c:pt idx="10">
                  <c:v>0.33600000000000002</c:v>
                </c:pt>
                <c:pt idx="11">
                  <c:v>0.45900000000000002</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val>
            <c:numRef>
              <c:f>'8.3'!$B$14:$M$14</c:f>
              <c:numCache>
                <c:formatCode>#,##0.0</c:formatCode>
                <c:ptCount val="12"/>
                <c:pt idx="0">
                  <c:v>0.107</c:v>
                </c:pt>
                <c:pt idx="1">
                  <c:v>7.8E-2</c:v>
                </c:pt>
                <c:pt idx="2">
                  <c:v>7.3999999999999996E-2</c:v>
                </c:pt>
                <c:pt idx="3">
                  <c:v>6.3E-2</c:v>
                </c:pt>
                <c:pt idx="4">
                  <c:v>2.9000000000000001E-2</c:v>
                </c:pt>
                <c:pt idx="5">
                  <c:v>1.4E-2</c:v>
                </c:pt>
                <c:pt idx="6">
                  <c:v>1.2999999999999999E-2</c:v>
                </c:pt>
                <c:pt idx="7">
                  <c:v>1.2999999999999999E-2</c:v>
                </c:pt>
                <c:pt idx="8">
                  <c:v>2.3E-2</c:v>
                </c:pt>
                <c:pt idx="9">
                  <c:v>0.05</c:v>
                </c:pt>
                <c:pt idx="10">
                  <c:v>3.6999999999999998E-2</c:v>
                </c:pt>
                <c:pt idx="11">
                  <c:v>9.8000000000000004E-2</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val>
            <c:numRef>
              <c:f>'8.3'!$B$15:$M$15</c:f>
              <c:numCache>
                <c:formatCode>#,##0.0</c:formatCode>
                <c:ptCount val="12"/>
                <c:pt idx="0">
                  <c:v>7.0000000000000001E-3</c:v>
                </c:pt>
                <c:pt idx="1">
                  <c:v>8.0000000000000002E-3</c:v>
                </c:pt>
                <c:pt idx="2">
                  <c:v>2.8000000000000001E-2</c:v>
                </c:pt>
                <c:pt idx="3">
                  <c:v>3.1E-2</c:v>
                </c:pt>
                <c:pt idx="4">
                  <c:v>2.5999999999999999E-2</c:v>
                </c:pt>
                <c:pt idx="5">
                  <c:v>3.6999999999999998E-2</c:v>
                </c:pt>
                <c:pt idx="6">
                  <c:v>3.5000000000000003E-2</c:v>
                </c:pt>
                <c:pt idx="7">
                  <c:v>2.9000000000000001E-2</c:v>
                </c:pt>
                <c:pt idx="8">
                  <c:v>2.1000000000000001E-2</c:v>
                </c:pt>
                <c:pt idx="9">
                  <c:v>1.7000000000000001E-2</c:v>
                </c:pt>
                <c:pt idx="10">
                  <c:v>8.0000000000000002E-3</c:v>
                </c:pt>
                <c:pt idx="11">
                  <c:v>1E-3</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val>
            <c:numRef>
              <c:f>'8.3'!$B$16:$M$16</c:f>
              <c:numCache>
                <c:formatCode>#,##0.0</c:formatCode>
                <c:ptCount val="12"/>
                <c:pt idx="0">
                  <c:v>16.155110000000001</c:v>
                </c:pt>
                <c:pt idx="1">
                  <c:v>12.016780000000001</c:v>
                </c:pt>
                <c:pt idx="2">
                  <c:v>9.2026200000000014</c:v>
                </c:pt>
                <c:pt idx="3">
                  <c:v>14.830270000000001</c:v>
                </c:pt>
                <c:pt idx="4">
                  <c:v>0.17299999999999999</c:v>
                </c:pt>
                <c:pt idx="5">
                  <c:v>0.14799999999999999</c:v>
                </c:pt>
                <c:pt idx="6">
                  <c:v>0.14299999999999999</c:v>
                </c:pt>
                <c:pt idx="7">
                  <c:v>0.13700000000000001</c:v>
                </c:pt>
                <c:pt idx="8">
                  <c:v>0.16200000000000001</c:v>
                </c:pt>
                <c:pt idx="9">
                  <c:v>0.19400000000000001</c:v>
                </c:pt>
                <c:pt idx="10">
                  <c:v>6.9006600000000002</c:v>
                </c:pt>
                <c:pt idx="11">
                  <c:v>25.704560000000001</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val>
            <c:numRef>
              <c:f>'8.3'!$B$17:$M$17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val>
            <c:numRef>
              <c:f>'8.3'!$B$18:$M$18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val>
            <c:numRef>
              <c:f>'8.3'!$B$19:$M$19</c:f>
              <c:numCache>
                <c:formatCode>#,##0.0</c:formatCode>
                <c:ptCount val="12"/>
                <c:pt idx="0">
                  <c:v>9.3757999999999999</c:v>
                </c:pt>
                <c:pt idx="1">
                  <c:v>8.3536099999999998</c:v>
                </c:pt>
                <c:pt idx="2">
                  <c:v>9.0426699999999993</c:v>
                </c:pt>
                <c:pt idx="3">
                  <c:v>7.3182400000000012</c:v>
                </c:pt>
                <c:pt idx="4">
                  <c:v>3.03993</c:v>
                </c:pt>
                <c:pt idx="5">
                  <c:v>1.4447000000000001</c:v>
                </c:pt>
                <c:pt idx="6">
                  <c:v>1.70964</c:v>
                </c:pt>
                <c:pt idx="7">
                  <c:v>1.67343</c:v>
                </c:pt>
                <c:pt idx="8">
                  <c:v>3.2618299999999998</c:v>
                </c:pt>
                <c:pt idx="9">
                  <c:v>5.2701899999999995</c:v>
                </c:pt>
                <c:pt idx="10">
                  <c:v>8.2170799999999993</c:v>
                </c:pt>
                <c:pt idx="11">
                  <c:v>10.06324</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val>
            <c:numRef>
              <c:f>'8.3'!$B$20:$M$20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val>
            <c:numRef>
              <c:f>'8.3'!$B$21:$M$21</c:f>
              <c:numCache>
                <c:formatCode>#,##0.0</c:formatCode>
                <c:ptCount val="12"/>
                <c:pt idx="0">
                  <c:v>86.805999999999997</c:v>
                </c:pt>
                <c:pt idx="1">
                  <c:v>59.142000000000003</c:v>
                </c:pt>
                <c:pt idx="2">
                  <c:v>42.790999999999997</c:v>
                </c:pt>
                <c:pt idx="3">
                  <c:v>55.924999999999997</c:v>
                </c:pt>
                <c:pt idx="4">
                  <c:v>106.208</c:v>
                </c:pt>
                <c:pt idx="5">
                  <c:v>104.235</c:v>
                </c:pt>
                <c:pt idx="6">
                  <c:v>99.311999999999998</c:v>
                </c:pt>
                <c:pt idx="7">
                  <c:v>97.757000000000005</c:v>
                </c:pt>
                <c:pt idx="8">
                  <c:v>89.620999999999995</c:v>
                </c:pt>
                <c:pt idx="9">
                  <c:v>48.588999999999999</c:v>
                </c:pt>
                <c:pt idx="10">
                  <c:v>90.124870000000001</c:v>
                </c:pt>
                <c:pt idx="11">
                  <c:v>90.616</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val>
            <c:numRef>
              <c:f>'8.3'!$B$22:$M$22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val>
            <c:numRef>
              <c:f>'8.3'!$B$23:$M$23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val>
            <c:numRef>
              <c:f>'8.3'!$B$24:$M$24</c:f>
              <c:numCache>
                <c:formatCode>#,##0.0</c:formatCode>
                <c:ptCount val="12"/>
                <c:pt idx="0">
                  <c:v>2.265E-2</c:v>
                </c:pt>
                <c:pt idx="1">
                  <c:v>1.1175000000000001E-2</c:v>
                </c:pt>
                <c:pt idx="2">
                  <c:v>1.2071999999999999E-2</c:v>
                </c:pt>
                <c:pt idx="3">
                  <c:v>1.1534000000000001E-2</c:v>
                </c:pt>
                <c:pt idx="4">
                  <c:v>2.63E-3</c:v>
                </c:pt>
                <c:pt idx="5">
                  <c:v>2.63E-3</c:v>
                </c:pt>
                <c:pt idx="6">
                  <c:v>0.25555800000000001</c:v>
                </c:pt>
                <c:pt idx="7">
                  <c:v>0.73520200000000002</c:v>
                </c:pt>
                <c:pt idx="8">
                  <c:v>0.92118</c:v>
                </c:pt>
                <c:pt idx="9">
                  <c:v>0.198185</c:v>
                </c:pt>
                <c:pt idx="10">
                  <c:v>9.980000000000001E-3</c:v>
                </c:pt>
                <c:pt idx="11">
                  <c:v>1.8645999999999999E-2</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val>
            <c:numRef>
              <c:f>'8.3'!$B$25:$M$25</c:f>
              <c:numCache>
                <c:formatCode>#,##0.0</c:formatCode>
                <c:ptCount val="12"/>
                <c:pt idx="0">
                  <c:v>644.17987099999993</c:v>
                </c:pt>
                <c:pt idx="1">
                  <c:v>497.12001300000003</c:v>
                </c:pt>
                <c:pt idx="2">
                  <c:v>510.82099799999992</c:v>
                </c:pt>
                <c:pt idx="3">
                  <c:v>339.90655200000003</c:v>
                </c:pt>
                <c:pt idx="4">
                  <c:v>92.152451000000028</c:v>
                </c:pt>
                <c:pt idx="5">
                  <c:v>58.843209999999985</c:v>
                </c:pt>
                <c:pt idx="6">
                  <c:v>54.415709999999997</c:v>
                </c:pt>
                <c:pt idx="7">
                  <c:v>56.144141000000012</c:v>
                </c:pt>
                <c:pt idx="8">
                  <c:v>118.63486600000002</c:v>
                </c:pt>
                <c:pt idx="9">
                  <c:v>232.66774200000003</c:v>
                </c:pt>
                <c:pt idx="10">
                  <c:v>380.84490099999982</c:v>
                </c:pt>
                <c:pt idx="11">
                  <c:v>575.80355600000007</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'8.3'!$U$27:$U$34</c:f>
              <c:numCache>
                <c:formatCode>#,##0.0</c:formatCode>
                <c:ptCount val="8"/>
              </c:numCache>
            </c:numRef>
          </c:cat>
          <c:val>
            <c:numRef>
              <c:f>'8.3'!$P$27:$P$34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val>
            <c:numRef>
              <c:f>'8.4'!$B$27:$M$27</c:f>
              <c:numCache>
                <c:formatCode>#,##0.0</c:formatCode>
                <c:ptCount val="12"/>
                <c:pt idx="0">
                  <c:v>22.546657</c:v>
                </c:pt>
                <c:pt idx="1">
                  <c:v>19.450686000000001</c:v>
                </c:pt>
                <c:pt idx="2">
                  <c:v>20.371082000000001</c:v>
                </c:pt>
                <c:pt idx="3">
                  <c:v>15.873288000000001</c:v>
                </c:pt>
                <c:pt idx="4">
                  <c:v>9.2073109999999989</c:v>
                </c:pt>
                <c:pt idx="5">
                  <c:v>5.4154859999999996</c:v>
                </c:pt>
                <c:pt idx="6">
                  <c:v>3.6811580000000004</c:v>
                </c:pt>
                <c:pt idx="7">
                  <c:v>2.6967829999999999</c:v>
                </c:pt>
                <c:pt idx="8">
                  <c:v>12.263667999999999</c:v>
                </c:pt>
                <c:pt idx="9">
                  <c:v>26.210976000000002</c:v>
                </c:pt>
                <c:pt idx="10">
                  <c:v>37.413354999999996</c:v>
                </c:pt>
                <c:pt idx="11">
                  <c:v>35.575120999999996</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val>
            <c:numRef>
              <c:f>'8.4'!$B$28:$M$28</c:f>
              <c:numCache>
                <c:formatCode>#,##0.0</c:formatCode>
                <c:ptCount val="12"/>
                <c:pt idx="0">
                  <c:v>12.421439999999999</c:v>
                </c:pt>
                <c:pt idx="1">
                  <c:v>10.547000000000001</c:v>
                </c:pt>
                <c:pt idx="2">
                  <c:v>10.988859999999999</c:v>
                </c:pt>
                <c:pt idx="3">
                  <c:v>9.1092499999999994</c:v>
                </c:pt>
                <c:pt idx="4">
                  <c:v>5.1220900000000009</c:v>
                </c:pt>
                <c:pt idx="5">
                  <c:v>3.5200200000000001</c:v>
                </c:pt>
                <c:pt idx="6">
                  <c:v>2.26735</c:v>
                </c:pt>
                <c:pt idx="7">
                  <c:v>3.24044</c:v>
                </c:pt>
                <c:pt idx="8">
                  <c:v>5.6099100000000002</c:v>
                </c:pt>
                <c:pt idx="9">
                  <c:v>7.9866899999999994</c:v>
                </c:pt>
                <c:pt idx="10">
                  <c:v>9.9480200000000014</c:v>
                </c:pt>
                <c:pt idx="11">
                  <c:v>12.451460000000001</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val>
            <c:numRef>
              <c:f>'8.4'!$B$29:$M$29</c:f>
              <c:numCache>
                <c:formatCode>#,##0.0</c:formatCode>
                <c:ptCount val="12"/>
                <c:pt idx="0">
                  <c:v>2.250213</c:v>
                </c:pt>
                <c:pt idx="1">
                  <c:v>1.9077250000000001</c:v>
                </c:pt>
                <c:pt idx="2">
                  <c:v>1.866595</c:v>
                </c:pt>
                <c:pt idx="3">
                  <c:v>1.471733</c:v>
                </c:pt>
                <c:pt idx="4">
                  <c:v>0.57474400000000003</c:v>
                </c:pt>
                <c:pt idx="5">
                  <c:v>0.36521699999999996</c:v>
                </c:pt>
                <c:pt idx="6">
                  <c:v>0.35376400000000002</c:v>
                </c:pt>
                <c:pt idx="7">
                  <c:v>0.34967400000000004</c:v>
                </c:pt>
                <c:pt idx="8">
                  <c:v>0.79384699999999997</c:v>
                </c:pt>
                <c:pt idx="9">
                  <c:v>1.0648060000000001</c:v>
                </c:pt>
                <c:pt idx="10">
                  <c:v>1.605086</c:v>
                </c:pt>
                <c:pt idx="11">
                  <c:v>2.1586449999999999</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val>
            <c:numRef>
              <c:f>'8.4'!$B$30:$M$30</c:f>
              <c:numCache>
                <c:formatCode>#,##0.0</c:formatCode>
                <c:ptCount val="12"/>
                <c:pt idx="0">
                  <c:v>2.2709109999999999</c:v>
                </c:pt>
                <c:pt idx="1">
                  <c:v>1.892625</c:v>
                </c:pt>
                <c:pt idx="2">
                  <c:v>1.9314090000000002</c:v>
                </c:pt>
                <c:pt idx="3">
                  <c:v>1.4905119999999998</c:v>
                </c:pt>
                <c:pt idx="4">
                  <c:v>0.56089299999999997</c:v>
                </c:pt>
                <c:pt idx="5">
                  <c:v>0.29130499999999998</c:v>
                </c:pt>
                <c:pt idx="6">
                  <c:v>0.247727</c:v>
                </c:pt>
                <c:pt idx="7">
                  <c:v>0.25694399999999995</c:v>
                </c:pt>
                <c:pt idx="8">
                  <c:v>0.65892200000000001</c:v>
                </c:pt>
                <c:pt idx="9">
                  <c:v>1.08019</c:v>
                </c:pt>
                <c:pt idx="10">
                  <c:v>2.2118570000000002</c:v>
                </c:pt>
                <c:pt idx="11">
                  <c:v>2.7962919999999998</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val>
            <c:numRef>
              <c:f>'8.4'!$B$31:$M$31</c:f>
              <c:numCache>
                <c:formatCode>#,##0.0</c:formatCode>
                <c:ptCount val="12"/>
                <c:pt idx="0">
                  <c:v>0.87756999999999996</c:v>
                </c:pt>
                <c:pt idx="1">
                  <c:v>0.80319000000000007</c:v>
                </c:pt>
                <c:pt idx="2">
                  <c:v>0.75884000000000007</c:v>
                </c:pt>
                <c:pt idx="3">
                  <c:v>0.78947000000000001</c:v>
                </c:pt>
                <c:pt idx="4">
                  <c:v>0.19966</c:v>
                </c:pt>
                <c:pt idx="5">
                  <c:v>0.25236000000000003</c:v>
                </c:pt>
                <c:pt idx="6">
                  <c:v>9.5670000000000005E-2</c:v>
                </c:pt>
                <c:pt idx="7">
                  <c:v>0.24217</c:v>
                </c:pt>
                <c:pt idx="8">
                  <c:v>0.55135999999999996</c:v>
                </c:pt>
                <c:pt idx="9">
                  <c:v>0.45768000000000003</c:v>
                </c:pt>
                <c:pt idx="10">
                  <c:v>0.53915000000000002</c:v>
                </c:pt>
                <c:pt idx="11">
                  <c:v>0.86160999999999999</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val>
            <c:numRef>
              <c:f>'8.4'!$B$32:$M$32</c:f>
              <c:numCache>
                <c:formatCode>#,##0.0</c:formatCode>
                <c:ptCount val="12"/>
                <c:pt idx="0">
                  <c:v>234.259614</c:v>
                </c:pt>
                <c:pt idx="1">
                  <c:v>195.22886099999994</c:v>
                </c:pt>
                <c:pt idx="2">
                  <c:v>189.17568900000001</c:v>
                </c:pt>
                <c:pt idx="3">
                  <c:v>152.98997900000001</c:v>
                </c:pt>
                <c:pt idx="4">
                  <c:v>70.053843000000001</c:v>
                </c:pt>
                <c:pt idx="5">
                  <c:v>45.151145</c:v>
                </c:pt>
                <c:pt idx="6">
                  <c:v>42.567692999999991</c:v>
                </c:pt>
                <c:pt idx="7">
                  <c:v>41.784601000000002</c:v>
                </c:pt>
                <c:pt idx="8">
                  <c:v>82.119702999999987</c:v>
                </c:pt>
                <c:pt idx="9">
                  <c:v>116.81457999999999</c:v>
                </c:pt>
                <c:pt idx="10">
                  <c:v>165.36652899999999</c:v>
                </c:pt>
                <c:pt idx="11">
                  <c:v>225.81832199999999</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val>
            <c:numRef>
              <c:f>'8.4'!$B$33:$M$33</c:f>
              <c:numCache>
                <c:formatCode>#,##0.0</c:formatCode>
                <c:ptCount val="12"/>
                <c:pt idx="0">
                  <c:v>102.033815</c:v>
                </c:pt>
                <c:pt idx="1">
                  <c:v>88.730094999999992</c:v>
                </c:pt>
                <c:pt idx="2">
                  <c:v>90.641679000000011</c:v>
                </c:pt>
                <c:pt idx="3">
                  <c:v>68.784610000000001</c:v>
                </c:pt>
                <c:pt idx="4">
                  <c:v>30.110984999999996</c:v>
                </c:pt>
                <c:pt idx="5">
                  <c:v>17.508143</c:v>
                </c:pt>
                <c:pt idx="6">
                  <c:v>15.925006000000002</c:v>
                </c:pt>
                <c:pt idx="7">
                  <c:v>16.328914999999999</c:v>
                </c:pt>
                <c:pt idx="8">
                  <c:v>33.794311999999998</c:v>
                </c:pt>
                <c:pt idx="9">
                  <c:v>50.078182000000005</c:v>
                </c:pt>
                <c:pt idx="10">
                  <c:v>75.574878000000012</c:v>
                </c:pt>
                <c:pt idx="11">
                  <c:v>104.008094</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val>
            <c:numRef>
              <c:f>'8.4'!$B$34:$M$34</c:f>
              <c:numCache>
                <c:formatCode>#,##0.0</c:formatCode>
                <c:ptCount val="12"/>
                <c:pt idx="0">
                  <c:v>21.638843999999999</c:v>
                </c:pt>
                <c:pt idx="1">
                  <c:v>18.247717000000002</c:v>
                </c:pt>
                <c:pt idx="2">
                  <c:v>18.514634000000001</c:v>
                </c:pt>
                <c:pt idx="3">
                  <c:v>13.694839</c:v>
                </c:pt>
                <c:pt idx="4">
                  <c:v>6.9537120000000003</c:v>
                </c:pt>
                <c:pt idx="5">
                  <c:v>3.902428</c:v>
                </c:pt>
                <c:pt idx="6">
                  <c:v>3.5742340000000001</c:v>
                </c:pt>
                <c:pt idx="7">
                  <c:v>3.5909759999999995</c:v>
                </c:pt>
                <c:pt idx="8">
                  <c:v>7.4099639999999987</c:v>
                </c:pt>
                <c:pt idx="9">
                  <c:v>10.63049</c:v>
                </c:pt>
                <c:pt idx="10">
                  <c:v>15.851413000000001</c:v>
                </c:pt>
                <c:pt idx="11">
                  <c:v>21.632411999999995</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'8.4'!$M$39</c:f>
              <c:strCache>
                <c:ptCount val="1"/>
                <c:pt idx="0">
                  <c:v>Instalovaný výkon</c:v>
                </c:pt>
              </c:strCache>
            </c:strRef>
          </c:tx>
          <c:invertIfNegative val="0"/>
          <c:val>
            <c:numRef>
              <c:f>'8.4'!$N$39</c:f>
              <c:numCache>
                <c:formatCode>0.0%</c:formatCode>
                <c:ptCount val="1"/>
                <c:pt idx="0">
                  <c:v>7.4126910450028269E-2</c:v>
                </c:pt>
              </c:numCache>
            </c:numRef>
          </c:val>
          <c:extLst>
            <c:ext xmlns:c16="http://schemas.microsoft.com/office/drawing/2014/chart" uri="{C3380CC4-5D6E-409C-BE32-E72D297353CC}">
              <c16:uniqueId val="{00000000-8CE4-42CD-925A-5E49B358BA46}"/>
            </c:ext>
          </c:extLst>
        </c:ser>
        <c:ser>
          <c:idx val="1"/>
          <c:order val="1"/>
          <c:tx>
            <c:strRef>
              <c:f>'8.4'!$M$40</c:f>
              <c:strCache>
                <c:ptCount val="1"/>
                <c:pt idx="0">
                  <c:v>Výroba tepla brutto</c:v>
                </c:pt>
              </c:strCache>
            </c:strRef>
          </c:tx>
          <c:invertIfNegative val="0"/>
          <c:val>
            <c:numRef>
              <c:f>'8.4'!$N$40</c:f>
              <c:numCache>
                <c:formatCode>0.0%</c:formatCode>
                <c:ptCount val="1"/>
                <c:pt idx="0">
                  <c:v>6.245110235882672E-2</c:v>
                </c:pt>
              </c:numCache>
            </c:numRef>
          </c:val>
          <c:extLst>
            <c:ext xmlns:c16="http://schemas.microsoft.com/office/drawing/2014/chart" uri="{C3380CC4-5D6E-409C-BE32-E72D297353CC}">
              <c16:uniqueId val="{00000001-8CE4-42CD-925A-5E49B358BA46}"/>
            </c:ext>
          </c:extLst>
        </c:ser>
        <c:ser>
          <c:idx val="2"/>
          <c:order val="2"/>
          <c:tx>
            <c:strRef>
              <c:f>'8.4'!$M$41</c:f>
              <c:strCache>
                <c:ptCount val="1"/>
                <c:pt idx="0">
                  <c:v>Dodávky tepla</c:v>
                </c:pt>
              </c:strCache>
            </c:strRef>
          </c:tx>
          <c:invertIfNegative val="0"/>
          <c:val>
            <c:numRef>
              <c:f>'8.4'!$N$41</c:f>
              <c:numCache>
                <c:formatCode>0.0%</c:formatCode>
                <c:ptCount val="1"/>
                <c:pt idx="0">
                  <c:v>3.9701959711987561E-2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2396231415507E-3"/>
          <c:y val="0.71926770820438668"/>
          <c:w val="0.50988441184265643"/>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4.7338510398852989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val>
            <c:numRef>
              <c:f>'8.4'!$B$10:$M$10</c:f>
              <c:numCache>
                <c:formatCode>#,##0.0</c:formatCode>
                <c:ptCount val="12"/>
                <c:pt idx="0">
                  <c:v>47.299807000000001</c:v>
                </c:pt>
                <c:pt idx="1">
                  <c:v>39.690615999999999</c:v>
                </c:pt>
                <c:pt idx="2">
                  <c:v>43.654748000000005</c:v>
                </c:pt>
                <c:pt idx="3">
                  <c:v>46.204988</c:v>
                </c:pt>
                <c:pt idx="4">
                  <c:v>20.884195999999999</c:v>
                </c:pt>
                <c:pt idx="5">
                  <c:v>14.049620999999998</c:v>
                </c:pt>
                <c:pt idx="6">
                  <c:v>12.641253000000003</c:v>
                </c:pt>
                <c:pt idx="7">
                  <c:v>9.6376969999999993</c:v>
                </c:pt>
                <c:pt idx="8">
                  <c:v>21.089721000000001</c:v>
                </c:pt>
                <c:pt idx="9">
                  <c:v>36.451597999999997</c:v>
                </c:pt>
                <c:pt idx="10">
                  <c:v>31.892616</c:v>
                </c:pt>
                <c:pt idx="11">
                  <c:v>38.262774999999991</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val>
            <c:numRef>
              <c:f>'8.4'!$B$11:$M$11</c:f>
              <c:numCache>
                <c:formatCode>#,##0.0</c:formatCode>
                <c:ptCount val="12"/>
                <c:pt idx="0">
                  <c:v>0.77100000000000002</c:v>
                </c:pt>
                <c:pt idx="1">
                  <c:v>0.72</c:v>
                </c:pt>
                <c:pt idx="2">
                  <c:v>0.68300000000000005</c:v>
                </c:pt>
                <c:pt idx="3">
                  <c:v>0.73899999999999999</c:v>
                </c:pt>
                <c:pt idx="4">
                  <c:v>0.19</c:v>
                </c:pt>
                <c:pt idx="5">
                  <c:v>0.246</c:v>
                </c:pt>
                <c:pt idx="6">
                  <c:v>8.8999999999999996E-2</c:v>
                </c:pt>
                <c:pt idx="7">
                  <c:v>0.23499999999999999</c:v>
                </c:pt>
                <c:pt idx="8">
                  <c:v>0.53900000000000003</c:v>
                </c:pt>
                <c:pt idx="9">
                  <c:v>0.439</c:v>
                </c:pt>
                <c:pt idx="10">
                  <c:v>0.48</c:v>
                </c:pt>
                <c:pt idx="11">
                  <c:v>0.752</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val>
            <c:numRef>
              <c:f>'8.4'!$B$12:$M$12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val>
            <c:numRef>
              <c:f>'8.4'!$B$13:$M$13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val>
            <c:numRef>
              <c:f>'8.4'!$B$14:$M$14</c:f>
              <c:numCache>
                <c:formatCode>#,##0.0</c:formatCode>
                <c:ptCount val="12"/>
                <c:pt idx="0">
                  <c:v>0.51383999999999996</c:v>
                </c:pt>
                <c:pt idx="1">
                  <c:v>0.47832999999999998</c:v>
                </c:pt>
                <c:pt idx="2">
                  <c:v>0.50117</c:v>
                </c:pt>
                <c:pt idx="3">
                  <c:v>0.48214999999999997</c:v>
                </c:pt>
                <c:pt idx="4">
                  <c:v>0.37154000000000004</c:v>
                </c:pt>
                <c:pt idx="5">
                  <c:v>0.33672000000000002</c:v>
                </c:pt>
                <c:pt idx="6">
                  <c:v>0.32206000000000001</c:v>
                </c:pt>
                <c:pt idx="7">
                  <c:v>0.33703</c:v>
                </c:pt>
                <c:pt idx="8">
                  <c:v>0.32883999999999997</c:v>
                </c:pt>
                <c:pt idx="9">
                  <c:v>0.38517000000000001</c:v>
                </c:pt>
                <c:pt idx="10">
                  <c:v>0.31733</c:v>
                </c:pt>
                <c:pt idx="11">
                  <c:v>0.49137000000000003</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val>
            <c:numRef>
              <c:f>'8.4'!$B$15:$M$15</c:f>
              <c:numCache>
                <c:formatCode>#,##0.0</c:formatCode>
                <c:ptCount val="12"/>
                <c:pt idx="0">
                  <c:v>2.0499999999999997E-3</c:v>
                </c:pt>
                <c:pt idx="1">
                  <c:v>5.0099999999999997E-3</c:v>
                </c:pt>
                <c:pt idx="2">
                  <c:v>2.0539999999999999E-2</c:v>
                </c:pt>
                <c:pt idx="3">
                  <c:v>1.618E-2</c:v>
                </c:pt>
                <c:pt idx="4">
                  <c:v>2.5479999999999999E-2</c:v>
                </c:pt>
                <c:pt idx="5">
                  <c:v>2.5689999999999998E-2</c:v>
                </c:pt>
                <c:pt idx="6">
                  <c:v>2.1310000000000003E-2</c:v>
                </c:pt>
                <c:pt idx="7">
                  <c:v>2.2179999999999998E-2</c:v>
                </c:pt>
                <c:pt idx="8">
                  <c:v>1.0230000000000001E-2</c:v>
                </c:pt>
                <c:pt idx="9">
                  <c:v>8.6E-3</c:v>
                </c:pt>
                <c:pt idx="10">
                  <c:v>3.1700000000000001E-3</c:v>
                </c:pt>
                <c:pt idx="11">
                  <c:v>8.3999999999999993E-4</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val>
            <c:numRef>
              <c:f>'8.4'!$B$16:$M$16</c:f>
              <c:numCache>
                <c:formatCode>#,##0.0</c:formatCode>
                <c:ptCount val="12"/>
                <c:pt idx="0">
                  <c:v>304.50551000000002</c:v>
                </c:pt>
                <c:pt idx="1">
                  <c:v>259.94681300000002</c:v>
                </c:pt>
                <c:pt idx="2">
                  <c:v>260.56130100000001</c:v>
                </c:pt>
                <c:pt idx="3">
                  <c:v>203.501384</c:v>
                </c:pt>
                <c:pt idx="4">
                  <c:v>109.43683100000001</c:v>
                </c:pt>
                <c:pt idx="5">
                  <c:v>72.180605999999997</c:v>
                </c:pt>
                <c:pt idx="6">
                  <c:v>68.486699999999999</c:v>
                </c:pt>
                <c:pt idx="7">
                  <c:v>64.991129999999998</c:v>
                </c:pt>
                <c:pt idx="8">
                  <c:v>123.135093</c:v>
                </c:pt>
                <c:pt idx="9">
                  <c:v>179.73012100000003</c:v>
                </c:pt>
                <c:pt idx="10">
                  <c:v>259.284651</c:v>
                </c:pt>
                <c:pt idx="11">
                  <c:v>329.41234100000003</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val>
            <c:numRef>
              <c:f>'8.4'!$B$17:$M$17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val>
            <c:numRef>
              <c:f>'8.4'!$B$18:$M$18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val>
            <c:numRef>
              <c:f>'8.4'!$B$19:$M$19</c:f>
              <c:numCache>
                <c:formatCode>#,##0.0</c:formatCode>
                <c:ptCount val="12"/>
                <c:pt idx="0">
                  <c:v>0</c:v>
                </c:pt>
                <c:pt idx="1">
                  <c:v>0</c:v>
                </c:pt>
                <c:pt idx="2">
                  <c:v>0</c:v>
                </c:pt>
                <c:pt idx="3">
                  <c:v>0</c:v>
                </c:pt>
                <c:pt idx="4">
                  <c:v>2.9899999999999999E-2</c:v>
                </c:pt>
                <c:pt idx="5">
                  <c:v>3.9899999999999998E-2</c:v>
                </c:pt>
                <c:pt idx="6">
                  <c:v>4.0600000000000004E-2</c:v>
                </c:pt>
                <c:pt idx="7">
                  <c:v>4.48E-2</c:v>
                </c:pt>
                <c:pt idx="8">
                  <c:v>3.0800000000000001E-2</c:v>
                </c:pt>
                <c:pt idx="9">
                  <c:v>2.3100000000000002E-2</c:v>
                </c:pt>
                <c:pt idx="10">
                  <c:v>0</c:v>
                </c:pt>
                <c:pt idx="11">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val>
            <c:numRef>
              <c:f>'8.4'!$B$20:$M$20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val>
            <c:numRef>
              <c:f>'8.4'!$B$21:$M$21</c:f>
              <c:numCache>
                <c:formatCode>#,##0.0</c:formatCode>
                <c:ptCount val="12"/>
                <c:pt idx="0">
                  <c:v>0</c:v>
                </c:pt>
                <c:pt idx="1">
                  <c:v>0</c:v>
                </c:pt>
                <c:pt idx="2">
                  <c:v>0</c:v>
                </c:pt>
                <c:pt idx="3">
                  <c:v>0.171153</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val>
            <c:numRef>
              <c:f>'8.4'!$B$22:$M$22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val>
            <c:numRef>
              <c:f>'8.4'!$B$23:$M$23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val>
            <c:numRef>
              <c:f>'8.4'!$B$24:$M$24</c:f>
              <c:numCache>
                <c:formatCode>#,##0.0</c:formatCode>
                <c:ptCount val="12"/>
                <c:pt idx="0">
                  <c:v>8.3466299999999993</c:v>
                </c:pt>
                <c:pt idx="1">
                  <c:v>7.7377099999999999</c:v>
                </c:pt>
                <c:pt idx="2">
                  <c:v>11.756939999999998</c:v>
                </c:pt>
                <c:pt idx="3">
                  <c:v>9.1226999999999983</c:v>
                </c:pt>
                <c:pt idx="4">
                  <c:v>1.7345599999999999</c:v>
                </c:pt>
                <c:pt idx="5">
                  <c:v>0</c:v>
                </c:pt>
                <c:pt idx="6">
                  <c:v>1.759339</c:v>
                </c:pt>
                <c:pt idx="7">
                  <c:v>1.8473409999999999</c:v>
                </c:pt>
                <c:pt idx="8">
                  <c:v>4.8761840000000003</c:v>
                </c:pt>
                <c:pt idx="9">
                  <c:v>4.1612169999999997</c:v>
                </c:pt>
                <c:pt idx="10">
                  <c:v>2.7796669999999999</c:v>
                </c:pt>
                <c:pt idx="11">
                  <c:v>12.538731</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val>
            <c:numRef>
              <c:f>'8.4'!$B$25:$M$25</c:f>
              <c:numCache>
                <c:formatCode>#,##0.0</c:formatCode>
                <c:ptCount val="12"/>
                <c:pt idx="0">
                  <c:v>98.01674899999999</c:v>
                </c:pt>
                <c:pt idx="1">
                  <c:v>80.031430000000015</c:v>
                </c:pt>
                <c:pt idx="2">
                  <c:v>69.801953999999995</c:v>
                </c:pt>
                <c:pt idx="3">
                  <c:v>52.588361000000006</c:v>
                </c:pt>
                <c:pt idx="4">
                  <c:v>24.944214999999993</c:v>
                </c:pt>
                <c:pt idx="5">
                  <c:v>17.246946999999999</c:v>
                </c:pt>
                <c:pt idx="6">
                  <c:v>14.047643000000001</c:v>
                </c:pt>
                <c:pt idx="7">
                  <c:v>16.595046</c:v>
                </c:pt>
                <c:pt idx="8">
                  <c:v>21.633651</c:v>
                </c:pt>
                <c:pt idx="9">
                  <c:v>36.339677999999999</c:v>
                </c:pt>
                <c:pt idx="10">
                  <c:v>64.452254999999994</c:v>
                </c:pt>
                <c:pt idx="11">
                  <c:v>87.758234999999999</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'8.4'!$U$27:$U$34</c:f>
              <c:numCache>
                <c:formatCode>#,##0.0</c:formatCode>
                <c:ptCount val="8"/>
              </c:numCache>
            </c:numRef>
          </c:cat>
          <c:val>
            <c:numRef>
              <c:f>'8.4'!$P$27:$P$34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8.3331666875167715E-2"/>
          <c:y val="0.11933668332971675"/>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069178365891358"/>
                  <c:y val="-0.14739128015709907"/>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layout>
                <c:manualLayout>
                  <c:x val="0.17507360773894312"/>
                  <c:y val="-2.8275901476150417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8.5345689780001829E-2"/>
                  <c:y val="0.16128950089565885"/>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5099520581543233"/>
                  <c:y val="0.1182290325645308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15823811752767797"/>
                  <c:y val="3.730649707206974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4824979636729632"/>
                  <c:y val="1.6651248843663275E-2"/>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7555.0688139999993</c:v>
                </c:pt>
                <c:pt idx="1">
                  <c:v>602.507068</c:v>
                </c:pt>
                <c:pt idx="2">
                  <c:v>8294.1827270000013</c:v>
                </c:pt>
                <c:pt idx="3">
                  <c:v>55.921160999999998</c:v>
                </c:pt>
                <c:pt idx="4">
                  <c:v>76.140578999999988</c:v>
                </c:pt>
                <c:pt idx="5">
                  <c:v>0.64000999999999997</c:v>
                </c:pt>
                <c:pt idx="6">
                  <c:v>36311.508709000002</c:v>
                </c:pt>
                <c:pt idx="7">
                  <c:v>233.85993999999999</c:v>
                </c:pt>
                <c:pt idx="8">
                  <c:v>0</c:v>
                </c:pt>
                <c:pt idx="9">
                  <c:v>822.513687</c:v>
                </c:pt>
                <c:pt idx="10">
                  <c:v>55.506991999999997</c:v>
                </c:pt>
                <c:pt idx="11">
                  <c:v>2572.5676131848481</c:v>
                </c:pt>
                <c:pt idx="12">
                  <c:v>3309.2136540000001</c:v>
                </c:pt>
                <c:pt idx="13">
                  <c:v>0</c:v>
                </c:pt>
                <c:pt idx="14">
                  <c:v>573.27625200000011</c:v>
                </c:pt>
                <c:pt idx="15">
                  <c:v>21607.081445185948</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4178977389834697"/>
          <c:w val="0.65337529325185317"/>
          <c:h val="0.56038351745743853"/>
        </c:manualLayout>
      </c:layout>
      <c:barChart>
        <c:barDir val="col"/>
        <c:grouping val="stacked"/>
        <c:varyColors val="0"/>
        <c:ser>
          <c:idx val="0"/>
          <c:order val="0"/>
          <c:tx>
            <c:strRef>
              <c:f>'8.5'!$A$27</c:f>
              <c:strCache>
                <c:ptCount val="1"/>
                <c:pt idx="0">
                  <c:v>Průmysl</c:v>
                </c:pt>
              </c:strCache>
            </c:strRef>
          </c:tx>
          <c:invertIfNegative val="0"/>
          <c:val>
            <c:numRef>
              <c:f>'8.5'!$B$27:$M$27</c:f>
              <c:numCache>
                <c:formatCode>#,##0.0</c:formatCode>
                <c:ptCount val="12"/>
                <c:pt idx="0">
                  <c:v>19.444697999999995</c:v>
                </c:pt>
                <c:pt idx="1">
                  <c:v>16.766343999999997</c:v>
                </c:pt>
                <c:pt idx="2">
                  <c:v>16.926017999999999</c:v>
                </c:pt>
                <c:pt idx="3">
                  <c:v>11.461966</c:v>
                </c:pt>
                <c:pt idx="4">
                  <c:v>5.7760779999999992</c:v>
                </c:pt>
                <c:pt idx="5">
                  <c:v>4.5559849999999997</c:v>
                </c:pt>
                <c:pt idx="6">
                  <c:v>4.5801970000000001</c:v>
                </c:pt>
                <c:pt idx="7">
                  <c:v>3.6100490000000001</c:v>
                </c:pt>
                <c:pt idx="8">
                  <c:v>6.0547279999999999</c:v>
                </c:pt>
                <c:pt idx="9">
                  <c:v>8.3336110000000012</c:v>
                </c:pt>
                <c:pt idx="10">
                  <c:v>12.15076</c:v>
                </c:pt>
                <c:pt idx="11">
                  <c:v>17.051103999999999</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val>
            <c:numRef>
              <c:f>'8.5'!$B$28:$M$28</c:f>
              <c:numCache>
                <c:formatCode>#,##0.0</c:formatCode>
                <c:ptCount val="12"/>
                <c:pt idx="0">
                  <c:v>6.1198199999999998</c:v>
                </c:pt>
                <c:pt idx="1">
                  <c:v>5.3676400000000006</c:v>
                </c:pt>
                <c:pt idx="2">
                  <c:v>4.8890600000000006</c:v>
                </c:pt>
                <c:pt idx="3">
                  <c:v>3.6351799999999996</c:v>
                </c:pt>
                <c:pt idx="4">
                  <c:v>1.8619300000000001</c:v>
                </c:pt>
                <c:pt idx="5">
                  <c:v>1.37524</c:v>
                </c:pt>
                <c:pt idx="6">
                  <c:v>1.3740999999999999</c:v>
                </c:pt>
                <c:pt idx="7">
                  <c:v>1.3740999999999999</c:v>
                </c:pt>
                <c:pt idx="8">
                  <c:v>1.63005</c:v>
                </c:pt>
                <c:pt idx="9">
                  <c:v>3.3879899999999998</c:v>
                </c:pt>
                <c:pt idx="10">
                  <c:v>4.8444200000000004</c:v>
                </c:pt>
                <c:pt idx="11">
                  <c:v>5.6447700000000003</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val>
            <c:numRef>
              <c:f>'8.5'!$B$29:$M$29</c:f>
              <c:numCache>
                <c:formatCode>#,##0.0</c:formatCode>
                <c:ptCount val="12"/>
                <c:pt idx="0">
                  <c:v>0.59987999999999997</c:v>
                </c:pt>
                <c:pt idx="1">
                  <c:v>0.44661000000000001</c:v>
                </c:pt>
                <c:pt idx="2">
                  <c:v>0.44865999999999995</c:v>
                </c:pt>
                <c:pt idx="3">
                  <c:v>0.28345000000000004</c:v>
                </c:pt>
                <c:pt idx="4">
                  <c:v>5.561E-2</c:v>
                </c:pt>
                <c:pt idx="5">
                  <c:v>2.4559999999999998E-2</c:v>
                </c:pt>
                <c:pt idx="6">
                  <c:v>2.5650000000000003E-2</c:v>
                </c:pt>
                <c:pt idx="7">
                  <c:v>2.7739999999999997E-2</c:v>
                </c:pt>
                <c:pt idx="8">
                  <c:v>9.3530000000000002E-2</c:v>
                </c:pt>
                <c:pt idx="9">
                  <c:v>0.20193</c:v>
                </c:pt>
                <c:pt idx="10">
                  <c:v>0.41819000000000001</c:v>
                </c:pt>
                <c:pt idx="11">
                  <c:v>0.59304999999999997</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val>
            <c:numRef>
              <c:f>'8.5'!$B$30:$M$30</c:f>
              <c:numCache>
                <c:formatCode>#,##0.0</c:formatCode>
                <c:ptCount val="12"/>
                <c:pt idx="0">
                  <c:v>0.77754999999999996</c:v>
                </c:pt>
                <c:pt idx="1">
                  <c:v>0.49569999999999997</c:v>
                </c:pt>
                <c:pt idx="2">
                  <c:v>0.68731999999999993</c:v>
                </c:pt>
                <c:pt idx="3">
                  <c:v>0.43951000000000001</c:v>
                </c:pt>
                <c:pt idx="4">
                  <c:v>7.9590000000000008E-2</c:v>
                </c:pt>
                <c:pt idx="5">
                  <c:v>2.93E-2</c:v>
                </c:pt>
                <c:pt idx="6">
                  <c:v>1.7369999999999997E-2</c:v>
                </c:pt>
                <c:pt idx="7">
                  <c:v>1.5630000000000002E-2</c:v>
                </c:pt>
                <c:pt idx="8">
                  <c:v>8.2349999999999993E-2</c:v>
                </c:pt>
                <c:pt idx="9">
                  <c:v>0.18809000000000001</c:v>
                </c:pt>
                <c:pt idx="10">
                  <c:v>0.42444999999999999</c:v>
                </c:pt>
                <c:pt idx="11">
                  <c:v>0.71980999999999995</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val>
            <c:numRef>
              <c:f>'8.5'!$B$31:$M$31</c:f>
              <c:numCache>
                <c:formatCode>#,##0.0</c:formatCode>
                <c:ptCount val="12"/>
                <c:pt idx="0">
                  <c:v>7.2704220000000008</c:v>
                </c:pt>
                <c:pt idx="1">
                  <c:v>6.924817</c:v>
                </c:pt>
                <c:pt idx="2">
                  <c:v>7.030246</c:v>
                </c:pt>
                <c:pt idx="3">
                  <c:v>4.990005</c:v>
                </c:pt>
                <c:pt idx="4">
                  <c:v>1.8717699999999999</c:v>
                </c:pt>
                <c:pt idx="5">
                  <c:v>1.28257</c:v>
                </c:pt>
                <c:pt idx="6">
                  <c:v>1.19278</c:v>
                </c:pt>
                <c:pt idx="7">
                  <c:v>1.2096600000000002</c:v>
                </c:pt>
                <c:pt idx="8">
                  <c:v>2.8600240000000001</c:v>
                </c:pt>
                <c:pt idx="9">
                  <c:v>4.1509940000000007</c:v>
                </c:pt>
                <c:pt idx="10">
                  <c:v>5.1705139999999998</c:v>
                </c:pt>
                <c:pt idx="11">
                  <c:v>4.7773089999999998</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val>
            <c:numRef>
              <c:f>'8.5'!$B$32:$M$32</c:f>
              <c:numCache>
                <c:formatCode>#,##0.0</c:formatCode>
                <c:ptCount val="12"/>
                <c:pt idx="0">
                  <c:v>133.01593499999998</c:v>
                </c:pt>
                <c:pt idx="1">
                  <c:v>106.11070699999995</c:v>
                </c:pt>
                <c:pt idx="2">
                  <c:v>106.128654</c:v>
                </c:pt>
                <c:pt idx="3">
                  <c:v>80.980644000000026</c:v>
                </c:pt>
                <c:pt idx="4">
                  <c:v>32.76098600000001</c:v>
                </c:pt>
                <c:pt idx="5">
                  <c:v>21.349008000000001</c:v>
                </c:pt>
                <c:pt idx="6">
                  <c:v>19.914294999999999</c:v>
                </c:pt>
                <c:pt idx="7">
                  <c:v>19.627977999999999</c:v>
                </c:pt>
                <c:pt idx="8">
                  <c:v>38.759637999999988</c:v>
                </c:pt>
                <c:pt idx="9">
                  <c:v>56.929188999999987</c:v>
                </c:pt>
                <c:pt idx="10">
                  <c:v>89.64273399999999</c:v>
                </c:pt>
                <c:pt idx="11">
                  <c:v>128.70228500000005</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val>
            <c:numRef>
              <c:f>'8.5'!$B$33:$M$33</c:f>
              <c:numCache>
                <c:formatCode>#,##0.0</c:formatCode>
                <c:ptCount val="12"/>
                <c:pt idx="0">
                  <c:v>56.825489000000012</c:v>
                </c:pt>
                <c:pt idx="1">
                  <c:v>44.277528000000004</c:v>
                </c:pt>
                <c:pt idx="2">
                  <c:v>45.728448999999998</c:v>
                </c:pt>
                <c:pt idx="3">
                  <c:v>31.441026999999998</c:v>
                </c:pt>
                <c:pt idx="4">
                  <c:v>10.812998</c:v>
                </c:pt>
                <c:pt idx="5">
                  <c:v>6.322178000000001</c:v>
                </c:pt>
                <c:pt idx="6">
                  <c:v>5.3553890000000006</c:v>
                </c:pt>
                <c:pt idx="7">
                  <c:v>5.2239760000000013</c:v>
                </c:pt>
                <c:pt idx="8">
                  <c:v>13.205067000000001</c:v>
                </c:pt>
                <c:pt idx="9">
                  <c:v>21.057003999999996</c:v>
                </c:pt>
                <c:pt idx="10">
                  <c:v>37.390388000000002</c:v>
                </c:pt>
                <c:pt idx="11">
                  <c:v>53.827908000000001</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val>
            <c:numRef>
              <c:f>'8.5'!$B$34:$M$34</c:f>
              <c:numCache>
                <c:formatCode>#,##0.0</c:formatCode>
                <c:ptCount val="12"/>
                <c:pt idx="0">
                  <c:v>0.39913299999999996</c:v>
                </c:pt>
                <c:pt idx="1">
                  <c:v>0.29541500000000004</c:v>
                </c:pt>
                <c:pt idx="2">
                  <c:v>0.32781500000000008</c:v>
                </c:pt>
                <c:pt idx="3">
                  <c:v>0.13642000000000001</c:v>
                </c:pt>
                <c:pt idx="4">
                  <c:v>0.92480999999999991</c:v>
                </c:pt>
                <c:pt idx="5">
                  <c:v>1.052</c:v>
                </c:pt>
                <c:pt idx="6">
                  <c:v>1.6799200000000001</c:v>
                </c:pt>
                <c:pt idx="7">
                  <c:v>1.0604800000000001</c:v>
                </c:pt>
                <c:pt idx="8">
                  <c:v>0.13238999999999998</c:v>
                </c:pt>
                <c:pt idx="9">
                  <c:v>0.41778100000000001</c:v>
                </c:pt>
                <c:pt idx="10">
                  <c:v>0.41255899999999995</c:v>
                </c:pt>
                <c:pt idx="11">
                  <c:v>0.682643</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max val="25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'8.5'!$M$39</c:f>
              <c:strCache>
                <c:ptCount val="1"/>
                <c:pt idx="0">
                  <c:v>Instalovaný výkon</c:v>
                </c:pt>
              </c:strCache>
            </c:strRef>
          </c:tx>
          <c:invertIfNegative val="0"/>
          <c:val>
            <c:numRef>
              <c:f>'8.5'!$N$39</c:f>
              <c:numCache>
                <c:formatCode>0.0%</c:formatCode>
                <c:ptCount val="1"/>
                <c:pt idx="0">
                  <c:v>1.6043691667642378E-2</c:v>
                </c:pt>
              </c:numCache>
            </c:numRef>
          </c:val>
          <c:extLst>
            <c:ext xmlns:c16="http://schemas.microsoft.com/office/drawing/2014/chart" uri="{C3380CC4-5D6E-409C-BE32-E72D297353CC}">
              <c16:uniqueId val="{00000000-EF5E-4BE5-871E-3DB8301B520D}"/>
            </c:ext>
          </c:extLst>
        </c:ser>
        <c:ser>
          <c:idx val="1"/>
          <c:order val="1"/>
          <c:tx>
            <c:strRef>
              <c:f>'8.5'!$M$40</c:f>
              <c:strCache>
                <c:ptCount val="1"/>
                <c:pt idx="0">
                  <c:v>Výroba tepla brutto</c:v>
                </c:pt>
              </c:strCache>
            </c:strRef>
          </c:tx>
          <c:invertIfNegative val="0"/>
          <c:val>
            <c:numRef>
              <c:f>'8.5'!$N$40</c:f>
              <c:numCache>
                <c:formatCode>0.0%</c:formatCode>
                <c:ptCount val="1"/>
                <c:pt idx="0">
                  <c:v>2.3387619162257196E-2</c:v>
                </c:pt>
              </c:numCache>
            </c:numRef>
          </c:val>
          <c:extLst>
            <c:ext xmlns:c16="http://schemas.microsoft.com/office/drawing/2014/chart" uri="{C3380CC4-5D6E-409C-BE32-E72D297353CC}">
              <c16:uniqueId val="{00000001-EF5E-4BE5-871E-3DB8301B520D}"/>
            </c:ext>
          </c:extLst>
        </c:ser>
        <c:ser>
          <c:idx val="2"/>
          <c:order val="2"/>
          <c:tx>
            <c:strRef>
              <c:f>'8.5'!$M$41</c:f>
              <c:strCache>
                <c:ptCount val="1"/>
                <c:pt idx="0">
                  <c:v>Dodávky tepla</c:v>
                </c:pt>
              </c:strCache>
            </c:strRef>
          </c:tx>
          <c:invertIfNegative val="0"/>
          <c:val>
            <c:numRef>
              <c:f>'8.5'!$N$41</c:f>
              <c:numCache>
                <c:formatCode>0.0%</c:formatCode>
                <c:ptCount val="1"/>
                <c:pt idx="0">
                  <c:v>1.8747620991346404E-2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1531329349303645"/>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val>
            <c:numRef>
              <c:f>'8.5'!$B$10:$M$10</c:f>
              <c:numCache>
                <c:formatCode>#,##0.0</c:formatCode>
                <c:ptCount val="12"/>
                <c:pt idx="0">
                  <c:v>94.650584000000009</c:v>
                </c:pt>
                <c:pt idx="1">
                  <c:v>73.520239999999987</c:v>
                </c:pt>
                <c:pt idx="2">
                  <c:v>75.664708000000005</c:v>
                </c:pt>
                <c:pt idx="3">
                  <c:v>53.559329999999996</c:v>
                </c:pt>
                <c:pt idx="4">
                  <c:v>24.422439999999998</c:v>
                </c:pt>
                <c:pt idx="5">
                  <c:v>15.94591</c:v>
                </c:pt>
                <c:pt idx="6">
                  <c:v>14.678815999999999</c:v>
                </c:pt>
                <c:pt idx="7">
                  <c:v>13.549137999999999</c:v>
                </c:pt>
                <c:pt idx="8">
                  <c:v>25.731300000000001</c:v>
                </c:pt>
                <c:pt idx="9">
                  <c:v>36.742139999999999</c:v>
                </c:pt>
                <c:pt idx="10">
                  <c:v>60.733789999999999</c:v>
                </c:pt>
                <c:pt idx="11">
                  <c:v>88.915000000000006</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val>
            <c:numRef>
              <c:f>'8.5'!$B$11:$M$11</c:f>
              <c:numCache>
                <c:formatCode>#,##0.0</c:formatCode>
                <c:ptCount val="12"/>
                <c:pt idx="0">
                  <c:v>6.6243509999999999</c:v>
                </c:pt>
                <c:pt idx="1">
                  <c:v>5.1315659999999994</c:v>
                </c:pt>
                <c:pt idx="2">
                  <c:v>5.4620509999999998</c:v>
                </c:pt>
                <c:pt idx="3">
                  <c:v>3.9052150000000001</c:v>
                </c:pt>
                <c:pt idx="4">
                  <c:v>2.1368090000000004</c:v>
                </c:pt>
                <c:pt idx="5">
                  <c:v>1.7997930000000002</c:v>
                </c:pt>
                <c:pt idx="6">
                  <c:v>1.8174859999999999</c:v>
                </c:pt>
                <c:pt idx="7">
                  <c:v>1.2995100000000002</c:v>
                </c:pt>
                <c:pt idx="8">
                  <c:v>3.0318710000000002</c:v>
                </c:pt>
                <c:pt idx="9">
                  <c:v>4.0812280000000003</c:v>
                </c:pt>
                <c:pt idx="10">
                  <c:v>5.727411</c:v>
                </c:pt>
                <c:pt idx="11">
                  <c:v>6.56759</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val>
            <c:numRef>
              <c:f>'8.5'!$B$12:$M$12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val>
            <c:numRef>
              <c:f>'8.5'!$B$13:$M$13</c:f>
              <c:numCache>
                <c:formatCode>#,##0.0</c:formatCode>
                <c:ptCount val="12"/>
                <c:pt idx="0">
                  <c:v>0</c:v>
                </c:pt>
                <c:pt idx="1">
                  <c:v>0</c:v>
                </c:pt>
                <c:pt idx="2">
                  <c:v>0</c:v>
                </c:pt>
                <c:pt idx="3">
                  <c:v>1E-3</c:v>
                </c:pt>
                <c:pt idx="4">
                  <c:v>1.0999999999999999E-2</c:v>
                </c:pt>
                <c:pt idx="5">
                  <c:v>7.0000000000000001E-3</c:v>
                </c:pt>
                <c:pt idx="6">
                  <c:v>8.0000000000000002E-3</c:v>
                </c:pt>
                <c:pt idx="7">
                  <c:v>0</c:v>
                </c:pt>
                <c:pt idx="8">
                  <c:v>4.0000000000000001E-3</c:v>
                </c:pt>
                <c:pt idx="9">
                  <c:v>0</c:v>
                </c:pt>
                <c:pt idx="10">
                  <c:v>0</c:v>
                </c:pt>
                <c:pt idx="11">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val>
            <c:numRef>
              <c:f>'8.5'!$B$14:$M$14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val>
            <c:numRef>
              <c:f>'8.5'!$B$15:$M$15</c:f>
              <c:numCache>
                <c:formatCode>#,##0.0</c:formatCode>
                <c:ptCount val="12"/>
                <c:pt idx="0">
                  <c:v>4.7999999999999996E-3</c:v>
                </c:pt>
                <c:pt idx="1">
                  <c:v>8.8000000000000005E-3</c:v>
                </c:pt>
                <c:pt idx="2">
                  <c:v>1.6199999999999999E-2</c:v>
                </c:pt>
                <c:pt idx="3">
                  <c:v>1.333E-2</c:v>
                </c:pt>
                <c:pt idx="4">
                  <c:v>2.0799999999999999E-2</c:v>
                </c:pt>
                <c:pt idx="5">
                  <c:v>2.4500000000000001E-2</c:v>
                </c:pt>
                <c:pt idx="6">
                  <c:v>2.35E-2</c:v>
                </c:pt>
                <c:pt idx="7">
                  <c:v>1.9600000000000003E-2</c:v>
                </c:pt>
                <c:pt idx="8">
                  <c:v>1.1900000000000001E-2</c:v>
                </c:pt>
                <c:pt idx="9">
                  <c:v>8.9999999999999993E-3</c:v>
                </c:pt>
                <c:pt idx="10">
                  <c:v>3.7000000000000002E-3</c:v>
                </c:pt>
                <c:pt idx="11">
                  <c:v>2.3E-3</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val>
            <c:numRef>
              <c:f>'8.5'!$B$16:$M$16</c:f>
              <c:numCache>
                <c:formatCode>#,##0.0</c:formatCode>
                <c:ptCount val="12"/>
                <c:pt idx="0">
                  <c:v>41.78595</c:v>
                </c:pt>
                <c:pt idx="1">
                  <c:v>34.029575999999999</c:v>
                </c:pt>
                <c:pt idx="2">
                  <c:v>33.814450999999998</c:v>
                </c:pt>
                <c:pt idx="3">
                  <c:v>26.130932000000001</c:v>
                </c:pt>
                <c:pt idx="4">
                  <c:v>9.5036509999999996</c:v>
                </c:pt>
                <c:pt idx="5">
                  <c:v>0.49299999999999999</c:v>
                </c:pt>
                <c:pt idx="6">
                  <c:v>0.48799999999999999</c:v>
                </c:pt>
                <c:pt idx="7">
                  <c:v>0.436</c:v>
                </c:pt>
                <c:pt idx="8">
                  <c:v>9.333067999999999</c:v>
                </c:pt>
                <c:pt idx="9">
                  <c:v>15.719022000000001</c:v>
                </c:pt>
                <c:pt idx="10">
                  <c:v>27.855806000000001</c:v>
                </c:pt>
                <c:pt idx="11">
                  <c:v>40.520928999999995</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val>
            <c:numRef>
              <c:f>'8.5'!$B$17:$M$17</c:f>
              <c:numCache>
                <c:formatCode>#,##0.0</c:formatCode>
                <c:ptCount val="12"/>
                <c:pt idx="0">
                  <c:v>6.1198199999999998</c:v>
                </c:pt>
                <c:pt idx="1">
                  <c:v>5.3676400000000006</c:v>
                </c:pt>
                <c:pt idx="2">
                  <c:v>4.8890600000000006</c:v>
                </c:pt>
                <c:pt idx="3">
                  <c:v>3.6351799999999996</c:v>
                </c:pt>
                <c:pt idx="4">
                  <c:v>1.8619300000000001</c:v>
                </c:pt>
                <c:pt idx="5">
                  <c:v>1.37524</c:v>
                </c:pt>
                <c:pt idx="6">
                  <c:v>1.3740999999999999</c:v>
                </c:pt>
                <c:pt idx="7">
                  <c:v>1.3740999999999999</c:v>
                </c:pt>
                <c:pt idx="8">
                  <c:v>1.63005</c:v>
                </c:pt>
                <c:pt idx="9">
                  <c:v>3.3879899999999998</c:v>
                </c:pt>
                <c:pt idx="10">
                  <c:v>4.8444200000000004</c:v>
                </c:pt>
                <c:pt idx="11">
                  <c:v>5.6447700000000003</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val>
            <c:numRef>
              <c:f>'8.5'!$B$18:$M$18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val>
            <c:numRef>
              <c:f>'8.5'!$B$19:$M$19</c:f>
              <c:numCache>
                <c:formatCode>#,##0.0</c:formatCode>
                <c:ptCount val="12"/>
                <c:pt idx="0">
                  <c:v>1.6995260000000001</c:v>
                </c:pt>
                <c:pt idx="1">
                  <c:v>1.3540650000000001</c:v>
                </c:pt>
                <c:pt idx="2">
                  <c:v>1.32657</c:v>
                </c:pt>
                <c:pt idx="3">
                  <c:v>1.4976830000000001</c:v>
                </c:pt>
                <c:pt idx="4">
                  <c:v>1.620085</c:v>
                </c:pt>
                <c:pt idx="5">
                  <c:v>2.0231810000000001</c:v>
                </c:pt>
                <c:pt idx="6">
                  <c:v>0.54583300000000012</c:v>
                </c:pt>
                <c:pt idx="7">
                  <c:v>1.7420960000000001</c:v>
                </c:pt>
                <c:pt idx="8">
                  <c:v>1.492899</c:v>
                </c:pt>
                <c:pt idx="9">
                  <c:v>1.9137819999999999</c:v>
                </c:pt>
                <c:pt idx="10">
                  <c:v>1.8294780000000002</c:v>
                </c:pt>
                <c:pt idx="11">
                  <c:v>1.514918</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val>
            <c:numRef>
              <c:f>'8.5'!$B$20:$M$20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val>
            <c:numRef>
              <c:f>'8.5'!$B$21:$M$21</c:f>
              <c:numCache>
                <c:formatCode>#,##0.0</c:formatCode>
                <c:ptCount val="12"/>
                <c:pt idx="0">
                  <c:v>1.091715</c:v>
                </c:pt>
                <c:pt idx="1">
                  <c:v>1.269072</c:v>
                </c:pt>
                <c:pt idx="2">
                  <c:v>1.1367660000000002</c:v>
                </c:pt>
                <c:pt idx="3">
                  <c:v>1.1581300000000001</c:v>
                </c:pt>
                <c:pt idx="4">
                  <c:v>0.32671600000000001</c:v>
                </c:pt>
                <c:pt idx="5">
                  <c:v>0.26580200000000004</c:v>
                </c:pt>
                <c:pt idx="6">
                  <c:v>0.19289599999999998</c:v>
                </c:pt>
                <c:pt idx="7">
                  <c:v>0.25742799999999999</c:v>
                </c:pt>
                <c:pt idx="8">
                  <c:v>0.37063400000000002</c:v>
                </c:pt>
                <c:pt idx="9">
                  <c:v>1.1739329999999999</c:v>
                </c:pt>
                <c:pt idx="10">
                  <c:v>1.0159130000000001</c:v>
                </c:pt>
                <c:pt idx="11">
                  <c:v>0.87902400000000003</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val>
            <c:numRef>
              <c:f>'8.5'!$B$22:$M$22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val>
            <c:numRef>
              <c:f>'8.5'!$B$23:$M$23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val>
            <c:numRef>
              <c:f>'8.5'!$B$24:$M$24</c:f>
              <c:numCache>
                <c:formatCode>#,##0.0</c:formatCode>
                <c:ptCount val="12"/>
                <c:pt idx="0">
                  <c:v>0.13100999999999999</c:v>
                </c:pt>
                <c:pt idx="1">
                  <c:v>0.102661</c:v>
                </c:pt>
                <c:pt idx="2">
                  <c:v>9.5380999999999994E-2</c:v>
                </c:pt>
                <c:pt idx="3">
                  <c:v>8.5906999999999997E-2</c:v>
                </c:pt>
                <c:pt idx="4">
                  <c:v>1.7027E-2</c:v>
                </c:pt>
                <c:pt idx="5">
                  <c:v>3.0000000000000001E-3</c:v>
                </c:pt>
                <c:pt idx="6">
                  <c:v>3.0000000000000001E-3</c:v>
                </c:pt>
                <c:pt idx="7">
                  <c:v>2E-3</c:v>
                </c:pt>
                <c:pt idx="8">
                  <c:v>2.7E-2</c:v>
                </c:pt>
                <c:pt idx="9">
                  <c:v>5.7000000000000002E-2</c:v>
                </c:pt>
                <c:pt idx="10">
                  <c:v>9.0999999999999998E-2</c:v>
                </c:pt>
                <c:pt idx="11">
                  <c:v>0.122</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val>
            <c:numRef>
              <c:f>'8.5'!$B$25:$M$25</c:f>
              <c:numCache>
                <c:formatCode>#,##0.0</c:formatCode>
                <c:ptCount val="12"/>
                <c:pt idx="0">
                  <c:v>89.148473999999993</c:v>
                </c:pt>
                <c:pt idx="1">
                  <c:v>76.380443999999983</c:v>
                </c:pt>
                <c:pt idx="2">
                  <c:v>73.379888999999991</c:v>
                </c:pt>
                <c:pt idx="3">
                  <c:v>56.70843399999999</c:v>
                </c:pt>
                <c:pt idx="4">
                  <c:v>22.846460999999994</c:v>
                </c:pt>
                <c:pt idx="5">
                  <c:v>20.782133999999999</c:v>
                </c:pt>
                <c:pt idx="6">
                  <c:v>21.288898999999997</c:v>
                </c:pt>
                <c:pt idx="7">
                  <c:v>20.236086</c:v>
                </c:pt>
                <c:pt idx="8">
                  <c:v>30.041314000000003</c:v>
                </c:pt>
                <c:pt idx="9">
                  <c:v>43.778275000000001</c:v>
                </c:pt>
                <c:pt idx="10">
                  <c:v>63.194489000000004</c:v>
                </c:pt>
                <c:pt idx="11">
                  <c:v>84.894619999999989</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max val="25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9506664792372106"/>
          <c:w val="0.61241682696674693"/>
          <c:h val="0.48613325505968485"/>
        </c:manualLayout>
      </c:layout>
      <c:barChart>
        <c:barDir val="col"/>
        <c:grouping val="stacked"/>
        <c:varyColors val="0"/>
        <c:ser>
          <c:idx val="0"/>
          <c:order val="0"/>
          <c:tx>
            <c:strRef>
              <c:f>'8.6'!$A$28</c:f>
              <c:strCache>
                <c:ptCount val="1"/>
                <c:pt idx="0">
                  <c:v>Průmysl</c:v>
                </c:pt>
              </c:strCache>
            </c:strRef>
          </c:tx>
          <c:invertIfNegative val="0"/>
          <c:val>
            <c:numRef>
              <c:f>'8.6'!$B$28:$M$28</c:f>
              <c:numCache>
                <c:formatCode>#,##0.0</c:formatCode>
                <c:ptCount val="12"/>
                <c:pt idx="0">
                  <c:v>90.133787000000012</c:v>
                </c:pt>
                <c:pt idx="1">
                  <c:v>76.296668999999994</c:v>
                </c:pt>
                <c:pt idx="2">
                  <c:v>76.003575999999995</c:v>
                </c:pt>
                <c:pt idx="3">
                  <c:v>67.596542999999997</c:v>
                </c:pt>
                <c:pt idx="4">
                  <c:v>51.379272999999998</c:v>
                </c:pt>
                <c:pt idx="5">
                  <c:v>46.098719000000003</c:v>
                </c:pt>
                <c:pt idx="6">
                  <c:v>32.399298999999992</c:v>
                </c:pt>
                <c:pt idx="7">
                  <c:v>38.763640000000002</c:v>
                </c:pt>
                <c:pt idx="8">
                  <c:v>51.262450000000001</c:v>
                </c:pt>
                <c:pt idx="9">
                  <c:v>56.805779999999992</c:v>
                </c:pt>
                <c:pt idx="10">
                  <c:v>70.578838000000005</c:v>
                </c:pt>
                <c:pt idx="11">
                  <c:v>69.50692699999999</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val>
            <c:numRef>
              <c:f>'8.6'!$B$29:$M$29</c:f>
              <c:numCache>
                <c:formatCode>#,##0.0</c:formatCode>
                <c:ptCount val="12"/>
                <c:pt idx="0">
                  <c:v>0.95301000000000002</c:v>
                </c:pt>
                <c:pt idx="1">
                  <c:v>0.70904999999999996</c:v>
                </c:pt>
                <c:pt idx="2">
                  <c:v>0.77373999999999998</c:v>
                </c:pt>
                <c:pt idx="3">
                  <c:v>0.57463999999999993</c:v>
                </c:pt>
                <c:pt idx="4">
                  <c:v>0.31088000000000005</c:v>
                </c:pt>
                <c:pt idx="5">
                  <c:v>0.22394999999999998</c:v>
                </c:pt>
                <c:pt idx="6">
                  <c:v>0.19616</c:v>
                </c:pt>
                <c:pt idx="7">
                  <c:v>0.20366999999999999</c:v>
                </c:pt>
                <c:pt idx="8">
                  <c:v>0.29153000000000001</c:v>
                </c:pt>
                <c:pt idx="9">
                  <c:v>0.42242000000000002</c:v>
                </c:pt>
                <c:pt idx="10">
                  <c:v>0.73873000000000011</c:v>
                </c:pt>
                <c:pt idx="11">
                  <c:v>0.77215999999999996</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val>
            <c:numRef>
              <c:f>'8.6'!$B$30:$M$30</c:f>
              <c:numCache>
                <c:formatCode>#,##0.0</c:formatCode>
                <c:ptCount val="12"/>
                <c:pt idx="0">
                  <c:v>2.6818</c:v>
                </c:pt>
                <c:pt idx="1">
                  <c:v>2.1749999999999998</c:v>
                </c:pt>
                <c:pt idx="2">
                  <c:v>2.0836000000000001</c:v>
                </c:pt>
                <c:pt idx="3">
                  <c:v>1.7239</c:v>
                </c:pt>
                <c:pt idx="4">
                  <c:v>0.45150000000000001</c:v>
                </c:pt>
                <c:pt idx="5">
                  <c:v>0.16440000000000002</c:v>
                </c:pt>
                <c:pt idx="6">
                  <c:v>0.1095</c:v>
                </c:pt>
                <c:pt idx="7">
                  <c:v>2.3699999999999999E-2</c:v>
                </c:pt>
                <c:pt idx="8">
                  <c:v>0.3906</c:v>
                </c:pt>
                <c:pt idx="9">
                  <c:v>0.84360000000000002</c:v>
                </c:pt>
                <c:pt idx="10">
                  <c:v>1.7124999999999999</c:v>
                </c:pt>
                <c:pt idx="11">
                  <c:v>4.2116999999999996</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val>
            <c:numRef>
              <c:f>'8.6'!$B$31:$M$31</c:f>
              <c:numCache>
                <c:formatCode>#,##0.0</c:formatCode>
                <c:ptCount val="12"/>
                <c:pt idx="0">
                  <c:v>1.204</c:v>
                </c:pt>
                <c:pt idx="1">
                  <c:v>0.97099999999999997</c:v>
                </c:pt>
                <c:pt idx="2">
                  <c:v>0.91800000000000004</c:v>
                </c:pt>
                <c:pt idx="3">
                  <c:v>0.77200000000000002</c:v>
                </c:pt>
                <c:pt idx="4">
                  <c:v>0.159</c:v>
                </c:pt>
                <c:pt idx="5">
                  <c:v>0.192</c:v>
                </c:pt>
                <c:pt idx="6">
                  <c:v>2.3E-2</c:v>
                </c:pt>
                <c:pt idx="7">
                  <c:v>3.1E-2</c:v>
                </c:pt>
                <c:pt idx="8">
                  <c:v>0.21199999999999999</c:v>
                </c:pt>
                <c:pt idx="9">
                  <c:v>0.46100000000000002</c:v>
                </c:pt>
                <c:pt idx="10">
                  <c:v>0.85899999999999999</c:v>
                </c:pt>
                <c:pt idx="11">
                  <c:v>1.0409999999999999</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val>
            <c:numRef>
              <c:f>'8.6'!$B$32:$M$32</c:f>
              <c:numCache>
                <c:formatCode>#,##0.0</c:formatCode>
                <c:ptCount val="12"/>
                <c:pt idx="0">
                  <c:v>0.154</c:v>
                </c:pt>
                <c:pt idx="1">
                  <c:v>0.13100000000000001</c:v>
                </c:pt>
                <c:pt idx="2">
                  <c:v>0.11899999999999999</c:v>
                </c:pt>
                <c:pt idx="3">
                  <c:v>8.6999999999999994E-2</c:v>
                </c:pt>
                <c:pt idx="4">
                  <c:v>2.9000000000000001E-2</c:v>
                </c:pt>
                <c:pt idx="5">
                  <c:v>1.2999999999999999E-2</c:v>
                </c:pt>
                <c:pt idx="6">
                  <c:v>1.0999999999999999E-2</c:v>
                </c:pt>
                <c:pt idx="7">
                  <c:v>1.2999999999999999E-2</c:v>
                </c:pt>
                <c:pt idx="8">
                  <c:v>2.1000000000000001E-2</c:v>
                </c:pt>
                <c:pt idx="9">
                  <c:v>6.6000000000000003E-2</c:v>
                </c:pt>
                <c:pt idx="10">
                  <c:v>0.104</c:v>
                </c:pt>
                <c:pt idx="11">
                  <c:v>0.33500000000000002</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val>
            <c:numRef>
              <c:f>'8.6'!$B$33:$M$33</c:f>
              <c:numCache>
                <c:formatCode>#,##0.0</c:formatCode>
                <c:ptCount val="12"/>
                <c:pt idx="0">
                  <c:v>244.65211999999997</c:v>
                </c:pt>
                <c:pt idx="1">
                  <c:v>196.54419999999999</c:v>
                </c:pt>
                <c:pt idx="2">
                  <c:v>191.07159000000001</c:v>
                </c:pt>
                <c:pt idx="3">
                  <c:v>143.09710999999996</c:v>
                </c:pt>
                <c:pt idx="4">
                  <c:v>55.139210000000006</c:v>
                </c:pt>
                <c:pt idx="5">
                  <c:v>36.689479999999996</c:v>
                </c:pt>
                <c:pt idx="6">
                  <c:v>33.470607000000001</c:v>
                </c:pt>
                <c:pt idx="7">
                  <c:v>34.434681000000012</c:v>
                </c:pt>
                <c:pt idx="8">
                  <c:v>66.306470999999988</c:v>
                </c:pt>
                <c:pt idx="9">
                  <c:v>103.27411000000001</c:v>
                </c:pt>
                <c:pt idx="10">
                  <c:v>173.21763999999996</c:v>
                </c:pt>
                <c:pt idx="11">
                  <c:v>175.41364999999999</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val>
            <c:numRef>
              <c:f>'8.6'!$B$34:$M$34</c:f>
              <c:numCache>
                <c:formatCode>#,##0.0</c:formatCode>
                <c:ptCount val="12"/>
                <c:pt idx="0">
                  <c:v>157.046436</c:v>
                </c:pt>
                <c:pt idx="1">
                  <c:v>124.799077</c:v>
                </c:pt>
                <c:pt idx="2">
                  <c:v>123.26058499999998</c:v>
                </c:pt>
                <c:pt idx="3">
                  <c:v>92.127231999999978</c:v>
                </c:pt>
                <c:pt idx="4">
                  <c:v>30.745593999999997</c:v>
                </c:pt>
                <c:pt idx="5">
                  <c:v>18.250083999999998</c:v>
                </c:pt>
                <c:pt idx="6">
                  <c:v>18.158246000000002</c:v>
                </c:pt>
                <c:pt idx="7">
                  <c:v>17.660039999999999</c:v>
                </c:pt>
                <c:pt idx="8">
                  <c:v>40.318595999999999</c:v>
                </c:pt>
                <c:pt idx="9">
                  <c:v>61.821915999999995</c:v>
                </c:pt>
                <c:pt idx="10">
                  <c:v>107.089483</c:v>
                </c:pt>
                <c:pt idx="11">
                  <c:v>177.12181799999999</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val>
            <c:numRef>
              <c:f>'8.6'!$B$35:$M$35</c:f>
              <c:numCache>
                <c:formatCode>#,##0.0</c:formatCode>
                <c:ptCount val="12"/>
                <c:pt idx="0">
                  <c:v>7.1757029999999995</c:v>
                </c:pt>
                <c:pt idx="1">
                  <c:v>6.1361750000000015</c:v>
                </c:pt>
                <c:pt idx="2">
                  <c:v>6.3005849999999999</c:v>
                </c:pt>
                <c:pt idx="3">
                  <c:v>5.1986090000000003</c:v>
                </c:pt>
                <c:pt idx="4">
                  <c:v>2.6130749999999998</c:v>
                </c:pt>
                <c:pt idx="5">
                  <c:v>2.8635729999999997</c:v>
                </c:pt>
                <c:pt idx="6">
                  <c:v>2.3236190000000003</c:v>
                </c:pt>
                <c:pt idx="7">
                  <c:v>2.7607179999999998</c:v>
                </c:pt>
                <c:pt idx="8">
                  <c:v>3.0360479999999996</c:v>
                </c:pt>
                <c:pt idx="9">
                  <c:v>3.6731340000000001</c:v>
                </c:pt>
                <c:pt idx="10">
                  <c:v>4.8301719999999992</c:v>
                </c:pt>
                <c:pt idx="11">
                  <c:v>6.7317209999999994</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3242588608863868"/>
        </c:manualLayout>
      </c:layout>
      <c:barChart>
        <c:barDir val="bar"/>
        <c:grouping val="clustered"/>
        <c:varyColors val="0"/>
        <c:ser>
          <c:idx val="0"/>
          <c:order val="0"/>
          <c:tx>
            <c:strRef>
              <c:f>'8.6'!$M$40</c:f>
              <c:strCache>
                <c:ptCount val="1"/>
                <c:pt idx="0">
                  <c:v>Instalovaný výkon</c:v>
                </c:pt>
              </c:strCache>
            </c:strRef>
          </c:tx>
          <c:invertIfNegative val="0"/>
          <c:val>
            <c:numRef>
              <c:f>'8.6'!$N$40</c:f>
              <c:numCache>
                <c:formatCode>0.0%</c:formatCode>
                <c:ptCount val="1"/>
                <c:pt idx="0">
                  <c:v>2.8036879265942848E-2</c:v>
                </c:pt>
              </c:numCache>
            </c:numRef>
          </c:val>
          <c:extLst>
            <c:ext xmlns:c16="http://schemas.microsoft.com/office/drawing/2014/chart" uri="{C3380CC4-5D6E-409C-BE32-E72D297353CC}">
              <c16:uniqueId val="{00000000-959C-46A4-A3E1-0DDC2617E363}"/>
            </c:ext>
          </c:extLst>
        </c:ser>
        <c:ser>
          <c:idx val="1"/>
          <c:order val="1"/>
          <c:tx>
            <c:strRef>
              <c:f>'8.6'!$M$41</c:f>
              <c:strCache>
                <c:ptCount val="1"/>
                <c:pt idx="0">
                  <c:v>Výroba tepla brutto</c:v>
                </c:pt>
              </c:strCache>
            </c:strRef>
          </c:tx>
          <c:invertIfNegative val="0"/>
          <c:val>
            <c:numRef>
              <c:f>'8.6'!$N$41</c:f>
              <c:numCache>
                <c:formatCode>0.0%</c:formatCode>
                <c:ptCount val="1"/>
                <c:pt idx="0">
                  <c:v>2.953273600652704E-2</c:v>
                </c:pt>
              </c:numCache>
            </c:numRef>
          </c:val>
          <c:extLst>
            <c:ext xmlns:c16="http://schemas.microsoft.com/office/drawing/2014/chart" uri="{C3380CC4-5D6E-409C-BE32-E72D297353CC}">
              <c16:uniqueId val="{00000001-959C-46A4-A3E1-0DDC2617E363}"/>
            </c:ext>
          </c:extLst>
        </c:ser>
        <c:ser>
          <c:idx val="2"/>
          <c:order val="2"/>
          <c:tx>
            <c:strRef>
              <c:f>'8.6'!$M$42</c:f>
              <c:strCache>
                <c:ptCount val="1"/>
                <c:pt idx="0">
                  <c:v>Dodávky tepla</c:v>
                </c:pt>
              </c:strCache>
            </c:strRef>
          </c:tx>
          <c:invertIfNegative val="0"/>
          <c:val>
            <c:numRef>
              <c:f>'8.6'!$N$42</c:f>
              <c:numCache>
                <c:formatCode>0.0%</c:formatCode>
                <c:ptCount val="1"/>
                <c:pt idx="0">
                  <c:v>3.4565844794382301E-2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valAx>
    </c:plotArea>
    <c:legend>
      <c:legendPos val="b"/>
      <c:layout>
        <c:manualLayout>
          <c:xMode val="edge"/>
          <c:yMode val="edge"/>
          <c:x val="1.8539313020655025E-2"/>
          <c:y val="0.68388245586948682"/>
          <c:w val="0.5044555301922764"/>
          <c:h val="0.2991412347966307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5771851879898952E-3"/>
          <c:y val="1.6209679220659044E-2"/>
        </c:manualLayout>
      </c:layout>
      <c:overlay val="0"/>
    </c:title>
    <c:autoTitleDeleted val="0"/>
    <c:plotArea>
      <c:layout/>
      <c:barChart>
        <c:barDir val="col"/>
        <c:grouping val="stacked"/>
        <c:varyColors val="0"/>
        <c:ser>
          <c:idx val="0"/>
          <c:order val="0"/>
          <c:tx>
            <c:strRef>
              <c:f>'8.6'!$A$10</c:f>
              <c:strCache>
                <c:ptCount val="1"/>
                <c:pt idx="0">
                  <c:v>Biomasa</c:v>
                </c:pt>
              </c:strCache>
            </c:strRef>
          </c:tx>
          <c:spPr>
            <a:solidFill>
              <a:srgbClr val="23315F"/>
            </a:solidFill>
          </c:spPr>
          <c:invertIfNegative val="0"/>
          <c:val>
            <c:numRef>
              <c:f>'8.6'!$B$10:$M$10</c:f>
              <c:numCache>
                <c:formatCode>#,##0.0</c:formatCode>
                <c:ptCount val="12"/>
                <c:pt idx="0">
                  <c:v>51.704819999999998</c:v>
                </c:pt>
                <c:pt idx="1">
                  <c:v>53.395589999999999</c:v>
                </c:pt>
                <c:pt idx="2">
                  <c:v>42.765070000000001</c:v>
                </c:pt>
                <c:pt idx="3">
                  <c:v>43.124989999999997</c:v>
                </c:pt>
                <c:pt idx="4">
                  <c:v>37.445189999999997</c:v>
                </c:pt>
                <c:pt idx="5">
                  <c:v>30.284110000000002</c:v>
                </c:pt>
                <c:pt idx="6">
                  <c:v>11.39156</c:v>
                </c:pt>
                <c:pt idx="7">
                  <c:v>2.7286799999999998</c:v>
                </c:pt>
                <c:pt idx="8">
                  <c:v>3.3646210000000001</c:v>
                </c:pt>
                <c:pt idx="9">
                  <c:v>46.074460000000002</c:v>
                </c:pt>
                <c:pt idx="10">
                  <c:v>53.571179999999998</c:v>
                </c:pt>
                <c:pt idx="11">
                  <c:v>53.909509999999997</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val>
            <c:numRef>
              <c:f>'8.6'!$B$11:$M$11</c:f>
              <c:numCache>
                <c:formatCode>#,##0.0</c:formatCode>
                <c:ptCount val="12"/>
                <c:pt idx="0">
                  <c:v>5.8371250000000003</c:v>
                </c:pt>
                <c:pt idx="1">
                  <c:v>4.9585400000000002</c:v>
                </c:pt>
                <c:pt idx="2">
                  <c:v>5.0206460000000002</c:v>
                </c:pt>
                <c:pt idx="3">
                  <c:v>4.3483850000000004</c:v>
                </c:pt>
                <c:pt idx="4">
                  <c:v>2.696669</c:v>
                </c:pt>
                <c:pt idx="5">
                  <c:v>1.8396419999999998</c:v>
                </c:pt>
                <c:pt idx="6">
                  <c:v>1.754319</c:v>
                </c:pt>
                <c:pt idx="7">
                  <c:v>1.5799300000000001</c:v>
                </c:pt>
                <c:pt idx="8">
                  <c:v>2.4466779999999999</c:v>
                </c:pt>
                <c:pt idx="9">
                  <c:v>3.2707999999999999</c:v>
                </c:pt>
                <c:pt idx="10">
                  <c:v>4.4389599999999998</c:v>
                </c:pt>
                <c:pt idx="11">
                  <c:v>5.0346149999999996</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val>
            <c:numRef>
              <c:f>'8.6'!$B$12:$M$12</c:f>
              <c:numCache>
                <c:formatCode>#,##0.0</c:formatCode>
                <c:ptCount val="12"/>
                <c:pt idx="0">
                  <c:v>9.8520699999999994</c:v>
                </c:pt>
                <c:pt idx="1">
                  <c:v>3.94198</c:v>
                </c:pt>
                <c:pt idx="2">
                  <c:v>2.12886</c:v>
                </c:pt>
                <c:pt idx="3">
                  <c:v>6.6863700000000001</c:v>
                </c:pt>
                <c:pt idx="4">
                  <c:v>2.6435300000000002</c:v>
                </c:pt>
                <c:pt idx="5">
                  <c:v>1.5714600000000001</c:v>
                </c:pt>
                <c:pt idx="6">
                  <c:v>2.14873</c:v>
                </c:pt>
                <c:pt idx="7">
                  <c:v>2.7107700000000001</c:v>
                </c:pt>
                <c:pt idx="8">
                  <c:v>3.20553</c:v>
                </c:pt>
                <c:pt idx="9">
                  <c:v>1.17235</c:v>
                </c:pt>
                <c:pt idx="10">
                  <c:v>3.7217500000000001</c:v>
                </c:pt>
                <c:pt idx="11">
                  <c:v>3.7723400000000002</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val>
            <c:numRef>
              <c:f>'8.6'!$B$13:$M$13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val>
            <c:numRef>
              <c:f>'8.6'!$B$14:$M$14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val>
            <c:numRef>
              <c:f>'8.6'!$B$15:$M$15</c:f>
              <c:numCache>
                <c:formatCode>#,##0.0</c:formatCode>
                <c:ptCount val="12"/>
                <c:pt idx="0">
                  <c:v>0</c:v>
                </c:pt>
                <c:pt idx="1">
                  <c:v>0</c:v>
                </c:pt>
                <c:pt idx="2">
                  <c:v>0</c:v>
                </c:pt>
                <c:pt idx="3">
                  <c:v>2.9999999999999997E-4</c:v>
                </c:pt>
                <c:pt idx="4">
                  <c:v>0</c:v>
                </c:pt>
                <c:pt idx="5">
                  <c:v>5.9999999999999995E-4</c:v>
                </c:pt>
                <c:pt idx="6">
                  <c:v>2.9999999999999997E-4</c:v>
                </c:pt>
                <c:pt idx="7">
                  <c:v>0</c:v>
                </c:pt>
                <c:pt idx="8">
                  <c:v>6.9999999999999999E-4</c:v>
                </c:pt>
                <c:pt idx="9">
                  <c:v>0</c:v>
                </c:pt>
                <c:pt idx="10">
                  <c:v>0</c:v>
                </c:pt>
                <c:pt idx="11">
                  <c:v>4.0000000000000002E-4</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val>
            <c:numRef>
              <c:f>'8.6'!$B$16:$M$16</c:f>
              <c:numCache>
                <c:formatCode>#,##0.0</c:formatCode>
                <c:ptCount val="12"/>
                <c:pt idx="0">
                  <c:v>188.47879999999998</c:v>
                </c:pt>
                <c:pt idx="1">
                  <c:v>152.64066</c:v>
                </c:pt>
                <c:pt idx="2">
                  <c:v>168.21583999999999</c:v>
                </c:pt>
                <c:pt idx="3">
                  <c:v>129.99704</c:v>
                </c:pt>
                <c:pt idx="4">
                  <c:v>63.945929999999997</c:v>
                </c:pt>
                <c:pt idx="5">
                  <c:v>46.234160000000003</c:v>
                </c:pt>
                <c:pt idx="6">
                  <c:v>49.970849999999999</c:v>
                </c:pt>
                <c:pt idx="7">
                  <c:v>64.335830000000001</c:v>
                </c:pt>
                <c:pt idx="8">
                  <c:v>96.020089999999996</c:v>
                </c:pt>
                <c:pt idx="9">
                  <c:v>88.709980000000002</c:v>
                </c:pt>
                <c:pt idx="10">
                  <c:v>125.79489</c:v>
                </c:pt>
                <c:pt idx="11">
                  <c:v>168.48337000000001</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val>
            <c:numRef>
              <c:f>'8.6'!$B$17:$M$17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val>
            <c:numRef>
              <c:f>'8.6'!$B$18:$M$18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val>
            <c:numRef>
              <c:f>'8.6'!$B$19:$M$19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val>
            <c:numRef>
              <c:f>'8.6'!$B$20:$M$20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val>
            <c:numRef>
              <c:f>'8.6'!$B$21:$M$21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val>
            <c:numRef>
              <c:f>'8.6'!$B$22:$M$22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val>
            <c:numRef>
              <c:f>'8.6'!$B$23:$M$23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val>
            <c:numRef>
              <c:f>'8.6'!$B$24:$M$24</c:f>
              <c:numCache>
                <c:formatCode>#,##0.0</c:formatCode>
                <c:ptCount val="12"/>
                <c:pt idx="0">
                  <c:v>2.6526000000000001</c:v>
                </c:pt>
                <c:pt idx="1">
                  <c:v>3.3696999999999999</c:v>
                </c:pt>
                <c:pt idx="2">
                  <c:v>4.5664999999999996</c:v>
                </c:pt>
                <c:pt idx="3">
                  <c:v>3.0150000000000001</c:v>
                </c:pt>
                <c:pt idx="4">
                  <c:v>0.158</c:v>
                </c:pt>
                <c:pt idx="5">
                  <c:v>7.5999999999999998E-2</c:v>
                </c:pt>
                <c:pt idx="6">
                  <c:v>0.40044000000000007</c:v>
                </c:pt>
                <c:pt idx="7">
                  <c:v>5.2999999999999999E-2</c:v>
                </c:pt>
                <c:pt idx="8">
                  <c:v>9.7000000000000003E-2</c:v>
                </c:pt>
                <c:pt idx="9">
                  <c:v>0.104</c:v>
                </c:pt>
                <c:pt idx="10">
                  <c:v>0</c:v>
                </c:pt>
                <c:pt idx="11">
                  <c:v>0</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val>
            <c:numRef>
              <c:f>'8.6'!$B$25:$M$25</c:f>
              <c:numCache>
                <c:formatCode>#,##0.0</c:formatCode>
                <c:ptCount val="12"/>
                <c:pt idx="0">
                  <c:v>144.86639799999998</c:v>
                </c:pt>
                <c:pt idx="1">
                  <c:v>115.518489</c:v>
                </c:pt>
                <c:pt idx="2">
                  <c:v>107.64142899999999</c:v>
                </c:pt>
                <c:pt idx="3">
                  <c:v>85.558390000000003</c:v>
                </c:pt>
                <c:pt idx="4">
                  <c:v>47.378729999999997</c:v>
                </c:pt>
                <c:pt idx="5">
                  <c:v>43.222894000000004</c:v>
                </c:pt>
                <c:pt idx="6">
                  <c:v>37.292661000000003</c:v>
                </c:pt>
                <c:pt idx="7">
                  <c:v>39.016656000000005</c:v>
                </c:pt>
                <c:pt idx="8">
                  <c:v>54.704450999999999</c:v>
                </c:pt>
                <c:pt idx="9">
                  <c:v>64.493859</c:v>
                </c:pt>
                <c:pt idx="10">
                  <c:v>100.47111300000002</c:v>
                </c:pt>
                <c:pt idx="11">
                  <c:v>122.78960999999998</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497100002552695"/>
          <c:w val="0.6823276432164449"/>
          <c:h val="0.5909478699092181"/>
        </c:manualLayout>
      </c:layout>
      <c:barChart>
        <c:barDir val="col"/>
        <c:grouping val="stacked"/>
        <c:varyColors val="0"/>
        <c:ser>
          <c:idx val="0"/>
          <c:order val="0"/>
          <c:tx>
            <c:strRef>
              <c:f>'8.7'!$A$27</c:f>
              <c:strCache>
                <c:ptCount val="1"/>
                <c:pt idx="0">
                  <c:v>Průmysl</c:v>
                </c:pt>
              </c:strCache>
            </c:strRef>
          </c:tx>
          <c:invertIfNegative val="0"/>
          <c:val>
            <c:numRef>
              <c:f>'8.7'!$B$27:$M$27</c:f>
              <c:numCache>
                <c:formatCode>#,##0.0</c:formatCode>
                <c:ptCount val="12"/>
                <c:pt idx="0">
                  <c:v>30.075917</c:v>
                </c:pt>
                <c:pt idx="1">
                  <c:v>27.604737</c:v>
                </c:pt>
                <c:pt idx="2">
                  <c:v>26.634824999999999</c:v>
                </c:pt>
                <c:pt idx="3">
                  <c:v>18.558962000000001</c:v>
                </c:pt>
                <c:pt idx="4">
                  <c:v>7.7750690000000002</c:v>
                </c:pt>
                <c:pt idx="5">
                  <c:v>4.6757580000000001</c:v>
                </c:pt>
                <c:pt idx="6">
                  <c:v>4.1097029999999997</c:v>
                </c:pt>
                <c:pt idx="7">
                  <c:v>4.0061770000000001</c:v>
                </c:pt>
                <c:pt idx="8">
                  <c:v>7.9860369999999996</c:v>
                </c:pt>
                <c:pt idx="9">
                  <c:v>9.6208960000000001</c:v>
                </c:pt>
                <c:pt idx="10">
                  <c:v>15.421958</c:v>
                </c:pt>
                <c:pt idx="11">
                  <c:v>19.458050999999998</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val>
            <c:numRef>
              <c:f>'8.7'!$B$28:$M$28</c:f>
              <c:numCache>
                <c:formatCode>#,##0.0</c:formatCode>
                <c:ptCount val="12"/>
                <c:pt idx="0">
                  <c:v>1.522</c:v>
                </c:pt>
                <c:pt idx="1">
                  <c:v>1.27</c:v>
                </c:pt>
                <c:pt idx="2">
                  <c:v>1.048</c:v>
                </c:pt>
                <c:pt idx="3">
                  <c:v>0.80900000000000005</c:v>
                </c:pt>
                <c:pt idx="4">
                  <c:v>1.9E-2</c:v>
                </c:pt>
                <c:pt idx="5">
                  <c:v>2.1999999999999999E-2</c:v>
                </c:pt>
                <c:pt idx="6">
                  <c:v>0</c:v>
                </c:pt>
                <c:pt idx="7">
                  <c:v>6.0000000000000001E-3</c:v>
                </c:pt>
                <c:pt idx="8">
                  <c:v>0.55100000000000005</c:v>
                </c:pt>
                <c:pt idx="9">
                  <c:v>0.318</c:v>
                </c:pt>
                <c:pt idx="10">
                  <c:v>0.46700000000000003</c:v>
                </c:pt>
                <c:pt idx="11">
                  <c:v>0.67500000000000004</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val>
            <c:numRef>
              <c:f>'8.7'!$B$29:$M$29</c:f>
              <c:numCache>
                <c:formatCode>#,##0.0</c:formatCode>
                <c:ptCount val="12"/>
                <c:pt idx="0">
                  <c:v>1.3620000000000001</c:v>
                </c:pt>
                <c:pt idx="1">
                  <c:v>1.0840000000000001</c:v>
                </c:pt>
                <c:pt idx="2">
                  <c:v>0.91</c:v>
                </c:pt>
                <c:pt idx="3">
                  <c:v>0.66100000000000003</c:v>
                </c:pt>
                <c:pt idx="4">
                  <c:v>0.13</c:v>
                </c:pt>
                <c:pt idx="5">
                  <c:v>0</c:v>
                </c:pt>
                <c:pt idx="6">
                  <c:v>0</c:v>
                </c:pt>
                <c:pt idx="7">
                  <c:v>0</c:v>
                </c:pt>
                <c:pt idx="8">
                  <c:v>0.13800000000000001</c:v>
                </c:pt>
                <c:pt idx="9">
                  <c:v>0.38300000000000001</c:v>
                </c:pt>
                <c:pt idx="10">
                  <c:v>0.73399999999999999</c:v>
                </c:pt>
                <c:pt idx="11">
                  <c:v>1.177</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val>
            <c:numRef>
              <c:f>'8.7'!$B$30:$M$30</c:f>
              <c:numCache>
                <c:formatCode>#,##0.0</c:formatCode>
                <c:ptCount val="12"/>
                <c:pt idx="0">
                  <c:v>0.15430000000000002</c:v>
                </c:pt>
                <c:pt idx="1">
                  <c:v>0.1169</c:v>
                </c:pt>
                <c:pt idx="2">
                  <c:v>0.11</c:v>
                </c:pt>
                <c:pt idx="3">
                  <c:v>0.17699999999999999</c:v>
                </c:pt>
                <c:pt idx="4">
                  <c:v>1.4E-2</c:v>
                </c:pt>
                <c:pt idx="5">
                  <c:v>1.1800000000000001E-2</c:v>
                </c:pt>
                <c:pt idx="6">
                  <c:v>5.0000000000000001E-3</c:v>
                </c:pt>
                <c:pt idx="7">
                  <c:v>5.0000000000000001E-3</c:v>
                </c:pt>
                <c:pt idx="8">
                  <c:v>1.4E-2</c:v>
                </c:pt>
                <c:pt idx="9">
                  <c:v>2.5999999999999999E-2</c:v>
                </c:pt>
                <c:pt idx="10">
                  <c:v>0.19839999999999999</c:v>
                </c:pt>
                <c:pt idx="11">
                  <c:v>0.33639999999999998</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val>
            <c:numRef>
              <c:f>'8.7'!$B$31:$M$31</c:f>
              <c:numCache>
                <c:formatCode>#,##0.0</c:formatCode>
                <c:ptCount val="12"/>
                <c:pt idx="0">
                  <c:v>1.04877</c:v>
                </c:pt>
                <c:pt idx="1">
                  <c:v>0.88829999999999998</c:v>
                </c:pt>
                <c:pt idx="2">
                  <c:v>1.0416500000000002</c:v>
                </c:pt>
                <c:pt idx="3">
                  <c:v>0.98758000000000001</c:v>
                </c:pt>
                <c:pt idx="4">
                  <c:v>0.84092999999999996</c:v>
                </c:pt>
                <c:pt idx="5">
                  <c:v>0.68370000000000009</c:v>
                </c:pt>
                <c:pt idx="6">
                  <c:v>0.59229999999999994</c:v>
                </c:pt>
                <c:pt idx="7">
                  <c:v>0.59499999999999997</c:v>
                </c:pt>
                <c:pt idx="8">
                  <c:v>0.59269000000000005</c:v>
                </c:pt>
                <c:pt idx="9">
                  <c:v>0.76946999999999999</c:v>
                </c:pt>
                <c:pt idx="10">
                  <c:v>0.81684000000000001</c:v>
                </c:pt>
                <c:pt idx="11">
                  <c:v>1.06386</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val>
            <c:numRef>
              <c:f>'8.7'!$B$32:$M$32</c:f>
              <c:numCache>
                <c:formatCode>#,##0.0</c:formatCode>
                <c:ptCount val="12"/>
                <c:pt idx="0">
                  <c:v>151.15054700000002</c:v>
                </c:pt>
                <c:pt idx="1">
                  <c:v>123.01838700000005</c:v>
                </c:pt>
                <c:pt idx="2">
                  <c:v>114.54854700000001</c:v>
                </c:pt>
                <c:pt idx="3">
                  <c:v>95.377441000000005</c:v>
                </c:pt>
                <c:pt idx="4">
                  <c:v>37.752372999999992</c:v>
                </c:pt>
                <c:pt idx="5">
                  <c:v>26.638308000000002</c:v>
                </c:pt>
                <c:pt idx="6">
                  <c:v>25.169837000000008</c:v>
                </c:pt>
                <c:pt idx="7">
                  <c:v>24.861977999999997</c:v>
                </c:pt>
                <c:pt idx="8">
                  <c:v>46.922990999999996</c:v>
                </c:pt>
                <c:pt idx="9">
                  <c:v>66.974672000000012</c:v>
                </c:pt>
                <c:pt idx="10">
                  <c:v>105.58355999999999</c:v>
                </c:pt>
                <c:pt idx="11">
                  <c:v>144.94399699999997</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val>
            <c:numRef>
              <c:f>'8.7'!$B$33:$M$33</c:f>
              <c:numCache>
                <c:formatCode>#,##0.0</c:formatCode>
                <c:ptCount val="12"/>
                <c:pt idx="0">
                  <c:v>86.87540300000002</c:v>
                </c:pt>
                <c:pt idx="1">
                  <c:v>74.05703400000003</c:v>
                </c:pt>
                <c:pt idx="2">
                  <c:v>71.516919000000001</c:v>
                </c:pt>
                <c:pt idx="3">
                  <c:v>56.093924000000001</c:v>
                </c:pt>
                <c:pt idx="4">
                  <c:v>21.713948000000002</c:v>
                </c:pt>
                <c:pt idx="5">
                  <c:v>11.041513</c:v>
                </c:pt>
                <c:pt idx="6">
                  <c:v>11.317682999999999</c:v>
                </c:pt>
                <c:pt idx="7">
                  <c:v>11.756567000000002</c:v>
                </c:pt>
                <c:pt idx="8">
                  <c:v>24.339745999999991</c:v>
                </c:pt>
                <c:pt idx="9">
                  <c:v>34.758164000000001</c:v>
                </c:pt>
                <c:pt idx="10">
                  <c:v>56.624468999999991</c:v>
                </c:pt>
                <c:pt idx="11">
                  <c:v>77.810485</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val>
            <c:numRef>
              <c:f>'8.7'!$B$34:$M$34</c:f>
              <c:numCache>
                <c:formatCode>#,##0.0</c:formatCode>
                <c:ptCount val="12"/>
                <c:pt idx="0">
                  <c:v>2.2128649999999999</c:v>
                </c:pt>
                <c:pt idx="1">
                  <c:v>1.776845</c:v>
                </c:pt>
                <c:pt idx="2">
                  <c:v>1.7542690000000001</c:v>
                </c:pt>
                <c:pt idx="3">
                  <c:v>1.384368</c:v>
                </c:pt>
                <c:pt idx="4">
                  <c:v>0.51787899999999998</c:v>
                </c:pt>
                <c:pt idx="5">
                  <c:v>0.14919200000000002</c:v>
                </c:pt>
                <c:pt idx="6">
                  <c:v>0.128299</c:v>
                </c:pt>
                <c:pt idx="7">
                  <c:v>0.14447399999999999</c:v>
                </c:pt>
                <c:pt idx="8">
                  <c:v>0.36929600000000001</c:v>
                </c:pt>
                <c:pt idx="9">
                  <c:v>0.75877099999999997</c:v>
                </c:pt>
                <c:pt idx="10">
                  <c:v>1.2220949999999999</c:v>
                </c:pt>
                <c:pt idx="11">
                  <c:v>1.7350340000000002</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ax val="35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'8.7'!$M$39</c:f>
              <c:strCache>
                <c:ptCount val="1"/>
                <c:pt idx="0">
                  <c:v>Instalovaný výkon</c:v>
                </c:pt>
              </c:strCache>
            </c:strRef>
          </c:tx>
          <c:invertIfNegative val="0"/>
          <c:val>
            <c:numRef>
              <c:f>'8.7'!$N$39</c:f>
              <c:numCache>
                <c:formatCode>0.0%</c:formatCode>
                <c:ptCount val="1"/>
                <c:pt idx="0">
                  <c:v>1.1704106753210496E-2</c:v>
                </c:pt>
              </c:numCache>
            </c:numRef>
          </c:val>
          <c:extLst>
            <c:ext xmlns:c16="http://schemas.microsoft.com/office/drawing/2014/chart" uri="{C3380CC4-5D6E-409C-BE32-E72D297353CC}">
              <c16:uniqueId val="{00000000-CEA9-4A0F-82BA-035962860AF3}"/>
            </c:ext>
          </c:extLst>
        </c:ser>
        <c:ser>
          <c:idx val="1"/>
          <c:order val="1"/>
          <c:tx>
            <c:strRef>
              <c:f>'8.7'!$M$40</c:f>
              <c:strCache>
                <c:ptCount val="1"/>
                <c:pt idx="0">
                  <c:v>Výroba tepla brutto</c:v>
                </c:pt>
              </c:strCache>
            </c:strRef>
          </c:tx>
          <c:invertIfNegative val="0"/>
          <c:val>
            <c:numRef>
              <c:f>'8.7'!$N$40</c:f>
              <c:numCache>
                <c:formatCode>0.0%</c:formatCode>
                <c:ptCount val="1"/>
                <c:pt idx="0">
                  <c:v>1.5730807158118379E-2</c:v>
                </c:pt>
              </c:numCache>
            </c:numRef>
          </c:val>
          <c:extLst>
            <c:ext xmlns:c16="http://schemas.microsoft.com/office/drawing/2014/chart" uri="{C3380CC4-5D6E-409C-BE32-E72D297353CC}">
              <c16:uniqueId val="{00000001-CEA9-4A0F-82BA-035962860AF3}"/>
            </c:ext>
          </c:extLst>
        </c:ser>
        <c:ser>
          <c:idx val="2"/>
          <c:order val="2"/>
          <c:tx>
            <c:strRef>
              <c:f>'8.7'!$M$41</c:f>
              <c:strCache>
                <c:ptCount val="1"/>
                <c:pt idx="0">
                  <c:v>Dodávky tepla</c:v>
                </c:pt>
              </c:strCache>
            </c:strRef>
          </c:tx>
          <c:invertIfNegative val="0"/>
          <c:val>
            <c:numRef>
              <c:f>'8.7'!$N$41</c:f>
              <c:numCache>
                <c:formatCode>0.0%</c:formatCode>
                <c:ptCount val="1"/>
                <c:pt idx="0">
                  <c:v>2.3789651589983817E-2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valAx>
    </c:plotArea>
    <c:legend>
      <c:legendPos val="b"/>
      <c:layout>
        <c:manualLayout>
          <c:xMode val="edge"/>
          <c:yMode val="edge"/>
          <c:x val="0"/>
          <c:y val="0.77155235801869182"/>
          <c:w val="0.50435703944964061"/>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val>
            <c:numRef>
              <c:f>'8.7'!$B$10:$M$10</c:f>
              <c:numCache>
                <c:formatCode>#,##0.0</c:formatCode>
                <c:ptCount val="12"/>
                <c:pt idx="0">
                  <c:v>0.11541999999999999</c:v>
                </c:pt>
                <c:pt idx="1">
                  <c:v>0.71347800000000006</c:v>
                </c:pt>
                <c:pt idx="2">
                  <c:v>0.65083799999999992</c:v>
                </c:pt>
                <c:pt idx="3">
                  <c:v>0.62537799999999999</c:v>
                </c:pt>
                <c:pt idx="4">
                  <c:v>3.3840000000000002E-2</c:v>
                </c:pt>
                <c:pt idx="5">
                  <c:v>0</c:v>
                </c:pt>
                <c:pt idx="6">
                  <c:v>0</c:v>
                </c:pt>
                <c:pt idx="7">
                  <c:v>0</c:v>
                </c:pt>
                <c:pt idx="8">
                  <c:v>0</c:v>
                </c:pt>
                <c:pt idx="9">
                  <c:v>5.985E-2</c:v>
                </c:pt>
                <c:pt idx="10">
                  <c:v>9.5890000000000003E-2</c:v>
                </c:pt>
                <c:pt idx="11">
                  <c:v>0.13499</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val>
            <c:numRef>
              <c:f>'8.7'!$B$11:$M$11</c:f>
              <c:numCache>
                <c:formatCode>#,##0.0</c:formatCode>
                <c:ptCount val="12"/>
                <c:pt idx="0">
                  <c:v>1.04877</c:v>
                </c:pt>
                <c:pt idx="1">
                  <c:v>0.88829999999999998</c:v>
                </c:pt>
                <c:pt idx="2">
                  <c:v>1.0416500000000002</c:v>
                </c:pt>
                <c:pt idx="3">
                  <c:v>0.98758000000000001</c:v>
                </c:pt>
                <c:pt idx="4">
                  <c:v>0.84092999999999996</c:v>
                </c:pt>
                <c:pt idx="5">
                  <c:v>0.68370000000000009</c:v>
                </c:pt>
                <c:pt idx="6">
                  <c:v>0.59229999999999994</c:v>
                </c:pt>
                <c:pt idx="7">
                  <c:v>0.59499999999999997</c:v>
                </c:pt>
                <c:pt idx="8">
                  <c:v>0.59269000000000005</c:v>
                </c:pt>
                <c:pt idx="9">
                  <c:v>0.76946999999999999</c:v>
                </c:pt>
                <c:pt idx="10">
                  <c:v>0.81684000000000001</c:v>
                </c:pt>
                <c:pt idx="11">
                  <c:v>1.06386</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val>
            <c:numRef>
              <c:f>'8.7'!$B$12:$M$12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val>
            <c:numRef>
              <c:f>'8.7'!$B$13:$M$13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val>
            <c:numRef>
              <c:f>'8.7'!$B$14:$M$14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val>
            <c:numRef>
              <c:f>'8.7'!$B$15:$M$15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val>
            <c:numRef>
              <c:f>'8.7'!$B$16:$M$16</c:f>
              <c:numCache>
                <c:formatCode>#,##0.0</c:formatCode>
                <c:ptCount val="12"/>
                <c:pt idx="0">
                  <c:v>12.585956999999999</c:v>
                </c:pt>
                <c:pt idx="1">
                  <c:v>9.9368999999999996</c:v>
                </c:pt>
                <c:pt idx="2">
                  <c:v>9.9068729999999992</c:v>
                </c:pt>
                <c:pt idx="3">
                  <c:v>8.116541999999999</c:v>
                </c:pt>
                <c:pt idx="4">
                  <c:v>4.0111400000000001</c:v>
                </c:pt>
                <c:pt idx="5">
                  <c:v>2.8058799999999997</c:v>
                </c:pt>
                <c:pt idx="6">
                  <c:v>2.803121</c:v>
                </c:pt>
                <c:pt idx="7">
                  <c:v>3.1275599999999999</c:v>
                </c:pt>
                <c:pt idx="8">
                  <c:v>6.0394570000000005</c:v>
                </c:pt>
                <c:pt idx="9">
                  <c:v>6.7177049999999996</c:v>
                </c:pt>
                <c:pt idx="10">
                  <c:v>8.9910239999999995</c:v>
                </c:pt>
                <c:pt idx="11">
                  <c:v>11.378513</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val>
            <c:numRef>
              <c:f>'8.7'!$B$17:$M$17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val>
            <c:numRef>
              <c:f>'8.7'!$B$18:$M$18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val>
            <c:numRef>
              <c:f>'8.7'!$B$19:$M$19</c:f>
              <c:numCache>
                <c:formatCode>#,##0.0</c:formatCode>
                <c:ptCount val="12"/>
                <c:pt idx="0">
                  <c:v>0.32969999999999999</c:v>
                </c:pt>
                <c:pt idx="1">
                  <c:v>0.32650000000000001</c:v>
                </c:pt>
                <c:pt idx="2">
                  <c:v>0.35</c:v>
                </c:pt>
                <c:pt idx="3">
                  <c:v>0.30049999999999999</c:v>
                </c:pt>
                <c:pt idx="4">
                  <c:v>2.5499999999999998E-2</c:v>
                </c:pt>
                <c:pt idx="5">
                  <c:v>3.0000000000000001E-3</c:v>
                </c:pt>
                <c:pt idx="6">
                  <c:v>5.4600000000000003E-2</c:v>
                </c:pt>
                <c:pt idx="7">
                  <c:v>0.1714</c:v>
                </c:pt>
                <c:pt idx="8">
                  <c:v>0.216</c:v>
                </c:pt>
                <c:pt idx="9">
                  <c:v>0.23699999999999999</c:v>
                </c:pt>
                <c:pt idx="10">
                  <c:v>0.28699999999999998</c:v>
                </c:pt>
                <c:pt idx="11">
                  <c:v>0.37589999999999996</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val>
            <c:numRef>
              <c:f>'8.7'!$B$20:$M$20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val>
            <c:numRef>
              <c:f>'8.7'!$B$21:$M$21</c:f>
              <c:numCache>
                <c:formatCode>#,##0.0</c:formatCode>
                <c:ptCount val="12"/>
                <c:pt idx="0">
                  <c:v>63.164999999999999</c:v>
                </c:pt>
                <c:pt idx="1">
                  <c:v>55.235999999999997</c:v>
                </c:pt>
                <c:pt idx="2">
                  <c:v>61.325000000000003</c:v>
                </c:pt>
                <c:pt idx="3">
                  <c:v>53.962000000000003</c:v>
                </c:pt>
                <c:pt idx="4">
                  <c:v>39.529000000000003</c:v>
                </c:pt>
                <c:pt idx="5">
                  <c:v>4.1349999999999998</c:v>
                </c:pt>
                <c:pt idx="6">
                  <c:v>30.303999999999998</c:v>
                </c:pt>
                <c:pt idx="7">
                  <c:v>29.709</c:v>
                </c:pt>
                <c:pt idx="8">
                  <c:v>45.384999999999998</c:v>
                </c:pt>
                <c:pt idx="9">
                  <c:v>56.558</c:v>
                </c:pt>
                <c:pt idx="10">
                  <c:v>62.103999999999999</c:v>
                </c:pt>
                <c:pt idx="11">
                  <c:v>60.787999999999997</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val>
            <c:numRef>
              <c:f>'8.7'!$B$22:$M$22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val>
            <c:numRef>
              <c:f>'8.7'!$B$23:$M$23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val>
            <c:numRef>
              <c:f>'8.7'!$B$24:$M$24</c:f>
              <c:numCache>
                <c:formatCode>#,##0.0</c:formatCode>
                <c:ptCount val="12"/>
                <c:pt idx="0">
                  <c:v>44.416387999999998</c:v>
                </c:pt>
                <c:pt idx="1">
                  <c:v>37.449178000000003</c:v>
                </c:pt>
                <c:pt idx="2">
                  <c:v>22.964478</c:v>
                </c:pt>
                <c:pt idx="3">
                  <c:v>17.914035999999999</c:v>
                </c:pt>
                <c:pt idx="4">
                  <c:v>0.46104299999999998</c:v>
                </c:pt>
                <c:pt idx="5">
                  <c:v>0</c:v>
                </c:pt>
                <c:pt idx="6">
                  <c:v>0</c:v>
                </c:pt>
                <c:pt idx="7">
                  <c:v>0</c:v>
                </c:pt>
                <c:pt idx="8">
                  <c:v>0</c:v>
                </c:pt>
                <c:pt idx="9">
                  <c:v>2.29E-2</c:v>
                </c:pt>
                <c:pt idx="10">
                  <c:v>6.9190139999999998</c:v>
                </c:pt>
                <c:pt idx="11">
                  <c:v>36.932425000000002</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val>
            <c:numRef>
              <c:f>'8.7'!$B$25:$M$25</c:f>
              <c:numCache>
                <c:formatCode>#,##0.0</c:formatCode>
                <c:ptCount val="12"/>
                <c:pt idx="0">
                  <c:v>178.5205001325985</c:v>
                </c:pt>
                <c:pt idx="1">
                  <c:v>144.91751436949721</c:v>
                </c:pt>
                <c:pt idx="2">
                  <c:v>142.88026106905025</c:v>
                </c:pt>
                <c:pt idx="3">
                  <c:v>112.31850771133473</c:v>
                </c:pt>
                <c:pt idx="4">
                  <c:v>40.716687587365186</c:v>
                </c:pt>
                <c:pt idx="5">
                  <c:v>40.041958892546361</c:v>
                </c:pt>
                <c:pt idx="6">
                  <c:v>26.916538415717444</c:v>
                </c:pt>
                <c:pt idx="7">
                  <c:v>26.753401772897917</c:v>
                </c:pt>
                <c:pt idx="8">
                  <c:v>48.197723465886774</c:v>
                </c:pt>
                <c:pt idx="9">
                  <c:v>73.242643731132119</c:v>
                </c:pt>
                <c:pt idx="10">
                  <c:v>124.59036461296819</c:v>
                </c:pt>
                <c:pt idx="11">
                  <c:v>162.59232624904274</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max val="35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(TJ)</a:t>
            </a:r>
          </a:p>
        </c:rich>
      </c:tx>
      <c:layout>
        <c:manualLayout>
          <c:xMode val="edge"/>
          <c:yMode val="edge"/>
          <c:x val="7.4263696808184957E-4"/>
          <c:y val="0"/>
        </c:manualLayout>
      </c:layout>
      <c:overlay val="0"/>
    </c:title>
    <c:autoTitleDeleted val="0"/>
    <c:plotArea>
      <c:layout>
        <c:manualLayout>
          <c:layoutTarget val="inner"/>
          <c:xMode val="edge"/>
          <c:yMode val="edge"/>
          <c:x val="9.9017301208325234E-2"/>
          <c:y val="0.25737933347170605"/>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val>
            <c:numRef>
              <c:f>'8.8'!$B$27:$M$27</c:f>
              <c:numCache>
                <c:formatCode>#,##0.0</c:formatCode>
                <c:ptCount val="12"/>
                <c:pt idx="0">
                  <c:v>612.8090279999999</c:v>
                </c:pt>
                <c:pt idx="1">
                  <c:v>491.06888000000004</c:v>
                </c:pt>
                <c:pt idx="2">
                  <c:v>554.99947199999997</c:v>
                </c:pt>
                <c:pt idx="3">
                  <c:v>457.28166000000004</c:v>
                </c:pt>
                <c:pt idx="4">
                  <c:v>278.20193099999995</c:v>
                </c:pt>
                <c:pt idx="5">
                  <c:v>232.996803</c:v>
                </c:pt>
                <c:pt idx="6">
                  <c:v>232.65796499999999</c:v>
                </c:pt>
                <c:pt idx="7">
                  <c:v>235.83859699999999</c:v>
                </c:pt>
                <c:pt idx="8">
                  <c:v>251.22895400000002</c:v>
                </c:pt>
                <c:pt idx="9">
                  <c:v>296.08053599999994</c:v>
                </c:pt>
                <c:pt idx="10">
                  <c:v>418.28111899999999</c:v>
                </c:pt>
                <c:pt idx="11">
                  <c:v>572.96934999999985</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val>
            <c:numRef>
              <c:f>'8.8'!$B$28:$M$28</c:f>
              <c:numCache>
                <c:formatCode>#,##0.0</c:formatCode>
                <c:ptCount val="12"/>
                <c:pt idx="0">
                  <c:v>97.380565000000004</c:v>
                </c:pt>
                <c:pt idx="1">
                  <c:v>74.89749999999998</c:v>
                </c:pt>
                <c:pt idx="2">
                  <c:v>88.51185199999999</c:v>
                </c:pt>
                <c:pt idx="3">
                  <c:v>59.14171799999999</c:v>
                </c:pt>
                <c:pt idx="4">
                  <c:v>34.922561999999992</c:v>
                </c:pt>
                <c:pt idx="5">
                  <c:v>29.518426000000002</c:v>
                </c:pt>
                <c:pt idx="6">
                  <c:v>27.969200000000001</c:v>
                </c:pt>
                <c:pt idx="7">
                  <c:v>29.799457999999998</c:v>
                </c:pt>
                <c:pt idx="8">
                  <c:v>34.621246000000006</c:v>
                </c:pt>
                <c:pt idx="9">
                  <c:v>45.157712000000011</c:v>
                </c:pt>
                <c:pt idx="10">
                  <c:v>61.536078000000003</c:v>
                </c:pt>
                <c:pt idx="11">
                  <c:v>98.95775900000001</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val>
            <c:numRef>
              <c:f>'8.8'!$B$29:$M$29</c:f>
              <c:numCache>
                <c:formatCode>#,##0.0</c:formatCode>
                <c:ptCount val="12"/>
                <c:pt idx="0">
                  <c:v>9.3526590000000009</c:v>
                </c:pt>
                <c:pt idx="1">
                  <c:v>7.2491499999999993</c:v>
                </c:pt>
                <c:pt idx="2">
                  <c:v>7.06996</c:v>
                </c:pt>
                <c:pt idx="3">
                  <c:v>4.6169450000000003</c:v>
                </c:pt>
                <c:pt idx="4">
                  <c:v>1.1057440000000001</c:v>
                </c:pt>
                <c:pt idx="5">
                  <c:v>0.44245500000000004</c:v>
                </c:pt>
                <c:pt idx="6">
                  <c:v>0.44248900000000002</c:v>
                </c:pt>
                <c:pt idx="7">
                  <c:v>0.37966800000000001</c:v>
                </c:pt>
                <c:pt idx="8">
                  <c:v>0.88691600000000004</c:v>
                </c:pt>
                <c:pt idx="9">
                  <c:v>2.2292589999999999</c:v>
                </c:pt>
                <c:pt idx="10">
                  <c:v>5.238435</c:v>
                </c:pt>
                <c:pt idx="11">
                  <c:v>8.6354109999999995</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val>
            <c:numRef>
              <c:f>'8.8'!$B$30:$M$30</c:f>
              <c:numCache>
                <c:formatCode>#,##0.0</c:formatCode>
                <c:ptCount val="12"/>
                <c:pt idx="0">
                  <c:v>11.643803999999999</c:v>
                </c:pt>
                <c:pt idx="1">
                  <c:v>8.6315340000000003</c:v>
                </c:pt>
                <c:pt idx="2">
                  <c:v>8.4469169999999991</c:v>
                </c:pt>
                <c:pt idx="3">
                  <c:v>7.9628170000000003</c:v>
                </c:pt>
                <c:pt idx="4">
                  <c:v>3.698366</c:v>
                </c:pt>
                <c:pt idx="5">
                  <c:v>2.3147959999999999</c:v>
                </c:pt>
                <c:pt idx="6">
                  <c:v>0.73886300000000005</c:v>
                </c:pt>
                <c:pt idx="7">
                  <c:v>0.53913599999999995</c:v>
                </c:pt>
                <c:pt idx="8">
                  <c:v>2.2868090000000003</c:v>
                </c:pt>
                <c:pt idx="9">
                  <c:v>3.3312709999999996</c:v>
                </c:pt>
                <c:pt idx="10">
                  <c:v>7.050389</c:v>
                </c:pt>
                <c:pt idx="11">
                  <c:v>10.514911</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val>
            <c:numRef>
              <c:f>'8.8'!$B$31:$M$31</c:f>
              <c:numCache>
                <c:formatCode>#,##0.0</c:formatCode>
                <c:ptCount val="12"/>
                <c:pt idx="0">
                  <c:v>3.4450000000000001E-2</c:v>
                </c:pt>
                <c:pt idx="1">
                  <c:v>2.2460000000000001E-2</c:v>
                </c:pt>
                <c:pt idx="2">
                  <c:v>2.6010000000000002E-2</c:v>
                </c:pt>
                <c:pt idx="3">
                  <c:v>4.4749999999999998E-2</c:v>
                </c:pt>
                <c:pt idx="4">
                  <c:v>0</c:v>
                </c:pt>
                <c:pt idx="5">
                  <c:v>0</c:v>
                </c:pt>
                <c:pt idx="6">
                  <c:v>0</c:v>
                </c:pt>
                <c:pt idx="7">
                  <c:v>0</c:v>
                </c:pt>
                <c:pt idx="8">
                  <c:v>3.9823560000000002</c:v>
                </c:pt>
                <c:pt idx="9">
                  <c:v>3.9309020000000001</c:v>
                </c:pt>
                <c:pt idx="10">
                  <c:v>3.6955280000000004</c:v>
                </c:pt>
                <c:pt idx="11">
                  <c:v>3.1678809999999999</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val>
            <c:numRef>
              <c:f>'8.8'!$B$32:$M$32</c:f>
              <c:numCache>
                <c:formatCode>#,##0.0</c:formatCode>
                <c:ptCount val="12"/>
                <c:pt idx="0">
                  <c:v>843.99369300000012</c:v>
                </c:pt>
                <c:pt idx="1">
                  <c:v>655.07370800000012</c:v>
                </c:pt>
                <c:pt idx="2">
                  <c:v>670.19019899999978</c:v>
                </c:pt>
                <c:pt idx="3">
                  <c:v>519.32386099999997</c:v>
                </c:pt>
                <c:pt idx="4">
                  <c:v>191.81581699999998</c:v>
                </c:pt>
                <c:pt idx="5">
                  <c:v>128.17479399999999</c:v>
                </c:pt>
                <c:pt idx="6">
                  <c:v>113.44023699999998</c:v>
                </c:pt>
                <c:pt idx="7">
                  <c:v>118.34744599999999</c:v>
                </c:pt>
                <c:pt idx="8">
                  <c:v>231.21233599999996</c:v>
                </c:pt>
                <c:pt idx="9">
                  <c:v>354.54125200000004</c:v>
                </c:pt>
                <c:pt idx="10">
                  <c:v>568.86683299999982</c:v>
                </c:pt>
                <c:pt idx="11">
                  <c:v>809.96910199999991</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val>
            <c:numRef>
              <c:f>'8.8'!$B$33:$M$33</c:f>
              <c:numCache>
                <c:formatCode>#,##0.0</c:formatCode>
                <c:ptCount val="12"/>
                <c:pt idx="0">
                  <c:v>452.08598500000005</c:v>
                </c:pt>
                <c:pt idx="1">
                  <c:v>349.97862999999984</c:v>
                </c:pt>
                <c:pt idx="2">
                  <c:v>359.75273699999997</c:v>
                </c:pt>
                <c:pt idx="3">
                  <c:v>264.643799</c:v>
                </c:pt>
                <c:pt idx="4">
                  <c:v>88.41321099999999</c:v>
                </c:pt>
                <c:pt idx="5">
                  <c:v>54.295318000000009</c:v>
                </c:pt>
                <c:pt idx="6">
                  <c:v>47.200839999999985</c:v>
                </c:pt>
                <c:pt idx="7">
                  <c:v>47.036936999999988</c:v>
                </c:pt>
                <c:pt idx="8">
                  <c:v>97.986366999999973</c:v>
                </c:pt>
                <c:pt idx="9">
                  <c:v>158.19763000000003</c:v>
                </c:pt>
                <c:pt idx="10">
                  <c:v>283.06435299999998</c:v>
                </c:pt>
                <c:pt idx="11">
                  <c:v>407.52558599999992</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val>
            <c:numRef>
              <c:f>'8.8'!$B$34:$M$34</c:f>
              <c:numCache>
                <c:formatCode>#,##0.0</c:formatCode>
                <c:ptCount val="12"/>
                <c:pt idx="0">
                  <c:v>8.9937709999999988</c:v>
                </c:pt>
                <c:pt idx="1">
                  <c:v>6.9808870000000001</c:v>
                </c:pt>
                <c:pt idx="2">
                  <c:v>6.9524300000000006</c:v>
                </c:pt>
                <c:pt idx="3">
                  <c:v>5.1652239999999994</c:v>
                </c:pt>
                <c:pt idx="4">
                  <c:v>1.8959180000000015</c:v>
                </c:pt>
                <c:pt idx="5">
                  <c:v>1.3487899999999995</c:v>
                </c:pt>
                <c:pt idx="6">
                  <c:v>1.295828</c:v>
                </c:pt>
                <c:pt idx="7">
                  <c:v>1.380817</c:v>
                </c:pt>
                <c:pt idx="8">
                  <c:v>2.2126950000000001</c:v>
                </c:pt>
                <c:pt idx="9">
                  <c:v>3.2882220000000002</c:v>
                </c:pt>
                <c:pt idx="10">
                  <c:v>5.7658460000000007</c:v>
                </c:pt>
                <c:pt idx="11">
                  <c:v>8.2648170000000007</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ax val="2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'8.8'!$M$39</c:f>
              <c:strCache>
                <c:ptCount val="1"/>
                <c:pt idx="0">
                  <c:v>Instalovaný výkon</c:v>
                </c:pt>
              </c:strCache>
            </c:strRef>
          </c:tx>
          <c:invertIfNegative val="0"/>
          <c:val>
            <c:numRef>
              <c:f>'8.8'!$N$39</c:f>
              <c:numCache>
                <c:formatCode>0.0%</c:formatCode>
                <c:ptCount val="1"/>
                <c:pt idx="0">
                  <c:v>0.16063686283944309</c:v>
                </c:pt>
              </c:numCache>
            </c:numRef>
          </c:val>
          <c:extLst>
            <c:ext xmlns:c16="http://schemas.microsoft.com/office/drawing/2014/chart" uri="{C3380CC4-5D6E-409C-BE32-E72D297353CC}">
              <c16:uniqueId val="{00000000-115A-4B6C-9703-FB8588C05095}"/>
            </c:ext>
          </c:extLst>
        </c:ser>
        <c:ser>
          <c:idx val="1"/>
          <c:order val="1"/>
          <c:tx>
            <c:strRef>
              <c:f>'8.8'!$M$40</c:f>
              <c:strCache>
                <c:ptCount val="1"/>
                <c:pt idx="0">
                  <c:v>Výroba tepla brutto</c:v>
                </c:pt>
              </c:strCache>
            </c:strRef>
          </c:tx>
          <c:invertIfNegative val="0"/>
          <c:val>
            <c:numRef>
              <c:f>'8.8'!$N$40</c:f>
              <c:numCache>
                <c:formatCode>0.0%</c:formatCode>
                <c:ptCount val="1"/>
                <c:pt idx="0">
                  <c:v>0.19660790556765143</c:v>
                </c:pt>
              </c:numCache>
            </c:numRef>
          </c:val>
          <c:extLst>
            <c:ext xmlns:c16="http://schemas.microsoft.com/office/drawing/2014/chart" uri="{C3380CC4-5D6E-409C-BE32-E72D297353CC}">
              <c16:uniqueId val="{00000001-115A-4B6C-9703-FB8588C05095}"/>
            </c:ext>
          </c:extLst>
        </c:ser>
        <c:ser>
          <c:idx val="2"/>
          <c:order val="2"/>
          <c:tx>
            <c:strRef>
              <c:f>'8.8'!$M$41</c:f>
              <c:strCache>
                <c:ptCount val="1"/>
                <c:pt idx="0">
                  <c:v>Dodávky tepla</c:v>
                </c:pt>
              </c:strCache>
            </c:strRef>
          </c:tx>
          <c:invertIfNegative val="0"/>
          <c:val>
            <c:numRef>
              <c:f>'8.8'!$N$41</c:f>
              <c:numCache>
                <c:formatCode>0.0%</c:formatCode>
                <c:ptCount val="1"/>
                <c:pt idx="0">
                  <c:v>0.17058107890656041</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valAx>
    </c:plotArea>
    <c:legend>
      <c:legendPos val="b"/>
      <c:layout>
        <c:manualLayout>
          <c:xMode val="edge"/>
          <c:yMode val="edge"/>
          <c:x val="2.8660647875041679E-2"/>
          <c:y val="0.73001149180090974"/>
          <c:w val="0.50517593405967331"/>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val>
            <c:numRef>
              <c:f>'8.8'!$B$10:$M$10</c:f>
              <c:numCache>
                <c:formatCode>#,##0.0</c:formatCode>
                <c:ptCount val="12"/>
                <c:pt idx="0">
                  <c:v>74.141695999999996</c:v>
                </c:pt>
                <c:pt idx="1">
                  <c:v>79.101620999999994</c:v>
                </c:pt>
                <c:pt idx="2">
                  <c:v>89.49401300000001</c:v>
                </c:pt>
                <c:pt idx="3">
                  <c:v>84.148202999999995</c:v>
                </c:pt>
                <c:pt idx="4">
                  <c:v>54.209178000000009</c:v>
                </c:pt>
                <c:pt idx="5">
                  <c:v>42.405510999999997</c:v>
                </c:pt>
                <c:pt idx="6">
                  <c:v>32.680713000000004</c:v>
                </c:pt>
                <c:pt idx="7">
                  <c:v>24.696981999999995</c:v>
                </c:pt>
                <c:pt idx="8">
                  <c:v>50.691786000000008</c:v>
                </c:pt>
                <c:pt idx="9">
                  <c:v>66.561958000000004</c:v>
                </c:pt>
                <c:pt idx="10">
                  <c:v>81.492729999999995</c:v>
                </c:pt>
                <c:pt idx="11">
                  <c:v>79.360516000000004</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val>
            <c:numRef>
              <c:f>'8.8'!$B$11:$M$11</c:f>
              <c:numCache>
                <c:formatCode>#,##0.0</c:formatCode>
                <c:ptCount val="12"/>
                <c:pt idx="0">
                  <c:v>0.115282</c:v>
                </c:pt>
                <c:pt idx="1">
                  <c:v>0.11099799999999999</c:v>
                </c:pt>
                <c:pt idx="2">
                  <c:v>0.126473</c:v>
                </c:pt>
                <c:pt idx="3">
                  <c:v>0.16252800000000003</c:v>
                </c:pt>
                <c:pt idx="4">
                  <c:v>6.2502000000000002E-2</c:v>
                </c:pt>
                <c:pt idx="5">
                  <c:v>4.4965000000000005E-2</c:v>
                </c:pt>
                <c:pt idx="6">
                  <c:v>5.5458E-2</c:v>
                </c:pt>
                <c:pt idx="7">
                  <c:v>3.7086000000000001E-2</c:v>
                </c:pt>
                <c:pt idx="8">
                  <c:v>5.2978999999999998E-2</c:v>
                </c:pt>
                <c:pt idx="9">
                  <c:v>9.4856999999999997E-2</c:v>
                </c:pt>
                <c:pt idx="10">
                  <c:v>0.13278700000000002</c:v>
                </c:pt>
                <c:pt idx="11">
                  <c:v>0.12649199999999999</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val>
            <c:numRef>
              <c:f>'8.8'!$B$12:$M$12</c:f>
              <c:numCache>
                <c:formatCode>#,##0.0</c:formatCode>
                <c:ptCount val="12"/>
                <c:pt idx="0">
                  <c:v>1364.4119619999999</c:v>
                </c:pt>
                <c:pt idx="1">
                  <c:v>1008.9824829999998</c:v>
                </c:pt>
                <c:pt idx="2">
                  <c:v>1097.4478819999999</c:v>
                </c:pt>
                <c:pt idx="3">
                  <c:v>757.08278400000006</c:v>
                </c:pt>
                <c:pt idx="4">
                  <c:v>290.37268900000004</c:v>
                </c:pt>
                <c:pt idx="5">
                  <c:v>201.62461300000001</c:v>
                </c:pt>
                <c:pt idx="6">
                  <c:v>216.125539</c:v>
                </c:pt>
                <c:pt idx="7">
                  <c:v>213.83398399999999</c:v>
                </c:pt>
                <c:pt idx="8">
                  <c:v>342.55353500000001</c:v>
                </c:pt>
                <c:pt idx="9">
                  <c:v>496.03025199999996</c:v>
                </c:pt>
                <c:pt idx="10">
                  <c:v>843.22719099999995</c:v>
                </c:pt>
                <c:pt idx="11">
                  <c:v>1239.1609989999999</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val>
            <c:numRef>
              <c:f>'8.8'!$B$13:$M$13</c:f>
              <c:numCache>
                <c:formatCode>#,##0.0</c:formatCode>
                <c:ptCount val="12"/>
                <c:pt idx="0">
                  <c:v>0.219</c:v>
                </c:pt>
                <c:pt idx="1">
                  <c:v>0.16500000000000001</c:v>
                </c:pt>
                <c:pt idx="2">
                  <c:v>0.14499999999999999</c:v>
                </c:pt>
                <c:pt idx="3">
                  <c:v>6.4000000000000001E-2</c:v>
                </c:pt>
                <c:pt idx="4">
                  <c:v>3.0325999999999999E-2</c:v>
                </c:pt>
                <c:pt idx="5">
                  <c:v>1.7752E-2</c:v>
                </c:pt>
                <c:pt idx="6">
                  <c:v>1.7899000000000002E-2</c:v>
                </c:pt>
                <c:pt idx="7">
                  <c:v>1.6553000000000002E-2</c:v>
                </c:pt>
                <c:pt idx="8">
                  <c:v>1.5695999999999998E-2</c:v>
                </c:pt>
                <c:pt idx="9">
                  <c:v>0</c:v>
                </c:pt>
                <c:pt idx="10">
                  <c:v>7.2859999999999999E-3</c:v>
                </c:pt>
                <c:pt idx="11">
                  <c:v>0</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val>
            <c:numRef>
              <c:f>'8.8'!$B$14:$M$14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val>
            <c:numRef>
              <c:f>'8.8'!$B$15:$M$15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val>
            <c:numRef>
              <c:f>'8.8'!$B$16:$M$16</c:f>
              <c:numCache>
                <c:formatCode>#,##0.0</c:formatCode>
                <c:ptCount val="12"/>
                <c:pt idx="0">
                  <c:v>53.866204999999994</c:v>
                </c:pt>
                <c:pt idx="1">
                  <c:v>39.405110000000001</c:v>
                </c:pt>
                <c:pt idx="2">
                  <c:v>50.302835999999999</c:v>
                </c:pt>
                <c:pt idx="3">
                  <c:v>17.793157999999998</c:v>
                </c:pt>
                <c:pt idx="4">
                  <c:v>10.142320999999999</c:v>
                </c:pt>
                <c:pt idx="5">
                  <c:v>16.170329000000002</c:v>
                </c:pt>
                <c:pt idx="6">
                  <c:v>11.528240000000002</c:v>
                </c:pt>
                <c:pt idx="7">
                  <c:v>13.554586</c:v>
                </c:pt>
                <c:pt idx="8">
                  <c:v>18.522849999999998</c:v>
                </c:pt>
                <c:pt idx="9">
                  <c:v>14.634207</c:v>
                </c:pt>
                <c:pt idx="10">
                  <c:v>27.890414</c:v>
                </c:pt>
                <c:pt idx="11">
                  <c:v>87.950416000000018</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val>
            <c:numRef>
              <c:f>'8.8'!$B$17:$M$17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val>
            <c:numRef>
              <c:f>'8.8'!$B$18:$M$18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val>
            <c:numRef>
              <c:f>'8.8'!$B$19:$M$19</c:f>
              <c:numCache>
                <c:formatCode>#,##0.0</c:formatCode>
                <c:ptCount val="12"/>
                <c:pt idx="0">
                  <c:v>62.973839999999996</c:v>
                </c:pt>
                <c:pt idx="1">
                  <c:v>49.64678</c:v>
                </c:pt>
                <c:pt idx="2">
                  <c:v>53.351469999999999</c:v>
                </c:pt>
                <c:pt idx="3">
                  <c:v>51.606010000000005</c:v>
                </c:pt>
                <c:pt idx="4">
                  <c:v>52.615319999999997</c:v>
                </c:pt>
                <c:pt idx="5">
                  <c:v>46.832190000000004</c:v>
                </c:pt>
                <c:pt idx="6">
                  <c:v>47.525750000000002</c:v>
                </c:pt>
                <c:pt idx="7">
                  <c:v>42.014769999999999</c:v>
                </c:pt>
                <c:pt idx="8">
                  <c:v>50.792089999999995</c:v>
                </c:pt>
                <c:pt idx="9">
                  <c:v>37.934179999999998</c:v>
                </c:pt>
                <c:pt idx="10">
                  <c:v>55.495449999999998</c:v>
                </c:pt>
                <c:pt idx="11">
                  <c:v>47.681989999999999</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val>
            <c:numRef>
              <c:f>'8.8'!$B$20:$M$20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val>
            <c:numRef>
              <c:f>'8.8'!$B$21:$M$21</c:f>
              <c:numCache>
                <c:formatCode>#,##0.0</c:formatCode>
                <c:ptCount val="12"/>
                <c:pt idx="0">
                  <c:v>5.1999999999999998E-2</c:v>
                </c:pt>
                <c:pt idx="1">
                  <c:v>0.32800000000000001</c:v>
                </c:pt>
                <c:pt idx="2">
                  <c:v>5.58</c:v>
                </c:pt>
                <c:pt idx="3">
                  <c:v>4.3630000000000004</c:v>
                </c:pt>
                <c:pt idx="4">
                  <c:v>0.56000000000000005</c:v>
                </c:pt>
                <c:pt idx="5">
                  <c:v>1.1559999999999999</c:v>
                </c:pt>
                <c:pt idx="6">
                  <c:v>1.0229999999999999</c:v>
                </c:pt>
                <c:pt idx="7">
                  <c:v>1.27</c:v>
                </c:pt>
                <c:pt idx="8">
                  <c:v>5.0949999999999998</c:v>
                </c:pt>
                <c:pt idx="9">
                  <c:v>0</c:v>
                </c:pt>
                <c:pt idx="10">
                  <c:v>0.20899999999999999</c:v>
                </c:pt>
                <c:pt idx="11">
                  <c:v>4.3959999999999999</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val>
            <c:numRef>
              <c:f>'8.8'!$B$22:$M$22</c:f>
              <c:numCache>
                <c:formatCode>#,##0.0</c:formatCode>
                <c:ptCount val="12"/>
                <c:pt idx="0">
                  <c:v>329.79052199999995</c:v>
                </c:pt>
                <c:pt idx="1">
                  <c:v>264.42772599999995</c:v>
                </c:pt>
                <c:pt idx="2">
                  <c:v>279.88391799999994</c:v>
                </c:pt>
                <c:pt idx="3">
                  <c:v>283.81661199999996</c:v>
                </c:pt>
                <c:pt idx="4">
                  <c:v>151.649665</c:v>
                </c:pt>
                <c:pt idx="5">
                  <c:v>111.57327199999999</c:v>
                </c:pt>
                <c:pt idx="6">
                  <c:v>89.955542000000008</c:v>
                </c:pt>
                <c:pt idx="7">
                  <c:v>111.30842999999999</c:v>
                </c:pt>
                <c:pt idx="8">
                  <c:v>134.52588500000002</c:v>
                </c:pt>
                <c:pt idx="9">
                  <c:v>180.24208899999996</c:v>
                </c:pt>
                <c:pt idx="10">
                  <c:v>245.80269900000002</c:v>
                </c:pt>
                <c:pt idx="11">
                  <c:v>232.17043699999999</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val>
            <c:numRef>
              <c:f>'8.8'!$B$23:$M$23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val>
            <c:numRef>
              <c:f>'8.8'!$B$24:$M$24</c:f>
              <c:numCache>
                <c:formatCode>#,##0.0</c:formatCode>
                <c:ptCount val="12"/>
                <c:pt idx="0">
                  <c:v>0.60853599999999997</c:v>
                </c:pt>
                <c:pt idx="1">
                  <c:v>0.51403999999999994</c:v>
                </c:pt>
                <c:pt idx="2">
                  <c:v>0.51902700000000002</c:v>
                </c:pt>
                <c:pt idx="3">
                  <c:v>0.15793399999999999</c:v>
                </c:pt>
                <c:pt idx="4">
                  <c:v>0.12732399999999999</c:v>
                </c:pt>
                <c:pt idx="5">
                  <c:v>1.2218999999999999E-2</c:v>
                </c:pt>
                <c:pt idx="6">
                  <c:v>0.14069499999999999</c:v>
                </c:pt>
                <c:pt idx="7">
                  <c:v>8.9203999999999992E-2</c:v>
                </c:pt>
                <c:pt idx="8">
                  <c:v>0.198967</c:v>
                </c:pt>
                <c:pt idx="9">
                  <c:v>0.21192900000000001</c:v>
                </c:pt>
                <c:pt idx="10">
                  <c:v>0.34898499999999993</c:v>
                </c:pt>
                <c:pt idx="11">
                  <c:v>1.083537</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val>
            <c:numRef>
              <c:f>'8.8'!$B$25:$M$25</c:f>
              <c:numCache>
                <c:formatCode>#,##0.0</c:formatCode>
                <c:ptCount val="12"/>
                <c:pt idx="0">
                  <c:v>253.00797499999999</c:v>
                </c:pt>
                <c:pt idx="1">
                  <c:v>235.11862400000001</c:v>
                </c:pt>
                <c:pt idx="2">
                  <c:v>207.63024100000004</c:v>
                </c:pt>
                <c:pt idx="3">
                  <c:v>187.621093</c:v>
                </c:pt>
                <c:pt idx="4">
                  <c:v>76.90110700000001</c:v>
                </c:pt>
                <c:pt idx="5">
                  <c:v>53.437587000000001</c:v>
                </c:pt>
                <c:pt idx="6">
                  <c:v>46.190165000000007</c:v>
                </c:pt>
                <c:pt idx="7">
                  <c:v>49.163778999999991</c:v>
                </c:pt>
                <c:pt idx="8">
                  <c:v>61.934777999999987</c:v>
                </c:pt>
                <c:pt idx="9">
                  <c:v>116.16794099999997</c:v>
                </c:pt>
                <c:pt idx="10">
                  <c:v>167.16484299999999</c:v>
                </c:pt>
                <c:pt idx="11">
                  <c:v>310.16763199999997</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max val="2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DE1A-44E4-AEB6-A3524CFE6F2B}"/>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3793.0989599999998</c:v>
                </c:pt>
                <c:pt idx="1">
                  <c:v>4658.3249020000003</c:v>
                </c:pt>
                <c:pt idx="2">
                  <c:v>5176.31891</c:v>
                </c:pt>
                <c:pt idx="3">
                  <c:v>3258.3393830000005</c:v>
                </c:pt>
                <c:pt idx="4">
                  <c:v>1538.6170420000001</c:v>
                </c:pt>
                <c:pt idx="5">
                  <c:v>2836.8184899999997</c:v>
                </c:pt>
                <c:pt idx="6">
                  <c:v>1952.4164360100374</c:v>
                </c:pt>
                <c:pt idx="7">
                  <c:v>13999.58721</c:v>
                </c:pt>
                <c:pt idx="8">
                  <c:v>3152.5012489999999</c:v>
                </c:pt>
                <c:pt idx="9">
                  <c:v>3902.6815980000015</c:v>
                </c:pt>
                <c:pt idx="10">
                  <c:v>3908.2913809999995</c:v>
                </c:pt>
                <c:pt idx="11">
                  <c:v>18709.773656000005</c:v>
                </c:pt>
                <c:pt idx="12">
                  <c:v>11515.539673999998</c:v>
                </c:pt>
                <c:pt idx="13">
                  <c:v>3667.6822573607628</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val>
            <c:numRef>
              <c:f>'8.9'!$B$27:$M$27</c:f>
              <c:numCache>
                <c:formatCode>#,##0.0</c:formatCode>
                <c:ptCount val="12"/>
                <c:pt idx="0">
                  <c:v>89.435012999999998</c:v>
                </c:pt>
                <c:pt idx="1">
                  <c:v>70.548342000000005</c:v>
                </c:pt>
                <c:pt idx="2">
                  <c:v>71.215845999999999</c:v>
                </c:pt>
                <c:pt idx="3">
                  <c:v>48.056517000000014</c:v>
                </c:pt>
                <c:pt idx="4">
                  <c:v>25.976352000000002</c:v>
                </c:pt>
                <c:pt idx="5">
                  <c:v>21.288157000000002</c:v>
                </c:pt>
                <c:pt idx="6">
                  <c:v>20.438624000000001</c:v>
                </c:pt>
                <c:pt idx="7">
                  <c:v>19.452545999999998</c:v>
                </c:pt>
                <c:pt idx="8">
                  <c:v>40.030945000000003</c:v>
                </c:pt>
                <c:pt idx="9">
                  <c:v>31.852405000000001</c:v>
                </c:pt>
                <c:pt idx="10">
                  <c:v>49.92407200000001</c:v>
                </c:pt>
                <c:pt idx="11">
                  <c:v>64.535031000000004</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val>
            <c:numRef>
              <c:f>'8.9'!$B$28:$M$28</c:f>
              <c:numCache>
                <c:formatCode>#,##0.0</c:formatCode>
                <c:ptCount val="12"/>
                <c:pt idx="0">
                  <c:v>12.790766000000001</c:v>
                </c:pt>
                <c:pt idx="1">
                  <c:v>9.1095779999999991</c:v>
                </c:pt>
                <c:pt idx="2">
                  <c:v>9.3985049999999983</c:v>
                </c:pt>
                <c:pt idx="3">
                  <c:v>3.5521449999999999</c:v>
                </c:pt>
                <c:pt idx="4">
                  <c:v>0.44145299999999998</c:v>
                </c:pt>
                <c:pt idx="5">
                  <c:v>0.35314200000000001</c:v>
                </c:pt>
                <c:pt idx="6">
                  <c:v>0.32101200000000002</c:v>
                </c:pt>
                <c:pt idx="7">
                  <c:v>0.35386900000000004</c:v>
                </c:pt>
                <c:pt idx="8">
                  <c:v>0.35881299999999999</c:v>
                </c:pt>
                <c:pt idx="9">
                  <c:v>0.98850099999999996</c:v>
                </c:pt>
                <c:pt idx="10">
                  <c:v>5.2486319999999997</c:v>
                </c:pt>
                <c:pt idx="11">
                  <c:v>9.8539530000000006</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val>
            <c:numRef>
              <c:f>'8.9'!$B$29:$M$29</c:f>
              <c:numCache>
                <c:formatCode>#,##0.0</c:formatCode>
                <c:ptCount val="12"/>
                <c:pt idx="0">
                  <c:v>0.22282999999999997</c:v>
                </c:pt>
                <c:pt idx="1">
                  <c:v>0.20770999999999998</c:v>
                </c:pt>
                <c:pt idx="2">
                  <c:v>0.19711000000000001</c:v>
                </c:pt>
                <c:pt idx="3">
                  <c:v>9.5909999999999995E-2</c:v>
                </c:pt>
                <c:pt idx="4">
                  <c:v>1.0199999999999999E-2</c:v>
                </c:pt>
                <c:pt idx="5">
                  <c:v>6.1999999999999998E-3</c:v>
                </c:pt>
                <c:pt idx="6">
                  <c:v>0</c:v>
                </c:pt>
                <c:pt idx="7">
                  <c:v>3.0999999999999999E-3</c:v>
                </c:pt>
                <c:pt idx="8">
                  <c:v>1.8890000000000001E-2</c:v>
                </c:pt>
                <c:pt idx="9">
                  <c:v>2.649E-2</c:v>
                </c:pt>
                <c:pt idx="10">
                  <c:v>5.9639999999999999E-2</c:v>
                </c:pt>
                <c:pt idx="11">
                  <c:v>0.17630000000000001</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val>
            <c:numRef>
              <c:f>'8.9'!$B$30:$M$30</c:f>
              <c:numCache>
                <c:formatCode>#,##0.0</c:formatCode>
                <c:ptCount val="12"/>
                <c:pt idx="0">
                  <c:v>5.3376760000000001</c:v>
                </c:pt>
                <c:pt idx="1">
                  <c:v>3.7894399999999999</c:v>
                </c:pt>
                <c:pt idx="2">
                  <c:v>3.602624</c:v>
                </c:pt>
                <c:pt idx="3">
                  <c:v>2.0195690000000002</c:v>
                </c:pt>
                <c:pt idx="4">
                  <c:v>0.16822200000000001</c:v>
                </c:pt>
                <c:pt idx="5">
                  <c:v>3.7045000000000002E-2</c:v>
                </c:pt>
                <c:pt idx="6">
                  <c:v>3.7615000000000003E-2</c:v>
                </c:pt>
                <c:pt idx="7">
                  <c:v>3.8172999999999999E-2</c:v>
                </c:pt>
                <c:pt idx="8">
                  <c:v>0.23878899999999997</c:v>
                </c:pt>
                <c:pt idx="9">
                  <c:v>0.47181400000000001</c:v>
                </c:pt>
                <c:pt idx="10">
                  <c:v>1.954253</c:v>
                </c:pt>
                <c:pt idx="11">
                  <c:v>4.2104939999999997</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val>
            <c:numRef>
              <c:f>'8.9'!$B$31:$M$31</c:f>
              <c:numCache>
                <c:formatCode>#,##0.0</c:formatCode>
                <c:ptCount val="12"/>
                <c:pt idx="0">
                  <c:v>1.168183</c:v>
                </c:pt>
                <c:pt idx="1">
                  <c:v>1.0428040000000001</c:v>
                </c:pt>
                <c:pt idx="2">
                  <c:v>1.215797</c:v>
                </c:pt>
                <c:pt idx="3">
                  <c:v>1.1238229999999998</c:v>
                </c:pt>
                <c:pt idx="4">
                  <c:v>0.65943399999999996</c:v>
                </c:pt>
                <c:pt idx="5">
                  <c:v>0.46380399999999999</c:v>
                </c:pt>
                <c:pt idx="6">
                  <c:v>0.30954499999999996</c:v>
                </c:pt>
                <c:pt idx="7">
                  <c:v>0.34057100000000001</c:v>
                </c:pt>
                <c:pt idx="8">
                  <c:v>0.49263599999999996</c:v>
                </c:pt>
                <c:pt idx="9">
                  <c:v>0.565083</c:v>
                </c:pt>
                <c:pt idx="10">
                  <c:v>0.894258</c:v>
                </c:pt>
                <c:pt idx="11">
                  <c:v>0.87766000000000011</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val>
            <c:numRef>
              <c:f>'8.9'!$B$32:$M$32</c:f>
              <c:numCache>
                <c:formatCode>#,##0.0</c:formatCode>
                <c:ptCount val="12"/>
                <c:pt idx="0">
                  <c:v>241.37414399999997</c:v>
                </c:pt>
                <c:pt idx="1">
                  <c:v>186.72750799999997</c:v>
                </c:pt>
                <c:pt idx="2">
                  <c:v>184.57544499999997</c:v>
                </c:pt>
                <c:pt idx="3">
                  <c:v>135.07895900000003</c:v>
                </c:pt>
                <c:pt idx="4">
                  <c:v>57.07615899999999</c:v>
                </c:pt>
                <c:pt idx="5">
                  <c:v>42.429158999999991</c:v>
                </c:pt>
                <c:pt idx="6">
                  <c:v>39.144549999999995</c:v>
                </c:pt>
                <c:pt idx="7">
                  <c:v>40.733315000000005</c:v>
                </c:pt>
                <c:pt idx="8">
                  <c:v>66.282302000000001</c:v>
                </c:pt>
                <c:pt idx="9">
                  <c:v>102.045193</c:v>
                </c:pt>
                <c:pt idx="10">
                  <c:v>162.764364</c:v>
                </c:pt>
                <c:pt idx="11">
                  <c:v>229.79090100000002</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val>
            <c:numRef>
              <c:f>'8.9'!$B$33:$M$33</c:f>
              <c:numCache>
                <c:formatCode>#,##0.0</c:formatCode>
                <c:ptCount val="12"/>
                <c:pt idx="0">
                  <c:v>138.68617599999999</c:v>
                </c:pt>
                <c:pt idx="1">
                  <c:v>105.33350899999999</c:v>
                </c:pt>
                <c:pt idx="2">
                  <c:v>106.531858</c:v>
                </c:pt>
                <c:pt idx="3">
                  <c:v>78.558911999999978</c:v>
                </c:pt>
                <c:pt idx="4">
                  <c:v>40.085820000000005</c:v>
                </c:pt>
                <c:pt idx="5">
                  <c:v>29.010156000000002</c:v>
                </c:pt>
                <c:pt idx="6">
                  <c:v>31.37443</c:v>
                </c:pt>
                <c:pt idx="7">
                  <c:v>29.026948000000001</c:v>
                </c:pt>
                <c:pt idx="8">
                  <c:v>41.962257999999991</c:v>
                </c:pt>
                <c:pt idx="9">
                  <c:v>58.016201000000009</c:v>
                </c:pt>
                <c:pt idx="10">
                  <c:v>74.362014000000016</c:v>
                </c:pt>
                <c:pt idx="11">
                  <c:v>119.33296800000002</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val>
            <c:numRef>
              <c:f>'8.9'!$B$34:$M$34</c:f>
              <c:numCache>
                <c:formatCode>#,##0.0</c:formatCode>
                <c:ptCount val="12"/>
                <c:pt idx="0">
                  <c:v>2.4521999999999999</c:v>
                </c:pt>
                <c:pt idx="1">
                  <c:v>1.98912</c:v>
                </c:pt>
                <c:pt idx="2">
                  <c:v>2.0880100000000001</c:v>
                </c:pt>
                <c:pt idx="3">
                  <c:v>1.62076</c:v>
                </c:pt>
                <c:pt idx="4">
                  <c:v>0.58484000000000003</c:v>
                </c:pt>
                <c:pt idx="5">
                  <c:v>0.23854</c:v>
                </c:pt>
                <c:pt idx="6">
                  <c:v>0.25370999999999999</c:v>
                </c:pt>
                <c:pt idx="7">
                  <c:v>0.22012000000000001</c:v>
                </c:pt>
                <c:pt idx="8">
                  <c:v>0.85224999999999995</c:v>
                </c:pt>
                <c:pt idx="9">
                  <c:v>0.94274999999999987</c:v>
                </c:pt>
                <c:pt idx="10">
                  <c:v>1.7575000000000001</c:v>
                </c:pt>
                <c:pt idx="11">
                  <c:v>2.3596300000000001</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'8.9'!$M$39</c:f>
              <c:strCache>
                <c:ptCount val="1"/>
                <c:pt idx="0">
                  <c:v>Instalovaný výkon</c:v>
                </c:pt>
              </c:strCache>
            </c:strRef>
          </c:tx>
          <c:invertIfNegative val="0"/>
          <c:val>
            <c:numRef>
              <c:f>'8.9'!$N$39</c:f>
              <c:numCache>
                <c:formatCode>0.0%</c:formatCode>
                <c:ptCount val="1"/>
                <c:pt idx="0">
                  <c:v>3.5449806498826897E-2</c:v>
                </c:pt>
              </c:numCache>
            </c:numRef>
          </c:val>
          <c:extLst>
            <c:ext xmlns:c16="http://schemas.microsoft.com/office/drawing/2014/chart" uri="{C3380CC4-5D6E-409C-BE32-E72D297353CC}">
              <c16:uniqueId val="{00000000-5561-40B9-86E9-FCC4A9713A4F}"/>
            </c:ext>
          </c:extLst>
        </c:ser>
        <c:ser>
          <c:idx val="1"/>
          <c:order val="1"/>
          <c:tx>
            <c:strRef>
              <c:f>'8.9'!$M$40</c:f>
              <c:strCache>
                <c:ptCount val="1"/>
                <c:pt idx="0">
                  <c:v>Výroba tepla brutto</c:v>
                </c:pt>
              </c:strCache>
            </c:strRef>
          </c:tx>
          <c:invertIfNegative val="0"/>
          <c:val>
            <c:numRef>
              <c:f>'8.9'!$N$40</c:f>
              <c:numCache>
                <c:formatCode>0.0%</c:formatCode>
                <c:ptCount val="1"/>
                <c:pt idx="0">
                  <c:v>4.2960975882446739E-2</c:v>
                </c:pt>
              </c:numCache>
            </c:numRef>
          </c:val>
          <c:extLst>
            <c:ext xmlns:c16="http://schemas.microsoft.com/office/drawing/2014/chart" uri="{C3380CC4-5D6E-409C-BE32-E72D297353CC}">
              <c16:uniqueId val="{00000001-5561-40B9-86E9-FCC4A9713A4F}"/>
            </c:ext>
          </c:extLst>
        </c:ser>
        <c:ser>
          <c:idx val="2"/>
          <c:order val="2"/>
          <c:tx>
            <c:strRef>
              <c:f>'8.9'!$M$41</c:f>
              <c:strCache>
                <c:ptCount val="1"/>
                <c:pt idx="0">
                  <c:v>Dodávky tepla</c:v>
                </c:pt>
              </c:strCache>
            </c:strRef>
          </c:tx>
          <c:invertIfNegative val="0"/>
          <c:val>
            <c:numRef>
              <c:f>'8.9'!$N$41</c:f>
              <c:numCache>
                <c:formatCode>0.0%</c:formatCode>
                <c:ptCount val="1"/>
                <c:pt idx="0">
                  <c:v>3.8412351467375823E-2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valAx>
    </c:plotArea>
    <c:legend>
      <c:legendPos val="b"/>
      <c:layout>
        <c:manualLayout>
          <c:xMode val="edge"/>
          <c:yMode val="edge"/>
          <c:x val="1.1157601115760111E-2"/>
          <c:y val="0.74710673141905171"/>
          <c:w val="0.5044555301922764"/>
          <c:h val="0.2449092366448205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val>
            <c:numRef>
              <c:f>'8.9'!$B$10:$M$10</c:f>
              <c:numCache>
                <c:formatCode>#,##0.0</c:formatCode>
                <c:ptCount val="12"/>
                <c:pt idx="0">
                  <c:v>19.178827000000002</c:v>
                </c:pt>
                <c:pt idx="1">
                  <c:v>19.918504000000002</c:v>
                </c:pt>
                <c:pt idx="2">
                  <c:v>16.185248999999999</c:v>
                </c:pt>
                <c:pt idx="3">
                  <c:v>12.712969999999999</c:v>
                </c:pt>
                <c:pt idx="4">
                  <c:v>11.056182999999999</c:v>
                </c:pt>
                <c:pt idx="5">
                  <c:v>10.503829000000001</c:v>
                </c:pt>
                <c:pt idx="6">
                  <c:v>5.3757539999999997</c:v>
                </c:pt>
                <c:pt idx="7">
                  <c:v>5.4002199999999991</c:v>
                </c:pt>
                <c:pt idx="8">
                  <c:v>5.5558510000000005</c:v>
                </c:pt>
                <c:pt idx="9">
                  <c:v>7.1423310000000004</c:v>
                </c:pt>
                <c:pt idx="10">
                  <c:v>8.0227900000000005</c:v>
                </c:pt>
                <c:pt idx="11">
                  <c:v>10.192689</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val>
            <c:numRef>
              <c:f>'8.9'!$B$11:$M$11</c:f>
              <c:numCache>
                <c:formatCode>#,##0.0</c:formatCode>
                <c:ptCount val="12"/>
                <c:pt idx="0">
                  <c:v>4.1430009999999999</c:v>
                </c:pt>
                <c:pt idx="1">
                  <c:v>3.4387639999999995</c:v>
                </c:pt>
                <c:pt idx="2">
                  <c:v>3.7701199999999999</c:v>
                </c:pt>
                <c:pt idx="3">
                  <c:v>3.4177780000000002</c:v>
                </c:pt>
                <c:pt idx="4">
                  <c:v>2.6153020000000002</c:v>
                </c:pt>
                <c:pt idx="5">
                  <c:v>2.4355100000000003</c:v>
                </c:pt>
                <c:pt idx="6">
                  <c:v>2.2636599999999998</c:v>
                </c:pt>
                <c:pt idx="7">
                  <c:v>2.347289</c:v>
                </c:pt>
                <c:pt idx="8">
                  <c:v>2.0266109999999999</c:v>
                </c:pt>
                <c:pt idx="9">
                  <c:v>2.79799</c:v>
                </c:pt>
                <c:pt idx="10">
                  <c:v>3.1163440000000002</c:v>
                </c:pt>
                <c:pt idx="11">
                  <c:v>3.9108710000000002</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val>
            <c:numRef>
              <c:f>'8.9'!$B$12:$M$12</c:f>
              <c:numCache>
                <c:formatCode>#,##0.0</c:formatCode>
                <c:ptCount val="12"/>
                <c:pt idx="0">
                  <c:v>71.095623000000003</c:v>
                </c:pt>
                <c:pt idx="1">
                  <c:v>57.389991000000002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val>
            <c:numRef>
              <c:f>'8.9'!$B$13:$M$13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val>
            <c:numRef>
              <c:f>'8.9'!$B$14:$M$14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val>
            <c:numRef>
              <c:f>'8.9'!$B$15:$M$15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val>
            <c:numRef>
              <c:f>'8.9'!$B$16:$M$16</c:f>
              <c:numCache>
                <c:formatCode>#,##0.0</c:formatCode>
                <c:ptCount val="12"/>
                <c:pt idx="0">
                  <c:v>184.38093599999999</c:v>
                </c:pt>
                <c:pt idx="1">
                  <c:v>160.22312900000003</c:v>
                </c:pt>
                <c:pt idx="2">
                  <c:v>167.99426199999999</c:v>
                </c:pt>
                <c:pt idx="3">
                  <c:v>133.71916000000002</c:v>
                </c:pt>
                <c:pt idx="4">
                  <c:v>67.839217000000005</c:v>
                </c:pt>
                <c:pt idx="5">
                  <c:v>51.145141000000002</c:v>
                </c:pt>
                <c:pt idx="6">
                  <c:v>29.843512</c:v>
                </c:pt>
                <c:pt idx="7">
                  <c:v>52.152300000000004</c:v>
                </c:pt>
                <c:pt idx="8">
                  <c:v>77.216335999999998</c:v>
                </c:pt>
                <c:pt idx="9">
                  <c:v>92.531976</c:v>
                </c:pt>
                <c:pt idx="10">
                  <c:v>135.13385300000002</c:v>
                </c:pt>
                <c:pt idx="11">
                  <c:v>179.322238</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val>
            <c:numRef>
              <c:f>'8.9'!$B$17:$M$17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val>
            <c:numRef>
              <c:f>'8.9'!$B$18:$M$18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val>
            <c:numRef>
              <c:f>'8.9'!$B$19:$M$19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val>
            <c:numRef>
              <c:f>'8.9'!$B$20:$M$20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val>
            <c:numRef>
              <c:f>'8.9'!$B$21:$M$21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val>
            <c:numRef>
              <c:f>'8.9'!$B$22:$M$22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val>
            <c:numRef>
              <c:f>'8.9'!$B$23:$M$23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val>
            <c:numRef>
              <c:f>'8.9'!$B$24:$M$24</c:f>
              <c:numCache>
                <c:formatCode>#,##0.0</c:formatCode>
                <c:ptCount val="12"/>
                <c:pt idx="0">
                  <c:v>48.067900000000002</c:v>
                </c:pt>
                <c:pt idx="1">
                  <c:v>16.549983000000001</c:v>
                </c:pt>
                <c:pt idx="2">
                  <c:v>13.216415000000001</c:v>
                </c:pt>
                <c:pt idx="3">
                  <c:v>3.4300509999999997</c:v>
                </c:pt>
                <c:pt idx="4">
                  <c:v>0.37148100000000001</c:v>
                </c:pt>
                <c:pt idx="5">
                  <c:v>0.10100000000000001</c:v>
                </c:pt>
                <c:pt idx="6">
                  <c:v>26.955648</c:v>
                </c:pt>
                <c:pt idx="7">
                  <c:v>0.123</c:v>
                </c:pt>
                <c:pt idx="8">
                  <c:v>0.83283600000000002</c:v>
                </c:pt>
                <c:pt idx="9">
                  <c:v>12.398132</c:v>
                </c:pt>
                <c:pt idx="10">
                  <c:v>3.3102849999999999</c:v>
                </c:pt>
                <c:pt idx="11">
                  <c:v>32.990507000000001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val>
            <c:numRef>
              <c:f>'8.9'!$B$25:$M$25</c:f>
              <c:numCache>
                <c:formatCode>#,##0.0</c:formatCode>
                <c:ptCount val="12"/>
                <c:pt idx="0">
                  <c:v>178.706726</c:v>
                </c:pt>
                <c:pt idx="1">
                  <c:v>134.863516</c:v>
                </c:pt>
                <c:pt idx="2">
                  <c:v>191.86317199999999</c:v>
                </c:pt>
                <c:pt idx="3">
                  <c:v>134.31752999999998</c:v>
                </c:pt>
                <c:pt idx="4">
                  <c:v>54.332053000000002</c:v>
                </c:pt>
                <c:pt idx="5">
                  <c:v>38.257715999999995</c:v>
                </c:pt>
                <c:pt idx="6">
                  <c:v>36.517487000000003</c:v>
                </c:pt>
                <c:pt idx="7">
                  <c:v>35.975487000000001</c:v>
                </c:pt>
                <c:pt idx="8">
                  <c:v>73.436380000000014</c:v>
                </c:pt>
                <c:pt idx="9">
                  <c:v>94.754066000000009</c:v>
                </c:pt>
                <c:pt idx="10">
                  <c:v>166.23069800000002</c:v>
                </c:pt>
                <c:pt idx="11">
                  <c:v>227.38306900000001</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val>
            <c:numRef>
              <c:f>'8.10'!$B$28:$M$28</c:f>
              <c:numCache>
                <c:formatCode>#,##0.0</c:formatCode>
                <c:ptCount val="12"/>
                <c:pt idx="0">
                  <c:v>71.263782999999989</c:v>
                </c:pt>
                <c:pt idx="1">
                  <c:v>55.753160000000008</c:v>
                </c:pt>
                <c:pt idx="2">
                  <c:v>57.149322000000005</c:v>
                </c:pt>
                <c:pt idx="3">
                  <c:v>39.519458</c:v>
                </c:pt>
                <c:pt idx="4">
                  <c:v>15.327566999999998</c:v>
                </c:pt>
                <c:pt idx="5">
                  <c:v>9.4444560000000024</c:v>
                </c:pt>
                <c:pt idx="6">
                  <c:v>6.0828960000000007</c:v>
                </c:pt>
                <c:pt idx="7">
                  <c:v>6.696726</c:v>
                </c:pt>
                <c:pt idx="8">
                  <c:v>16.320292999999999</c:v>
                </c:pt>
                <c:pt idx="9">
                  <c:v>24.799593000000002</c:v>
                </c:pt>
                <c:pt idx="10">
                  <c:v>45.690106999999998</c:v>
                </c:pt>
                <c:pt idx="11">
                  <c:v>62.559626000000002</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val>
            <c:numRef>
              <c:f>'8.10'!$B$29:$M$29</c:f>
              <c:numCache>
                <c:formatCode>#,##0.0</c:formatCode>
                <c:ptCount val="12"/>
                <c:pt idx="0">
                  <c:v>2.2968999999999999</c:v>
                </c:pt>
                <c:pt idx="1">
                  <c:v>2.5459999999999998</c:v>
                </c:pt>
                <c:pt idx="2">
                  <c:v>3.5781999999999998</c:v>
                </c:pt>
                <c:pt idx="3">
                  <c:v>2.7435999999999998</c:v>
                </c:pt>
                <c:pt idx="4">
                  <c:v>1.2814000000000001</c:v>
                </c:pt>
                <c:pt idx="5">
                  <c:v>1.0817000000000001</c:v>
                </c:pt>
                <c:pt idx="6">
                  <c:v>0.87529999999999997</c:v>
                </c:pt>
                <c:pt idx="7">
                  <c:v>0.68870000000000009</c:v>
                </c:pt>
                <c:pt idx="8">
                  <c:v>1.3329</c:v>
                </c:pt>
                <c:pt idx="9">
                  <c:v>1.2934999999999999</c:v>
                </c:pt>
                <c:pt idx="10">
                  <c:v>2.3708</c:v>
                </c:pt>
                <c:pt idx="11">
                  <c:v>3.0073050000000001</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val>
            <c:numRef>
              <c:f>'8.10'!$B$30:$M$30</c:f>
              <c:numCache>
                <c:formatCode>#,##0.0</c:formatCode>
                <c:ptCount val="12"/>
                <c:pt idx="0">
                  <c:v>10.631080000000001</c:v>
                </c:pt>
                <c:pt idx="1">
                  <c:v>8.3515699999999988</c:v>
                </c:pt>
                <c:pt idx="2">
                  <c:v>7.7925500000000003</c:v>
                </c:pt>
                <c:pt idx="3">
                  <c:v>5.5141999999999998</c:v>
                </c:pt>
                <c:pt idx="4">
                  <c:v>1.0692000000000002</c:v>
                </c:pt>
                <c:pt idx="5">
                  <c:v>0.44669999999999999</c:v>
                </c:pt>
                <c:pt idx="6">
                  <c:v>0.4178</c:v>
                </c:pt>
                <c:pt idx="7">
                  <c:v>0.41455999999999998</c:v>
                </c:pt>
                <c:pt idx="8">
                  <c:v>1.7915999999999999</c:v>
                </c:pt>
                <c:pt idx="9">
                  <c:v>3.2922599999999997</c:v>
                </c:pt>
                <c:pt idx="10">
                  <c:v>6.8506800000000005</c:v>
                </c:pt>
                <c:pt idx="11">
                  <c:v>10.307346000000001</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val>
            <c:numRef>
              <c:f>'8.10'!$B$31:$M$31</c:f>
              <c:numCache>
                <c:formatCode>#,##0.0</c:formatCode>
                <c:ptCount val="12"/>
                <c:pt idx="0">
                  <c:v>4.9586710000000007</c:v>
                </c:pt>
                <c:pt idx="1">
                  <c:v>3.6366460000000003</c:v>
                </c:pt>
                <c:pt idx="2">
                  <c:v>3.1331979999999997</c:v>
                </c:pt>
                <c:pt idx="3">
                  <c:v>2.0905460000000002</c:v>
                </c:pt>
                <c:pt idx="4">
                  <c:v>0.464341</c:v>
                </c:pt>
                <c:pt idx="5">
                  <c:v>0.26523699999999995</c:v>
                </c:pt>
                <c:pt idx="6">
                  <c:v>0.172239</c:v>
                </c:pt>
                <c:pt idx="7">
                  <c:v>0.15843700000000002</c:v>
                </c:pt>
                <c:pt idx="8">
                  <c:v>0.65966800000000003</c:v>
                </c:pt>
                <c:pt idx="9">
                  <c:v>1.0146459999999999</c:v>
                </c:pt>
                <c:pt idx="10">
                  <c:v>2.0742229999999999</c:v>
                </c:pt>
                <c:pt idx="11">
                  <c:v>3.6114639999999998</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val>
            <c:numRef>
              <c:f>'8.10'!$B$32:$M$32</c:f>
              <c:numCache>
                <c:formatCode>#,##0.0</c:formatCode>
                <c:ptCount val="12"/>
                <c:pt idx="0">
                  <c:v>5.5176699999999999</c:v>
                </c:pt>
                <c:pt idx="1">
                  <c:v>5.2070699999999999</c:v>
                </c:pt>
                <c:pt idx="2">
                  <c:v>5.4716000000000005</c:v>
                </c:pt>
                <c:pt idx="3">
                  <c:v>4.9567600000000001</c:v>
                </c:pt>
                <c:pt idx="4">
                  <c:v>2.46313</c:v>
                </c:pt>
                <c:pt idx="5">
                  <c:v>2.6173399999999996</c:v>
                </c:pt>
                <c:pt idx="6">
                  <c:v>2.04636</c:v>
                </c:pt>
                <c:pt idx="7">
                  <c:v>1.71269</c:v>
                </c:pt>
                <c:pt idx="8">
                  <c:v>1.9572000000000001</c:v>
                </c:pt>
                <c:pt idx="9">
                  <c:v>2.5871399999999998</c:v>
                </c:pt>
                <c:pt idx="10">
                  <c:v>3.4364599999999998</c:v>
                </c:pt>
                <c:pt idx="11">
                  <c:v>4.5448399999999998</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val>
            <c:numRef>
              <c:f>'8.10'!$B$33:$M$33</c:f>
              <c:numCache>
                <c:formatCode>#,##0.0</c:formatCode>
                <c:ptCount val="12"/>
                <c:pt idx="0">
                  <c:v>202.46608199999997</c:v>
                </c:pt>
                <c:pt idx="1">
                  <c:v>157.39199499999998</c:v>
                </c:pt>
                <c:pt idx="2">
                  <c:v>152.02538799999999</c:v>
                </c:pt>
                <c:pt idx="3">
                  <c:v>115.09544</c:v>
                </c:pt>
                <c:pt idx="4">
                  <c:v>44.221248000000017</c:v>
                </c:pt>
                <c:pt idx="5">
                  <c:v>30.463429000000001</c:v>
                </c:pt>
                <c:pt idx="6">
                  <c:v>28.871860000000002</c:v>
                </c:pt>
                <c:pt idx="7">
                  <c:v>28.549023000000002</c:v>
                </c:pt>
                <c:pt idx="8">
                  <c:v>56.988298</c:v>
                </c:pt>
                <c:pt idx="9">
                  <c:v>82.645503999999988</c:v>
                </c:pt>
                <c:pt idx="10">
                  <c:v>143.12191899999996</c:v>
                </c:pt>
                <c:pt idx="11">
                  <c:v>193.39029499999995</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val>
            <c:numRef>
              <c:f>'8.10'!$B$34:$M$34</c:f>
              <c:numCache>
                <c:formatCode>#,##0.0</c:formatCode>
                <c:ptCount val="12"/>
                <c:pt idx="0">
                  <c:v>137.19890800000002</c:v>
                </c:pt>
                <c:pt idx="1">
                  <c:v>106.68192699999999</c:v>
                </c:pt>
                <c:pt idx="2">
                  <c:v>103.284077</c:v>
                </c:pt>
                <c:pt idx="3">
                  <c:v>74.797049000000015</c:v>
                </c:pt>
                <c:pt idx="4">
                  <c:v>21.709466000000003</c:v>
                </c:pt>
                <c:pt idx="5">
                  <c:v>13.077724999999999</c:v>
                </c:pt>
                <c:pt idx="6">
                  <c:v>10.806273999999998</c:v>
                </c:pt>
                <c:pt idx="7">
                  <c:v>10.387255</c:v>
                </c:pt>
                <c:pt idx="8">
                  <c:v>27.930288999999998</c:v>
                </c:pt>
                <c:pt idx="9">
                  <c:v>45.771327999999997</c:v>
                </c:pt>
                <c:pt idx="10">
                  <c:v>88.500342000000018</c:v>
                </c:pt>
                <c:pt idx="11">
                  <c:v>121.980796</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val>
            <c:numRef>
              <c:f>'8.10'!$B$35:$M$35</c:f>
              <c:numCache>
                <c:formatCode>#,##0.0</c:formatCode>
                <c:ptCount val="12"/>
                <c:pt idx="0">
                  <c:v>34.621935999999998</c:v>
                </c:pt>
                <c:pt idx="1">
                  <c:v>27.501007999999999</c:v>
                </c:pt>
                <c:pt idx="2">
                  <c:v>27.557510000000001</c:v>
                </c:pt>
                <c:pt idx="3">
                  <c:v>19.062064000000003</c:v>
                </c:pt>
                <c:pt idx="4">
                  <c:v>4.3987430000000005</c:v>
                </c:pt>
                <c:pt idx="5">
                  <c:v>2.6468470000000002</c:v>
                </c:pt>
                <c:pt idx="6">
                  <c:v>2.0619019999999999</c:v>
                </c:pt>
                <c:pt idx="7">
                  <c:v>2.2080519999999995</c:v>
                </c:pt>
                <c:pt idx="8">
                  <c:v>6.4715200000000008</c:v>
                </c:pt>
                <c:pt idx="9">
                  <c:v>11.601016</c:v>
                </c:pt>
                <c:pt idx="10">
                  <c:v>22.997502000000001</c:v>
                </c:pt>
                <c:pt idx="11">
                  <c:v>34.263975000000002</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8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'8.10'!$M$40</c:f>
              <c:strCache>
                <c:ptCount val="1"/>
                <c:pt idx="0">
                  <c:v>Instalovaný výkon</c:v>
                </c:pt>
              </c:strCache>
            </c:strRef>
          </c:tx>
          <c:invertIfNegative val="0"/>
          <c:val>
            <c:numRef>
              <c:f>'8.10'!$N$40</c:f>
              <c:numCache>
                <c:formatCode>0.0%</c:formatCode>
                <c:ptCount val="1"/>
                <c:pt idx="0">
                  <c:v>9.2293143877089395E-2</c:v>
                </c:pt>
              </c:numCache>
            </c:numRef>
          </c:val>
          <c:extLst>
            <c:ext xmlns:c16="http://schemas.microsoft.com/office/drawing/2014/chart" uri="{C3380CC4-5D6E-409C-BE32-E72D297353CC}">
              <c16:uniqueId val="{00000000-95AD-442C-B4FC-8CD6B342584C}"/>
            </c:ext>
          </c:extLst>
        </c:ser>
        <c:ser>
          <c:idx val="1"/>
          <c:order val="1"/>
          <c:tx>
            <c:strRef>
              <c:f>'8.10'!$M$41</c:f>
              <c:strCache>
                <c:ptCount val="1"/>
                <c:pt idx="0">
                  <c:v>Výroba tepla brutto</c:v>
                </c:pt>
              </c:strCache>
            </c:strRef>
          </c:tx>
          <c:invertIfNegative val="0"/>
          <c:val>
            <c:numRef>
              <c:f>'8.10'!$N$41</c:f>
              <c:numCache>
                <c:formatCode>0.0%</c:formatCode>
                <c:ptCount val="1"/>
                <c:pt idx="0">
                  <c:v>4.2462992898331012E-2</c:v>
                </c:pt>
              </c:numCache>
            </c:numRef>
          </c:val>
          <c:extLst>
            <c:ext xmlns:c16="http://schemas.microsoft.com/office/drawing/2014/chart" uri="{C3380CC4-5D6E-409C-BE32-E72D297353CC}">
              <c16:uniqueId val="{00000001-95AD-442C-B4FC-8CD6B342584C}"/>
            </c:ext>
          </c:extLst>
        </c:ser>
        <c:ser>
          <c:idx val="2"/>
          <c:order val="2"/>
          <c:tx>
            <c:strRef>
              <c:f>'8.10'!$M$42</c:f>
              <c:strCache>
                <c:ptCount val="1"/>
                <c:pt idx="0">
                  <c:v>Dodávky tepla</c:v>
                </c:pt>
              </c:strCache>
            </c:strRef>
          </c:tx>
          <c:invertIfNegative val="0"/>
          <c:val>
            <c:numRef>
              <c:f>'8.10'!$N$42</c:f>
              <c:numCache>
                <c:formatCode>0.0%</c:formatCode>
                <c:ptCount val="1"/>
                <c:pt idx="0">
                  <c:v>4.7553090503989169E-2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valAx>
    </c:plotArea>
    <c:legend>
      <c:legendPos val="b"/>
      <c:layout>
        <c:manualLayout>
          <c:xMode val="edge"/>
          <c:yMode val="edge"/>
          <c:x val="1.5162396231415507E-3"/>
          <c:y val="0.73213894374448296"/>
          <c:w val="0.5044555301922764"/>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(TJ)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val>
            <c:numRef>
              <c:f>'8.10'!$B$10:$M$10</c:f>
              <c:numCache>
                <c:formatCode>#,##0.0</c:formatCode>
                <c:ptCount val="12"/>
                <c:pt idx="0">
                  <c:v>6.443918</c:v>
                </c:pt>
                <c:pt idx="1">
                  <c:v>5.1695310000000001</c:v>
                </c:pt>
                <c:pt idx="2">
                  <c:v>4.7339319999999994</c:v>
                </c:pt>
                <c:pt idx="3">
                  <c:v>3.8283390000000002</c:v>
                </c:pt>
                <c:pt idx="4">
                  <c:v>1.4323240000000002</c:v>
                </c:pt>
                <c:pt idx="5">
                  <c:v>0.68209400000000009</c:v>
                </c:pt>
                <c:pt idx="6">
                  <c:v>0.30829099999999998</c:v>
                </c:pt>
                <c:pt idx="7">
                  <c:v>0.23627799999999999</c:v>
                </c:pt>
                <c:pt idx="8">
                  <c:v>1.445319</c:v>
                </c:pt>
                <c:pt idx="9">
                  <c:v>2.641626</c:v>
                </c:pt>
                <c:pt idx="10">
                  <c:v>4.9520859999999995</c:v>
                </c:pt>
                <c:pt idx="11">
                  <c:v>6.7998880000000002</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val>
            <c:numRef>
              <c:f>'8.10'!$B$11:$M$11</c:f>
              <c:numCache>
                <c:formatCode>#,##0.0</c:formatCode>
                <c:ptCount val="12"/>
                <c:pt idx="0">
                  <c:v>5.8810920000000007</c:v>
                </c:pt>
                <c:pt idx="1">
                  <c:v>5.4985160000000004</c:v>
                </c:pt>
                <c:pt idx="2">
                  <c:v>5.7744020000000003</c:v>
                </c:pt>
                <c:pt idx="3">
                  <c:v>5.2323570000000013</c:v>
                </c:pt>
                <c:pt idx="4">
                  <c:v>2.8515350000000002</c:v>
                </c:pt>
                <c:pt idx="5">
                  <c:v>2.918094</c:v>
                </c:pt>
                <c:pt idx="6">
                  <c:v>2.3713679999999999</c:v>
                </c:pt>
                <c:pt idx="7">
                  <c:v>1.9598519999999999</c:v>
                </c:pt>
                <c:pt idx="8">
                  <c:v>2.4409029999999996</c:v>
                </c:pt>
                <c:pt idx="9">
                  <c:v>3.0687019999999996</c:v>
                </c:pt>
                <c:pt idx="10">
                  <c:v>4.0257689999999995</c:v>
                </c:pt>
                <c:pt idx="11">
                  <c:v>5.2883680000000002</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val>
            <c:numRef>
              <c:f>'8.10'!$B$12:$M$12</c:f>
              <c:numCache>
                <c:formatCode>#,##0.0</c:formatCode>
                <c:ptCount val="12"/>
                <c:pt idx="0">
                  <c:v>0.72499999999999998</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val>
            <c:numRef>
              <c:f>'8.10'!$B$13:$M$13</c:f>
              <c:numCache>
                <c:formatCode>#,##0.0</c:formatCode>
                <c:ptCount val="12"/>
                <c:pt idx="0">
                  <c:v>2.95</c:v>
                </c:pt>
                <c:pt idx="1">
                  <c:v>3.6320000000000001</c:v>
                </c:pt>
                <c:pt idx="2">
                  <c:v>4.0810000000000004</c:v>
                </c:pt>
                <c:pt idx="3">
                  <c:v>3.9049999999999998</c:v>
                </c:pt>
                <c:pt idx="4">
                  <c:v>2.2080000000000002</c:v>
                </c:pt>
                <c:pt idx="5">
                  <c:v>1.76</c:v>
                </c:pt>
                <c:pt idx="6">
                  <c:v>1.7809999999999999</c:v>
                </c:pt>
                <c:pt idx="7">
                  <c:v>1.448</c:v>
                </c:pt>
                <c:pt idx="8">
                  <c:v>1.829</c:v>
                </c:pt>
                <c:pt idx="9">
                  <c:v>1.843</c:v>
                </c:pt>
                <c:pt idx="10">
                  <c:v>3.6720000000000002</c:v>
                </c:pt>
                <c:pt idx="11">
                  <c:v>4.01</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val>
            <c:numRef>
              <c:f>'8.10'!$B$14:$M$14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val>
            <c:numRef>
              <c:f>'8.10'!$B$15:$M$15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val>
            <c:numRef>
              <c:f>'8.10'!$B$16:$M$16</c:f>
              <c:numCache>
                <c:formatCode>#,##0.0</c:formatCode>
                <c:ptCount val="12"/>
                <c:pt idx="0">
                  <c:v>570.76815099999999</c:v>
                </c:pt>
                <c:pt idx="1">
                  <c:v>440.19753900000001</c:v>
                </c:pt>
                <c:pt idx="2">
                  <c:v>437.73326999999995</c:v>
                </c:pt>
                <c:pt idx="3">
                  <c:v>322.078217</c:v>
                </c:pt>
                <c:pt idx="4">
                  <c:v>103.57471700000001</c:v>
                </c:pt>
                <c:pt idx="5">
                  <c:v>66.037845999999988</c:v>
                </c:pt>
                <c:pt idx="6">
                  <c:v>59.647604000000001</c:v>
                </c:pt>
                <c:pt idx="7">
                  <c:v>59.700832000000005</c:v>
                </c:pt>
                <c:pt idx="8">
                  <c:v>140.37249499999999</c:v>
                </c:pt>
                <c:pt idx="9">
                  <c:v>215.35423299999997</c:v>
                </c:pt>
                <c:pt idx="10">
                  <c:v>385.98328900000001</c:v>
                </c:pt>
                <c:pt idx="11">
                  <c:v>528.07909000000006</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val>
            <c:numRef>
              <c:f>'8.10'!$B$17:$M$17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val>
            <c:numRef>
              <c:f>'8.10'!$B$18:$M$18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val>
            <c:numRef>
              <c:f>'8.10'!$B$19:$M$19</c:f>
              <c:numCache>
                <c:formatCode>#,##0.0</c:formatCode>
                <c:ptCount val="12"/>
                <c:pt idx="0">
                  <c:v>4.1289999999999996</c:v>
                </c:pt>
                <c:pt idx="1">
                  <c:v>4.3860000000000001</c:v>
                </c:pt>
                <c:pt idx="2">
                  <c:v>4.7469999999999999</c:v>
                </c:pt>
                <c:pt idx="3">
                  <c:v>3.2679999999999998</c:v>
                </c:pt>
                <c:pt idx="4">
                  <c:v>1.274</c:v>
                </c:pt>
                <c:pt idx="5">
                  <c:v>1.198</c:v>
                </c:pt>
                <c:pt idx="6">
                  <c:v>0.76400000000000001</c:v>
                </c:pt>
                <c:pt idx="7">
                  <c:v>0.48</c:v>
                </c:pt>
                <c:pt idx="8">
                  <c:v>0.76100000000000001</c:v>
                </c:pt>
                <c:pt idx="9">
                  <c:v>1.0620000000000001</c:v>
                </c:pt>
                <c:pt idx="10">
                  <c:v>1.976</c:v>
                </c:pt>
                <c:pt idx="11">
                  <c:v>2.5409999999999999</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val>
            <c:numRef>
              <c:f>'8.10'!$B$20:$M$20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val>
            <c:numRef>
              <c:f>'8.10'!$B$21:$M$21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val>
            <c:numRef>
              <c:f>'8.10'!$B$22:$M$22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val>
            <c:numRef>
              <c:f>'8.10'!$B$23:$M$23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val>
            <c:numRef>
              <c:f>'8.10'!$B$24:$M$24</c:f>
              <c:numCache>
                <c:formatCode>#,##0.0</c:formatCode>
                <c:ptCount val="12"/>
                <c:pt idx="0">
                  <c:v>1.8687000000000002E-2</c:v>
                </c:pt>
                <c:pt idx="1">
                  <c:v>3.1216000000000001E-2</c:v>
                </c:pt>
                <c:pt idx="2">
                  <c:v>2.9161000000000003E-2</c:v>
                </c:pt>
                <c:pt idx="3">
                  <c:v>2.9807E-2</c:v>
                </c:pt>
                <c:pt idx="4">
                  <c:v>2.0715000000000001E-2</c:v>
                </c:pt>
                <c:pt idx="5">
                  <c:v>2.1144E-2</c:v>
                </c:pt>
                <c:pt idx="6">
                  <c:v>2.3161999999999999E-2</c:v>
                </c:pt>
                <c:pt idx="7">
                  <c:v>2.2520999999999999E-2</c:v>
                </c:pt>
                <c:pt idx="8">
                  <c:v>2.6813E-2</c:v>
                </c:pt>
                <c:pt idx="9">
                  <c:v>3.5497999999999995E-2</c:v>
                </c:pt>
                <c:pt idx="10">
                  <c:v>3.2378999999999998E-2</c:v>
                </c:pt>
                <c:pt idx="11">
                  <c:v>3.5820999999999999E-2</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val>
            <c:numRef>
              <c:f>'8.10'!$B$25:$M$25</c:f>
              <c:numCache>
                <c:formatCode>#,##0.0</c:formatCode>
                <c:ptCount val="12"/>
                <c:pt idx="0">
                  <c:v>67.374911999999995</c:v>
                </c:pt>
                <c:pt idx="1">
                  <c:v>54.756197</c:v>
                </c:pt>
                <c:pt idx="2">
                  <c:v>46.748107000000012</c:v>
                </c:pt>
                <c:pt idx="3">
                  <c:v>38.677745999999999</c:v>
                </c:pt>
                <c:pt idx="4">
                  <c:v>18.093120000000003</c:v>
                </c:pt>
                <c:pt idx="5">
                  <c:v>12.937472999999999</c:v>
                </c:pt>
                <c:pt idx="6">
                  <c:v>11.746450999999999</c:v>
                </c:pt>
                <c:pt idx="7">
                  <c:v>11.564178</c:v>
                </c:pt>
                <c:pt idx="8">
                  <c:v>20.899329000000002</c:v>
                </c:pt>
                <c:pt idx="9">
                  <c:v>30.398459000000003</c:v>
                </c:pt>
                <c:pt idx="10">
                  <c:v>47.713037999999997</c:v>
                </c:pt>
                <c:pt idx="11">
                  <c:v>65.503797000000006</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#,##0.0</c:formatCode>
                <c:ptCount val="12"/>
                <c:pt idx="0">
                  <c:v>542.41729899999984</c:v>
                </c:pt>
                <c:pt idx="1">
                  <c:v>447.17188800000002</c:v>
                </c:pt>
                <c:pt idx="2">
                  <c:v>436.44893200000001</c:v>
                </c:pt>
                <c:pt idx="3">
                  <c:v>361.88098900000006</c:v>
                </c:pt>
                <c:pt idx="4">
                  <c:v>173.46257200000005</c:v>
                </c:pt>
                <c:pt idx="5">
                  <c:v>136.29749800000002</c:v>
                </c:pt>
                <c:pt idx="6">
                  <c:v>173.08038600000003</c:v>
                </c:pt>
                <c:pt idx="7">
                  <c:v>172.57665800000001</c:v>
                </c:pt>
                <c:pt idx="8">
                  <c:v>171.908782</c:v>
                </c:pt>
                <c:pt idx="9">
                  <c:v>267.44772099999994</c:v>
                </c:pt>
                <c:pt idx="10">
                  <c:v>397.56605400000001</c:v>
                </c:pt>
                <c:pt idx="11">
                  <c:v>512.84018100000003</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#,##0.0</c:formatCode>
                <c:ptCount val="12"/>
                <c:pt idx="0">
                  <c:v>678.25765200000001</c:v>
                </c:pt>
                <c:pt idx="1">
                  <c:v>551.25482399999999</c:v>
                </c:pt>
                <c:pt idx="2">
                  <c:v>571.08284300000003</c:v>
                </c:pt>
                <c:pt idx="3">
                  <c:v>443.89922899999993</c:v>
                </c:pt>
                <c:pt idx="4">
                  <c:v>222.65275500000007</c:v>
                </c:pt>
                <c:pt idx="5">
                  <c:v>155.87168299999996</c:v>
                </c:pt>
                <c:pt idx="6">
                  <c:v>169.769552</c:v>
                </c:pt>
                <c:pt idx="7">
                  <c:v>168.16820800000002</c:v>
                </c:pt>
                <c:pt idx="8">
                  <c:v>250.75099100000003</c:v>
                </c:pt>
                <c:pt idx="9">
                  <c:v>321.64245299999999</c:v>
                </c:pt>
                <c:pt idx="10">
                  <c:v>492.35973199999989</c:v>
                </c:pt>
                <c:pt idx="11">
                  <c:v>632.61498000000017</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#,##0.0</c:formatCode>
                <c:ptCount val="12"/>
                <c:pt idx="0">
                  <c:v>822.68456700000002</c:v>
                </c:pt>
                <c:pt idx="1">
                  <c:v>630.52386300000023</c:v>
                </c:pt>
                <c:pt idx="2">
                  <c:v>628.74155800000028</c:v>
                </c:pt>
                <c:pt idx="3">
                  <c:v>454.470842</c:v>
                </c:pt>
                <c:pt idx="4">
                  <c:v>230.62734699999999</c:v>
                </c:pt>
                <c:pt idx="5">
                  <c:v>189.715474</c:v>
                </c:pt>
                <c:pt idx="6">
                  <c:v>176.34300400000004</c:v>
                </c:pt>
                <c:pt idx="7">
                  <c:v>176.99729499999998</c:v>
                </c:pt>
                <c:pt idx="8">
                  <c:v>243.69732399999998</c:v>
                </c:pt>
                <c:pt idx="9">
                  <c:v>329.02718699999991</c:v>
                </c:pt>
                <c:pt idx="10">
                  <c:v>536.68506899999988</c:v>
                </c:pt>
                <c:pt idx="11">
                  <c:v>756.80538000000001</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#,##0.0</c:formatCode>
                <c:ptCount val="12"/>
                <c:pt idx="0">
                  <c:v>459.45558599999993</c:v>
                </c:pt>
                <c:pt idx="1">
                  <c:v>388.6099089999999</c:v>
                </c:pt>
                <c:pt idx="2">
                  <c:v>386.97965300000004</c:v>
                </c:pt>
                <c:pt idx="3">
                  <c:v>312.82591599999995</c:v>
                </c:pt>
                <c:pt idx="4">
                  <c:v>157.61672200000001</c:v>
                </c:pt>
                <c:pt idx="5">
                  <c:v>104.125484</c:v>
                </c:pt>
                <c:pt idx="6">
                  <c:v>97.407905000000014</c:v>
                </c:pt>
                <c:pt idx="7">
                  <c:v>93.710223999999968</c:v>
                </c:pt>
                <c:pt idx="8">
                  <c:v>171.643519</c:v>
                </c:pt>
                <c:pt idx="9">
                  <c:v>257.53848400000004</c:v>
                </c:pt>
                <c:pt idx="10">
                  <c:v>359.20968900000003</c:v>
                </c:pt>
                <c:pt idx="11">
                  <c:v>469.21629199999995</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#,##0.0</c:formatCode>
                <c:ptCount val="12"/>
                <c:pt idx="0">
                  <c:v>241.25622999999996</c:v>
                </c:pt>
                <c:pt idx="1">
                  <c:v>197.16406399999988</c:v>
                </c:pt>
                <c:pt idx="2">
                  <c:v>195.785076</c:v>
                </c:pt>
                <c:pt idx="3">
                  <c:v>146.69514100000004</c:v>
                </c:pt>
                <c:pt idx="4">
                  <c:v>62.766919000000016</c:v>
                </c:pt>
                <c:pt idx="5">
                  <c:v>42.719560000000008</c:v>
                </c:pt>
                <c:pt idx="6">
                  <c:v>40.420530000000007</c:v>
                </c:pt>
                <c:pt idx="7">
                  <c:v>38.91595800000001</c:v>
                </c:pt>
                <c:pt idx="8">
                  <c:v>71.674035999999987</c:v>
                </c:pt>
                <c:pt idx="9">
                  <c:v>106.86237</c:v>
                </c:pt>
                <c:pt idx="10">
                  <c:v>165.296007</c:v>
                </c:pt>
                <c:pt idx="11">
                  <c:v>229.06115100000002</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#,##0.0</c:formatCode>
                <c:ptCount val="12"/>
                <c:pt idx="0">
                  <c:v>403.39181300000007</c:v>
                </c:pt>
                <c:pt idx="1">
                  <c:v>333.82495899999992</c:v>
                </c:pt>
                <c:pt idx="2">
                  <c:v>330.33834499999995</c:v>
                </c:pt>
                <c:pt idx="3">
                  <c:v>272.73047499999996</c:v>
                </c:pt>
                <c:pt idx="4">
                  <c:v>154.26804899999999</c:v>
                </c:pt>
                <c:pt idx="5">
                  <c:v>123.22886600000002</c:v>
                </c:pt>
                <c:pt idx="6">
                  <c:v>102.95885999999999</c:v>
                </c:pt>
                <c:pt idx="7">
                  <c:v>110.42486599999999</c:v>
                </c:pt>
                <c:pt idx="8">
                  <c:v>159.83907000000002</c:v>
                </c:pt>
                <c:pt idx="9">
                  <c:v>203.82544900000002</c:v>
                </c:pt>
                <c:pt idx="10">
                  <c:v>287.99789299999998</c:v>
                </c:pt>
                <c:pt idx="11">
                  <c:v>353.98984499999989</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#,##0.0</c:formatCode>
                <c:ptCount val="12"/>
                <c:pt idx="0">
                  <c:v>300.18173513259842</c:v>
                </c:pt>
                <c:pt idx="1">
                  <c:v>249.46787036949726</c:v>
                </c:pt>
                <c:pt idx="2">
                  <c:v>239.11910006905029</c:v>
                </c:pt>
                <c:pt idx="3">
                  <c:v>194.22454371133475</c:v>
                </c:pt>
                <c:pt idx="4">
                  <c:v>85.618140587365161</c:v>
                </c:pt>
                <c:pt idx="5">
                  <c:v>47.669538892546363</c:v>
                </c:pt>
                <c:pt idx="6">
                  <c:v>60.670559415717442</c:v>
                </c:pt>
                <c:pt idx="7">
                  <c:v>60.35636177289792</c:v>
                </c:pt>
                <c:pt idx="8">
                  <c:v>100.4308704658868</c:v>
                </c:pt>
                <c:pt idx="9">
                  <c:v>137.60756873113209</c:v>
                </c:pt>
                <c:pt idx="10">
                  <c:v>203.80413261296823</c:v>
                </c:pt>
                <c:pt idx="11">
                  <c:v>273.26601424904266</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#,##0.0</c:formatCode>
                <c:ptCount val="12"/>
                <c:pt idx="0">
                  <c:v>2139.1870179999996</c:v>
                </c:pt>
                <c:pt idx="1">
                  <c:v>1677.8003819999999</c:v>
                </c:pt>
                <c:pt idx="2">
                  <c:v>1784.4808600000003</c:v>
                </c:pt>
                <c:pt idx="3">
                  <c:v>1386.8153220000002</c:v>
                </c:pt>
                <c:pt idx="4">
                  <c:v>636.67043200000012</c:v>
                </c:pt>
                <c:pt idx="5">
                  <c:v>473.27443799999998</c:v>
                </c:pt>
                <c:pt idx="6">
                  <c:v>445.24300099999999</c:v>
                </c:pt>
                <c:pt idx="7">
                  <c:v>455.98537400000004</c:v>
                </c:pt>
                <c:pt idx="8">
                  <c:v>664.3835660000002</c:v>
                </c:pt>
                <c:pt idx="9">
                  <c:v>911.87741300000005</c:v>
                </c:pt>
                <c:pt idx="10">
                  <c:v>1421.771385</c:v>
                </c:pt>
                <c:pt idx="11">
                  <c:v>2002.0980189999993</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#,##0.0</c:formatCode>
                <c:ptCount val="12"/>
                <c:pt idx="0">
                  <c:v>505.57301299999995</c:v>
                </c:pt>
                <c:pt idx="1">
                  <c:v>392.3838869999999</c:v>
                </c:pt>
                <c:pt idx="2">
                  <c:v>393.02921800000007</c:v>
                </c:pt>
                <c:pt idx="3">
                  <c:v>287.59748899999994</c:v>
                </c:pt>
                <c:pt idx="4">
                  <c:v>136.21423600000003</c:v>
                </c:pt>
                <c:pt idx="5">
                  <c:v>102.44319600000001</c:v>
                </c:pt>
                <c:pt idx="6">
                  <c:v>100.95606100000001</c:v>
                </c:pt>
                <c:pt idx="7">
                  <c:v>95.998296000000011</c:v>
                </c:pt>
                <c:pt idx="8">
                  <c:v>159.06801399999998</c:v>
                </c:pt>
                <c:pt idx="9">
                  <c:v>209.62449499999997</c:v>
                </c:pt>
                <c:pt idx="10">
                  <c:v>315.81396999999993</c:v>
                </c:pt>
                <c:pt idx="11">
                  <c:v>453.79937400000006</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#,##0.0</c:formatCode>
                <c:ptCount val="12"/>
                <c:pt idx="0">
                  <c:v>658.29076000000009</c:v>
                </c:pt>
                <c:pt idx="1">
                  <c:v>513.67099900000017</c:v>
                </c:pt>
                <c:pt idx="2">
                  <c:v>503.84687199999996</c:v>
                </c:pt>
                <c:pt idx="3">
                  <c:v>377.01946599999997</c:v>
                </c:pt>
                <c:pt idx="4">
                  <c:v>129.45441099999999</c:v>
                </c:pt>
                <c:pt idx="5">
                  <c:v>85.554650999999978</c:v>
                </c:pt>
                <c:pt idx="6">
                  <c:v>76.641875999999996</c:v>
                </c:pt>
                <c:pt idx="7">
                  <c:v>75.411660999999981</c:v>
                </c:pt>
                <c:pt idx="8">
                  <c:v>167.77485899999999</c:v>
                </c:pt>
                <c:pt idx="9">
                  <c:v>254.40351799999996</c:v>
                </c:pt>
                <c:pt idx="10">
                  <c:v>448.35456100000005</c:v>
                </c:pt>
                <c:pt idx="11">
                  <c:v>612.25796400000024</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#,##0.0</c:formatCode>
                <c:ptCount val="12"/>
                <c:pt idx="0">
                  <c:v>592.98670900000002</c:v>
                </c:pt>
                <c:pt idx="1">
                  <c:v>495.88954799999988</c:v>
                </c:pt>
                <c:pt idx="2">
                  <c:v>507.79633200000006</c:v>
                </c:pt>
                <c:pt idx="3">
                  <c:v>376.41646499999996</c:v>
                </c:pt>
                <c:pt idx="4">
                  <c:v>168.74191799999997</c:v>
                </c:pt>
                <c:pt idx="5">
                  <c:v>113.42795000000001</c:v>
                </c:pt>
                <c:pt idx="6">
                  <c:v>105.12974700000002</c:v>
                </c:pt>
                <c:pt idx="7">
                  <c:v>98.492424</c:v>
                </c:pt>
                <c:pt idx="8">
                  <c:v>171.93359000000004</c:v>
                </c:pt>
                <c:pt idx="9">
                  <c:v>251.67289799999995</c:v>
                </c:pt>
                <c:pt idx="10">
                  <c:v>421.56807000000015</c:v>
                </c:pt>
                <c:pt idx="11">
                  <c:v>604.23572999999953</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#,##0.0</c:formatCode>
                <c:ptCount val="12"/>
                <c:pt idx="0">
                  <c:v>2693.4820930000014</c:v>
                </c:pt>
                <c:pt idx="1">
                  <c:v>2225.0974590000001</c:v>
                </c:pt>
                <c:pt idx="2">
                  <c:v>2186.2072620000017</c:v>
                </c:pt>
                <c:pt idx="3">
                  <c:v>1768.9441020000004</c:v>
                </c:pt>
                <c:pt idx="4">
                  <c:v>989.57111500000008</c:v>
                </c:pt>
                <c:pt idx="5">
                  <c:v>770.81636100000014</c:v>
                </c:pt>
                <c:pt idx="6">
                  <c:v>675.54299199999991</c:v>
                </c:pt>
                <c:pt idx="7">
                  <c:v>689.64985199999978</c:v>
                </c:pt>
                <c:pt idx="8">
                  <c:v>1012.565412</c:v>
                </c:pt>
                <c:pt idx="9">
                  <c:v>1296.4418280000002</c:v>
                </c:pt>
                <c:pt idx="10">
                  <c:v>1898.2604340000005</c:v>
                </c:pt>
                <c:pt idx="11">
                  <c:v>2503.1947459999997</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#,##0.0</c:formatCode>
                <c:ptCount val="12"/>
                <c:pt idx="0">
                  <c:v>1534.0190460000003</c:v>
                </c:pt>
                <c:pt idx="1">
                  <c:v>1288.8654109999993</c:v>
                </c:pt>
                <c:pt idx="2">
                  <c:v>1321.4003690000004</c:v>
                </c:pt>
                <c:pt idx="3">
                  <c:v>1059.8679410000002</c:v>
                </c:pt>
                <c:pt idx="4">
                  <c:v>634.69468399999994</c:v>
                </c:pt>
                <c:pt idx="5">
                  <c:v>497.60777099999996</c:v>
                </c:pt>
                <c:pt idx="6">
                  <c:v>488.11931600000003</c:v>
                </c:pt>
                <c:pt idx="7">
                  <c:v>464.15240699999987</c:v>
                </c:pt>
                <c:pt idx="8">
                  <c:v>666.50374899999986</c:v>
                </c:pt>
                <c:pt idx="9">
                  <c:v>879.37770200000011</c:v>
                </c:pt>
                <c:pt idx="10">
                  <c:v>1216.5172929999992</c:v>
                </c:pt>
                <c:pt idx="11">
                  <c:v>1464.4139849999995</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#,##0.0</c:formatCode>
                <c:ptCount val="12"/>
                <c:pt idx="0">
                  <c:v>537.41476753379641</c:v>
                </c:pt>
                <c:pt idx="1">
                  <c:v>437.80748749469763</c:v>
                </c:pt>
                <c:pt idx="2">
                  <c:v>458.52098342253186</c:v>
                </c:pt>
                <c:pt idx="3">
                  <c:v>338.97063172668089</c:v>
                </c:pt>
                <c:pt idx="4">
                  <c:v>188.97556770585203</c:v>
                </c:pt>
                <c:pt idx="5">
                  <c:v>159.29379994903229</c:v>
                </c:pt>
                <c:pt idx="6">
                  <c:v>123.73716800000001</c:v>
                </c:pt>
                <c:pt idx="7">
                  <c:v>152.38000599999998</c:v>
                </c:pt>
                <c:pt idx="8">
                  <c:v>195.90467099999998</c:v>
                </c:pt>
                <c:pt idx="9">
                  <c:v>244.28915210351332</c:v>
                </c:pt>
                <c:pt idx="10">
                  <c:v>363.9988524103768</c:v>
                </c:pt>
                <c:pt idx="11">
                  <c:v>466.38917001428189</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val>
            <c:numRef>
              <c:f>'8.11'!$B$27:$M$27</c:f>
              <c:numCache>
                <c:formatCode>#,##0.0</c:formatCode>
                <c:ptCount val="12"/>
                <c:pt idx="0">
                  <c:v>115.56065899999999</c:v>
                </c:pt>
                <c:pt idx="1">
                  <c:v>98.223497999999992</c:v>
                </c:pt>
                <c:pt idx="2">
                  <c:v>103.813074</c:v>
                </c:pt>
                <c:pt idx="3">
                  <c:v>82.150704000000005</c:v>
                </c:pt>
                <c:pt idx="4">
                  <c:v>55.754097000000002</c:v>
                </c:pt>
                <c:pt idx="5">
                  <c:v>46.661929999999998</c:v>
                </c:pt>
                <c:pt idx="6">
                  <c:v>44.239330000000002</c:v>
                </c:pt>
                <c:pt idx="7">
                  <c:v>36.932520000000004</c:v>
                </c:pt>
                <c:pt idx="8">
                  <c:v>50.241636</c:v>
                </c:pt>
                <c:pt idx="9">
                  <c:v>57.980225000000004</c:v>
                </c:pt>
                <c:pt idx="10">
                  <c:v>84.313408999999993</c:v>
                </c:pt>
                <c:pt idx="11">
                  <c:v>106.02413899999999</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val>
            <c:numRef>
              <c:f>'8.11'!$B$28:$M$28</c:f>
              <c:numCache>
                <c:formatCode>#,##0.0</c:formatCode>
                <c:ptCount val="12"/>
                <c:pt idx="0">
                  <c:v>0.23235</c:v>
                </c:pt>
                <c:pt idx="1">
                  <c:v>0.22472999999999999</c:v>
                </c:pt>
                <c:pt idx="2">
                  <c:v>0.23863000000000001</c:v>
                </c:pt>
                <c:pt idx="3">
                  <c:v>0</c:v>
                </c:pt>
                <c:pt idx="4">
                  <c:v>0.28532999999999997</c:v>
                </c:pt>
                <c:pt idx="5">
                  <c:v>0.29568</c:v>
                </c:pt>
                <c:pt idx="6">
                  <c:v>0.30013000000000001</c:v>
                </c:pt>
                <c:pt idx="7">
                  <c:v>0.29747000000000001</c:v>
                </c:pt>
                <c:pt idx="8">
                  <c:v>0.20383000000000001</c:v>
                </c:pt>
                <c:pt idx="9">
                  <c:v>0.25783999999999996</c:v>
                </c:pt>
                <c:pt idx="10">
                  <c:v>0.23469999999999999</c:v>
                </c:pt>
                <c:pt idx="11">
                  <c:v>0.24073</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val>
            <c:numRef>
              <c:f>'8.11'!$B$29:$M$29</c:f>
              <c:numCache>
                <c:formatCode>#,##0.0</c:formatCode>
                <c:ptCount val="12"/>
                <c:pt idx="0">
                  <c:v>5.5929599999999997</c:v>
                </c:pt>
                <c:pt idx="1">
                  <c:v>4.9894400000000001</c:v>
                </c:pt>
                <c:pt idx="2">
                  <c:v>4.9178300000000004</c:v>
                </c:pt>
                <c:pt idx="3">
                  <c:v>3.7598199999999999</c:v>
                </c:pt>
                <c:pt idx="4">
                  <c:v>0.33994999999999997</c:v>
                </c:pt>
                <c:pt idx="5">
                  <c:v>9.5809999999999992E-2</c:v>
                </c:pt>
                <c:pt idx="6">
                  <c:v>8.2189999999999999E-2</c:v>
                </c:pt>
                <c:pt idx="7">
                  <c:v>9.1889999999999999E-2</c:v>
                </c:pt>
                <c:pt idx="8">
                  <c:v>0.14348</c:v>
                </c:pt>
                <c:pt idx="9">
                  <c:v>1.73505</c:v>
                </c:pt>
                <c:pt idx="10">
                  <c:v>3.5821800000000001</c:v>
                </c:pt>
                <c:pt idx="11">
                  <c:v>5.2936499999999995</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val>
            <c:numRef>
              <c:f>'8.11'!$B$30:$M$30</c:f>
              <c:numCache>
                <c:formatCode>#,##0.0</c:formatCode>
                <c:ptCount val="12"/>
                <c:pt idx="0">
                  <c:v>0.66982000000000008</c:v>
                </c:pt>
                <c:pt idx="1">
                  <c:v>0.47878199999999999</c:v>
                </c:pt>
                <c:pt idx="2">
                  <c:v>0.42097099999999998</c:v>
                </c:pt>
                <c:pt idx="3">
                  <c:v>0.31064999999999998</c:v>
                </c:pt>
                <c:pt idx="4">
                  <c:v>5.7517000000000006E-2</c:v>
                </c:pt>
                <c:pt idx="5">
                  <c:v>1.729E-2</c:v>
                </c:pt>
                <c:pt idx="6">
                  <c:v>1.8359999999999998E-2</c:v>
                </c:pt>
                <c:pt idx="7">
                  <c:v>1.9E-2</c:v>
                </c:pt>
                <c:pt idx="8">
                  <c:v>6.6918000000000005E-2</c:v>
                </c:pt>
                <c:pt idx="9">
                  <c:v>0.13453999999999999</c:v>
                </c:pt>
                <c:pt idx="10">
                  <c:v>0.34981200000000001</c:v>
                </c:pt>
                <c:pt idx="11">
                  <c:v>0.61303999999999992</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val>
            <c:numRef>
              <c:f>'8.11'!$B$31:$M$31</c:f>
              <c:numCache>
                <c:formatCode>#,##0.0</c:formatCode>
                <c:ptCount val="12"/>
                <c:pt idx="0">
                  <c:v>5.8116260000000004</c:v>
                </c:pt>
                <c:pt idx="1">
                  <c:v>6.0396999999999998</c:v>
                </c:pt>
                <c:pt idx="2">
                  <c:v>6.8508459999999998</c:v>
                </c:pt>
                <c:pt idx="3">
                  <c:v>4.4759979999999997</c:v>
                </c:pt>
                <c:pt idx="4">
                  <c:v>2.8935680000000006</c:v>
                </c:pt>
                <c:pt idx="5">
                  <c:v>1.098848</c:v>
                </c:pt>
                <c:pt idx="6">
                  <c:v>1.065604</c:v>
                </c:pt>
                <c:pt idx="7">
                  <c:v>0.86671000000000009</c:v>
                </c:pt>
                <c:pt idx="8">
                  <c:v>1.6770320000000001</c:v>
                </c:pt>
                <c:pt idx="9">
                  <c:v>2.1859539999999997</c:v>
                </c:pt>
                <c:pt idx="10">
                  <c:v>3.847334</c:v>
                </c:pt>
                <c:pt idx="11">
                  <c:v>5.1820320000000004</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val>
            <c:numRef>
              <c:f>'8.11'!$B$32:$M$32</c:f>
              <c:numCache>
                <c:formatCode>#,##0.0</c:formatCode>
                <c:ptCount val="12"/>
                <c:pt idx="0">
                  <c:v>273.6523709999999</c:v>
                </c:pt>
                <c:pt idx="1">
                  <c:v>225.74989199999993</c:v>
                </c:pt>
                <c:pt idx="2">
                  <c:v>226.33357899999999</c:v>
                </c:pt>
                <c:pt idx="3">
                  <c:v>152.65114799999998</c:v>
                </c:pt>
                <c:pt idx="4">
                  <c:v>69.931946000000011</c:v>
                </c:pt>
                <c:pt idx="5">
                  <c:v>42.297205000000019</c:v>
                </c:pt>
                <c:pt idx="6">
                  <c:v>38.737919000000012</c:v>
                </c:pt>
                <c:pt idx="7">
                  <c:v>40.15645</c:v>
                </c:pt>
                <c:pt idx="8">
                  <c:v>80.234542999999988</c:v>
                </c:pt>
                <c:pt idx="9">
                  <c:v>117.90830500000003</c:v>
                </c:pt>
                <c:pt idx="10">
                  <c:v>197.29055000000002</c:v>
                </c:pt>
                <c:pt idx="11">
                  <c:v>290.33250800000002</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val>
            <c:numRef>
              <c:f>'8.11'!$B$33:$M$33</c:f>
              <c:numCache>
                <c:formatCode>#,##0.0</c:formatCode>
                <c:ptCount val="12"/>
                <c:pt idx="0">
                  <c:v>186.06142199999999</c:v>
                </c:pt>
                <c:pt idx="1">
                  <c:v>153.80030299999999</c:v>
                </c:pt>
                <c:pt idx="2">
                  <c:v>158.78206600000001</c:v>
                </c:pt>
                <c:pt idx="3">
                  <c:v>127.65718399999999</c:v>
                </c:pt>
                <c:pt idx="4">
                  <c:v>36.572048999999993</c:v>
                </c:pt>
                <c:pt idx="5">
                  <c:v>21.443307000000001</c:v>
                </c:pt>
                <c:pt idx="6">
                  <c:v>19.673427</c:v>
                </c:pt>
                <c:pt idx="7">
                  <c:v>18.366040000000002</c:v>
                </c:pt>
                <c:pt idx="8">
                  <c:v>36.438873000000001</c:v>
                </c:pt>
                <c:pt idx="9">
                  <c:v>67.183508000000003</c:v>
                </c:pt>
                <c:pt idx="10">
                  <c:v>126.267087</c:v>
                </c:pt>
                <c:pt idx="11">
                  <c:v>187.31847500000003</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val>
            <c:numRef>
              <c:f>'8.11'!$B$34:$M$34</c:f>
              <c:numCache>
                <c:formatCode>#,##0.0</c:formatCode>
                <c:ptCount val="12"/>
                <c:pt idx="0">
                  <c:v>8.1666000000000007</c:v>
                </c:pt>
                <c:pt idx="1">
                  <c:v>6.6683799999999991</c:v>
                </c:pt>
                <c:pt idx="2">
                  <c:v>6.5437099999999999</c:v>
                </c:pt>
                <c:pt idx="3">
                  <c:v>5.3163599999999995</c:v>
                </c:pt>
                <c:pt idx="4">
                  <c:v>2.3968000000000003</c:v>
                </c:pt>
                <c:pt idx="5">
                  <c:v>1.1919000000000002</c:v>
                </c:pt>
                <c:pt idx="6">
                  <c:v>1.1023000000000001</c:v>
                </c:pt>
                <c:pt idx="7">
                  <c:v>1.0403</c:v>
                </c:pt>
                <c:pt idx="8">
                  <c:v>2.641</c:v>
                </c:pt>
                <c:pt idx="9">
                  <c:v>3.9397500000000001</c:v>
                </c:pt>
                <c:pt idx="10">
                  <c:v>5.827</c:v>
                </c:pt>
                <c:pt idx="11">
                  <c:v>7.7706999999999997</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'8.11'!$M$39</c:f>
              <c:strCache>
                <c:ptCount val="1"/>
                <c:pt idx="0">
                  <c:v>Instalovaný výkon</c:v>
                </c:pt>
              </c:strCache>
            </c:strRef>
          </c:tx>
          <c:invertIfNegative val="0"/>
          <c:val>
            <c:numRef>
              <c:f>'8.11'!$N$39</c:f>
              <c:numCache>
                <c:formatCode>0.0%</c:formatCode>
                <c:ptCount val="1"/>
                <c:pt idx="0">
                  <c:v>2.7931552592458341E-2</c:v>
                </c:pt>
              </c:numCache>
            </c:numRef>
          </c:val>
          <c:extLst>
            <c:ext xmlns:c16="http://schemas.microsoft.com/office/drawing/2014/chart" uri="{C3380CC4-5D6E-409C-BE32-E72D297353CC}">
              <c16:uniqueId val="{00000000-0AAD-45A2-930A-B491FF02B4EE}"/>
            </c:ext>
          </c:extLst>
        </c:ser>
        <c:ser>
          <c:idx val="1"/>
          <c:order val="1"/>
          <c:tx>
            <c:strRef>
              <c:f>'8.11'!$M$40</c:f>
              <c:strCache>
                <c:ptCount val="1"/>
                <c:pt idx="0">
                  <c:v>Výroba tepla brutto</c:v>
                </c:pt>
              </c:strCache>
            </c:strRef>
          </c:tx>
          <c:invertIfNegative val="0"/>
          <c:val>
            <c:numRef>
              <c:f>'8.11'!$N$40</c:f>
              <c:numCache>
                <c:formatCode>0.0%</c:formatCode>
                <c:ptCount val="1"/>
                <c:pt idx="0">
                  <c:v>3.7145970791999619E-2</c:v>
                </c:pt>
              </c:numCache>
            </c:numRef>
          </c:val>
          <c:extLst>
            <c:ext xmlns:c16="http://schemas.microsoft.com/office/drawing/2014/chart" uri="{C3380CC4-5D6E-409C-BE32-E72D297353CC}">
              <c16:uniqueId val="{00000001-0AAD-45A2-930A-B491FF02B4EE}"/>
            </c:ext>
          </c:extLst>
        </c:ser>
        <c:ser>
          <c:idx val="2"/>
          <c:order val="2"/>
          <c:tx>
            <c:strRef>
              <c:f>'8.11'!$M$41</c:f>
              <c:strCache>
                <c:ptCount val="1"/>
                <c:pt idx="0">
                  <c:v>Dodávky tepla</c:v>
                </c:pt>
              </c:strCache>
            </c:strRef>
          </c:tx>
          <c:invertIfNegative val="0"/>
          <c:val>
            <c:numRef>
              <c:f>'8.11'!$N$41</c:f>
              <c:numCache>
                <c:formatCode>0.0%</c:formatCode>
                <c:ptCount val="1"/>
                <c:pt idx="0">
                  <c:v>4.7621444150580131E-2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57248361362742017"/>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val>
            <c:numRef>
              <c:f>'8.11'!$B$10:$M$10</c:f>
              <c:numCache>
                <c:formatCode>#,##0.0</c:formatCode>
                <c:ptCount val="12"/>
                <c:pt idx="0">
                  <c:v>92.909798000000009</c:v>
                </c:pt>
                <c:pt idx="1">
                  <c:v>97.64809600000001</c:v>
                </c:pt>
                <c:pt idx="2">
                  <c:v>102.34196300000001</c:v>
                </c:pt>
                <c:pt idx="3">
                  <c:v>94.854283999999979</c:v>
                </c:pt>
                <c:pt idx="4">
                  <c:v>65.454331999999994</c:v>
                </c:pt>
                <c:pt idx="5">
                  <c:v>28.789421000000001</c:v>
                </c:pt>
                <c:pt idx="6">
                  <c:v>34.404240999999999</c:v>
                </c:pt>
                <c:pt idx="7">
                  <c:v>20.245011999999999</c:v>
                </c:pt>
                <c:pt idx="8">
                  <c:v>40.229921000000004</c:v>
                </c:pt>
                <c:pt idx="9">
                  <c:v>10.054887000000001</c:v>
                </c:pt>
                <c:pt idx="10">
                  <c:v>12.377881</c:v>
                </c:pt>
                <c:pt idx="11">
                  <c:v>54.35581100000001</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val>
            <c:numRef>
              <c:f>'8.11'!$B$11:$M$11</c:f>
              <c:numCache>
                <c:formatCode>#,##0.0</c:formatCode>
                <c:ptCount val="12"/>
                <c:pt idx="0">
                  <c:v>8.624270000000001</c:v>
                </c:pt>
                <c:pt idx="1">
                  <c:v>7.0773299999999999</c:v>
                </c:pt>
                <c:pt idx="2">
                  <c:v>8.1486699999999992</c:v>
                </c:pt>
                <c:pt idx="3">
                  <c:v>6.6993599999999995</c:v>
                </c:pt>
                <c:pt idx="4">
                  <c:v>4.5546499999999996</c:v>
                </c:pt>
                <c:pt idx="5">
                  <c:v>3.03369</c:v>
                </c:pt>
                <c:pt idx="6">
                  <c:v>3.05558</c:v>
                </c:pt>
                <c:pt idx="7">
                  <c:v>2.3043</c:v>
                </c:pt>
                <c:pt idx="8">
                  <c:v>3.94672</c:v>
                </c:pt>
                <c:pt idx="9">
                  <c:v>4.99932</c:v>
                </c:pt>
                <c:pt idx="10">
                  <c:v>6.8546499999999995</c:v>
                </c:pt>
                <c:pt idx="11">
                  <c:v>8.4303899999999992</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val>
            <c:numRef>
              <c:f>'8.11'!$B$12:$M$12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val>
            <c:numRef>
              <c:f>'8.11'!$B$13:$M$13</c:f>
              <c:numCache>
                <c:formatCode>#,##0.0</c:formatCode>
                <c:ptCount val="12"/>
                <c:pt idx="0">
                  <c:v>0.19772999999999999</c:v>
                </c:pt>
                <c:pt idx="1">
                  <c:v>0.18024999999999999</c:v>
                </c:pt>
                <c:pt idx="2">
                  <c:v>0.22597999999999999</c:v>
                </c:pt>
                <c:pt idx="3">
                  <c:v>0.23447999999999999</c:v>
                </c:pt>
                <c:pt idx="4">
                  <c:v>0.24184</c:v>
                </c:pt>
                <c:pt idx="5">
                  <c:v>0.26016</c:v>
                </c:pt>
                <c:pt idx="6">
                  <c:v>0.26021</c:v>
                </c:pt>
                <c:pt idx="7">
                  <c:v>0.23455999999999999</c:v>
                </c:pt>
                <c:pt idx="8">
                  <c:v>0.22656000000000001</c:v>
                </c:pt>
                <c:pt idx="9">
                  <c:v>0.20096600000000001</c:v>
                </c:pt>
                <c:pt idx="10">
                  <c:v>0.20880299999999999</c:v>
                </c:pt>
                <c:pt idx="11">
                  <c:v>0.187668</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val>
            <c:numRef>
              <c:f>'8.11'!$B$14:$M$14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val>
            <c:numRef>
              <c:f>'8.11'!$B$15:$M$15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val>
            <c:numRef>
              <c:f>'8.11'!$B$16:$M$16</c:f>
              <c:numCache>
                <c:formatCode>#,##0.0</c:formatCode>
                <c:ptCount val="12"/>
                <c:pt idx="0">
                  <c:v>365.538545</c:v>
                </c:pt>
                <c:pt idx="1">
                  <c:v>287.23443800000001</c:v>
                </c:pt>
                <c:pt idx="2">
                  <c:v>312.55498699999998</c:v>
                </c:pt>
                <c:pt idx="3">
                  <c:v>213.07353900000001</c:v>
                </c:pt>
                <c:pt idx="4">
                  <c:v>69.836021000000002</c:v>
                </c:pt>
                <c:pt idx="5">
                  <c:v>61.043512999999997</c:v>
                </c:pt>
                <c:pt idx="6">
                  <c:v>48.198461000000002</c:v>
                </c:pt>
                <c:pt idx="7">
                  <c:v>56.889883999999995</c:v>
                </c:pt>
                <c:pt idx="8">
                  <c:v>95.011763000000002</c:v>
                </c:pt>
                <c:pt idx="9">
                  <c:v>180.88163399999999</c:v>
                </c:pt>
                <c:pt idx="10">
                  <c:v>311.51769900000005</c:v>
                </c:pt>
                <c:pt idx="11">
                  <c:v>419.616356</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val>
            <c:numRef>
              <c:f>'8.11'!$B$17:$M$17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val>
            <c:numRef>
              <c:f>'8.11'!$B$18:$M$18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val>
            <c:numRef>
              <c:f>'8.11'!$B$19:$M$19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val>
            <c:numRef>
              <c:f>'8.11'!$B$20:$M$20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val>
            <c:numRef>
              <c:f>'8.11'!$B$21:$M$21</c:f>
              <c:numCache>
                <c:formatCode>#,##0.0</c:formatCode>
                <c:ptCount val="12"/>
                <c:pt idx="0">
                  <c:v>27.035061000000002</c:v>
                </c:pt>
                <c:pt idx="1">
                  <c:v>24.212125</c:v>
                </c:pt>
                <c:pt idx="2">
                  <c:v>7.3885399999999999</c:v>
                </c:pt>
                <c:pt idx="3">
                  <c:v>0.69299999999999995</c:v>
                </c:pt>
                <c:pt idx="4">
                  <c:v>1.8367309999999999</c:v>
                </c:pt>
                <c:pt idx="5">
                  <c:v>2.081</c:v>
                </c:pt>
                <c:pt idx="6">
                  <c:v>2.101</c:v>
                </c:pt>
                <c:pt idx="7">
                  <c:v>2.157</c:v>
                </c:pt>
                <c:pt idx="8">
                  <c:v>0.94099999999999995</c:v>
                </c:pt>
                <c:pt idx="9">
                  <c:v>13.13134</c:v>
                </c:pt>
                <c:pt idx="10">
                  <c:v>25.024812999999998</c:v>
                </c:pt>
                <c:pt idx="11">
                  <c:v>25.794837999999999</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val>
            <c:numRef>
              <c:f>'8.11'!$B$22:$M$22</c:f>
              <c:numCache>
                <c:formatCode>#,##0.0</c:formatCode>
                <c:ptCount val="12"/>
                <c:pt idx="0">
                  <c:v>0</c:v>
                </c:pt>
                <c:pt idx="1">
                  <c:v>6.2E-2</c:v>
                </c:pt>
                <c:pt idx="2">
                  <c:v>0.02</c:v>
                </c:pt>
                <c:pt idx="3">
                  <c:v>0</c:v>
                </c:pt>
                <c:pt idx="4">
                  <c:v>5.6000000000000001E-2</c:v>
                </c:pt>
                <c:pt idx="5">
                  <c:v>3.5000000000000003E-2</c:v>
                </c:pt>
                <c:pt idx="6">
                  <c:v>2.1999999999999999E-2</c:v>
                </c:pt>
                <c:pt idx="7">
                  <c:v>8.9999999999999993E-3</c:v>
                </c:pt>
                <c:pt idx="8">
                  <c:v>0.114</c:v>
                </c:pt>
                <c:pt idx="9">
                  <c:v>0.05</c:v>
                </c:pt>
                <c:pt idx="10">
                  <c:v>0.02</c:v>
                </c:pt>
                <c:pt idx="11">
                  <c:v>3.0000000000000001E-3</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val>
            <c:numRef>
              <c:f>'8.11'!$B$23:$M$23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val>
            <c:numRef>
              <c:f>'8.11'!$B$24:$M$24</c:f>
              <c:numCache>
                <c:formatCode>#,##0.0</c:formatCode>
                <c:ptCount val="12"/>
                <c:pt idx="0">
                  <c:v>3.3938999999999997E-2</c:v>
                </c:pt>
                <c:pt idx="1">
                  <c:v>0.487875</c:v>
                </c:pt>
                <c:pt idx="2">
                  <c:v>0.16246000000000002</c:v>
                </c:pt>
                <c:pt idx="3">
                  <c:v>0</c:v>
                </c:pt>
                <c:pt idx="4">
                  <c:v>2.6900000000000003E-4</c:v>
                </c:pt>
                <c:pt idx="5">
                  <c:v>0</c:v>
                </c:pt>
                <c:pt idx="6">
                  <c:v>0</c:v>
                </c:pt>
                <c:pt idx="7">
                  <c:v>0</c:v>
                </c:pt>
                <c:pt idx="8">
                  <c:v>0</c:v>
                </c:pt>
                <c:pt idx="9">
                  <c:v>2.366E-2</c:v>
                </c:pt>
                <c:pt idx="10">
                  <c:v>2.4187E-2</c:v>
                </c:pt>
                <c:pt idx="11">
                  <c:v>1.615162</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val>
            <c:numRef>
              <c:f>'8.11'!$B$25:$M$25</c:f>
              <c:numCache>
                <c:formatCode>#,##0.0</c:formatCode>
                <c:ptCount val="12"/>
                <c:pt idx="0">
                  <c:v>98.647365999999991</c:v>
                </c:pt>
                <c:pt idx="1">
                  <c:v>78.987434000000007</c:v>
                </c:pt>
                <c:pt idx="2">
                  <c:v>76.953732000000002</c:v>
                </c:pt>
                <c:pt idx="3">
                  <c:v>60.861802000000019</c:v>
                </c:pt>
                <c:pt idx="4">
                  <c:v>26.762074999999999</c:v>
                </c:pt>
                <c:pt idx="5">
                  <c:v>18.185166000000006</c:v>
                </c:pt>
                <c:pt idx="6">
                  <c:v>17.088255</c:v>
                </c:pt>
                <c:pt idx="7">
                  <c:v>16.652668000000002</c:v>
                </c:pt>
                <c:pt idx="8">
                  <c:v>31.463626000000001</c:v>
                </c:pt>
                <c:pt idx="9">
                  <c:v>42.331091000000008</c:v>
                </c:pt>
                <c:pt idx="10">
                  <c:v>65.540036999999998</c:v>
                </c:pt>
                <c:pt idx="11">
                  <c:v>94.232505000000003</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'8.12'!$A$27</c:f>
              <c:strCache>
                <c:ptCount val="1"/>
                <c:pt idx="0">
                  <c:v>Průmysl</c:v>
                </c:pt>
              </c:strCache>
            </c:strRef>
          </c:tx>
          <c:invertIfNegative val="0"/>
          <c:val>
            <c:numRef>
              <c:f>'8.12'!$B$27:$M$27</c:f>
              <c:numCache>
                <c:formatCode>#,##0.0</c:formatCode>
                <c:ptCount val="12"/>
                <c:pt idx="0">
                  <c:v>644.64079700000013</c:v>
                </c:pt>
                <c:pt idx="1">
                  <c:v>562.24685999999997</c:v>
                </c:pt>
                <c:pt idx="2">
                  <c:v>561.31979699999999</c:v>
                </c:pt>
                <c:pt idx="3">
                  <c:v>513.29315399999996</c:v>
                </c:pt>
                <c:pt idx="4">
                  <c:v>463.05514500000004</c:v>
                </c:pt>
                <c:pt idx="5">
                  <c:v>385.95885200000004</c:v>
                </c:pt>
                <c:pt idx="6">
                  <c:v>390.94084800000007</c:v>
                </c:pt>
                <c:pt idx="7">
                  <c:v>367.93514600000003</c:v>
                </c:pt>
                <c:pt idx="8">
                  <c:v>394.95285099999995</c:v>
                </c:pt>
                <c:pt idx="9">
                  <c:v>409.34306400000003</c:v>
                </c:pt>
                <c:pt idx="10">
                  <c:v>443.342062</c:v>
                </c:pt>
                <c:pt idx="11">
                  <c:v>548.38691800000004</c:v>
                </c:pt>
              </c:numCache>
            </c:numRef>
          </c:val>
          <c:extLst>
            <c:ext xmlns:c16="http://schemas.microsoft.com/office/drawing/2014/chart" uri="{C3380CC4-5D6E-409C-BE32-E72D297353CC}">
              <c16:uniqueId val="{00000000-72DF-4AAF-B273-0CD73148B88E}"/>
            </c:ext>
          </c:extLst>
        </c:ser>
        <c:ser>
          <c:idx val="1"/>
          <c:order val="1"/>
          <c:tx>
            <c:strRef>
              <c:f>'8.12'!$A$28</c:f>
              <c:strCache>
                <c:ptCount val="1"/>
                <c:pt idx="0">
                  <c:v>Energetika</c:v>
                </c:pt>
              </c:strCache>
            </c:strRef>
          </c:tx>
          <c:invertIfNegative val="0"/>
          <c:val>
            <c:numRef>
              <c:f>'8.12'!$B$28:$M$28</c:f>
              <c:numCache>
                <c:formatCode>#,##0.0</c:formatCode>
                <c:ptCount val="12"/>
                <c:pt idx="0">
                  <c:v>52.050251000000003</c:v>
                </c:pt>
                <c:pt idx="1">
                  <c:v>63.718809999999998</c:v>
                </c:pt>
                <c:pt idx="2">
                  <c:v>52.278500000000001</c:v>
                </c:pt>
                <c:pt idx="3">
                  <c:v>36.59395</c:v>
                </c:pt>
                <c:pt idx="4">
                  <c:v>0.20355300000000001</c:v>
                </c:pt>
                <c:pt idx="5">
                  <c:v>5.4114999999999996E-2</c:v>
                </c:pt>
                <c:pt idx="6">
                  <c:v>5.1033999999999996E-2</c:v>
                </c:pt>
                <c:pt idx="7">
                  <c:v>5.0030000000000005E-2</c:v>
                </c:pt>
                <c:pt idx="8">
                  <c:v>0.26038899999999998</c:v>
                </c:pt>
                <c:pt idx="9">
                  <c:v>0.82116899999999993</c:v>
                </c:pt>
                <c:pt idx="10">
                  <c:v>37.448940999999998</c:v>
                </c:pt>
                <c:pt idx="11">
                  <c:v>59.832677000000004</c:v>
                </c:pt>
              </c:numCache>
            </c:numRef>
          </c:val>
          <c:extLst>
            <c:ext xmlns:c16="http://schemas.microsoft.com/office/drawing/2014/chart" uri="{C3380CC4-5D6E-409C-BE32-E72D297353CC}">
              <c16:uniqueId val="{00000001-72DF-4AAF-B273-0CD73148B88E}"/>
            </c:ext>
          </c:extLst>
        </c:ser>
        <c:ser>
          <c:idx val="2"/>
          <c:order val="2"/>
          <c:tx>
            <c:strRef>
              <c:f>'8.12'!$A$29</c:f>
              <c:strCache>
                <c:ptCount val="1"/>
                <c:pt idx="0">
                  <c:v>Doprava</c:v>
                </c:pt>
              </c:strCache>
            </c:strRef>
          </c:tx>
          <c:invertIfNegative val="0"/>
          <c:val>
            <c:numRef>
              <c:f>'8.12'!$B$29:$M$29</c:f>
              <c:numCache>
                <c:formatCode>#,##0.0</c:formatCode>
                <c:ptCount val="12"/>
                <c:pt idx="0">
                  <c:v>4.0738819999999993</c:v>
                </c:pt>
                <c:pt idx="1">
                  <c:v>3.5209629999999996</c:v>
                </c:pt>
                <c:pt idx="2">
                  <c:v>3.2863289999999998</c:v>
                </c:pt>
                <c:pt idx="3">
                  <c:v>2.2754289999999999</c:v>
                </c:pt>
                <c:pt idx="4">
                  <c:v>0.59493799999999997</c:v>
                </c:pt>
                <c:pt idx="5">
                  <c:v>0.35116900000000001</c:v>
                </c:pt>
                <c:pt idx="6">
                  <c:v>0.25735199999999997</c:v>
                </c:pt>
                <c:pt idx="7">
                  <c:v>0.30861800000000006</c:v>
                </c:pt>
                <c:pt idx="8">
                  <c:v>0.77604600000000001</c:v>
                </c:pt>
                <c:pt idx="9">
                  <c:v>1.3741280000000002</c:v>
                </c:pt>
                <c:pt idx="10">
                  <c:v>2.4140999999999999</c:v>
                </c:pt>
                <c:pt idx="11">
                  <c:v>3.4078690000000003</c:v>
                </c:pt>
              </c:numCache>
            </c:numRef>
          </c:val>
          <c:extLst>
            <c:ext xmlns:c16="http://schemas.microsoft.com/office/drawing/2014/chart" uri="{C3380CC4-5D6E-409C-BE32-E72D297353CC}">
              <c16:uniqueId val="{00000002-72DF-4AAF-B273-0CD73148B88E}"/>
            </c:ext>
          </c:extLst>
        </c:ser>
        <c:ser>
          <c:idx val="3"/>
          <c:order val="3"/>
          <c:tx>
            <c:strRef>
              <c:f>'8.12'!$A$30</c:f>
              <c:strCache>
                <c:ptCount val="1"/>
                <c:pt idx="0">
                  <c:v>Stavebnictví</c:v>
                </c:pt>
              </c:strCache>
            </c:strRef>
          </c:tx>
          <c:invertIfNegative val="0"/>
          <c:val>
            <c:numRef>
              <c:f>'8.12'!$B$30:$M$30</c:f>
              <c:numCache>
                <c:formatCode>#,##0.0</c:formatCode>
                <c:ptCount val="12"/>
                <c:pt idx="0">
                  <c:v>0.21768499999999999</c:v>
                </c:pt>
                <c:pt idx="1">
                  <c:v>0.15736</c:v>
                </c:pt>
                <c:pt idx="2">
                  <c:v>0.19046000000000002</c:v>
                </c:pt>
                <c:pt idx="3">
                  <c:v>0.13838</c:v>
                </c:pt>
                <c:pt idx="4">
                  <c:v>1.89E-2</c:v>
                </c:pt>
                <c:pt idx="5">
                  <c:v>7.0000000000000001E-3</c:v>
                </c:pt>
                <c:pt idx="6">
                  <c:v>7.0000000000000001E-3</c:v>
                </c:pt>
                <c:pt idx="7">
                  <c:v>6.0000000000000001E-3</c:v>
                </c:pt>
                <c:pt idx="8">
                  <c:v>3.6499999999999998E-2</c:v>
                </c:pt>
                <c:pt idx="9">
                  <c:v>8.2000000000000003E-2</c:v>
                </c:pt>
                <c:pt idx="10">
                  <c:v>8.8999999999999996E-2</c:v>
                </c:pt>
                <c:pt idx="11">
                  <c:v>0.26390999999999998</c:v>
                </c:pt>
              </c:numCache>
            </c:numRef>
          </c:val>
          <c:extLst>
            <c:ext xmlns:c16="http://schemas.microsoft.com/office/drawing/2014/chart" uri="{C3380CC4-5D6E-409C-BE32-E72D297353CC}">
              <c16:uniqueId val="{00000003-72DF-4AAF-B273-0CD73148B88E}"/>
            </c:ext>
          </c:extLst>
        </c:ser>
        <c:ser>
          <c:idx val="4"/>
          <c:order val="4"/>
          <c:tx>
            <c:strRef>
              <c:f>'8.12'!$A$31</c:f>
              <c:strCache>
                <c:ptCount val="1"/>
                <c:pt idx="0">
                  <c:v>Zemědělství a lesnictví</c:v>
                </c:pt>
              </c:strCache>
            </c:strRef>
          </c:tx>
          <c:invertIfNegative val="0"/>
          <c:val>
            <c:numRef>
              <c:f>'8.12'!$B$31:$M$31</c:f>
              <c:numCache>
                <c:formatCode>#,##0.0</c:formatCode>
                <c:ptCount val="12"/>
                <c:pt idx="0">
                  <c:v>1.7507680000000001</c:v>
                </c:pt>
                <c:pt idx="1">
                  <c:v>1.5435560000000002</c:v>
                </c:pt>
                <c:pt idx="2">
                  <c:v>1.6128670000000001</c:v>
                </c:pt>
                <c:pt idx="3">
                  <c:v>1.528797</c:v>
                </c:pt>
                <c:pt idx="4">
                  <c:v>1.528203</c:v>
                </c:pt>
                <c:pt idx="5">
                  <c:v>1.3833600000000001</c:v>
                </c:pt>
                <c:pt idx="6">
                  <c:v>1.2361799999999998</c:v>
                </c:pt>
                <c:pt idx="7">
                  <c:v>1.4498900000000001</c:v>
                </c:pt>
                <c:pt idx="8">
                  <c:v>1.2699529999999999</c:v>
                </c:pt>
                <c:pt idx="9">
                  <c:v>1.7242519999999999</c:v>
                </c:pt>
                <c:pt idx="10">
                  <c:v>3.6651359999999999</c:v>
                </c:pt>
                <c:pt idx="11">
                  <c:v>2.416299</c:v>
                </c:pt>
              </c:numCache>
            </c:numRef>
          </c:val>
          <c:extLst>
            <c:ext xmlns:c16="http://schemas.microsoft.com/office/drawing/2014/chart" uri="{C3380CC4-5D6E-409C-BE32-E72D297353CC}">
              <c16:uniqueId val="{00000004-72DF-4AAF-B273-0CD73148B88E}"/>
            </c:ext>
          </c:extLst>
        </c:ser>
        <c:ser>
          <c:idx val="5"/>
          <c:order val="5"/>
          <c:tx>
            <c:strRef>
              <c:f>'8.12'!$A$32</c:f>
              <c:strCache>
                <c:ptCount val="1"/>
                <c:pt idx="0">
                  <c:v>Domácnosti</c:v>
                </c:pt>
              </c:strCache>
            </c:strRef>
          </c:tx>
          <c:spPr>
            <a:solidFill>
              <a:schemeClr val="accent6"/>
            </a:solidFill>
          </c:spPr>
          <c:invertIfNegative val="0"/>
          <c:val>
            <c:numRef>
              <c:f>'8.12'!$B$32:$M$32</c:f>
              <c:numCache>
                <c:formatCode>#,##0.0</c:formatCode>
                <c:ptCount val="12"/>
                <c:pt idx="0">
                  <c:v>380.49131100000005</c:v>
                </c:pt>
                <c:pt idx="1">
                  <c:v>305.56419</c:v>
                </c:pt>
                <c:pt idx="2">
                  <c:v>300.17133100000001</c:v>
                </c:pt>
                <c:pt idx="3">
                  <c:v>236.53563199999999</c:v>
                </c:pt>
                <c:pt idx="4">
                  <c:v>92.983736999999991</c:v>
                </c:pt>
                <c:pt idx="5">
                  <c:v>67.642126000000005</c:v>
                </c:pt>
                <c:pt idx="6">
                  <c:v>62.232060000000004</c:v>
                </c:pt>
                <c:pt idx="7">
                  <c:v>63.238723000000007</c:v>
                </c:pt>
                <c:pt idx="8">
                  <c:v>113.815899</c:v>
                </c:pt>
                <c:pt idx="9">
                  <c:v>170.368483</c:v>
                </c:pt>
                <c:pt idx="10">
                  <c:v>274.83666100000005</c:v>
                </c:pt>
                <c:pt idx="11">
                  <c:v>370.43920400000002</c:v>
                </c:pt>
              </c:numCache>
            </c:numRef>
          </c:val>
          <c:extLst>
            <c:ext xmlns:c16="http://schemas.microsoft.com/office/drawing/2014/chart" uri="{C3380CC4-5D6E-409C-BE32-E72D297353CC}">
              <c16:uniqueId val="{00000005-72DF-4AAF-B273-0CD73148B88E}"/>
            </c:ext>
          </c:extLst>
        </c:ser>
        <c:ser>
          <c:idx val="6"/>
          <c:order val="6"/>
          <c:tx>
            <c:strRef>
              <c:f>'8.12'!$A$33</c:f>
              <c:strCache>
                <c:ptCount val="1"/>
                <c:pt idx="0">
                  <c:v>Obchod, služby, školství, zdravotnictví</c:v>
                </c:pt>
              </c:strCache>
            </c:strRef>
          </c:tx>
          <c:spPr>
            <a:solidFill>
              <a:srgbClr val="F0948F"/>
            </a:solidFill>
          </c:spPr>
          <c:invertIfNegative val="0"/>
          <c:val>
            <c:numRef>
              <c:f>'8.12'!$B$33:$M$33</c:f>
              <c:numCache>
                <c:formatCode>#,##0.0</c:formatCode>
                <c:ptCount val="12"/>
                <c:pt idx="0">
                  <c:v>176.02640399999996</c:v>
                </c:pt>
                <c:pt idx="1">
                  <c:v>144.10718100000003</c:v>
                </c:pt>
                <c:pt idx="2">
                  <c:v>144.87379100000001</c:v>
                </c:pt>
                <c:pt idx="3">
                  <c:v>109.29168799999999</c:v>
                </c:pt>
                <c:pt idx="4">
                  <c:v>35.926978000000005</c:v>
                </c:pt>
                <c:pt idx="5">
                  <c:v>23.362425999999999</c:v>
                </c:pt>
                <c:pt idx="6">
                  <c:v>20.835840000000001</c:v>
                </c:pt>
                <c:pt idx="7">
                  <c:v>21.072167999999998</c:v>
                </c:pt>
                <c:pt idx="8">
                  <c:v>43.703269000000006</c:v>
                </c:pt>
                <c:pt idx="9">
                  <c:v>72.075111000000007</c:v>
                </c:pt>
                <c:pt idx="10">
                  <c:v>122.29296799999996</c:v>
                </c:pt>
                <c:pt idx="11">
                  <c:v>170.01838700000002</c:v>
                </c:pt>
              </c:numCache>
            </c:numRef>
          </c:val>
          <c:extLst>
            <c:ext xmlns:c16="http://schemas.microsoft.com/office/drawing/2014/chart" uri="{C3380CC4-5D6E-409C-BE32-E72D297353CC}">
              <c16:uniqueId val="{00000006-72DF-4AAF-B273-0CD73148B88E}"/>
            </c:ext>
          </c:extLst>
        </c:ser>
        <c:ser>
          <c:idx val="7"/>
          <c:order val="7"/>
          <c:tx>
            <c:strRef>
              <c:f>'8.12'!$A$34</c:f>
              <c:strCache>
                <c:ptCount val="1"/>
                <c:pt idx="0">
                  <c:v>Ostatní</c:v>
                </c:pt>
              </c:strCache>
            </c:strRef>
          </c:tx>
          <c:spPr>
            <a:solidFill>
              <a:srgbClr val="F7C9C7"/>
            </a:solidFill>
          </c:spPr>
          <c:invertIfNegative val="0"/>
          <c:val>
            <c:numRef>
              <c:f>'8.12'!$B$34:$M$34</c:f>
              <c:numCache>
                <c:formatCode>#,##0.0</c:formatCode>
                <c:ptCount val="12"/>
                <c:pt idx="0">
                  <c:v>2.2793800000000002</c:v>
                </c:pt>
                <c:pt idx="1">
                  <c:v>1.9105369999999999</c:v>
                </c:pt>
                <c:pt idx="2">
                  <c:v>1.5736060000000003</c:v>
                </c:pt>
                <c:pt idx="3">
                  <c:v>2.0586419999999999</c:v>
                </c:pt>
                <c:pt idx="4">
                  <c:v>0.71737700000000004</c:v>
                </c:pt>
                <c:pt idx="5">
                  <c:v>0.24285300000000001</c:v>
                </c:pt>
                <c:pt idx="6">
                  <c:v>0.218111</c:v>
                </c:pt>
                <c:pt idx="7">
                  <c:v>0.27168799999999999</c:v>
                </c:pt>
                <c:pt idx="8">
                  <c:v>0.66040599999999994</c:v>
                </c:pt>
                <c:pt idx="9">
                  <c:v>0.98599900000000007</c:v>
                </c:pt>
                <c:pt idx="10">
                  <c:v>1.6823620000000001</c:v>
                </c:pt>
                <c:pt idx="11">
                  <c:v>2.8684270000000001</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3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'8.12'!$M$39</c:f>
              <c:strCache>
                <c:ptCount val="1"/>
                <c:pt idx="0">
                  <c:v>Instalovaný výkon</c:v>
                </c:pt>
              </c:strCache>
            </c:strRef>
          </c:tx>
          <c:invertIfNegative val="0"/>
          <c:val>
            <c:numRef>
              <c:f>'8.12'!$N$39</c:f>
              <c:numCache>
                <c:formatCode>0.0%</c:formatCode>
                <c:ptCount val="1"/>
                <c:pt idx="0">
                  <c:v>0.11544703552160976</c:v>
                </c:pt>
              </c:numCache>
            </c:numRef>
          </c:val>
          <c:extLst>
            <c:ext xmlns:c16="http://schemas.microsoft.com/office/drawing/2014/chart" uri="{C3380CC4-5D6E-409C-BE32-E72D297353CC}">
              <c16:uniqueId val="{00000000-4E36-46C0-A91E-7D3667508618}"/>
            </c:ext>
          </c:extLst>
        </c:ser>
        <c:ser>
          <c:idx val="1"/>
          <c:order val="1"/>
          <c:tx>
            <c:strRef>
              <c:f>'8.12'!$M$40</c:f>
              <c:strCache>
                <c:ptCount val="1"/>
                <c:pt idx="0">
                  <c:v>Výroba tepla brutto</c:v>
                </c:pt>
              </c:strCache>
            </c:strRef>
          </c:tx>
          <c:invertIfNegative val="0"/>
          <c:val>
            <c:numRef>
              <c:f>'8.12'!$N$40</c:f>
              <c:numCache>
                <c:formatCode>0.0%</c:formatCode>
                <c:ptCount val="1"/>
                <c:pt idx="0">
                  <c:v>0.17036374539070698</c:v>
                </c:pt>
              </c:numCache>
            </c:numRef>
          </c:val>
          <c:extLst>
            <c:ext xmlns:c16="http://schemas.microsoft.com/office/drawing/2014/chart" uri="{C3380CC4-5D6E-409C-BE32-E72D297353CC}">
              <c16:uniqueId val="{00000001-4E36-46C0-A91E-7D3667508618}"/>
            </c:ext>
          </c:extLst>
        </c:ser>
        <c:ser>
          <c:idx val="2"/>
          <c:order val="2"/>
          <c:tx>
            <c:strRef>
              <c:f>'8.12'!$M$41</c:f>
              <c:strCache>
                <c:ptCount val="1"/>
                <c:pt idx="0">
                  <c:v>Dodávky tepla</c:v>
                </c:pt>
              </c:strCache>
            </c:strRef>
          </c:tx>
          <c:invertIfNegative val="0"/>
          <c:val>
            <c:numRef>
              <c:f>'8.12'!$N$41</c:f>
              <c:numCache>
                <c:formatCode>0.0%</c:formatCode>
                <c:ptCount val="1"/>
                <c:pt idx="0">
                  <c:v>0.22797336110862851</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valAx>
    </c:plotArea>
    <c:legend>
      <c:legendPos val="b"/>
      <c:layout>
        <c:manualLayout>
          <c:xMode val="edge"/>
          <c:yMode val="edge"/>
          <c:x val="1.5162396231415507E-3"/>
          <c:y val="0.75512807259673831"/>
          <c:w val="0.49902664854189643"/>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'8.12'!$A$9</c:f>
              <c:strCache>
                <c:ptCount val="1"/>
                <c:pt idx="0">
                  <c:v>Biomasa</c:v>
                </c:pt>
              </c:strCache>
            </c:strRef>
          </c:tx>
          <c:spPr>
            <a:solidFill>
              <a:srgbClr val="23315F"/>
            </a:solidFill>
          </c:spPr>
          <c:invertIfNegative val="0"/>
          <c:val>
            <c:numRef>
              <c:f>'8.12'!$B$9:$M$9</c:f>
              <c:numCache>
                <c:formatCode>#,##0.0</c:formatCode>
                <c:ptCount val="12"/>
                <c:pt idx="0">
                  <c:v>146.044996</c:v>
                </c:pt>
                <c:pt idx="1">
                  <c:v>128.31579000000002</c:v>
                </c:pt>
                <c:pt idx="2">
                  <c:v>131.996026</c:v>
                </c:pt>
                <c:pt idx="3">
                  <c:v>97.832155999999983</c:v>
                </c:pt>
                <c:pt idx="4">
                  <c:v>41.226487999999996</c:v>
                </c:pt>
                <c:pt idx="5">
                  <c:v>29.687552000000004</c:v>
                </c:pt>
                <c:pt idx="6">
                  <c:v>20.912309</c:v>
                </c:pt>
                <c:pt idx="7">
                  <c:v>28.075174000000001</c:v>
                </c:pt>
                <c:pt idx="8">
                  <c:v>52.757691999999999</c:v>
                </c:pt>
                <c:pt idx="9">
                  <c:v>63.265219999999999</c:v>
                </c:pt>
                <c:pt idx="10">
                  <c:v>95.662339000000003</c:v>
                </c:pt>
                <c:pt idx="11">
                  <c:v>121.167468</c:v>
                </c:pt>
              </c:numCache>
            </c:numRef>
          </c:val>
          <c:extLst>
            <c:ext xmlns:c16="http://schemas.microsoft.com/office/drawing/2014/chart" uri="{C3380CC4-5D6E-409C-BE32-E72D297353CC}">
              <c16:uniqueId val="{00000000-2D92-4281-A4C1-DC17004EBD29}"/>
            </c:ext>
          </c:extLst>
        </c:ser>
        <c:ser>
          <c:idx val="1"/>
          <c:order val="1"/>
          <c:tx>
            <c:strRef>
              <c:f>'8.12'!$A$10</c:f>
              <c:strCache>
                <c:ptCount val="1"/>
                <c:pt idx="0">
                  <c:v>Bioplyn</c:v>
                </c:pt>
              </c:strCache>
            </c:strRef>
          </c:tx>
          <c:spPr>
            <a:solidFill>
              <a:srgbClr val="5A6588"/>
            </a:solidFill>
          </c:spPr>
          <c:invertIfNegative val="0"/>
          <c:val>
            <c:numRef>
              <c:f>'8.12'!$B$10:$M$10</c:f>
              <c:numCache>
                <c:formatCode>#,##0.0</c:formatCode>
                <c:ptCount val="12"/>
                <c:pt idx="0">
                  <c:v>4.7455749999999997</c:v>
                </c:pt>
                <c:pt idx="1">
                  <c:v>4.1362839999999998</c:v>
                </c:pt>
                <c:pt idx="2">
                  <c:v>4.284224</c:v>
                </c:pt>
                <c:pt idx="3">
                  <c:v>4.0559520000000004</c:v>
                </c:pt>
                <c:pt idx="4">
                  <c:v>3.5103610000000001</c:v>
                </c:pt>
                <c:pt idx="5">
                  <c:v>2.3455400000000002</c:v>
                </c:pt>
                <c:pt idx="6">
                  <c:v>2.5267239999999997</c:v>
                </c:pt>
                <c:pt idx="7">
                  <c:v>2.9565380000000001</c:v>
                </c:pt>
                <c:pt idx="8">
                  <c:v>2.9158219999999995</c:v>
                </c:pt>
                <c:pt idx="9">
                  <c:v>4.1569079999999996</c:v>
                </c:pt>
                <c:pt idx="10">
                  <c:v>6.1639600000000003</c:v>
                </c:pt>
                <c:pt idx="11">
                  <c:v>5.1975550000000004</c:v>
                </c:pt>
              </c:numCache>
            </c:numRef>
          </c:val>
          <c:extLst>
            <c:ext xmlns:c16="http://schemas.microsoft.com/office/drawing/2014/chart" uri="{C3380CC4-5D6E-409C-BE32-E72D297353CC}">
              <c16:uniqueId val="{00000001-2D92-4281-A4C1-DC17004EBD29}"/>
            </c:ext>
          </c:extLst>
        </c:ser>
        <c:ser>
          <c:idx val="2"/>
          <c:order val="2"/>
          <c:tx>
            <c:strRef>
              <c:f>'8.12'!$A$11</c:f>
              <c:strCache>
                <c:ptCount val="1"/>
                <c:pt idx="0">
                  <c:v>Černé uhlí</c:v>
                </c:pt>
              </c:strCache>
            </c:strRef>
          </c:tx>
          <c:spPr>
            <a:solidFill>
              <a:srgbClr val="9198B0"/>
            </a:solidFill>
          </c:spPr>
          <c:invertIfNegative val="0"/>
          <c:val>
            <c:numRef>
              <c:f>'8.12'!$B$11:$M$11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D92-4281-A4C1-DC17004EBD29}"/>
            </c:ext>
          </c:extLst>
        </c:ser>
        <c:ser>
          <c:idx val="3"/>
          <c:order val="3"/>
          <c:tx>
            <c:strRef>
              <c:f>'8.12'!$A$12</c:f>
              <c:strCache>
                <c:ptCount val="1"/>
                <c:pt idx="0">
                  <c:v>Elektrická energie</c:v>
                </c:pt>
              </c:strCache>
            </c:strRef>
          </c:tx>
          <c:spPr>
            <a:solidFill>
              <a:srgbClr val="C8CBD7"/>
            </a:solidFill>
          </c:spPr>
          <c:invertIfNegative val="0"/>
          <c:val>
            <c:numRef>
              <c:f>'8.12'!$B$12:$M$12</c:f>
              <c:numCache>
                <c:formatCode>#,##0.0</c:formatCode>
                <c:ptCount val="12"/>
                <c:pt idx="0">
                  <c:v>0</c:v>
                </c:pt>
                <c:pt idx="1">
                  <c:v>0</c:v>
                </c:pt>
                <c:pt idx="2">
                  <c:v>0</c:v>
                </c:pt>
                <c:pt idx="3">
                  <c:v>0</c:v>
                </c:pt>
                <c:pt idx="4">
                  <c:v>0</c:v>
                </c:pt>
                <c:pt idx="5">
                  <c:v>0</c:v>
                </c:pt>
                <c:pt idx="6">
                  <c:v>0</c:v>
                </c:pt>
                <c:pt idx="7">
                  <c:v>0</c:v>
                </c:pt>
                <c:pt idx="8">
                  <c:v>0</c:v>
                </c:pt>
                <c:pt idx="9">
                  <c:v>5.518751</c:v>
                </c:pt>
                <c:pt idx="10">
                  <c:v>4.8974709999999995</c:v>
                </c:pt>
                <c:pt idx="11">
                  <c:v>1.3372200000000001</c:v>
                </c:pt>
              </c:numCache>
            </c:numRef>
          </c:val>
          <c:extLst>
            <c:ext xmlns:c16="http://schemas.microsoft.com/office/drawing/2014/chart" uri="{C3380CC4-5D6E-409C-BE32-E72D297353CC}">
              <c16:uniqueId val="{00000003-2D92-4281-A4C1-DC17004EBD29}"/>
            </c:ext>
          </c:extLst>
        </c:ser>
        <c:ser>
          <c:idx val="4"/>
          <c:order val="4"/>
          <c:tx>
            <c:strRef>
              <c:f>'8.12'!$A$13</c:f>
              <c:strCache>
                <c:ptCount val="1"/>
                <c:pt idx="0">
                  <c:v>Energie prostředí (tepelné čerpadlo)</c:v>
                </c:pt>
              </c:strCache>
            </c:strRef>
          </c:tx>
          <c:spPr>
            <a:solidFill>
              <a:srgbClr val="E02C1F"/>
            </a:solidFill>
          </c:spPr>
          <c:invertIfNegative val="0"/>
          <c:val>
            <c:numRef>
              <c:f>'8.12'!$B$13:$M$13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2-4281-A4C1-DC17004EBD29}"/>
            </c:ext>
          </c:extLst>
        </c:ser>
        <c:ser>
          <c:idx val="5"/>
          <c:order val="5"/>
          <c:tx>
            <c:strRef>
              <c:f>'8.12'!$A$14</c:f>
              <c:strCache>
                <c:ptCount val="1"/>
                <c:pt idx="0">
                  <c:v>Energie Slunce (solární kolektor)</c:v>
                </c:pt>
              </c:strCache>
            </c:strRef>
          </c:tx>
          <c:spPr>
            <a:solidFill>
              <a:srgbClr val="E86158"/>
            </a:solidFill>
          </c:spPr>
          <c:invertIfNegative val="0"/>
          <c:val>
            <c:numRef>
              <c:f>'8.12'!$B$14:$M$14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D92-4281-A4C1-DC17004EBD29}"/>
            </c:ext>
          </c:extLst>
        </c:ser>
        <c:ser>
          <c:idx val="6"/>
          <c:order val="6"/>
          <c:tx>
            <c:strRef>
              <c:f>'8.12'!$A$15</c:f>
              <c:strCache>
                <c:ptCount val="1"/>
                <c:pt idx="0">
                  <c:v>Hnědé uhlí</c:v>
                </c:pt>
              </c:strCache>
            </c:strRef>
          </c:tx>
          <c:spPr>
            <a:solidFill>
              <a:srgbClr val="F0948F"/>
            </a:solidFill>
          </c:spPr>
          <c:invertIfNegative val="0"/>
          <c:val>
            <c:numRef>
              <c:f>'8.12'!$B$15:$M$15</c:f>
              <c:numCache>
                <c:formatCode>#,##0.0</c:formatCode>
                <c:ptCount val="12"/>
                <c:pt idx="0">
                  <c:v>1837.6901290000001</c:v>
                </c:pt>
                <c:pt idx="1">
                  <c:v>1473.2364970000001</c:v>
                </c:pt>
                <c:pt idx="2">
                  <c:v>1465.8510999999999</c:v>
                </c:pt>
                <c:pt idx="3">
                  <c:v>1142.0824610000002</c:v>
                </c:pt>
                <c:pt idx="4">
                  <c:v>462.65064800000005</c:v>
                </c:pt>
                <c:pt idx="5">
                  <c:v>324.19090500000004</c:v>
                </c:pt>
                <c:pt idx="6">
                  <c:v>194.58796800000002</c:v>
                </c:pt>
                <c:pt idx="7">
                  <c:v>219.048359</c:v>
                </c:pt>
                <c:pt idx="8">
                  <c:v>532.96588199999997</c:v>
                </c:pt>
                <c:pt idx="9">
                  <c:v>771.18960600000003</c:v>
                </c:pt>
                <c:pt idx="10">
                  <c:v>1291.6812220000002</c:v>
                </c:pt>
                <c:pt idx="11">
                  <c:v>1748.6372029999998</c:v>
                </c:pt>
              </c:numCache>
            </c:numRef>
          </c:val>
          <c:extLst>
            <c:ext xmlns:c16="http://schemas.microsoft.com/office/drawing/2014/chart" uri="{C3380CC4-5D6E-409C-BE32-E72D297353CC}">
              <c16:uniqueId val="{00000006-2D92-4281-A4C1-DC17004EBD29}"/>
            </c:ext>
          </c:extLst>
        </c:ser>
        <c:ser>
          <c:idx val="7"/>
          <c:order val="7"/>
          <c:tx>
            <c:strRef>
              <c:f>'8.12'!$A$16</c:f>
              <c:strCache>
                <c:ptCount val="1"/>
                <c:pt idx="0">
                  <c:v>Jaderné palivo</c:v>
                </c:pt>
              </c:strCache>
            </c:strRef>
          </c:tx>
          <c:spPr>
            <a:solidFill>
              <a:srgbClr val="F7C9C7"/>
            </a:solidFill>
          </c:spPr>
          <c:invertIfNegative val="0"/>
          <c:val>
            <c:numRef>
              <c:f>'8.12'!$B$16:$M$16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D92-4281-A4C1-DC17004EBD29}"/>
            </c:ext>
          </c:extLst>
        </c:ser>
        <c:ser>
          <c:idx val="8"/>
          <c:order val="8"/>
          <c:tx>
            <c:strRef>
              <c:f>'8.12'!$A$17</c:f>
              <c:strCache>
                <c:ptCount val="1"/>
                <c:pt idx="0">
                  <c:v>Koks</c:v>
                </c:pt>
              </c:strCache>
            </c:strRef>
          </c:tx>
          <c:spPr>
            <a:solidFill>
              <a:srgbClr val="262626"/>
            </a:solidFill>
          </c:spPr>
          <c:invertIfNegative val="0"/>
          <c:val>
            <c:numRef>
              <c:f>'8.12'!$B$17:$M$17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D92-4281-A4C1-DC17004EBD29}"/>
            </c:ext>
          </c:extLst>
        </c:ser>
        <c:ser>
          <c:idx val="9"/>
          <c:order val="9"/>
          <c:tx>
            <c:strRef>
              <c:f>'8.12'!$A$18</c:f>
              <c:strCache>
                <c:ptCount val="1"/>
                <c:pt idx="0">
                  <c:v>Odpadní teplo</c:v>
                </c:pt>
              </c:strCache>
            </c:strRef>
          </c:tx>
          <c:spPr>
            <a:solidFill>
              <a:srgbClr val="646363"/>
            </a:solidFill>
          </c:spPr>
          <c:invertIfNegative val="0"/>
          <c:val>
            <c:numRef>
              <c:f>'8.12'!$B$18:$M$18</c:f>
              <c:numCache>
                <c:formatCode>#,##0.0</c:formatCode>
                <c:ptCount val="12"/>
                <c:pt idx="0">
                  <c:v>6.6430400000000001</c:v>
                </c:pt>
                <c:pt idx="1">
                  <c:v>7.3444200000000004</c:v>
                </c:pt>
                <c:pt idx="2">
                  <c:v>4.8690360000000004</c:v>
                </c:pt>
                <c:pt idx="3">
                  <c:v>3.9828260000000002</c:v>
                </c:pt>
                <c:pt idx="4">
                  <c:v>14.207079999999999</c:v>
                </c:pt>
                <c:pt idx="5">
                  <c:v>25.870474000000002</c:v>
                </c:pt>
                <c:pt idx="6">
                  <c:v>8.0876049999999999</c:v>
                </c:pt>
                <c:pt idx="7">
                  <c:v>7.2297219999999998</c:v>
                </c:pt>
                <c:pt idx="8">
                  <c:v>5.3923379999999996</c:v>
                </c:pt>
                <c:pt idx="9">
                  <c:v>4.0858879999999997</c:v>
                </c:pt>
                <c:pt idx="10">
                  <c:v>2.5786959999999999</c:v>
                </c:pt>
                <c:pt idx="11">
                  <c:v>0.29204599999999997</c:v>
                </c:pt>
              </c:numCache>
            </c:numRef>
          </c:val>
          <c:extLst>
            <c:ext xmlns:c16="http://schemas.microsoft.com/office/drawing/2014/chart" uri="{C3380CC4-5D6E-409C-BE32-E72D297353CC}">
              <c16:uniqueId val="{00000009-2D92-4281-A4C1-DC17004EBD29}"/>
            </c:ext>
          </c:extLst>
        </c:ser>
        <c:ser>
          <c:idx val="10"/>
          <c:order val="10"/>
          <c:tx>
            <c:strRef>
              <c:f>'8.12'!$A$19</c:f>
              <c:strCache>
                <c:ptCount val="1"/>
                <c:pt idx="0">
                  <c:v>Ostatní kapalná paliva</c:v>
                </c:pt>
              </c:strCache>
            </c:strRef>
          </c:tx>
          <c:spPr>
            <a:solidFill>
              <a:srgbClr val="9D9D9C"/>
            </a:solidFill>
          </c:spPr>
          <c:invertIfNegative val="0"/>
          <c:val>
            <c:numRef>
              <c:f>'8.12'!$B$19:$M$19</c:f>
              <c:numCache>
                <c:formatCode>#,##0.0</c:formatCode>
                <c:ptCount val="12"/>
                <c:pt idx="0">
                  <c:v>2.1144430000000001</c:v>
                </c:pt>
                <c:pt idx="1">
                  <c:v>3.4663139999999997</c:v>
                </c:pt>
                <c:pt idx="2">
                  <c:v>0.84599999999999997</c:v>
                </c:pt>
                <c:pt idx="3">
                  <c:v>2.2263660000000001</c:v>
                </c:pt>
                <c:pt idx="4">
                  <c:v>1.492367</c:v>
                </c:pt>
                <c:pt idx="5">
                  <c:v>1.2029989999999999</c:v>
                </c:pt>
                <c:pt idx="6">
                  <c:v>0.98899999999999999</c:v>
                </c:pt>
                <c:pt idx="7">
                  <c:v>0.93585499999999999</c:v>
                </c:pt>
                <c:pt idx="8">
                  <c:v>1.1208229999999999</c:v>
                </c:pt>
                <c:pt idx="9">
                  <c:v>2.1145510000000001</c:v>
                </c:pt>
                <c:pt idx="10">
                  <c:v>1.1430990000000001</c:v>
                </c:pt>
                <c:pt idx="11">
                  <c:v>2.2695190000000003</c:v>
                </c:pt>
              </c:numCache>
            </c:numRef>
          </c:val>
          <c:extLst>
            <c:ext xmlns:c16="http://schemas.microsoft.com/office/drawing/2014/chart" uri="{C3380CC4-5D6E-409C-BE32-E72D297353CC}">
              <c16:uniqueId val="{0000000A-2D92-4281-A4C1-DC17004EBD29}"/>
            </c:ext>
          </c:extLst>
        </c:ser>
        <c:ser>
          <c:idx val="11"/>
          <c:order val="11"/>
          <c:tx>
            <c:strRef>
              <c:f>'8.12'!$A$20</c:f>
              <c:strCache>
                <c:ptCount val="1"/>
                <c:pt idx="0">
                  <c:v>Ostatní pevná paliva</c:v>
                </c:pt>
              </c:strCache>
            </c:strRef>
          </c:tx>
          <c:spPr>
            <a:solidFill>
              <a:srgbClr val="D0D0D0"/>
            </a:solidFill>
          </c:spPr>
          <c:invertIfNegative val="0"/>
          <c:val>
            <c:numRef>
              <c:f>'8.12'!$B$20:$M$20</c:f>
              <c:numCache>
                <c:formatCode>#,##0.0</c:formatCode>
                <c:ptCount val="12"/>
                <c:pt idx="0">
                  <c:v>6.3023029737928535</c:v>
                </c:pt>
                <c:pt idx="1">
                  <c:v>6.185795080534751</c:v>
                </c:pt>
                <c:pt idx="2">
                  <c:v>7.5170902446673873</c:v>
                </c:pt>
                <c:pt idx="3">
                  <c:v>5.9805330172407851</c:v>
                </c:pt>
                <c:pt idx="4">
                  <c:v>6.1975729338872956</c:v>
                </c:pt>
                <c:pt idx="5">
                  <c:v>7.0055196108417368</c:v>
                </c:pt>
                <c:pt idx="6">
                  <c:v>7.8260462768163341</c:v>
                </c:pt>
                <c:pt idx="7">
                  <c:v>6.4142063707713879</c:v>
                </c:pt>
                <c:pt idx="8">
                  <c:v>3.7848473457079788</c:v>
                </c:pt>
                <c:pt idx="9">
                  <c:v>5.0580823479091679</c:v>
                </c:pt>
                <c:pt idx="10">
                  <c:v>7.2671567214393882</c:v>
                </c:pt>
                <c:pt idx="11">
                  <c:v>5.6822582612390375</c:v>
                </c:pt>
              </c:numCache>
            </c:numRef>
          </c:val>
          <c:extLst>
            <c:ext xmlns:c16="http://schemas.microsoft.com/office/drawing/2014/chart" uri="{C3380CC4-5D6E-409C-BE32-E72D297353CC}">
              <c16:uniqueId val="{0000000B-2D92-4281-A4C1-DC17004EBD29}"/>
            </c:ext>
          </c:extLst>
        </c:ser>
        <c:ser>
          <c:idx val="12"/>
          <c:order val="12"/>
          <c:tx>
            <c:strRef>
              <c:f>'8.12'!$A$21</c:f>
              <c:strCache>
                <c:ptCount val="1"/>
                <c:pt idx="0">
                  <c:v>Ostatní plyny</c:v>
                </c:pt>
              </c:strCache>
            </c:strRef>
          </c:tx>
          <c:spPr>
            <a:pattFill prst="ltUpDiag">
              <a:fgClr>
                <a:srgbClr val="23315F"/>
              </a:fgClr>
              <a:bgClr>
                <a:sysClr val="window" lastClr="FFFFFF"/>
              </a:bgClr>
            </a:pattFill>
          </c:spPr>
          <c:invertIfNegative val="0"/>
          <c:val>
            <c:numRef>
              <c:f>'8.12'!$B$21:$M$21</c:f>
              <c:numCache>
                <c:formatCode>#,##0.0</c:formatCode>
                <c:ptCount val="12"/>
                <c:pt idx="0">
                  <c:v>87.497661999999991</c:v>
                </c:pt>
                <c:pt idx="1">
                  <c:v>74.640292000000002</c:v>
                </c:pt>
                <c:pt idx="2">
                  <c:v>41.495548999999997</c:v>
                </c:pt>
                <c:pt idx="3">
                  <c:v>19.855938000000002</c:v>
                </c:pt>
                <c:pt idx="4">
                  <c:v>58.930746999999997</c:v>
                </c:pt>
                <c:pt idx="5">
                  <c:v>64.17154699999999</c:v>
                </c:pt>
                <c:pt idx="6">
                  <c:v>49.609850000000002</c:v>
                </c:pt>
                <c:pt idx="7">
                  <c:v>65.465000000000003</c:v>
                </c:pt>
                <c:pt idx="8">
                  <c:v>66.775511000000009</c:v>
                </c:pt>
                <c:pt idx="9">
                  <c:v>59.139532999999993</c:v>
                </c:pt>
                <c:pt idx="10">
                  <c:v>45.023671</c:v>
                </c:pt>
                <c:pt idx="11">
                  <c:v>59.541491000000001</c:v>
                </c:pt>
              </c:numCache>
            </c:numRef>
          </c:val>
          <c:extLst>
            <c:ext xmlns:c16="http://schemas.microsoft.com/office/drawing/2014/chart" uri="{C3380CC4-5D6E-409C-BE32-E72D297353CC}">
              <c16:uniqueId val="{0000000C-2D92-4281-A4C1-DC17004EBD29}"/>
            </c:ext>
          </c:extLst>
        </c:ser>
        <c:ser>
          <c:idx val="13"/>
          <c:order val="13"/>
          <c:tx>
            <c:strRef>
              <c:f>'8.12'!$A$22</c:f>
              <c:strCache>
                <c:ptCount val="1"/>
                <c:pt idx="0">
                  <c:v>Ostatní</c:v>
                </c:pt>
              </c:strCache>
            </c:strRef>
          </c:tx>
          <c:spPr>
            <a:pattFill prst="ltUpDiag">
              <a:fgClr>
                <a:srgbClr val="E02C1F"/>
              </a:fgClr>
              <a:bgClr>
                <a:sysClr val="window" lastClr="FFFFFF"/>
              </a:bgClr>
            </a:pattFill>
          </c:spPr>
          <c:invertIfNegative val="0"/>
          <c:val>
            <c:numRef>
              <c:f>'8.12'!$B$22:$M$22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2D92-4281-A4C1-DC17004EBD29}"/>
            </c:ext>
          </c:extLst>
        </c:ser>
        <c:ser>
          <c:idx val="14"/>
          <c:order val="14"/>
          <c:tx>
            <c:strRef>
              <c:f>'8.12'!$A$23</c:f>
              <c:strCache>
                <c:ptCount val="1"/>
                <c:pt idx="0">
                  <c:v>Topné oleje</c:v>
                </c:pt>
              </c:strCache>
            </c:strRef>
          </c:tx>
          <c:spPr>
            <a:pattFill prst="ltUpDiag">
              <a:fgClr>
                <a:srgbClr val="5A6588"/>
              </a:fgClr>
              <a:bgClr>
                <a:sysClr val="window" lastClr="FFFFFF"/>
              </a:bgClr>
            </a:pattFill>
          </c:spPr>
          <c:invertIfNegative val="0"/>
          <c:val>
            <c:numRef>
              <c:f>'8.12'!$B$23:$M$23</c:f>
              <c:numCache>
                <c:formatCode>#,##0.0</c:formatCode>
                <c:ptCount val="12"/>
                <c:pt idx="0">
                  <c:v>5.7893170000000005</c:v>
                </c:pt>
                <c:pt idx="1">
                  <c:v>4.1686909999999999</c:v>
                </c:pt>
                <c:pt idx="2">
                  <c:v>2.0554839999999999</c:v>
                </c:pt>
                <c:pt idx="3">
                  <c:v>2.5005119999999996</c:v>
                </c:pt>
                <c:pt idx="4">
                  <c:v>0.80564399999999992</c:v>
                </c:pt>
                <c:pt idx="5">
                  <c:v>1.1431549999999999</c:v>
                </c:pt>
                <c:pt idx="6">
                  <c:v>2.8482340000000006</c:v>
                </c:pt>
                <c:pt idx="7">
                  <c:v>0.43818299999999999</c:v>
                </c:pt>
                <c:pt idx="8">
                  <c:v>1.183867</c:v>
                </c:pt>
                <c:pt idx="9">
                  <c:v>2.1811190000000003</c:v>
                </c:pt>
                <c:pt idx="10">
                  <c:v>3.5357130000000003</c:v>
                </c:pt>
                <c:pt idx="11">
                  <c:v>4.374772000000001</c:v>
                </c:pt>
              </c:numCache>
            </c:numRef>
          </c:val>
          <c:extLst>
            <c:ext xmlns:c16="http://schemas.microsoft.com/office/drawing/2014/chart" uri="{C3380CC4-5D6E-409C-BE32-E72D297353CC}">
              <c16:uniqueId val="{0000000E-2D92-4281-A4C1-DC17004EBD29}"/>
            </c:ext>
          </c:extLst>
        </c:ser>
        <c:ser>
          <c:idx val="15"/>
          <c:order val="15"/>
          <c:tx>
            <c:strRef>
              <c:f>'8.12'!$A$24</c:f>
              <c:strCache>
                <c:ptCount val="1"/>
                <c:pt idx="0">
                  <c:v>Zemní plyn</c:v>
                </c:pt>
              </c:strCache>
            </c:strRef>
          </c:tx>
          <c:spPr>
            <a:pattFill prst="ltUpDiag">
              <a:fgClr>
                <a:srgbClr val="E86158"/>
              </a:fgClr>
              <a:bgClr>
                <a:sysClr val="window" lastClr="FFFFFF"/>
              </a:bgClr>
            </a:pattFill>
          </c:spPr>
          <c:invertIfNegative val="0"/>
          <c:val>
            <c:numRef>
              <c:f>'8.12'!$B$24:$M$24</c:f>
              <c:numCache>
                <c:formatCode>#,##0.0</c:formatCode>
                <c:ptCount val="12"/>
                <c:pt idx="0">
                  <c:v>596.65462802620721</c:v>
                </c:pt>
                <c:pt idx="1">
                  <c:v>523.60337591946518</c:v>
                </c:pt>
                <c:pt idx="2">
                  <c:v>527.29275275533234</c:v>
                </c:pt>
                <c:pt idx="3">
                  <c:v>490.42735798275908</c:v>
                </c:pt>
                <c:pt idx="4">
                  <c:v>400.55020706611265</c:v>
                </c:pt>
                <c:pt idx="5">
                  <c:v>315.19866938915823</c:v>
                </c:pt>
                <c:pt idx="6">
                  <c:v>388.15525572318364</c:v>
                </c:pt>
                <c:pt idx="7">
                  <c:v>359.08681462922868</c:v>
                </c:pt>
                <c:pt idx="8">
                  <c:v>345.66862965429198</c:v>
                </c:pt>
                <c:pt idx="9">
                  <c:v>379.73216965209087</c:v>
                </c:pt>
                <c:pt idx="10">
                  <c:v>440.30710627856052</c:v>
                </c:pt>
                <c:pt idx="11">
                  <c:v>554.69271673876085</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max val="3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val>
            <c:numRef>
              <c:f>'8.13'!$B$27:$M$27</c:f>
              <c:numCache>
                <c:formatCode>#,##0.0</c:formatCode>
                <c:ptCount val="12"/>
                <c:pt idx="0">
                  <c:v>380.13325799999996</c:v>
                </c:pt>
                <c:pt idx="1">
                  <c:v>342.44291000000004</c:v>
                </c:pt>
                <c:pt idx="2">
                  <c:v>373.99373699999995</c:v>
                </c:pt>
                <c:pt idx="3">
                  <c:v>304.11492900000002</c:v>
                </c:pt>
                <c:pt idx="4">
                  <c:v>282.55605099999997</c:v>
                </c:pt>
                <c:pt idx="5">
                  <c:v>239.69147899999999</c:v>
                </c:pt>
                <c:pt idx="6">
                  <c:v>239.20009599999997</c:v>
                </c:pt>
                <c:pt idx="7">
                  <c:v>231.02996900000002</c:v>
                </c:pt>
                <c:pt idx="8">
                  <c:v>279.52835699999997</c:v>
                </c:pt>
                <c:pt idx="9">
                  <c:v>269.81237400000003</c:v>
                </c:pt>
                <c:pt idx="10">
                  <c:v>335.06699299999997</c:v>
                </c:pt>
                <c:pt idx="11">
                  <c:v>342.42431099999999</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val>
            <c:numRef>
              <c:f>'8.13'!$B$28:$M$28</c:f>
              <c:numCache>
                <c:formatCode>#,##0.0</c:formatCode>
                <c:ptCount val="12"/>
                <c:pt idx="0">
                  <c:v>67.870488999999992</c:v>
                </c:pt>
                <c:pt idx="1">
                  <c:v>56.536909000000001</c:v>
                </c:pt>
                <c:pt idx="2">
                  <c:v>58.506115999999992</c:v>
                </c:pt>
                <c:pt idx="3">
                  <c:v>42.062162000000001</c:v>
                </c:pt>
                <c:pt idx="4">
                  <c:v>18.086414000000001</c:v>
                </c:pt>
                <c:pt idx="5">
                  <c:v>10.073053000000002</c:v>
                </c:pt>
                <c:pt idx="6">
                  <c:v>9.5413599999999992</c:v>
                </c:pt>
                <c:pt idx="7">
                  <c:v>9.0767600000000019</c:v>
                </c:pt>
                <c:pt idx="8">
                  <c:v>17.420003000000001</c:v>
                </c:pt>
                <c:pt idx="9">
                  <c:v>37.558261000000002</c:v>
                </c:pt>
                <c:pt idx="10">
                  <c:v>52.486166999999995</c:v>
                </c:pt>
                <c:pt idx="11">
                  <c:v>66.097941000000006</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val>
            <c:numRef>
              <c:f>'8.13'!$B$29:$M$29</c:f>
              <c:numCache>
                <c:formatCode>#,##0.0</c:formatCode>
                <c:ptCount val="12"/>
                <c:pt idx="0">
                  <c:v>24.143540000000002</c:v>
                </c:pt>
                <c:pt idx="1">
                  <c:v>18.840350000000001</c:v>
                </c:pt>
                <c:pt idx="2">
                  <c:v>19.153290000000002</c:v>
                </c:pt>
                <c:pt idx="3">
                  <c:v>13.87266</c:v>
                </c:pt>
                <c:pt idx="4">
                  <c:v>4.0097399999999999</c:v>
                </c:pt>
                <c:pt idx="5">
                  <c:v>1.51715</c:v>
                </c:pt>
                <c:pt idx="6">
                  <c:v>1.2870200000000001</c:v>
                </c:pt>
                <c:pt idx="7">
                  <c:v>1.27511</c:v>
                </c:pt>
                <c:pt idx="8">
                  <c:v>3.2379799999999994</c:v>
                </c:pt>
                <c:pt idx="9">
                  <c:v>11.089259999999999</c:v>
                </c:pt>
                <c:pt idx="10">
                  <c:v>15.974029999999999</c:v>
                </c:pt>
                <c:pt idx="11">
                  <c:v>21.090630000000001</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val>
            <c:numRef>
              <c:f>'8.13'!$B$30:$M$30</c:f>
              <c:numCache>
                <c:formatCode>#,##0.0</c:formatCode>
                <c:ptCount val="12"/>
                <c:pt idx="0">
                  <c:v>1.458645</c:v>
                </c:pt>
                <c:pt idx="1">
                  <c:v>1.605154</c:v>
                </c:pt>
                <c:pt idx="2">
                  <c:v>1.7334199999999997</c:v>
                </c:pt>
                <c:pt idx="3">
                  <c:v>1.447864</c:v>
                </c:pt>
                <c:pt idx="4">
                  <c:v>0.43354500000000001</c:v>
                </c:pt>
                <c:pt idx="5">
                  <c:v>1.9894999999999999E-2</c:v>
                </c:pt>
                <c:pt idx="6">
                  <c:v>3.8835000000000001E-2</c:v>
                </c:pt>
                <c:pt idx="7">
                  <c:v>1.3655E-2</c:v>
                </c:pt>
                <c:pt idx="8">
                  <c:v>0.41652600000000001</c:v>
                </c:pt>
                <c:pt idx="9">
                  <c:v>0.99719800000000003</c:v>
                </c:pt>
                <c:pt idx="10">
                  <c:v>0.72624500000000003</c:v>
                </c:pt>
                <c:pt idx="11">
                  <c:v>1.585242</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val>
            <c:numRef>
              <c:f>'8.13'!$B$31:$M$31</c:f>
              <c:numCache>
                <c:formatCode>#,##0.0</c:formatCode>
                <c:ptCount val="12"/>
                <c:pt idx="0">
                  <c:v>11.134799999999998</c:v>
                </c:pt>
                <c:pt idx="1">
                  <c:v>11.440059999999999</c:v>
                </c:pt>
                <c:pt idx="2">
                  <c:v>14.39371</c:v>
                </c:pt>
                <c:pt idx="3">
                  <c:v>9.864609999999999</c:v>
                </c:pt>
                <c:pt idx="4">
                  <c:v>2.91391</c:v>
                </c:pt>
                <c:pt idx="5">
                  <c:v>1.7054499999999999</c:v>
                </c:pt>
                <c:pt idx="6">
                  <c:v>1.72851</c:v>
                </c:pt>
                <c:pt idx="7">
                  <c:v>1.34477</c:v>
                </c:pt>
                <c:pt idx="8">
                  <c:v>4.1369799999999994</c:v>
                </c:pt>
                <c:pt idx="9">
                  <c:v>6.4394299999999998</c:v>
                </c:pt>
                <c:pt idx="10">
                  <c:v>11.321689999999998</c:v>
                </c:pt>
                <c:pt idx="11">
                  <c:v>9.4679099999999998</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val>
            <c:numRef>
              <c:f>'8.13'!$B$32:$M$32</c:f>
              <c:numCache>
                <c:formatCode>#,##0.0</c:formatCode>
                <c:ptCount val="12"/>
                <c:pt idx="0">
                  <c:v>577.48190599999998</c:v>
                </c:pt>
                <c:pt idx="1">
                  <c:v>472.52830900000004</c:v>
                </c:pt>
                <c:pt idx="2">
                  <c:v>465.26014600000002</c:v>
                </c:pt>
                <c:pt idx="3">
                  <c:v>366.08337800000004</c:v>
                </c:pt>
                <c:pt idx="4">
                  <c:v>149.098524</c:v>
                </c:pt>
                <c:pt idx="5">
                  <c:v>102.31468599999999</c:v>
                </c:pt>
                <c:pt idx="6">
                  <c:v>99.219223999999997</c:v>
                </c:pt>
                <c:pt idx="7">
                  <c:v>95.942772000000005</c:v>
                </c:pt>
                <c:pt idx="8">
                  <c:v>173.730298</c:v>
                </c:pt>
                <c:pt idx="9">
                  <c:v>284.85684499999996</c:v>
                </c:pt>
                <c:pt idx="10">
                  <c:v>443.780394</c:v>
                </c:pt>
                <c:pt idx="11">
                  <c:v>580.06427199999996</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val>
            <c:numRef>
              <c:f>'8.13'!$B$33:$M$33</c:f>
              <c:numCache>
                <c:formatCode>#,##0.0</c:formatCode>
                <c:ptCount val="12"/>
                <c:pt idx="0">
                  <c:v>255.04031999999998</c:v>
                </c:pt>
                <c:pt idx="1">
                  <c:v>211.631934</c:v>
                </c:pt>
                <c:pt idx="2">
                  <c:v>213.15749699999998</c:v>
                </c:pt>
                <c:pt idx="3">
                  <c:v>161.34690500000002</c:v>
                </c:pt>
                <c:pt idx="4">
                  <c:v>57.996848000000014</c:v>
                </c:pt>
                <c:pt idx="5">
                  <c:v>34.185326000000011</c:v>
                </c:pt>
                <c:pt idx="6">
                  <c:v>33.453273000000003</c:v>
                </c:pt>
                <c:pt idx="7">
                  <c:v>33.391716000000002</c:v>
                </c:pt>
                <c:pt idx="8">
                  <c:v>64.850636000000009</c:v>
                </c:pt>
                <c:pt idx="9">
                  <c:v>113.97375299999999</c:v>
                </c:pt>
                <c:pt idx="10">
                  <c:v>192.04657400000002</c:v>
                </c:pt>
                <c:pt idx="11">
                  <c:v>254.71529600000002</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val>
            <c:numRef>
              <c:f>'8.13'!$B$34:$M$34</c:f>
              <c:numCache>
                <c:formatCode>#,##0.0</c:formatCode>
                <c:ptCount val="12"/>
                <c:pt idx="0">
                  <c:v>26.894438999999998</c:v>
                </c:pt>
                <c:pt idx="1">
                  <c:v>22.657906000000001</c:v>
                </c:pt>
                <c:pt idx="2">
                  <c:v>21.689207</c:v>
                </c:pt>
                <c:pt idx="3">
                  <c:v>16.823074999999999</c:v>
                </c:pt>
                <c:pt idx="4">
                  <c:v>6.2106820000000003</c:v>
                </c:pt>
                <c:pt idx="5">
                  <c:v>6.2631240000000004</c:v>
                </c:pt>
                <c:pt idx="6">
                  <c:v>3.296675</c:v>
                </c:pt>
                <c:pt idx="7">
                  <c:v>3.3805689999999995</c:v>
                </c:pt>
                <c:pt idx="8">
                  <c:v>7.0033850000000006</c:v>
                </c:pt>
                <c:pt idx="9">
                  <c:v>11.912894999999999</c:v>
                </c:pt>
                <c:pt idx="10">
                  <c:v>19.101541000000001</c:v>
                </c:pt>
                <c:pt idx="11">
                  <c:v>25.257097999999999</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4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'8.13'!$M$39</c:f>
              <c:strCache>
                <c:ptCount val="1"/>
                <c:pt idx="0">
                  <c:v>Instalovaný výkon</c:v>
                </c:pt>
              </c:strCache>
            </c:strRef>
          </c:tx>
          <c:invertIfNegative val="0"/>
          <c:val>
            <c:numRef>
              <c:f>'8.13'!$N$39</c:f>
              <c:numCache>
                <c:formatCode>0.0%</c:formatCode>
                <c:ptCount val="1"/>
                <c:pt idx="0">
                  <c:v>0.26068588820049371</c:v>
                </c:pt>
              </c:numCache>
            </c:numRef>
          </c:val>
          <c:extLst>
            <c:ext xmlns:c16="http://schemas.microsoft.com/office/drawing/2014/chart" uri="{C3380CC4-5D6E-409C-BE32-E72D297353CC}">
              <c16:uniqueId val="{00000000-46E4-4F37-874A-FF5326A516FF}"/>
            </c:ext>
          </c:extLst>
        </c:ser>
        <c:ser>
          <c:idx val="1"/>
          <c:order val="1"/>
          <c:tx>
            <c:strRef>
              <c:f>'8.13'!$M$40</c:f>
              <c:strCache>
                <c:ptCount val="1"/>
                <c:pt idx="0">
                  <c:v>Výroba tepla brutto</c:v>
                </c:pt>
              </c:strCache>
            </c:strRef>
          </c:tx>
          <c:invertIfNegative val="0"/>
          <c:val>
            <c:numRef>
              <c:f>'8.13'!$N$40</c:f>
              <c:numCache>
                <c:formatCode>0.0%</c:formatCode>
                <c:ptCount val="1"/>
                <c:pt idx="0">
                  <c:v>0.20171866837066688</c:v>
                </c:pt>
              </c:numCache>
            </c:numRef>
          </c:val>
          <c:extLst>
            <c:ext xmlns:c16="http://schemas.microsoft.com/office/drawing/2014/chart" uri="{C3380CC4-5D6E-409C-BE32-E72D297353CC}">
              <c16:uniqueId val="{00000001-46E4-4F37-874A-FF5326A516FF}"/>
            </c:ext>
          </c:extLst>
        </c:ser>
        <c:ser>
          <c:idx val="2"/>
          <c:order val="2"/>
          <c:tx>
            <c:strRef>
              <c:f>'8.13'!$M$41</c:f>
              <c:strCache>
                <c:ptCount val="1"/>
                <c:pt idx="0">
                  <c:v>Dodávky tepla</c:v>
                </c:pt>
              </c:strCache>
            </c:strRef>
          </c:tx>
          <c:invertIfNegative val="0"/>
          <c:val>
            <c:numRef>
              <c:f>'8.13'!$N$41</c:f>
              <c:numCache>
                <c:formatCode>0.0%</c:formatCode>
                <c:ptCount val="1"/>
                <c:pt idx="0">
                  <c:v>0.1403136501324185</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53322080054623455"/>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val>
            <c:numRef>
              <c:f>'8.13'!$B$10:$M$10</c:f>
              <c:numCache>
                <c:formatCode>#,##0.0</c:formatCode>
                <c:ptCount val="12"/>
                <c:pt idx="0">
                  <c:v>149.504559</c:v>
                </c:pt>
                <c:pt idx="1">
                  <c:v>141.512867</c:v>
                </c:pt>
                <c:pt idx="2">
                  <c:v>146.94532599999999</c:v>
                </c:pt>
                <c:pt idx="3">
                  <c:v>131.04496899999998</c:v>
                </c:pt>
                <c:pt idx="4">
                  <c:v>103.97919</c:v>
                </c:pt>
                <c:pt idx="5">
                  <c:v>83.14582399999999</c:v>
                </c:pt>
                <c:pt idx="6">
                  <c:v>89.603979999999993</c:v>
                </c:pt>
                <c:pt idx="7">
                  <c:v>92.871051000000008</c:v>
                </c:pt>
                <c:pt idx="8">
                  <c:v>103.93653</c:v>
                </c:pt>
                <c:pt idx="9">
                  <c:v>93.144160000000014</c:v>
                </c:pt>
                <c:pt idx="10">
                  <c:v>128.49500700000002</c:v>
                </c:pt>
                <c:pt idx="11">
                  <c:v>173.31963999999999</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val>
            <c:numRef>
              <c:f>'8.13'!$B$11:$M$11</c:f>
              <c:numCache>
                <c:formatCode>#,##0.0</c:formatCode>
                <c:ptCount val="12"/>
                <c:pt idx="0">
                  <c:v>1.9528909999999999</c:v>
                </c:pt>
                <c:pt idx="1">
                  <c:v>1.7973020000000002</c:v>
                </c:pt>
                <c:pt idx="2">
                  <c:v>1.8910469999999999</c:v>
                </c:pt>
                <c:pt idx="3">
                  <c:v>1.6347980000000002</c:v>
                </c:pt>
                <c:pt idx="4">
                  <c:v>1.7964329999999999</c:v>
                </c:pt>
                <c:pt idx="5">
                  <c:v>1.7042910000000002</c:v>
                </c:pt>
                <c:pt idx="6">
                  <c:v>1.5517829999999999</c:v>
                </c:pt>
                <c:pt idx="7">
                  <c:v>0.91563899999999998</c:v>
                </c:pt>
                <c:pt idx="8">
                  <c:v>1.2468920000000001</c:v>
                </c:pt>
                <c:pt idx="9">
                  <c:v>1.8843080000000001</c:v>
                </c:pt>
                <c:pt idx="10">
                  <c:v>2.0037540000000003</c:v>
                </c:pt>
                <c:pt idx="11">
                  <c:v>2.519301</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val>
            <c:numRef>
              <c:f>'8.13'!$B$12:$M$12</c:f>
              <c:numCache>
                <c:formatCode>#,##0.0</c:formatCode>
                <c:ptCount val="12"/>
                <c:pt idx="0">
                  <c:v>0.76130999999999993</c:v>
                </c:pt>
                <c:pt idx="1">
                  <c:v>0.73138999999999998</c:v>
                </c:pt>
                <c:pt idx="2">
                  <c:v>0.69513000000000003</c:v>
                </c:pt>
                <c:pt idx="3">
                  <c:v>0.81847999999999999</c:v>
                </c:pt>
                <c:pt idx="4">
                  <c:v>0.26227</c:v>
                </c:pt>
                <c:pt idx="5">
                  <c:v>0.11932999999999999</c:v>
                </c:pt>
                <c:pt idx="6">
                  <c:v>0.17633000000000001</c:v>
                </c:pt>
                <c:pt idx="7">
                  <c:v>0.20104</c:v>
                </c:pt>
                <c:pt idx="8">
                  <c:v>0.26727999999999996</c:v>
                </c:pt>
                <c:pt idx="9">
                  <c:v>0.46612999999999999</c:v>
                </c:pt>
                <c:pt idx="10">
                  <c:v>0.54097000000000006</c:v>
                </c:pt>
                <c:pt idx="11">
                  <c:v>0.40777999999999998</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val>
            <c:numRef>
              <c:f>'8.13'!$B$13:$M$13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val>
            <c:numRef>
              <c:f>'8.13'!$B$14:$M$14</c:f>
              <c:numCache>
                <c:formatCode>#,##0.0</c:formatCode>
                <c:ptCount val="12"/>
                <c:pt idx="0">
                  <c:v>9.8719105852711682</c:v>
                </c:pt>
                <c:pt idx="1">
                  <c:v>7.8436690118497197</c:v>
                </c:pt>
                <c:pt idx="2">
                  <c:v>7.8650830971073704</c:v>
                </c:pt>
                <c:pt idx="3">
                  <c:v>6.2409703650260342</c:v>
                </c:pt>
                <c:pt idx="4">
                  <c:v>2.512174116678549</c:v>
                </c:pt>
                <c:pt idx="5">
                  <c:v>1.707157041881725</c:v>
                </c:pt>
                <c:pt idx="6">
                  <c:v>1.5886807797449043</c:v>
                </c:pt>
                <c:pt idx="7">
                  <c:v>1.5077356293500794</c:v>
                </c:pt>
                <c:pt idx="8">
                  <c:v>2.7475488824092777</c:v>
                </c:pt>
                <c:pt idx="9">
                  <c:v>4.6871970739999176</c:v>
                </c:pt>
                <c:pt idx="10">
                  <c:v>7.2761583471724753</c:v>
                </c:pt>
                <c:pt idx="11">
                  <c:v>9.679715069508779</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val>
            <c:numRef>
              <c:f>'8.13'!$B$15:$M$15</c:f>
              <c:numCache>
                <c:formatCode>#,##0.0</c:formatCode>
                <c:ptCount val="12"/>
                <c:pt idx="0">
                  <c:v>2E-3</c:v>
                </c:pt>
                <c:pt idx="1">
                  <c:v>5.0000000000000001E-3</c:v>
                </c:pt>
                <c:pt idx="2">
                  <c:v>1.0999999999999999E-2</c:v>
                </c:pt>
                <c:pt idx="3">
                  <c:v>8.9999999999999993E-3</c:v>
                </c:pt>
                <c:pt idx="4">
                  <c:v>1.4E-2</c:v>
                </c:pt>
                <c:pt idx="5">
                  <c:v>1.0999999999999999E-2</c:v>
                </c:pt>
                <c:pt idx="6">
                  <c:v>0.01</c:v>
                </c:pt>
                <c:pt idx="7">
                  <c:v>0</c:v>
                </c:pt>
                <c:pt idx="8">
                  <c:v>2E-3</c:v>
                </c:pt>
                <c:pt idx="9">
                  <c:v>4.0000000000000001E-3</c:v>
                </c:pt>
                <c:pt idx="10">
                  <c:v>1E-3</c:v>
                </c:pt>
                <c:pt idx="11">
                  <c:v>1E-3</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val>
            <c:numRef>
              <c:f>'8.13'!$B$16:$M$16</c:f>
              <c:numCache>
                <c:formatCode>#,##0.0</c:formatCode>
                <c:ptCount val="12"/>
                <c:pt idx="0">
                  <c:v>1206.9193600000001</c:v>
                </c:pt>
                <c:pt idx="1">
                  <c:v>1025.0543339999999</c:v>
                </c:pt>
                <c:pt idx="2">
                  <c:v>1051.9798870000002</c:v>
                </c:pt>
                <c:pt idx="3">
                  <c:v>822.85604499999988</c:v>
                </c:pt>
                <c:pt idx="4">
                  <c:v>461.45245</c:v>
                </c:pt>
                <c:pt idx="5">
                  <c:v>380.12463100000002</c:v>
                </c:pt>
                <c:pt idx="6">
                  <c:v>339.69847999999996</c:v>
                </c:pt>
                <c:pt idx="7">
                  <c:v>312.33927799999998</c:v>
                </c:pt>
                <c:pt idx="8">
                  <c:v>518.13110900000004</c:v>
                </c:pt>
                <c:pt idx="9">
                  <c:v>711.23583700000006</c:v>
                </c:pt>
                <c:pt idx="10">
                  <c:v>972.68505799999991</c:v>
                </c:pt>
                <c:pt idx="11">
                  <c:v>1148.9381949999997</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val>
            <c:numRef>
              <c:f>'8.13'!$B$17:$M$17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val>
            <c:numRef>
              <c:f>'8.13'!$B$18:$M$18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val>
            <c:numRef>
              <c:f>'8.13'!$B$19:$M$19</c:f>
              <c:numCache>
                <c:formatCode>#,##0.0</c:formatCode>
                <c:ptCount val="12"/>
                <c:pt idx="0">
                  <c:v>0.89100000000000001</c:v>
                </c:pt>
                <c:pt idx="1">
                  <c:v>0.68400000000000005</c:v>
                </c:pt>
                <c:pt idx="2">
                  <c:v>0.69899999999999995</c:v>
                </c:pt>
                <c:pt idx="3">
                  <c:v>0.26500000000000001</c:v>
                </c:pt>
                <c:pt idx="4">
                  <c:v>1.7999999999999999E-2</c:v>
                </c:pt>
                <c:pt idx="5">
                  <c:v>8.0000000000000002E-3</c:v>
                </c:pt>
                <c:pt idx="6">
                  <c:v>1.6E-2</c:v>
                </c:pt>
                <c:pt idx="7">
                  <c:v>6.0000000000000001E-3</c:v>
                </c:pt>
                <c:pt idx="8">
                  <c:v>0.09</c:v>
                </c:pt>
                <c:pt idx="9">
                  <c:v>0.13400000000000001</c:v>
                </c:pt>
                <c:pt idx="10">
                  <c:v>0.29699999999999999</c:v>
                </c:pt>
                <c:pt idx="11">
                  <c:v>0.80500000000000005</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val>
            <c:numRef>
              <c:f>'8.13'!$B$20:$M$20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val>
            <c:numRef>
              <c:f>'8.13'!$B$21:$M$21</c:f>
              <c:numCache>
                <c:formatCode>#,##0.0</c:formatCode>
                <c:ptCount val="12"/>
                <c:pt idx="0">
                  <c:v>1.6748599999999998</c:v>
                </c:pt>
                <c:pt idx="1">
                  <c:v>0.48993000000000003</c:v>
                </c:pt>
                <c:pt idx="2">
                  <c:v>1.8006099999999998</c:v>
                </c:pt>
                <c:pt idx="3">
                  <c:v>2.2127699999999999</c:v>
                </c:pt>
                <c:pt idx="4">
                  <c:v>2.3492199999999999</c:v>
                </c:pt>
                <c:pt idx="5">
                  <c:v>1.6436300000000001</c:v>
                </c:pt>
                <c:pt idx="6">
                  <c:v>2.3148400000000002</c:v>
                </c:pt>
                <c:pt idx="7">
                  <c:v>1.4128399999999999</c:v>
                </c:pt>
                <c:pt idx="8">
                  <c:v>0.93670000000000009</c:v>
                </c:pt>
                <c:pt idx="9">
                  <c:v>1.84165</c:v>
                </c:pt>
                <c:pt idx="10">
                  <c:v>2.1388799999999999</c:v>
                </c:pt>
                <c:pt idx="11">
                  <c:v>0.88079999999999992</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val>
            <c:numRef>
              <c:f>'8.13'!$B$22:$M$22</c:f>
              <c:numCache>
                <c:formatCode>#,##0.0</c:formatCode>
                <c:ptCount val="12"/>
                <c:pt idx="0">
                  <c:v>27.896000000000001</c:v>
                </c:pt>
                <c:pt idx="1">
                  <c:v>6</c:v>
                </c:pt>
                <c:pt idx="2">
                  <c:v>0</c:v>
                </c:pt>
                <c:pt idx="3">
                  <c:v>6</c:v>
                </c:pt>
                <c:pt idx="4">
                  <c:v>13.25</c:v>
                </c:pt>
                <c:pt idx="5">
                  <c:v>7.3440000000000003</c:v>
                </c:pt>
                <c:pt idx="6">
                  <c:v>27.344000000000001</c:v>
                </c:pt>
                <c:pt idx="7">
                  <c:v>3.569</c:v>
                </c:pt>
                <c:pt idx="8">
                  <c:v>0</c:v>
                </c:pt>
                <c:pt idx="9">
                  <c:v>0</c:v>
                </c:pt>
                <c:pt idx="10">
                  <c:v>0</c:v>
                </c:pt>
                <c:pt idx="11">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val>
            <c:numRef>
              <c:f>'8.13'!$B$23:$M$23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val>
            <c:numRef>
              <c:f>'8.13'!$B$24:$M$24</c:f>
              <c:numCache>
                <c:formatCode>#,##0.0</c:formatCode>
                <c:ptCount val="12"/>
                <c:pt idx="0">
                  <c:v>3.3064450000000005</c:v>
                </c:pt>
                <c:pt idx="1">
                  <c:v>4.8158020000000006</c:v>
                </c:pt>
                <c:pt idx="2">
                  <c:v>2.244116</c:v>
                </c:pt>
                <c:pt idx="3">
                  <c:v>2.5177400000000003</c:v>
                </c:pt>
                <c:pt idx="4">
                  <c:v>0.38364300000000001</c:v>
                </c:pt>
                <c:pt idx="5">
                  <c:v>1.1306989999999997</c:v>
                </c:pt>
                <c:pt idx="6">
                  <c:v>0.69303800000000015</c:v>
                </c:pt>
                <c:pt idx="7">
                  <c:v>1.6909290000000001</c:v>
                </c:pt>
                <c:pt idx="8">
                  <c:v>0.65852500000000003</c:v>
                </c:pt>
                <c:pt idx="9">
                  <c:v>4.6186790000000011</c:v>
                </c:pt>
                <c:pt idx="10">
                  <c:v>1.6617629999999999</c:v>
                </c:pt>
                <c:pt idx="11">
                  <c:v>2.6802699999999997</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val>
            <c:numRef>
              <c:f>'8.13'!$B$25:$M$25</c:f>
              <c:numCache>
                <c:formatCode>#,##0.0</c:formatCode>
                <c:ptCount val="12"/>
                <c:pt idx="0">
                  <c:v>131.23871041472887</c:v>
                </c:pt>
                <c:pt idx="1">
                  <c:v>99.931116988150251</c:v>
                </c:pt>
                <c:pt idx="2">
                  <c:v>107.26916990289263</c:v>
                </c:pt>
                <c:pt idx="3">
                  <c:v>86.268168634973975</c:v>
                </c:pt>
                <c:pt idx="4">
                  <c:v>48.67730388332145</c:v>
                </c:pt>
                <c:pt idx="5">
                  <c:v>20.669208958118272</c:v>
                </c:pt>
                <c:pt idx="6">
                  <c:v>25.122184220255097</c:v>
                </c:pt>
                <c:pt idx="7">
                  <c:v>49.638894370649922</c:v>
                </c:pt>
                <c:pt idx="8">
                  <c:v>38.48716411759073</c:v>
                </c:pt>
                <c:pt idx="9">
                  <c:v>61.361740926000095</c:v>
                </c:pt>
                <c:pt idx="10">
                  <c:v>101.41770265282753</c:v>
                </c:pt>
                <c:pt idx="11">
                  <c:v>125.18228393049122</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160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4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4863628410085103"/>
          <c:w val="0.62054784332341095"/>
          <c:h val="0.56095442615127655"/>
        </c:manualLayout>
      </c:layout>
      <c:barChart>
        <c:barDir val="col"/>
        <c:grouping val="stacked"/>
        <c:varyColors val="0"/>
        <c:ser>
          <c:idx val="0"/>
          <c:order val="0"/>
          <c:tx>
            <c:strRef>
              <c:f>'8.14'!$A$27</c:f>
              <c:strCache>
                <c:ptCount val="1"/>
                <c:pt idx="0">
                  <c:v>Průmysl</c:v>
                </c:pt>
              </c:strCache>
            </c:strRef>
          </c:tx>
          <c:invertIfNegative val="0"/>
          <c:val>
            <c:numRef>
              <c:f>'8.14'!$B$27:$M$27</c:f>
              <c:numCache>
                <c:formatCode>#,##0.0</c:formatCode>
                <c:ptCount val="12"/>
                <c:pt idx="0">
                  <c:v>223.11102100000002</c:v>
                </c:pt>
                <c:pt idx="1">
                  <c:v>192.73413300000001</c:v>
                </c:pt>
                <c:pt idx="2">
                  <c:v>206.19367399999999</c:v>
                </c:pt>
                <c:pt idx="3">
                  <c:v>161.52070600000002</c:v>
                </c:pt>
                <c:pt idx="4">
                  <c:v>118.814425</c:v>
                </c:pt>
                <c:pt idx="5">
                  <c:v>110.17857100000001</c:v>
                </c:pt>
                <c:pt idx="6">
                  <c:v>81.955670999999995</c:v>
                </c:pt>
                <c:pt idx="7">
                  <c:v>107.99044800000001</c:v>
                </c:pt>
                <c:pt idx="8">
                  <c:v>120.46087199999999</c:v>
                </c:pt>
                <c:pt idx="9">
                  <c:v>130.82350700000001</c:v>
                </c:pt>
                <c:pt idx="10">
                  <c:v>172.589369</c:v>
                </c:pt>
                <c:pt idx="11">
                  <c:v>181.19613900000002</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val>
            <c:numRef>
              <c:f>'8.14'!$B$28:$M$28</c:f>
              <c:numCache>
                <c:formatCode>#,##0.0</c:formatCode>
                <c:ptCount val="12"/>
                <c:pt idx="0">
                  <c:v>0.59639399999999998</c:v>
                </c:pt>
                <c:pt idx="1">
                  <c:v>0.45533100000000004</c:v>
                </c:pt>
                <c:pt idx="2">
                  <c:v>0.40330600000000005</c:v>
                </c:pt>
                <c:pt idx="3">
                  <c:v>0.18329200000000001</c:v>
                </c:pt>
                <c:pt idx="4">
                  <c:v>0.195435</c:v>
                </c:pt>
                <c:pt idx="5">
                  <c:v>0.32658399999999999</c:v>
                </c:pt>
                <c:pt idx="6">
                  <c:v>0.37662599999999996</c:v>
                </c:pt>
                <c:pt idx="7">
                  <c:v>0.66322700000000001</c:v>
                </c:pt>
                <c:pt idx="8">
                  <c:v>0.42939900000000003</c:v>
                </c:pt>
                <c:pt idx="9">
                  <c:v>0.26808100000000001</c:v>
                </c:pt>
                <c:pt idx="10">
                  <c:v>0.33278899999999995</c:v>
                </c:pt>
                <c:pt idx="11">
                  <c:v>0.28506500000000001</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val>
            <c:numRef>
              <c:f>'8.14'!$B$29:$M$29</c:f>
              <c:numCache>
                <c:formatCode>#,##0.0</c:formatCode>
                <c:ptCount val="12"/>
                <c:pt idx="0">
                  <c:v>3.32667</c:v>
                </c:pt>
                <c:pt idx="1">
                  <c:v>2.6790799999999999</c:v>
                </c:pt>
                <c:pt idx="2">
                  <c:v>2.8281199999999997</c:v>
                </c:pt>
                <c:pt idx="3">
                  <c:v>1.5933899999999999</c:v>
                </c:pt>
                <c:pt idx="4">
                  <c:v>0.38969999999999999</c:v>
                </c:pt>
                <c:pt idx="5">
                  <c:v>0.24681999999999998</c:v>
                </c:pt>
                <c:pt idx="6">
                  <c:v>0.10674000000000002</c:v>
                </c:pt>
                <c:pt idx="7">
                  <c:v>0.14874999999999999</c:v>
                </c:pt>
                <c:pt idx="8">
                  <c:v>0.27903</c:v>
                </c:pt>
                <c:pt idx="9">
                  <c:v>0.68186000000000002</c:v>
                </c:pt>
                <c:pt idx="10">
                  <c:v>1.2395999999999998</c:v>
                </c:pt>
                <c:pt idx="11">
                  <c:v>2.7086799999999998</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val>
            <c:numRef>
              <c:f>'8.14'!$B$30:$M$30</c:f>
              <c:numCache>
                <c:formatCode>#,##0.0</c:formatCode>
                <c:ptCount val="12"/>
                <c:pt idx="0">
                  <c:v>2.272837</c:v>
                </c:pt>
                <c:pt idx="1">
                  <c:v>1.7134670000000001</c:v>
                </c:pt>
                <c:pt idx="2">
                  <c:v>1.8424339999999999</c:v>
                </c:pt>
                <c:pt idx="3">
                  <c:v>1.258847</c:v>
                </c:pt>
                <c:pt idx="4">
                  <c:v>0.29539100000000001</c:v>
                </c:pt>
                <c:pt idx="5">
                  <c:v>0.19422999999999999</c:v>
                </c:pt>
                <c:pt idx="6">
                  <c:v>9.1579999999999995E-2</c:v>
                </c:pt>
                <c:pt idx="7">
                  <c:v>8.9200000000000002E-2</c:v>
                </c:pt>
                <c:pt idx="8">
                  <c:v>0.16756000000000001</c:v>
                </c:pt>
                <c:pt idx="9">
                  <c:v>0.703542</c:v>
                </c:pt>
                <c:pt idx="10">
                  <c:v>1.4621140000000001</c:v>
                </c:pt>
                <c:pt idx="11">
                  <c:v>2.3604189999999998</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val>
            <c:numRef>
              <c:f>'8.14'!$B$31:$M$31</c:f>
              <c:numCache>
                <c:formatCode>#,##0.0</c:formatCode>
                <c:ptCount val="12"/>
                <c:pt idx="0">
                  <c:v>1.183692</c:v>
                </c:pt>
                <c:pt idx="1">
                  <c:v>1.0301300000000002</c:v>
                </c:pt>
                <c:pt idx="2">
                  <c:v>1.16245</c:v>
                </c:pt>
                <c:pt idx="3">
                  <c:v>1.00305</c:v>
                </c:pt>
                <c:pt idx="4">
                  <c:v>0.70156999999999992</c:v>
                </c:pt>
                <c:pt idx="5">
                  <c:v>0.57856999999999992</c:v>
                </c:pt>
                <c:pt idx="6">
                  <c:v>0.61369000000000007</c:v>
                </c:pt>
                <c:pt idx="7">
                  <c:v>0.56037999999999999</c:v>
                </c:pt>
                <c:pt idx="8">
                  <c:v>0.72866000000000009</c:v>
                </c:pt>
                <c:pt idx="9">
                  <c:v>0.83352999999999999</c:v>
                </c:pt>
                <c:pt idx="10">
                  <c:v>1.03593</c:v>
                </c:pt>
                <c:pt idx="11">
                  <c:v>1.3854200000000001</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val>
            <c:numRef>
              <c:f>'8.14'!$B$32:$M$32</c:f>
              <c:numCache>
                <c:formatCode>#,##0.0</c:formatCode>
                <c:ptCount val="12"/>
                <c:pt idx="0">
                  <c:v>198.82855500000002</c:v>
                </c:pt>
                <c:pt idx="1">
                  <c:v>154.83021199999999</c:v>
                </c:pt>
                <c:pt idx="2">
                  <c:v>156.621004</c:v>
                </c:pt>
                <c:pt idx="3">
                  <c:v>114.311106</c:v>
                </c:pt>
                <c:pt idx="4">
                  <c:v>44.294350000000001</c:v>
                </c:pt>
                <c:pt idx="5">
                  <c:v>29.919782999999999</c:v>
                </c:pt>
                <c:pt idx="6">
                  <c:v>27.306613999999996</c:v>
                </c:pt>
                <c:pt idx="7">
                  <c:v>27.507193999999995</c:v>
                </c:pt>
                <c:pt idx="8">
                  <c:v>51.313618000000012</c:v>
                </c:pt>
                <c:pt idx="9">
                  <c:v>75.996583000000001</c:v>
                </c:pt>
                <c:pt idx="10">
                  <c:v>128.12892299999999</c:v>
                </c:pt>
                <c:pt idx="11">
                  <c:v>183.41018800000003</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val>
            <c:numRef>
              <c:f>'8.14'!$B$33:$M$33</c:f>
              <c:numCache>
                <c:formatCode>#,##0.0</c:formatCode>
                <c:ptCount val="12"/>
                <c:pt idx="0">
                  <c:v>99.739955999999992</c:v>
                </c:pt>
                <c:pt idx="1">
                  <c:v>78.15194000000001</c:v>
                </c:pt>
                <c:pt idx="2">
                  <c:v>82.144532999999996</c:v>
                </c:pt>
                <c:pt idx="3">
                  <c:v>52.406536000000003</c:v>
                </c:pt>
                <c:pt idx="4">
                  <c:v>16.817286000000003</c:v>
                </c:pt>
                <c:pt idx="5">
                  <c:v>11.381769</c:v>
                </c:pt>
                <c:pt idx="6">
                  <c:v>7.990691</c:v>
                </c:pt>
                <c:pt idx="7">
                  <c:v>9.1752479999999998</c:v>
                </c:pt>
                <c:pt idx="8">
                  <c:v>15.735481999999999</c:v>
                </c:pt>
                <c:pt idx="9">
                  <c:v>28.597037</c:v>
                </c:pt>
                <c:pt idx="10">
                  <c:v>53.157485000000008</c:v>
                </c:pt>
                <c:pt idx="11">
                  <c:v>86.284227000000001</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val>
            <c:numRef>
              <c:f>'8.14'!$B$34:$M$34</c:f>
              <c:numCache>
                <c:formatCode>#,##0.0</c:formatCode>
                <c:ptCount val="12"/>
                <c:pt idx="0">
                  <c:v>0.77846000000000004</c:v>
                </c:pt>
                <c:pt idx="1">
                  <c:v>0.56868500000000011</c:v>
                </c:pt>
                <c:pt idx="2">
                  <c:v>0.51090599999999997</c:v>
                </c:pt>
                <c:pt idx="3">
                  <c:v>0.436247</c:v>
                </c:pt>
                <c:pt idx="4">
                  <c:v>2.0799999999999999E-2</c:v>
                </c:pt>
                <c:pt idx="5">
                  <c:v>0</c:v>
                </c:pt>
                <c:pt idx="6">
                  <c:v>0</c:v>
                </c:pt>
                <c:pt idx="7">
                  <c:v>0</c:v>
                </c:pt>
                <c:pt idx="8">
                  <c:v>5.4167E-2</c:v>
                </c:pt>
                <c:pt idx="9">
                  <c:v>0.15693399999999999</c:v>
                </c:pt>
                <c:pt idx="10">
                  <c:v>0.31337200000000004</c:v>
                </c:pt>
                <c:pt idx="11">
                  <c:v>0.49696300000000004</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'8.14'!$M$39</c:f>
              <c:strCache>
                <c:ptCount val="1"/>
                <c:pt idx="0">
                  <c:v>Instalovaný výkon</c:v>
                </c:pt>
              </c:strCache>
            </c:strRef>
          </c:tx>
          <c:invertIfNegative val="0"/>
          <c:val>
            <c:numRef>
              <c:f>'8.14'!$N$39</c:f>
              <c:numCache>
                <c:formatCode>0.0%</c:formatCode>
                <c:ptCount val="1"/>
                <c:pt idx="0">
                  <c:v>3.298114452099845E-2</c:v>
                </c:pt>
              </c:numCache>
            </c:numRef>
          </c:val>
          <c:extLst>
            <c:ext xmlns:c16="http://schemas.microsoft.com/office/drawing/2014/chart" uri="{C3380CC4-5D6E-409C-BE32-E72D297353CC}">
              <c16:uniqueId val="{00000000-0A0C-4FB2-83B0-E06802AF94F6}"/>
            </c:ext>
          </c:extLst>
        </c:ser>
        <c:ser>
          <c:idx val="1"/>
          <c:order val="1"/>
          <c:tx>
            <c:strRef>
              <c:f>'8.14'!$M$40</c:f>
              <c:strCache>
                <c:ptCount val="1"/>
                <c:pt idx="0">
                  <c:v>Výroba tepla brutto</c:v>
                </c:pt>
              </c:strCache>
            </c:strRef>
          </c:tx>
          <c:invertIfNegative val="0"/>
          <c:val>
            <c:numRef>
              <c:f>'8.14'!$N$40</c:f>
              <c:numCache>
                <c:formatCode>0.0%</c:formatCode>
                <c:ptCount val="1"/>
                <c:pt idx="0">
                  <c:v>4.7889445805709592E-2</c:v>
                </c:pt>
              </c:numCache>
            </c:numRef>
          </c:val>
          <c:extLst>
            <c:ext xmlns:c16="http://schemas.microsoft.com/office/drawing/2014/chart" uri="{C3380CC4-5D6E-409C-BE32-E72D297353CC}">
              <c16:uniqueId val="{00000001-0A0C-4FB2-83B0-E06802AF94F6}"/>
            </c:ext>
          </c:extLst>
        </c:ser>
        <c:ser>
          <c:idx val="2"/>
          <c:order val="2"/>
          <c:tx>
            <c:strRef>
              <c:f>'8.14'!$M$41</c:f>
              <c:strCache>
                <c:ptCount val="1"/>
                <c:pt idx="0">
                  <c:v>Dodávky tepla</c:v>
                </c:pt>
              </c:strCache>
            </c:strRef>
          </c:tx>
          <c:invertIfNegative val="0"/>
          <c:val>
            <c:numRef>
              <c:f>'8.14'!$N$41</c:f>
              <c:numCache>
                <c:formatCode>0.0%</c:formatCode>
                <c:ptCount val="1"/>
                <c:pt idx="0">
                  <c:v>4.4689688857407955E-2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valAx>
    </c:plotArea>
    <c:legend>
      <c:legendPos val="b"/>
      <c:layout>
        <c:manualLayout>
          <c:xMode val="edge"/>
          <c:yMode val="edge"/>
          <c:x val="1.5162396231415507E-3"/>
          <c:y val="0.76406173692914925"/>
          <c:w val="0.48816888524113639"/>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(TJ)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val>
            <c:numRef>
              <c:f>'8.14'!$B$10:$M$10</c:f>
              <c:numCache>
                <c:formatCode>#,##0.0</c:formatCode>
                <c:ptCount val="12"/>
                <c:pt idx="0">
                  <c:v>53.796375999999995</c:v>
                </c:pt>
                <c:pt idx="1">
                  <c:v>45.239530000000002</c:v>
                </c:pt>
                <c:pt idx="2">
                  <c:v>39.463059000000001</c:v>
                </c:pt>
                <c:pt idx="3">
                  <c:v>38.128175999999996</c:v>
                </c:pt>
                <c:pt idx="4">
                  <c:v>19.801299</c:v>
                </c:pt>
                <c:pt idx="5">
                  <c:v>10.582047000000001</c:v>
                </c:pt>
                <c:pt idx="6">
                  <c:v>7.259703</c:v>
                </c:pt>
                <c:pt idx="7">
                  <c:v>7.9047669999999997</c:v>
                </c:pt>
                <c:pt idx="8">
                  <c:v>13.020163</c:v>
                </c:pt>
                <c:pt idx="9">
                  <c:v>17.804385</c:v>
                </c:pt>
                <c:pt idx="10">
                  <c:v>20.227612999999998</c:v>
                </c:pt>
                <c:pt idx="11">
                  <c:v>38.007672999999997</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val>
            <c:numRef>
              <c:f>'8.14'!$B$11:$M$11</c:f>
              <c:numCache>
                <c:formatCode>#,##0.0</c:formatCode>
                <c:ptCount val="12"/>
                <c:pt idx="0">
                  <c:v>1.164922</c:v>
                </c:pt>
                <c:pt idx="1">
                  <c:v>0.9740899999999999</c:v>
                </c:pt>
                <c:pt idx="2">
                  <c:v>1.0278800000000001</c:v>
                </c:pt>
                <c:pt idx="3">
                  <c:v>1.3458699999999999</c:v>
                </c:pt>
                <c:pt idx="4">
                  <c:v>0.79830999999999996</c:v>
                </c:pt>
                <c:pt idx="5">
                  <c:v>0.40044999999999997</c:v>
                </c:pt>
                <c:pt idx="6">
                  <c:v>0.32600000000000001</c:v>
                </c:pt>
                <c:pt idx="7">
                  <c:v>0.52654000000000001</c:v>
                </c:pt>
                <c:pt idx="8">
                  <c:v>0.58729999999999993</c:v>
                </c:pt>
                <c:pt idx="9">
                  <c:v>0.96431999999999995</c:v>
                </c:pt>
                <c:pt idx="10">
                  <c:v>1.0253899999999998</c:v>
                </c:pt>
                <c:pt idx="11">
                  <c:v>1.05185</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val>
            <c:numRef>
              <c:f>'8.14'!$B$12:$M$12</c:f>
              <c:numCache>
                <c:formatCode>#,##0.0</c:formatCode>
                <c:ptCount val="12"/>
                <c:pt idx="0">
                  <c:v>10.98334</c:v>
                </c:pt>
                <c:pt idx="1">
                  <c:v>4.3322299999999991</c:v>
                </c:pt>
                <c:pt idx="2">
                  <c:v>13.008479999999999</c:v>
                </c:pt>
                <c:pt idx="3">
                  <c:v>10.01604</c:v>
                </c:pt>
                <c:pt idx="4">
                  <c:v>3.1270799999999999</c:v>
                </c:pt>
                <c:pt idx="5">
                  <c:v>2.1046399999999998</c:v>
                </c:pt>
                <c:pt idx="6">
                  <c:v>0</c:v>
                </c:pt>
                <c:pt idx="7">
                  <c:v>0</c:v>
                </c:pt>
                <c:pt idx="8">
                  <c:v>0</c:v>
                </c:pt>
                <c:pt idx="9">
                  <c:v>0</c:v>
                </c:pt>
                <c:pt idx="10">
                  <c:v>0.42010000000000003</c:v>
                </c:pt>
                <c:pt idx="11">
                  <c:v>0</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val>
            <c:numRef>
              <c:f>'8.14'!$B$13:$M$13</c:f>
              <c:numCache>
                <c:formatCode>#,##0.0</c:formatCode>
                <c:ptCount val="12"/>
                <c:pt idx="0">
                  <c:v>0</c:v>
                </c:pt>
                <c:pt idx="1">
                  <c:v>0</c:v>
                </c:pt>
                <c:pt idx="2">
                  <c:v>0</c:v>
                </c:pt>
                <c:pt idx="3">
                  <c:v>0</c:v>
                </c:pt>
                <c:pt idx="4">
                  <c:v>5.21E-2</c:v>
                </c:pt>
                <c:pt idx="5">
                  <c:v>8.1599999999999992E-2</c:v>
                </c:pt>
                <c:pt idx="6">
                  <c:v>4.6100000000000002E-2</c:v>
                </c:pt>
                <c:pt idx="7">
                  <c:v>3.2000000000000001E-2</c:v>
                </c:pt>
                <c:pt idx="8">
                  <c:v>8.4000000000000012E-3</c:v>
                </c:pt>
                <c:pt idx="9">
                  <c:v>0</c:v>
                </c:pt>
                <c:pt idx="10">
                  <c:v>0</c:v>
                </c:pt>
                <c:pt idx="11">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val>
            <c:numRef>
              <c:f>'8.14'!$B$14:$M$14</c:f>
              <c:numCache>
                <c:formatCode>#,##0.0</c:formatCode>
                <c:ptCount val="12"/>
                <c:pt idx="0">
                  <c:v>0</c:v>
                </c:pt>
                <c:pt idx="1">
                  <c:v>0</c:v>
                </c:pt>
                <c:pt idx="2">
                  <c:v>4.0679999999999996E-3</c:v>
                </c:pt>
                <c:pt idx="3">
                  <c:v>2.2240000000000003E-3</c:v>
                </c:pt>
                <c:pt idx="4">
                  <c:v>2.163E-2</c:v>
                </c:pt>
                <c:pt idx="5">
                  <c:v>0</c:v>
                </c:pt>
                <c:pt idx="6">
                  <c:v>0</c:v>
                </c:pt>
                <c:pt idx="7">
                  <c:v>0</c:v>
                </c:pt>
                <c:pt idx="8">
                  <c:v>0</c:v>
                </c:pt>
                <c:pt idx="9">
                  <c:v>5.7335000000000004E-2</c:v>
                </c:pt>
                <c:pt idx="10">
                  <c:v>0.13997100000000001</c:v>
                </c:pt>
                <c:pt idx="11">
                  <c:v>0.13880099999999998</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val>
            <c:numRef>
              <c:f>'8.14'!$B$15:$M$15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val>
            <c:numRef>
              <c:f>'8.14'!$B$16:$M$16</c:f>
              <c:numCache>
                <c:formatCode>#,##0.0</c:formatCode>
                <c:ptCount val="12"/>
                <c:pt idx="0">
                  <c:v>317.293498</c:v>
                </c:pt>
                <c:pt idx="1">
                  <c:v>258.82261900000003</c:v>
                </c:pt>
                <c:pt idx="2">
                  <c:v>275.541696</c:v>
                </c:pt>
                <c:pt idx="3">
                  <c:v>193.55514400000001</c:v>
                </c:pt>
                <c:pt idx="4">
                  <c:v>115.918421</c:v>
                </c:pt>
                <c:pt idx="5">
                  <c:v>112.360899</c:v>
                </c:pt>
                <c:pt idx="6">
                  <c:v>74.159870999999995</c:v>
                </c:pt>
                <c:pt idx="7">
                  <c:v>110.601523</c:v>
                </c:pt>
                <c:pt idx="8">
                  <c:v>133.85305099999997</c:v>
                </c:pt>
                <c:pt idx="9">
                  <c:v>161.574307</c:v>
                </c:pt>
                <c:pt idx="10">
                  <c:v>240.59070399999999</c:v>
                </c:pt>
                <c:pt idx="11">
                  <c:v>288.20526799999999</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val>
            <c:numRef>
              <c:f>'8.14'!$B$17:$M$17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val>
            <c:numRef>
              <c:f>'8.14'!$B$18:$M$18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val>
            <c:numRef>
              <c:f>'8.14'!$B$19:$M$19</c:f>
              <c:numCache>
                <c:formatCode>#,##0.0</c:formatCode>
                <c:ptCount val="12"/>
                <c:pt idx="0">
                  <c:v>1.8919999999999999</c:v>
                </c:pt>
                <c:pt idx="1">
                  <c:v>1.528</c:v>
                </c:pt>
                <c:pt idx="2">
                  <c:v>0.505</c:v>
                </c:pt>
                <c:pt idx="3">
                  <c:v>2.2010000000000001</c:v>
                </c:pt>
                <c:pt idx="4">
                  <c:v>0.43099999999999999</c:v>
                </c:pt>
                <c:pt idx="5">
                  <c:v>0.92</c:v>
                </c:pt>
                <c:pt idx="6">
                  <c:v>0</c:v>
                </c:pt>
                <c:pt idx="7">
                  <c:v>0</c:v>
                </c:pt>
                <c:pt idx="8">
                  <c:v>0.24</c:v>
                </c:pt>
                <c:pt idx="9">
                  <c:v>1.577</c:v>
                </c:pt>
                <c:pt idx="10">
                  <c:v>2.2719999999999998</c:v>
                </c:pt>
                <c:pt idx="11">
                  <c:v>1.179</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val>
            <c:numRef>
              <c:f>'8.14'!$B$20:$M$20</c:f>
              <c:numCache>
                <c:formatCode>#,##0.0</c:formatCode>
                <c:ptCount val="12"/>
                <c:pt idx="0">
                  <c:v>7.0750000000000002</c:v>
                </c:pt>
                <c:pt idx="1">
                  <c:v>4.2469999999999999</c:v>
                </c:pt>
                <c:pt idx="2">
                  <c:v>4.7930000000000001</c:v>
                </c:pt>
                <c:pt idx="3">
                  <c:v>0</c:v>
                </c:pt>
                <c:pt idx="4">
                  <c:v>0</c:v>
                </c:pt>
                <c:pt idx="5">
                  <c:v>0</c:v>
                </c:pt>
                <c:pt idx="6">
                  <c:v>0</c:v>
                </c:pt>
                <c:pt idx="7">
                  <c:v>0</c:v>
                </c:pt>
                <c:pt idx="8">
                  <c:v>2.7759999999999998</c:v>
                </c:pt>
                <c:pt idx="9">
                  <c:v>0</c:v>
                </c:pt>
                <c:pt idx="10">
                  <c:v>3.6749999999999998</c:v>
                </c:pt>
                <c:pt idx="11">
                  <c:v>7.9640000000000004</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val>
            <c:numRef>
              <c:f>'8.14'!$B$21:$M$21</c:f>
              <c:numCache>
                <c:formatCode>#,##0.0</c:formatCode>
                <c:ptCount val="12"/>
                <c:pt idx="0">
                  <c:v>2.6099000000000001</c:v>
                </c:pt>
                <c:pt idx="1">
                  <c:v>1.9125000000000001</c:v>
                </c:pt>
                <c:pt idx="2">
                  <c:v>2.5468000000000002</c:v>
                </c:pt>
                <c:pt idx="3">
                  <c:v>2.3384</c:v>
                </c:pt>
                <c:pt idx="4">
                  <c:v>2.625</c:v>
                </c:pt>
                <c:pt idx="5">
                  <c:v>2.4586000000000001</c:v>
                </c:pt>
                <c:pt idx="6">
                  <c:v>2.5223</c:v>
                </c:pt>
                <c:pt idx="7">
                  <c:v>2.1096999999999997</c:v>
                </c:pt>
                <c:pt idx="8">
                  <c:v>2.2931999999999997</c:v>
                </c:pt>
                <c:pt idx="9">
                  <c:v>0.88049999999999995</c:v>
                </c:pt>
                <c:pt idx="10">
                  <c:v>1.2541</c:v>
                </c:pt>
                <c:pt idx="11">
                  <c:v>2.9220000000000002</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val>
            <c:numRef>
              <c:f>'8.14'!$B$22:$M$22</c:f>
              <c:numCache>
                <c:formatCode>#,##0.0</c:formatCode>
                <c:ptCount val="12"/>
                <c:pt idx="0">
                  <c:v>11.326000000000001</c:v>
                </c:pt>
                <c:pt idx="1">
                  <c:v>11.273</c:v>
                </c:pt>
                <c:pt idx="2">
                  <c:v>11.968999999999999</c:v>
                </c:pt>
                <c:pt idx="3">
                  <c:v>10.787000000000001</c:v>
                </c:pt>
                <c:pt idx="4">
                  <c:v>6.1280000000000001</c:v>
                </c:pt>
                <c:pt idx="5">
                  <c:v>5.226</c:v>
                </c:pt>
                <c:pt idx="6">
                  <c:v>8.1129999999999995</c:v>
                </c:pt>
                <c:pt idx="7">
                  <c:v>3.7370000000000001</c:v>
                </c:pt>
                <c:pt idx="8">
                  <c:v>6.7450000000000001</c:v>
                </c:pt>
                <c:pt idx="9">
                  <c:v>12.753</c:v>
                </c:pt>
                <c:pt idx="10">
                  <c:v>10.35</c:v>
                </c:pt>
                <c:pt idx="11">
                  <c:v>11.096</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val>
            <c:numRef>
              <c:f>'8.14'!$B$23:$M$23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val>
            <c:numRef>
              <c:f>'8.14'!$B$24:$M$24</c:f>
              <c:numCache>
                <c:formatCode>#,##0.0</c:formatCode>
                <c:ptCount val="12"/>
                <c:pt idx="0">
                  <c:v>7.5100000000000002E-3</c:v>
                </c:pt>
                <c:pt idx="1">
                  <c:v>9.085E-2</c:v>
                </c:pt>
                <c:pt idx="2">
                  <c:v>0.11406999999999999</c:v>
                </c:pt>
                <c:pt idx="3">
                  <c:v>5.6129999999999999E-2</c:v>
                </c:pt>
                <c:pt idx="4">
                  <c:v>0.24875</c:v>
                </c:pt>
                <c:pt idx="5">
                  <c:v>1.1699999999999999E-2</c:v>
                </c:pt>
                <c:pt idx="6">
                  <c:v>7.2510000000000005E-2</c:v>
                </c:pt>
                <c:pt idx="7">
                  <c:v>1.745E-2</c:v>
                </c:pt>
                <c:pt idx="8">
                  <c:v>0.16836999999999999</c:v>
                </c:pt>
                <c:pt idx="9">
                  <c:v>6.2969999999999998E-2</c:v>
                </c:pt>
                <c:pt idx="10">
                  <c:v>3.2499999999999999E-3</c:v>
                </c:pt>
                <c:pt idx="11">
                  <c:v>1.295E-2</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val>
            <c:numRef>
              <c:f>'8.14'!$B$25:$M$25</c:f>
              <c:numCache>
                <c:formatCode>#,##0.0</c:formatCode>
                <c:ptCount val="12"/>
                <c:pt idx="0">
                  <c:v>131.26622153379651</c:v>
                </c:pt>
                <c:pt idx="1">
                  <c:v>109.38766849469771</c:v>
                </c:pt>
                <c:pt idx="2">
                  <c:v>109.54793042253182</c:v>
                </c:pt>
                <c:pt idx="3">
                  <c:v>80.540647726680888</c:v>
                </c:pt>
                <c:pt idx="4">
                  <c:v>39.823977705852016</c:v>
                </c:pt>
                <c:pt idx="5">
                  <c:v>25.147863949032285</c:v>
                </c:pt>
                <c:pt idx="6">
                  <c:v>31.237683999999998</c:v>
                </c:pt>
                <c:pt idx="7">
                  <c:v>27.451026000000002</c:v>
                </c:pt>
                <c:pt idx="8">
                  <c:v>36.213186999999998</c:v>
                </c:pt>
                <c:pt idx="9">
                  <c:v>48.615335103513345</c:v>
                </c:pt>
                <c:pt idx="10">
                  <c:v>84.040724410376754</c:v>
                </c:pt>
                <c:pt idx="11">
                  <c:v>115.81162801428178</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1502.9712159999999</c:v>
                </c:pt>
                <c:pt idx="2">
                  <c:v>391.78462000000002</c:v>
                </c:pt>
                <c:pt idx="3">
                  <c:v>361.75963599999983</c:v>
                </c:pt>
                <c:pt idx="4">
                  <c:v>578.11339600000008</c:v>
                </c:pt>
                <c:pt idx="5">
                  <c:v>429.75978100000003</c:v>
                </c:pt>
                <c:pt idx="6">
                  <c:v>2.4296840000000004</c:v>
                </c:pt>
                <c:pt idx="7">
                  <c:v>758.98490700000025</c:v>
                </c:pt>
                <c:pt idx="8">
                  <c:v>131.24519700000002</c:v>
                </c:pt>
                <c:pt idx="9">
                  <c:v>38.673626000000006</c:v>
                </c:pt>
                <c:pt idx="10">
                  <c:v>653.66564700000015</c:v>
                </c:pt>
                <c:pt idx="11">
                  <c:v>956.94321000000025</c:v>
                </c:pt>
                <c:pt idx="12">
                  <c:v>1437.5031029999993</c:v>
                </c:pt>
                <c:pt idx="13">
                  <c:v>311.23479099999997</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70.323999999999998</c:v>
                </c:pt>
                <c:pt idx="1">
                  <c:v>106.470752</c:v>
                </c:pt>
                <c:pt idx="2">
                  <c:v>88.56469700000001</c:v>
                </c:pt>
                <c:pt idx="3">
                  <c:v>5.883</c:v>
                </c:pt>
                <c:pt idx="4">
                  <c:v>47.584881000000003</c:v>
                </c:pt>
                <c:pt idx="5">
                  <c:v>43.226309000000001</c:v>
                </c:pt>
                <c:pt idx="6">
                  <c:v>9.9210899999999995</c:v>
                </c:pt>
                <c:pt idx="7">
                  <c:v>1.1224069999999999</c:v>
                </c:pt>
                <c:pt idx="8">
                  <c:v>36.283239999999999</c:v>
                </c:pt>
                <c:pt idx="9">
                  <c:v>47.310958000000049</c:v>
                </c:pt>
                <c:pt idx="10">
                  <c:v>67.728929999999991</c:v>
                </c:pt>
                <c:pt idx="11">
                  <c:v>46.995442999999995</c:v>
                </c:pt>
                <c:pt idx="12">
                  <c:v>20.898438999999996</c:v>
                </c:pt>
                <c:pt idx="13">
                  <c:v>10.192921999999999</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1.1231099999999998</c:v>
                </c:pt>
                <c:pt idx="3">
                  <c:v>0</c:v>
                </c:pt>
                <c:pt idx="4">
                  <c:v>0</c:v>
                </c:pt>
                <c:pt idx="5">
                  <c:v>43.555739999999993</c:v>
                </c:pt>
                <c:pt idx="6">
                  <c:v>0</c:v>
                </c:pt>
                <c:pt idx="7">
                  <c:v>8070.8539130000008</c:v>
                </c:pt>
                <c:pt idx="8">
                  <c:v>128.485614</c:v>
                </c:pt>
                <c:pt idx="9">
                  <c:v>0.72499999999999998</c:v>
                </c:pt>
                <c:pt idx="10">
                  <c:v>0</c:v>
                </c:pt>
                <c:pt idx="11">
                  <c:v>0</c:v>
                </c:pt>
                <c:pt idx="12">
                  <c:v>5.4474399999999994</c:v>
                </c:pt>
                <c:pt idx="13">
                  <c:v>43.991909999999997</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2.84</c:v>
                </c:pt>
                <c:pt idx="1">
                  <c:v>0</c:v>
                </c:pt>
                <c:pt idx="2">
                  <c:v>4.5998000000000001</c:v>
                </c:pt>
                <c:pt idx="3">
                  <c:v>0</c:v>
                </c:pt>
                <c:pt idx="4">
                  <c:v>3.1E-2</c:v>
                </c:pt>
                <c:pt idx="5">
                  <c:v>0</c:v>
                </c:pt>
                <c:pt idx="6">
                  <c:v>0</c:v>
                </c:pt>
                <c:pt idx="7">
                  <c:v>0.69851199999999991</c:v>
                </c:pt>
                <c:pt idx="8">
                  <c:v>0</c:v>
                </c:pt>
                <c:pt idx="9">
                  <c:v>33.119</c:v>
                </c:pt>
                <c:pt idx="10">
                  <c:v>2.6592069999999999</c:v>
                </c:pt>
                <c:pt idx="11">
                  <c:v>11.753442</c:v>
                </c:pt>
                <c:pt idx="12">
                  <c:v>0</c:v>
                </c:pt>
                <c:pt idx="13">
                  <c:v>0.22019999999999998</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6.7839999999999998</c:v>
                </c:pt>
                <c:pt idx="1">
                  <c:v>0</c:v>
                </c:pt>
                <c:pt idx="2">
                  <c:v>0.59899999999999998</c:v>
                </c:pt>
                <c:pt idx="3">
                  <c:v>4.8655499999999998</c:v>
                </c:pt>
                <c:pt idx="4">
                  <c:v>0</c:v>
                </c:pt>
                <c:pt idx="5">
                  <c:v>0</c:v>
                </c:pt>
                <c:pt idx="6">
                  <c:v>0</c:v>
                </c:pt>
                <c:pt idx="7">
                  <c:v>0</c:v>
                </c:pt>
                <c:pt idx="8">
                  <c:v>0</c:v>
                </c:pt>
                <c:pt idx="9">
                  <c:v>0</c:v>
                </c:pt>
                <c:pt idx="10">
                  <c:v>0</c:v>
                </c:pt>
                <c:pt idx="11">
                  <c:v>0</c:v>
                </c:pt>
                <c:pt idx="12">
                  <c:v>63.527999999999992</c:v>
                </c:pt>
                <c:pt idx="13">
                  <c:v>0.36402899999999999</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0.248</c:v>
                </c:pt>
                <c:pt idx="3">
                  <c:v>0.16127999999999998</c:v>
                </c:pt>
                <c:pt idx="4">
                  <c:v>0.15843000000000002</c:v>
                </c:pt>
                <c:pt idx="5">
                  <c:v>2.3E-3</c:v>
                </c:pt>
                <c:pt idx="6">
                  <c:v>0</c:v>
                </c:pt>
                <c:pt idx="7">
                  <c:v>0</c:v>
                </c:pt>
                <c:pt idx="8">
                  <c:v>0</c:v>
                </c:pt>
                <c:pt idx="9">
                  <c:v>0</c:v>
                </c:pt>
                <c:pt idx="10">
                  <c:v>0</c:v>
                </c:pt>
                <c:pt idx="11">
                  <c:v>0</c:v>
                </c:pt>
                <c:pt idx="12">
                  <c:v>7.0000000000000007E-2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2179.3202310000001</c:v>
                </c:pt>
                <c:pt idx="2">
                  <c:v>85.766999999999996</c:v>
                </c:pt>
                <c:pt idx="3">
                  <c:v>2235.1724810000001</c:v>
                </c:pt>
                <c:pt idx="4">
                  <c:v>240.11038500000001</c:v>
                </c:pt>
                <c:pt idx="5">
                  <c:v>1342.82744</c:v>
                </c:pt>
                <c:pt idx="6">
                  <c:v>86.420671999999982</c:v>
                </c:pt>
                <c:pt idx="7">
                  <c:v>361.76067199999994</c:v>
                </c:pt>
                <c:pt idx="8">
                  <c:v>1331.5020600000003</c:v>
                </c:pt>
                <c:pt idx="9">
                  <c:v>3329.5272829999999</c:v>
                </c:pt>
                <c:pt idx="10">
                  <c:v>2421.3968399999994</c:v>
                </c:pt>
                <c:pt idx="11">
                  <c:v>11463.81198</c:v>
                </c:pt>
                <c:pt idx="12">
                  <c:v>8951.4146639999999</c:v>
                </c:pt>
                <c:pt idx="13">
                  <c:v>2282.4770009999997</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192.35563999999999</c:v>
                </c:pt>
                <c:pt idx="2">
                  <c:v>0</c:v>
                </c:pt>
                <c:pt idx="3">
                  <c:v>0</c:v>
                </c:pt>
                <c:pt idx="4">
                  <c:v>41.504300000000001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68.770360000000011</c:v>
                </c:pt>
                <c:pt idx="3">
                  <c:v>0.20910000000000001</c:v>
                </c:pt>
                <c:pt idx="4">
                  <c:v>18.560116000000001</c:v>
                </c:pt>
                <c:pt idx="5">
                  <c:v>0</c:v>
                </c:pt>
                <c:pt idx="6">
                  <c:v>2.6770999999999998</c:v>
                </c:pt>
                <c:pt idx="7">
                  <c:v>598.46984000000009</c:v>
                </c:pt>
                <c:pt idx="8">
                  <c:v>0</c:v>
                </c:pt>
                <c:pt idx="9">
                  <c:v>26.585999999999999</c:v>
                </c:pt>
                <c:pt idx="10">
                  <c:v>0</c:v>
                </c:pt>
                <c:pt idx="11">
                  <c:v>90.583171000000007</c:v>
                </c:pt>
                <c:pt idx="12">
                  <c:v>3.9129999999999998</c:v>
                </c:pt>
                <c:pt idx="13">
                  <c:v>12.744999999999999</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5.0556559999999999</c:v>
                </c:pt>
                <c:pt idx="2">
                  <c:v>0</c:v>
                </c:pt>
                <c:pt idx="3">
                  <c:v>0</c:v>
                </c:pt>
                <c:pt idx="4">
                  <c:v>0</c:v>
                </c:pt>
                <c:pt idx="5">
                  <c:v>0</c:v>
                </c:pt>
                <c:pt idx="6">
                  <c:v>0</c:v>
                </c:pt>
                <c:pt idx="7">
                  <c:v>0</c:v>
                </c:pt>
                <c:pt idx="8">
                  <c:v>0</c:v>
                </c:pt>
                <c:pt idx="9">
                  <c:v>0</c:v>
                </c:pt>
                <c:pt idx="10">
                  <c:v>0</c:v>
                </c:pt>
                <c:pt idx="11">
                  <c:v>19.921336</c:v>
                </c:pt>
                <c:pt idx="12">
                  <c:v>0</c:v>
                </c:pt>
                <c:pt idx="13">
                  <c:v>30.53</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744.06299999999999</c:v>
                </c:pt>
                <c:pt idx="1">
                  <c:v>8.0489720000000009</c:v>
                </c:pt>
                <c:pt idx="2">
                  <c:v>971.12686999999994</c:v>
                </c:pt>
                <c:pt idx="3">
                  <c:v>0.171153</c:v>
                </c:pt>
                <c:pt idx="4">
                  <c:v>9.1380289999999995</c:v>
                </c:pt>
                <c:pt idx="5">
                  <c:v>0</c:v>
                </c:pt>
                <c:pt idx="6">
                  <c:v>562.20000000000005</c:v>
                </c:pt>
                <c:pt idx="7">
                  <c:v>24.032</c:v>
                </c:pt>
                <c:pt idx="8">
                  <c:v>0</c:v>
                </c:pt>
                <c:pt idx="9">
                  <c:v>0</c:v>
                </c:pt>
                <c:pt idx="10">
                  <c:v>132.39644799999999</c:v>
                </c:pt>
                <c:pt idx="11">
                  <c:v>75.221411184848108</c:v>
                </c:pt>
                <c:pt idx="12">
                  <c:v>19.696730000000002</c:v>
                </c:pt>
                <c:pt idx="13">
                  <c:v>26.472999999999999</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0.62306600000000001</c:v>
                </c:pt>
                <c:pt idx="2">
                  <c:v>0</c:v>
                </c:pt>
                <c:pt idx="3">
                  <c:v>0</c:v>
                </c:pt>
                <c:pt idx="4">
                  <c:v>0</c:v>
                </c:pt>
                <c:pt idx="5">
                  <c:v>0</c:v>
                </c:pt>
                <c:pt idx="6">
                  <c:v>0</c:v>
                </c:pt>
                <c:pt idx="7">
                  <c:v>2415.1467969999994</c:v>
                </c:pt>
                <c:pt idx="8">
                  <c:v>0</c:v>
                </c:pt>
                <c:pt idx="9">
                  <c:v>0</c:v>
                </c:pt>
                <c:pt idx="10">
                  <c:v>0.39100000000000001</c:v>
                </c:pt>
                <c:pt idx="11">
                  <c:v>692.14679100000001</c:v>
                </c:pt>
                <c:pt idx="12">
                  <c:v>91.403000000000006</c:v>
                </c:pt>
                <c:pt idx="13">
                  <c:v>109.503</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1.069</c:v>
                </c:pt>
                <c:pt idx="1">
                  <c:v>97.709142000000028</c:v>
                </c:pt>
                <c:pt idx="2">
                  <c:v>2.2014420000000006</c:v>
                </c:pt>
                <c:pt idx="3">
                  <c:v>66.661018999999996</c:v>
                </c:pt>
                <c:pt idx="4">
                  <c:v>0.73698600000000003</c:v>
                </c:pt>
                <c:pt idx="5">
                  <c:v>14.492239999999999</c:v>
                </c:pt>
                <c:pt idx="6">
                  <c:v>167.07946200000004</c:v>
                </c:pt>
                <c:pt idx="7">
                  <c:v>4.012397</c:v>
                </c:pt>
                <c:pt idx="8">
                  <c:v>158.347238</c:v>
                </c:pt>
                <c:pt idx="9">
                  <c:v>0.32692399999999999</c:v>
                </c:pt>
                <c:pt idx="10">
                  <c:v>2.3475519999999994</c:v>
                </c:pt>
                <c:pt idx="11">
                  <c:v>31.024690999999983</c:v>
                </c:pt>
                <c:pt idx="12">
                  <c:v>26.401649000000006</c:v>
                </c:pt>
                <c:pt idx="13">
                  <c:v>0.86651000000000011</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2968.0189600000003</c:v>
                </c:pt>
                <c:pt idx="1">
                  <c:v>565.77022700000043</c:v>
                </c:pt>
                <c:pt idx="2">
                  <c:v>3561.5340110000025</c:v>
                </c:pt>
                <c:pt idx="3">
                  <c:v>583.45616400000006</c:v>
                </c:pt>
                <c:pt idx="4">
                  <c:v>602.67951900000037</c:v>
                </c:pt>
                <c:pt idx="5">
                  <c:v>962.95468000000005</c:v>
                </c:pt>
                <c:pt idx="6">
                  <c:v>1121.6884280100373</c:v>
                </c:pt>
                <c:pt idx="7">
                  <c:v>1764.505765000001</c:v>
                </c:pt>
                <c:pt idx="8">
                  <c:v>1366.6378999999995</c:v>
                </c:pt>
                <c:pt idx="9">
                  <c:v>426.41280699999993</c:v>
                </c:pt>
                <c:pt idx="10">
                  <c:v>627.70575699999995</c:v>
                </c:pt>
                <c:pt idx="11">
                  <c:v>5321.3696838151491</c:v>
                </c:pt>
                <c:pt idx="12">
                  <c:v>895.2636489999993</c:v>
                </c:pt>
                <c:pt idx="13">
                  <c:v>839.08389436076277</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ax val="20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('9'!$B$6,'9'!$C$6,'9'!$E$6,'9'!$F$6,'9'!$H$6,'9'!$I$6,'9'!$K$6,'9'!$L$6)</c:f>
              <c:numCache>
                <c:formatCode>#,##0.0</c:formatCode>
                <c:ptCount val="8"/>
                <c:pt idx="0">
                  <c:v>6529.0922189999974</c:v>
                </c:pt>
                <c:pt idx="1">
                  <c:v>4651.1052400000008</c:v>
                </c:pt>
                <c:pt idx="2">
                  <c:v>5211.7522849999996</c:v>
                </c:pt>
                <c:pt idx="3">
                  <c:v>3920.3988850000001</c:v>
                </c:pt>
                <c:pt idx="4">
                  <c:v>4543.7106450000019</c:v>
                </c:pt>
                <c:pt idx="5">
                  <c:v>3487.5789380000006</c:v>
                </c:pt>
                <c:pt idx="6">
                  <c:v>5360.7555290000046</c:v>
                </c:pt>
                <c:pt idx="7">
                  <c:v>3873.2633719999994</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('9'!$B$7,'9'!$C$7,'9'!$E$7,'9'!$F$7,'9'!$H$7,'9'!$I$7,'9'!$K$7,'9'!$L$7)</c:f>
              <c:numCache>
                <c:formatCode>#,##0.0</c:formatCode>
                <c:ptCount val="8"/>
                <c:pt idx="0">
                  <c:v>642.59582500000022</c:v>
                </c:pt>
                <c:pt idx="1">
                  <c:v>609.85921999999982</c:v>
                </c:pt>
                <c:pt idx="2">
                  <c:v>485.85301699999991</c:v>
                </c:pt>
                <c:pt idx="3">
                  <c:v>449.20024899999987</c:v>
                </c:pt>
                <c:pt idx="4">
                  <c:v>402.08110100000005</c:v>
                </c:pt>
                <c:pt idx="5">
                  <c:v>368.71304199999992</c:v>
                </c:pt>
                <c:pt idx="6">
                  <c:v>626.59634399999982</c:v>
                </c:pt>
                <c:pt idx="7">
                  <c:v>585.61286399999995</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('9'!$B$8,'9'!$C$8,'9'!$E$8,'9'!$F$8,'9'!$H$8,'9'!$I$8,'9'!$K$8,'9'!$L$8)</c:f>
              <c:numCache>
                <c:formatCode>#,##0.0</c:formatCode>
                <c:ptCount val="8"/>
                <c:pt idx="0">
                  <c:v>4765.3286649999982</c:v>
                </c:pt>
                <c:pt idx="1">
                  <c:v>3691.2847259999999</c:v>
                </c:pt>
                <c:pt idx="2">
                  <c:v>2017.1162709999996</c:v>
                </c:pt>
                <c:pt idx="3">
                  <c:v>1499.461211</c:v>
                </c:pt>
                <c:pt idx="4">
                  <c:v>1390.4450509999997</c:v>
                </c:pt>
                <c:pt idx="5">
                  <c:v>985.06645400000002</c:v>
                </c:pt>
                <c:pt idx="6">
                  <c:v>3647.9772470000012</c:v>
                </c:pt>
                <c:pt idx="7">
                  <c:v>3071.2553230000003</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('9'!$B$9,'9'!$C$9,'9'!$E$9,'9'!$F$9,'9'!$H$9,'9'!$I$9,'9'!$K$9,'9'!$L$9)</c:f>
              <c:numCache>
                <c:formatCode>#,##0.0</c:formatCode>
                <c:ptCount val="8"/>
                <c:pt idx="0">
                  <c:v>14.29278</c:v>
                </c:pt>
                <c:pt idx="1">
                  <c:v>0</c:v>
                </c:pt>
                <c:pt idx="2">
                  <c:v>12.015117999999999</c:v>
                </c:pt>
                <c:pt idx="3">
                  <c:v>0</c:v>
                </c:pt>
                <c:pt idx="4">
                  <c:v>10.539158</c:v>
                </c:pt>
                <c:pt idx="5">
                  <c:v>0</c:v>
                </c:pt>
                <c:pt idx="6">
                  <c:v>35.623443999999999</c:v>
                </c:pt>
                <c:pt idx="7">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('9'!$B$10,'9'!$C$10,'9'!$E$10,'9'!$F$10,'9'!$H$10,'9'!$I$10,'9'!$K$10,'9'!$L$10)</c:f>
              <c:numCache>
                <c:formatCode>#,##0.0</c:formatCode>
                <c:ptCount val="8"/>
                <c:pt idx="0">
                  <c:v>29.63460269422826</c:v>
                </c:pt>
                <c:pt idx="1">
                  <c:v>0</c:v>
                </c:pt>
                <c:pt idx="2">
                  <c:v>14.941411523586309</c:v>
                </c:pt>
                <c:pt idx="3">
                  <c:v>0</c:v>
                </c:pt>
                <c:pt idx="4">
                  <c:v>9.927895291504262</c:v>
                </c:pt>
                <c:pt idx="5">
                  <c:v>0</c:v>
                </c:pt>
                <c:pt idx="6">
                  <c:v>26.383800490681168</c:v>
                </c:pt>
                <c:pt idx="7">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('9'!$B$11,'9'!$C$11,'9'!$E$11,'9'!$F$11,'9'!$H$11,'9'!$I$11,'9'!$K$11,'9'!$L$11)</c:f>
              <c:numCache>
                <c:formatCode>#,##0.0</c:formatCode>
                <c:ptCount val="8"/>
                <c:pt idx="0">
                  <c:v>0.11840000000000001</c:v>
                </c:pt>
                <c:pt idx="1">
                  <c:v>0</c:v>
                </c:pt>
                <c:pt idx="2">
                  <c:v>0.25488000000000005</c:v>
                </c:pt>
                <c:pt idx="3">
                  <c:v>0</c:v>
                </c:pt>
                <c:pt idx="4">
                  <c:v>0.20671999999999999</c:v>
                </c:pt>
                <c:pt idx="5">
                  <c:v>0</c:v>
                </c:pt>
                <c:pt idx="6">
                  <c:v>6.6210000000000005E-2</c:v>
                </c:pt>
                <c:pt idx="7">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('9'!$B$12,'9'!$C$12,'9'!$E$12,'9'!$F$12,'9'!$H$12,'9'!$I$12,'9'!$K$12,'9'!$L$12)</c:f>
              <c:numCache>
                <c:formatCode>#,##0.0</c:formatCode>
                <c:ptCount val="8"/>
                <c:pt idx="0">
                  <c:v>20565.447817000004</c:v>
                </c:pt>
                <c:pt idx="1">
                  <c:v>16370.537772999996</c:v>
                </c:pt>
                <c:pt idx="2">
                  <c:v>11089.169918999994</c:v>
                </c:pt>
                <c:pt idx="3">
                  <c:v>7954.0179010000002</c:v>
                </c:pt>
                <c:pt idx="4">
                  <c:v>7459.0075680000009</c:v>
                </c:pt>
                <c:pt idx="5">
                  <c:v>5606.9547210000001</c:v>
                </c:pt>
                <c:pt idx="6">
                  <c:v>17669.176735000001</c:v>
                </c:pt>
                <c:pt idx="7">
                  <c:v>13760.680963999999</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('9'!$B$13,'9'!$C$13,'9'!$E$13,'9'!$F$13,'9'!$H$13,'9'!$I$13,'9'!$K$13,'9'!$L$13)</c:f>
              <c:numCache>
                <c:formatCode>#,##0.0</c:formatCode>
                <c:ptCount val="8"/>
                <c:pt idx="0">
                  <c:v>352.12</c:v>
                </c:pt>
                <c:pt idx="1">
                  <c:v>0</c:v>
                </c:pt>
                <c:pt idx="2">
                  <c:v>143.13399999999999</c:v>
                </c:pt>
                <c:pt idx="3">
                  <c:v>0</c:v>
                </c:pt>
                <c:pt idx="4">
                  <c:v>75.218999999999994</c:v>
                </c:pt>
                <c:pt idx="5">
                  <c:v>0</c:v>
                </c:pt>
                <c:pt idx="6">
                  <c:v>295.39800000000002</c:v>
                </c:pt>
                <c:pt idx="7">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('9'!$B$14,'9'!$C$14,'9'!$E$14,'9'!$F$14,'9'!$H$14,'9'!$I$14,'9'!$K$14,'9'!$L$14)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('9'!$B$15,'9'!$C$15,'9'!$E$15,'9'!$F$15,'9'!$H$15,'9'!$I$15,'9'!$K$15,'9'!$L$15)</c:f>
              <c:numCache>
                <c:formatCode>#,##0.0</c:formatCode>
                <c:ptCount val="8"/>
                <c:pt idx="0">
                  <c:v>1892.2844909999999</c:v>
                </c:pt>
                <c:pt idx="1">
                  <c:v>229.56481000000002</c:v>
                </c:pt>
                <c:pt idx="2">
                  <c:v>1789.7120189999998</c:v>
                </c:pt>
                <c:pt idx="3">
                  <c:v>210.79212999999999</c:v>
                </c:pt>
                <c:pt idx="4">
                  <c:v>1836.3235929999998</c:v>
                </c:pt>
                <c:pt idx="5">
                  <c:v>147.38861</c:v>
                </c:pt>
                <c:pt idx="6">
                  <c:v>1964.7905610000003</c:v>
                </c:pt>
                <c:pt idx="7">
                  <c:v>197.81234999999998</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('9'!$B$16,'9'!$C$16,'9'!$E$16,'9'!$F$16,'9'!$H$16,'9'!$I$16,'9'!$K$16,'9'!$L$16)</c:f>
              <c:numCache>
                <c:formatCode>#,##0.0</c:formatCode>
                <c:ptCount val="8"/>
                <c:pt idx="0">
                  <c:v>93.795732000000001</c:v>
                </c:pt>
                <c:pt idx="1">
                  <c:v>82.893886999999992</c:v>
                </c:pt>
                <c:pt idx="2">
                  <c:v>16.652955000000002</c:v>
                </c:pt>
                <c:pt idx="3">
                  <c:v>2.3171920000000004</c:v>
                </c:pt>
                <c:pt idx="4">
                  <c:v>27.784955999999998</c:v>
                </c:pt>
                <c:pt idx="5">
                  <c:v>13.773779000000001</c:v>
                </c:pt>
                <c:pt idx="6">
                  <c:v>67.147028999999989</c:v>
                </c:pt>
                <c:pt idx="7">
                  <c:v>34.941063999999997</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('9'!$B$17,'9'!$C$17,'9'!$E$17,'9'!$F$17,'9'!$H$17,'9'!$I$17,'9'!$K$17,'9'!$L$17)</c:f>
              <c:numCache>
                <c:formatCode>#,##0.0</c:formatCode>
                <c:ptCount val="8"/>
                <c:pt idx="0">
                  <c:v>764.12120000000004</c:v>
                </c:pt>
                <c:pt idx="1">
                  <c:v>557.25522599999999</c:v>
                </c:pt>
                <c:pt idx="2">
                  <c:v>670.36090068026067</c:v>
                </c:pt>
                <c:pt idx="3">
                  <c:v>502.06499900000006</c:v>
                </c:pt>
                <c:pt idx="4">
                  <c:v>652.63310971567023</c:v>
                </c:pt>
                <c:pt idx="5">
                  <c:v>502.01046000000002</c:v>
                </c:pt>
                <c:pt idx="6">
                  <c:v>844.71755095605977</c:v>
                </c:pt>
                <c:pt idx="7">
                  <c:v>641.2660820000001</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('9'!$B$18,'9'!$C$18,'9'!$E$18,'9'!$F$18,'9'!$H$18,'9'!$I$18,'9'!$K$18,'9'!$L$18)</c:f>
              <c:numCache>
                <c:formatCode>#,##0.0</c:formatCode>
                <c:ptCount val="8"/>
                <c:pt idx="0">
                  <c:v>2416.9407550000001</c:v>
                </c:pt>
                <c:pt idx="1">
                  <c:v>1578.5848230000001</c:v>
                </c:pt>
                <c:pt idx="2">
                  <c:v>1989.5886409999996</c:v>
                </c:pt>
                <c:pt idx="3">
                  <c:v>1144.1143460000001</c:v>
                </c:pt>
                <c:pt idx="4">
                  <c:v>1651.927036999999</c:v>
                </c:pt>
                <c:pt idx="5">
                  <c:v>855.41121100000009</c:v>
                </c:pt>
                <c:pt idx="6">
                  <c:v>1958.3744140000001</c:v>
                </c:pt>
                <c:pt idx="7">
                  <c:v>1062.848383</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('9'!$B$19,'9'!$C$19,'9'!$E$19,'9'!$F$19,'9'!$H$19,'9'!$I$19,'9'!$K$19,'9'!$L$19)</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('9'!$B$20,'9'!$C$20,'9'!$E$20,'9'!$F$20,'9'!$H$20,'9'!$I$20,'9'!$K$20,'9'!$L$20)</c:f>
              <c:numCache>
                <c:formatCode>#,##0.0</c:formatCode>
                <c:ptCount val="8"/>
                <c:pt idx="0">
                  <c:v>340.11257099999989</c:v>
                </c:pt>
                <c:pt idx="1">
                  <c:v>9.040775</c:v>
                </c:pt>
                <c:pt idx="2">
                  <c:v>70.594826999999981</c:v>
                </c:pt>
                <c:pt idx="3">
                  <c:v>5.0305879999999998</c:v>
                </c:pt>
                <c:pt idx="4">
                  <c:v>106.98398099999993</c:v>
                </c:pt>
                <c:pt idx="5">
                  <c:v>20.507004999999992</c:v>
                </c:pt>
                <c:pt idx="6">
                  <c:v>372.48891299999997</c:v>
                </c:pt>
                <c:pt idx="7">
                  <c:v>100.682911</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('9'!$B$21,'9'!$C$21,'9'!$E$21,'9'!$F$21,'9'!$H$21,'9'!$I$21,'9'!$K$21,'9'!$L$21)</c:f>
              <c:numCache>
                <c:formatCode>#,##0.0</c:formatCode>
                <c:ptCount val="8"/>
                <c:pt idx="0">
                  <c:v>10600.921030079086</c:v>
                </c:pt>
                <c:pt idx="1">
                  <c:v>4237.3018649999995</c:v>
                </c:pt>
                <c:pt idx="2">
                  <c:v>5148.9023008681506</c:v>
                </c:pt>
                <c:pt idx="3">
                  <c:v>2147.4721150000005</c:v>
                </c:pt>
                <c:pt idx="4">
                  <c:v>3924.5717489928311</c:v>
                </c:pt>
                <c:pt idx="5">
                  <c:v>1708.7705219999989</c:v>
                </c:pt>
                <c:pt idx="6">
                  <c:v>9053.7466269292599</c:v>
                </c:pt>
                <c:pt idx="7">
                  <c:v>3871.7676579999988</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1764182991306112"/>
          <c:y val="0.11704715549773434"/>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3748420734585562"/>
                  <c:y val="7.0539600156276586E-3"/>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layout>
                <c:manualLayout>
                  <c:x val="-0.13784140358120944"/>
                  <c:y val="-7.2383291411630662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1"/>
              <c:numFmt formatCode="0%" sourceLinked="0"/>
              <c:spPr>
                <a:noFill/>
                <a:ln>
                  <a:noFill/>
                </a:ln>
                <a:effectLst/>
              </c:spPr>
              <c:txPr>
                <a:bodyPr wrap="square" lIns="38100" tIns="19050" rIns="38100" bIns="19050" anchor="ctr">
                  <a:spAutoFit/>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8459-4506-9FF0-C9D71A85D7B8}"/>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'9'!$O$6:$O$21</c:f>
              <c:numCache>
                <c:formatCode>#,##0.0</c:formatCode>
                <c:ptCount val="16"/>
                <c:pt idx="0">
                  <c:v>15932.346435000001</c:v>
                </c:pt>
                <c:pt idx="1">
                  <c:v>2013.3853749999996</c:v>
                </c:pt>
                <c:pt idx="2">
                  <c:v>9247.0677140000007</c:v>
                </c:pt>
                <c:pt idx="3">
                  <c:v>0</c:v>
                </c:pt>
                <c:pt idx="4">
                  <c:v>0</c:v>
                </c:pt>
                <c:pt idx="5">
                  <c:v>0</c:v>
                </c:pt>
                <c:pt idx="6">
                  <c:v>43692.191358999997</c:v>
                </c:pt>
                <c:pt idx="7">
                  <c:v>0</c:v>
                </c:pt>
                <c:pt idx="8">
                  <c:v>0</c:v>
                </c:pt>
                <c:pt idx="9">
                  <c:v>785.55790000000002</c:v>
                </c:pt>
                <c:pt idx="10">
                  <c:v>133.92592200000001</c:v>
                </c:pt>
                <c:pt idx="11">
                  <c:v>2202.596767</c:v>
                </c:pt>
                <c:pt idx="12">
                  <c:v>4640.9587630000005</c:v>
                </c:pt>
                <c:pt idx="13">
                  <c:v>0</c:v>
                </c:pt>
                <c:pt idx="14">
                  <c:v>135.261279</c:v>
                </c:pt>
                <c:pt idx="15">
                  <c:v>11965.312159999998</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59492.390077321405</c:v>
                </c:pt>
                <c:pt idx="1">
                  <c:v>33647.194626035664</c:v>
                </c:pt>
                <c:pt idx="2">
                  <c:v>26175.937773657737</c:v>
                </c:pt>
                <c:pt idx="3">
                  <c:v>50852.251834295188</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59760.704269635316</c:v>
                </c:pt>
                <c:pt idx="1">
                  <c:v>28688.566620999998</c:v>
                </c:pt>
                <c:pt idx="2">
                  <c:v>24452.443356056858</c:v>
                </c:pt>
                <c:pt idx="3">
                  <c:v>50022.54916319999</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55809.228224338687</c:v>
                </c:pt>
                <c:pt idx="1">
                  <c:v>32753.71361992339</c:v>
                </c:pt>
                <c:pt idx="2">
                  <c:v>24978.363623037163</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#,##0.0</c:formatCode>
                <c:ptCount val="4"/>
                <c:pt idx="0">
                  <c:v>55541.375279728229</c:v>
                </c:pt>
                <c:pt idx="1">
                  <c:v>33762.132468309996</c:v>
                </c:pt>
                <c:pt idx="2">
                  <c:v>24376.239993047431</c:v>
                </c:pt>
                <c:pt idx="3">
                  <c:v>48025.460575200006</c:v>
                </c:pt>
              </c:numCache>
            </c:numRef>
          </c:val>
          <c:extLst>
            <c:ext xmlns:c16="http://schemas.microsoft.com/office/drawing/2014/chart" uri="{C3380CC4-5D6E-409C-BE32-E72D297353CC}">
              <c16:uniqueId val="{00000000-4C29-41A3-A116-D17EB565C8A1}"/>
            </c:ext>
          </c:extLst>
        </c:ser>
        <c:ser>
          <c:idx val="5"/>
          <c:order val="5"/>
          <c:tx>
            <c:v>2022</c:v>
          </c:tx>
          <c:invertIfNegative val="0"/>
          <c:val>
            <c:numRef>
              <c:f>'10.1'!$B$10:$E$10</c:f>
              <c:numCache>
                <c:formatCode>#,##0.0</c:formatCode>
                <c:ptCount val="4"/>
                <c:pt idx="0">
                  <c:v>51649.8799137733</c:v>
                </c:pt>
                <c:pt idx="1">
                  <c:v>30879.657070071997</c:v>
                </c:pt>
                <c:pt idx="2">
                  <c:v>24270.988412999999</c:v>
                </c:pt>
                <c:pt idx="3">
                  <c:v>44292.940444376</c:v>
                </c:pt>
              </c:numCache>
            </c:numRef>
          </c:val>
          <c:extLst>
            <c:ext xmlns:c16="http://schemas.microsoft.com/office/drawing/2014/chart" uri="{C3380CC4-5D6E-409C-BE32-E72D297353CC}">
              <c16:uniqueId val="{00000001-A4EF-444D-B62A-C7613E6E221E}"/>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1.9649170751703761E-3"/>
          <c:y val="0.90361548402814651"/>
          <c:w val="0.62005739282589678"/>
          <c:h val="9.14127711347947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37510.164867892709</c:v>
                </c:pt>
                <c:pt idx="1">
                  <c:v>16101.258851967654</c:v>
                </c:pt>
                <c:pt idx="2">
                  <c:v>10892.098498398203</c:v>
                </c:pt>
                <c:pt idx="3">
                  <c:v>29809.263052627972</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#,##0.0</c:formatCode>
                <c:ptCount val="4"/>
                <c:pt idx="0">
                  <c:v>38059.708081806333</c:v>
                </c:pt>
                <c:pt idx="1">
                  <c:v>12376.442392000001</c:v>
                </c:pt>
                <c:pt idx="2">
                  <c:v>9704.6084629196266</c:v>
                </c:pt>
                <c:pt idx="3">
                  <c:v>28893.454441721136</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'10.1'!$B$15:$E$15</c:f>
              <c:numCache>
                <c:formatCode>#,##0.0</c:formatCode>
                <c:ptCount val="4"/>
                <c:pt idx="0">
                  <c:v>34400.185867995431</c:v>
                </c:pt>
                <c:pt idx="1">
                  <c:v>15804.078629958018</c:v>
                </c:pt>
                <c:pt idx="2">
                  <c:v>10045.79911108522</c:v>
                </c:pt>
                <c:pt idx="3">
                  <c:v>27517.002409825865</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'10.1'!$B$16:$E$16</c:f>
              <c:numCache>
                <c:formatCode>#,##0.0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'10.1'!$B$17:$E$17</c:f>
              <c:numCache>
                <c:formatCode>#,##0.0</c:formatCode>
                <c:ptCount val="4"/>
                <c:pt idx="0">
                  <c:v>35884.338605227051</c:v>
                </c:pt>
                <c:pt idx="1">
                  <c:v>17769.04911468277</c:v>
                </c:pt>
                <c:pt idx="2">
                  <c:v>9774.41938479083</c:v>
                </c:pt>
                <c:pt idx="3">
                  <c:v>29062.793518273029</c:v>
                </c:pt>
              </c:numCache>
            </c:numRef>
          </c:val>
          <c:extLst>
            <c:ext xmlns:c16="http://schemas.microsoft.com/office/drawing/2014/chart" uri="{C3380CC4-5D6E-409C-BE32-E72D297353CC}">
              <c16:uniqueId val="{00000000-DAE4-4FFC-993F-690CD845D8F9}"/>
            </c:ext>
          </c:extLst>
        </c:ser>
        <c:ser>
          <c:idx val="5"/>
          <c:order val="5"/>
          <c:tx>
            <c:v>2022</c:v>
          </c:tx>
          <c:invertIfNegative val="0"/>
          <c:val>
            <c:numRef>
              <c:f>'10.1'!$B$18:$E$18</c:f>
              <c:numCache>
                <c:formatCode>#,##0.0</c:formatCode>
                <c:ptCount val="4"/>
                <c:pt idx="0">
                  <c:v>31881.908243022164</c:v>
                </c:pt>
                <c:pt idx="1">
                  <c:v>14755.739691572808</c:v>
                </c:pt>
                <c:pt idx="2">
                  <c:v>9897.3190016545013</c:v>
                </c:pt>
                <c:pt idx="3">
                  <c:v>25535.021715121322</c:v>
                </c:pt>
              </c:numCache>
            </c:numRef>
          </c:val>
          <c:extLst>
            <c:ext xmlns:c16="http://schemas.microsoft.com/office/drawing/2014/chart" uri="{C3380CC4-5D6E-409C-BE32-E72D297353CC}">
              <c16:uniqueId val="{00000000-E4BA-4811-ACF6-3831FA804AC3}"/>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2.6200841730110321E-3"/>
          <c:y val="0.90389858821888425"/>
          <c:w val="0.65776951148433183"/>
          <c:h val="9.1098020802976173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Výroba tepla </a:t>
            </a:r>
            <a:r>
              <a:rPr lang="cs-CZ" sz="1000">
                <a:solidFill>
                  <a:schemeClr val="tx2"/>
                </a:solidFill>
              </a:rPr>
              <a:t>brutto (TJ)</a:t>
            </a:r>
            <a:endParaRPr lang="en-US" sz="1000">
              <a:solidFill>
                <a:schemeClr val="tx2"/>
              </a:solidFill>
            </a:endParaRPr>
          </a:p>
        </c:rich>
      </c:tx>
      <c:layout>
        <c:manualLayout>
          <c:xMode val="edge"/>
          <c:yMode val="edge"/>
          <c:x val="4.4080180536571157E-3"/>
          <c:y val="1.0617858787285937E-2"/>
        </c:manualLayout>
      </c:layout>
      <c:overlay val="0"/>
    </c:title>
    <c:autoTitleDeleted val="0"/>
    <c:plotArea>
      <c:layout>
        <c:manualLayout>
          <c:layoutTarget val="inner"/>
          <c:xMode val="edge"/>
          <c:yMode val="edge"/>
          <c:x val="0.10785819930446677"/>
          <c:y val="0.15921787069192769"/>
          <c:w val="0.87220324419107464"/>
          <c:h val="0.60023671661725064"/>
        </c:manualLayout>
      </c:layout>
      <c:areaChart>
        <c:grouping val="stacked"/>
        <c:varyColors val="0"/>
        <c:ser>
          <c:idx val="6"/>
          <c:order val="0"/>
          <c:spPr>
            <a:noFill/>
            <a:ln>
              <a:noFill/>
            </a:ln>
          </c:spPr>
          <c:val>
            <c:numRef>
              <c:f>'10.2'!$B$26:$M$26</c:f>
              <c:numCache>
                <c:formatCode>#,##0.0</c:formatCode>
                <c:ptCount val="12"/>
                <c:pt idx="0">
                  <c:v>20176.025784691454</c:v>
                </c:pt>
                <c:pt idx="1">
                  <c:v>16681.781302230935</c:v>
                </c:pt>
                <c:pt idx="2">
                  <c:v>16115.121097506728</c:v>
                </c:pt>
                <c:pt idx="3">
                  <c:v>11150.511060999999</c:v>
                </c:pt>
                <c:pt idx="4">
                  <c:v>9168.1220959999991</c:v>
                </c:pt>
                <c:pt idx="5">
                  <c:v>7952.1760964610366</c:v>
                </c:pt>
                <c:pt idx="6">
                  <c:v>7518.2408620681244</c:v>
                </c:pt>
                <c:pt idx="7">
                  <c:v>7694.3480824000017</c:v>
                </c:pt>
                <c:pt idx="8">
                  <c:v>8704.8128491411517</c:v>
                </c:pt>
                <c:pt idx="9">
                  <c:v>12887.296510599999</c:v>
                </c:pt>
                <c:pt idx="10">
                  <c:v>16133.109281400002</c:v>
                </c:pt>
                <c:pt idx="11">
                  <c:v>18138.5645926</c:v>
                </c:pt>
              </c:numCache>
            </c:numRef>
          </c:val>
          <c:extLst>
            <c:ext xmlns:c16="http://schemas.microsoft.com/office/drawing/2014/chart" uri="{C3380CC4-5D6E-409C-BE32-E72D297353CC}">
              <c16:uniqueId val="{00000000-50CE-401A-ADB2-B4C91CB0B002}"/>
            </c:ext>
          </c:extLst>
        </c:ser>
        <c:ser>
          <c:idx val="0"/>
          <c:order val="1"/>
          <c:tx>
            <c:strRef>
              <c:f>'10.2'!$A$27</c:f>
              <c:strCache>
                <c:ptCount val="1"/>
                <c:pt idx="0">
                  <c:v>Rozsah 2017-2021</c:v>
                </c:pt>
              </c:strCache>
            </c:strRef>
          </c:tx>
          <c:spPr>
            <a:solidFill>
              <a:schemeClr val="bg2"/>
            </a:solidFill>
            <a:ln>
              <a:noFill/>
            </a:ln>
          </c:spPr>
          <c:val>
            <c:numRef>
              <c:f>'10.2'!$B$27:$M$27</c:f>
              <c:numCache>
                <c:formatCode>#,##0.0</c:formatCode>
                <c:ptCount val="12"/>
                <c:pt idx="0">
                  <c:v>4613.5885478893288</c:v>
                </c:pt>
                <c:pt idx="1">
                  <c:v>3211.3850846799069</c:v>
                </c:pt>
                <c:pt idx="2">
                  <c:v>3547.2053427988922</c:v>
                </c:pt>
                <c:pt idx="3">
                  <c:v>3137.8169458589327</c:v>
                </c:pt>
                <c:pt idx="4">
                  <c:v>2780.5521761386881</c:v>
                </c:pt>
                <c:pt idx="5">
                  <c:v>630.56346093896536</c:v>
                </c:pt>
                <c:pt idx="6">
                  <c:v>505.86452433187515</c:v>
                </c:pt>
                <c:pt idx="7">
                  <c:v>354.05003675242369</c:v>
                </c:pt>
                <c:pt idx="8">
                  <c:v>1629.9893023544773</c:v>
                </c:pt>
                <c:pt idx="9">
                  <c:v>553.2672950680244</c:v>
                </c:pt>
                <c:pt idx="10">
                  <c:v>1195.6562158944198</c:v>
                </c:pt>
                <c:pt idx="11">
                  <c:v>1992.5542287999961</c:v>
                </c:pt>
              </c:numCache>
            </c:numRef>
          </c:val>
          <c:extLst>
            <c:ext xmlns:c16="http://schemas.microsoft.com/office/drawing/2014/chart" uri="{C3380CC4-5D6E-409C-BE32-E72D297353CC}">
              <c16:uniqueId val="{00000000-CC60-461B-BF03-DA12B8278E4A}"/>
            </c:ext>
          </c:extLst>
        </c:ser>
        <c:dLbls>
          <c:showLegendKey val="0"/>
          <c:showVal val="0"/>
          <c:showCatName val="0"/>
          <c:showSerName val="0"/>
          <c:showPercent val="0"/>
          <c:showBubbleSize val="0"/>
        </c:dLbls>
        <c:axId val="295915520"/>
        <c:axId val="295917056"/>
      </c:areaChart>
      <c:lineChart>
        <c:grouping val="standard"/>
        <c:varyColors val="0"/>
        <c:ser>
          <c:idx val="1"/>
          <c:order val="2"/>
          <c:tx>
            <c:strRef>
              <c:f>'10.2'!$A$28</c:f>
              <c:strCache>
                <c:ptCount val="1"/>
                <c:pt idx="0">
                  <c:v>2021</c:v>
                </c:pt>
              </c:strCache>
            </c:strRef>
          </c:tx>
          <c:spPr>
            <a:ln>
              <a:solidFill>
                <a:schemeClr val="tx2"/>
              </a:solidFill>
              <a:prstDash val="solid"/>
            </a:ln>
          </c:spPr>
          <c:marker>
            <c:symbol val="none"/>
          </c:marker>
          <c:val>
            <c:numRef>
              <c:f>'10.2'!$B$28:$M$28</c:f>
              <c:numCache>
                <c:formatCode>#,##0.0</c:formatCode>
                <c:ptCount val="12"/>
                <c:pt idx="0">
                  <c:v>20176.025784691454</c:v>
                </c:pt>
                <c:pt idx="1">
                  <c:v>18164.750606779115</c:v>
                </c:pt>
                <c:pt idx="2">
                  <c:v>17200.598888257657</c:v>
                </c:pt>
                <c:pt idx="3">
                  <c:v>14288.328006858932</c:v>
                </c:pt>
                <c:pt idx="4">
                  <c:v>11521.628364990023</c:v>
                </c:pt>
                <c:pt idx="5">
                  <c:v>7952.1760964610366</c:v>
                </c:pt>
                <c:pt idx="6">
                  <c:v>7518.2408620681244</c:v>
                </c:pt>
                <c:pt idx="7">
                  <c:v>7904.9501709583219</c:v>
                </c:pt>
                <c:pt idx="8">
                  <c:v>8953.0489600209839</c:v>
                </c:pt>
                <c:pt idx="9">
                  <c:v>12887.296510599999</c:v>
                </c:pt>
                <c:pt idx="10">
                  <c:v>16133.109281400002</c:v>
                </c:pt>
                <c:pt idx="11">
                  <c:v>19005.054783200001</c:v>
                </c:pt>
              </c:numCache>
            </c:numRef>
          </c:val>
          <c:smooth val="1"/>
          <c:extLst>
            <c:ext xmlns:c16="http://schemas.microsoft.com/office/drawing/2014/chart" uri="{C3380CC4-5D6E-409C-BE32-E72D297353CC}">
              <c16:uniqueId val="{00000001-CC60-461B-BF03-DA12B8278E4A}"/>
            </c:ext>
          </c:extLst>
        </c:ser>
        <c:ser>
          <c:idx val="2"/>
          <c:order val="3"/>
          <c:tx>
            <c:strRef>
              <c:f>'10.2'!$A$29</c:f>
              <c:strCache>
                <c:ptCount val="1"/>
                <c:pt idx="0">
                  <c:v>2022</c:v>
                </c:pt>
              </c:strCache>
            </c:strRef>
          </c:tx>
          <c:spPr>
            <a:ln>
              <a:solidFill>
                <a:schemeClr val="accent5"/>
              </a:solidFill>
            </a:ln>
          </c:spPr>
          <c:marker>
            <c:symbol val="none"/>
          </c:marker>
          <c:val>
            <c:numRef>
              <c:f>'10.2'!$B$29:$M$29</c:f>
              <c:numCache>
                <c:formatCode>#,##0.0</c:formatCode>
                <c:ptCount val="12"/>
                <c:pt idx="0">
                  <c:v>19443.893473</c:v>
                </c:pt>
                <c:pt idx="1">
                  <c:v>15892.034386651603</c:v>
                </c:pt>
                <c:pt idx="2">
                  <c:v>16313.952054121697</c:v>
                </c:pt>
                <c:pt idx="3">
                  <c:v>13523.164816279999</c:v>
                </c:pt>
                <c:pt idx="4">
                  <c:v>9408.3478437360027</c:v>
                </c:pt>
                <c:pt idx="5">
                  <c:v>7948.1444100559984</c:v>
                </c:pt>
                <c:pt idx="6">
                  <c:v>7511.9053000000004</c:v>
                </c:pt>
                <c:pt idx="7">
                  <c:v>7457.2335599999997</c:v>
                </c:pt>
                <c:pt idx="8">
                  <c:v>9301.849553</c:v>
                </c:pt>
                <c:pt idx="9">
                  <c:v>11147.413182376002</c:v>
                </c:pt>
                <c:pt idx="10">
                  <c:v>14951.953478183999</c:v>
                </c:pt>
                <c:pt idx="11">
                  <c:v>18193.573783816002</c:v>
                </c:pt>
              </c:numCache>
            </c:numRef>
          </c:val>
          <c:smooth val="0"/>
          <c:extLst>
            <c:ext xmlns:c16="http://schemas.microsoft.com/office/drawing/2014/chart" uri="{C3380CC4-5D6E-409C-BE32-E72D297353CC}">
              <c16:uniqueId val="{00000002-CC60-461B-BF03-DA12B8278E4A}"/>
            </c:ext>
          </c:extLst>
        </c:ser>
        <c:dLbls>
          <c:showLegendKey val="0"/>
          <c:showVal val="0"/>
          <c:showCatName val="0"/>
          <c:showSerName val="0"/>
          <c:showPercent val="0"/>
          <c:showBubbleSize val="0"/>
        </c:dLbls>
        <c:marker val="1"/>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egendEntry>
        <c:idx val="0"/>
        <c:delete val="1"/>
      </c:legendEntry>
      <c:layout>
        <c:manualLayout>
          <c:xMode val="edge"/>
          <c:yMode val="edge"/>
          <c:x val="0"/>
          <c:y val="0.86535364302169659"/>
          <c:w val="0.70490657920977795"/>
          <c:h val="9.7105190618296006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9.3056417452768894E-2"/>
          <c:y val="0.11211612661320561"/>
          <c:w val="0.87790067825680207"/>
          <c:h val="0.6731007414395781"/>
        </c:manualLayout>
      </c:layout>
      <c:barChart>
        <c:barDir val="col"/>
        <c:grouping val="clustered"/>
        <c:varyColors val="0"/>
        <c:ser>
          <c:idx val="0"/>
          <c:order val="0"/>
          <c:tx>
            <c:strRef>
              <c:f>'10.2'!$A$11</c:f>
              <c:strCache>
                <c:ptCount val="1"/>
                <c:pt idx="0">
                  <c:v>Meziroční změna-výroba tepla brutto</c:v>
                </c:pt>
              </c:strCache>
            </c:strRef>
          </c:tx>
          <c:invertIfNegative val="0"/>
          <c:val>
            <c:numRef>
              <c:f>'10.2'!$B$11:$M$11</c:f>
              <c:numCache>
                <c:formatCode>0.0%</c:formatCode>
                <c:ptCount val="12"/>
                <c:pt idx="0">
                  <c:v>-3.6287241080300292E-2</c:v>
                </c:pt>
                <c:pt idx="1">
                  <c:v>-0.12511684136634005</c:v>
                </c:pt>
                <c:pt idx="2">
                  <c:v>-5.1547439708116635E-2</c:v>
                </c:pt>
                <c:pt idx="3">
                  <c:v>-5.3551625509410603E-2</c:v>
                </c:pt>
                <c:pt idx="4">
                  <c:v>-0.18341856327144695</c:v>
                </c:pt>
                <c:pt idx="5">
                  <c:v>-5.0699159024314064E-4</c:v>
                </c:pt>
                <c:pt idx="6">
                  <c:v>-8.4269208507125411E-4</c:v>
                </c:pt>
                <c:pt idx="7">
                  <c:v>-5.6637499449796694E-2</c:v>
                </c:pt>
                <c:pt idx="8">
                  <c:v>3.8958861337244216E-2</c:v>
                </c:pt>
                <c:pt idx="9">
                  <c:v>-0.13500762761164972</c:v>
                </c:pt>
                <c:pt idx="10">
                  <c:v>-7.321315331185213E-2</c:v>
                </c:pt>
                <c:pt idx="11">
                  <c:v>-4.2698166810933275E-2</c:v>
                </c:pt>
              </c:numCache>
            </c:numRef>
          </c:val>
          <c:extLst>
            <c:ext xmlns:c16="http://schemas.microsoft.com/office/drawing/2014/chart" uri="{C3380CC4-5D6E-409C-BE32-E72D297353CC}">
              <c16:uniqueId val="{00000000-DD71-4267-BCC9-0ED9F1BA0328}"/>
            </c:ext>
          </c:extLst>
        </c:ser>
        <c:ser>
          <c:idx val="1"/>
          <c:order val="1"/>
          <c:tx>
            <c:strRef>
              <c:f>'10.2'!$A$19</c:f>
              <c:strCache>
                <c:ptCount val="1"/>
                <c:pt idx="0">
                  <c:v>Meziroční změna-dodávky tepla</c:v>
                </c:pt>
              </c:strCache>
            </c:strRef>
          </c:tx>
          <c:spPr>
            <a:solidFill>
              <a:schemeClr val="accent5"/>
            </a:solidFill>
          </c:spPr>
          <c:invertIfNegative val="0"/>
          <c:val>
            <c:numRef>
              <c:f>'10.2'!$B$19:$M$19</c:f>
              <c:numCache>
                <c:formatCode>0.0%</c:formatCode>
                <c:ptCount val="12"/>
                <c:pt idx="0">
                  <c:v>-7.1266273961789778E-2</c:v>
                </c:pt>
                <c:pt idx="1">
                  <c:v>-0.18100726610438281</c:v>
                </c:pt>
                <c:pt idx="2">
                  <c:v>-8.306737186678663E-2</c:v>
                </c:pt>
                <c:pt idx="3">
                  <c:v>-9.5317462390686725E-2</c:v>
                </c:pt>
                <c:pt idx="4">
                  <c:v>-0.3372951878985212</c:v>
                </c:pt>
                <c:pt idx="5">
                  <c:v>-5.4213028153517327E-2</c:v>
                </c:pt>
                <c:pt idx="6">
                  <c:v>1.7891804723179808E-2</c:v>
                </c:pt>
                <c:pt idx="7">
                  <c:v>-6.4451479695078071E-2</c:v>
                </c:pt>
                <c:pt idx="8">
                  <c:v>6.8456353495091229E-2</c:v>
                </c:pt>
                <c:pt idx="9">
                  <c:v>-0.21528927322942717</c:v>
                </c:pt>
                <c:pt idx="10">
                  <c:v>-0.12012699496050783</c:v>
                </c:pt>
                <c:pt idx="11">
                  <c:v>-6.6487815898343794E-2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minorUnit val="0.1"/>
      </c:valAx>
    </c:plotArea>
    <c:legend>
      <c:legendPos val="b"/>
      <c:layout>
        <c:manualLayout>
          <c:xMode val="edge"/>
          <c:yMode val="edge"/>
          <c:x val="0"/>
          <c:y val="0.8782844684736989"/>
          <c:w val="0.97774513420038378"/>
          <c:h val="9.78917957835915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a:t>
            </a:r>
            <a:r>
              <a:rPr lang="en-US" sz="1000">
                <a:solidFill>
                  <a:schemeClr val="tx2"/>
                </a:solidFill>
              </a:rPr>
              <a:t> tepla </a:t>
            </a:r>
            <a:r>
              <a:rPr lang="cs-CZ" sz="1000">
                <a:solidFill>
                  <a:schemeClr val="tx2"/>
                </a:solidFill>
              </a:rPr>
              <a:t>(TJ)</a:t>
            </a:r>
            <a:endParaRPr lang="en-US" sz="1000">
              <a:solidFill>
                <a:schemeClr val="tx2"/>
              </a:solidFill>
            </a:endParaRPr>
          </a:p>
        </c:rich>
      </c:tx>
      <c:layout>
        <c:manualLayout>
          <c:xMode val="edge"/>
          <c:yMode val="edge"/>
          <c:x val="4.4080180536571157E-3"/>
          <c:y val="1.0617858787285937E-2"/>
        </c:manualLayout>
      </c:layout>
      <c:overlay val="0"/>
    </c:title>
    <c:autoTitleDeleted val="0"/>
    <c:plotArea>
      <c:layout>
        <c:manualLayout>
          <c:layoutTarget val="inner"/>
          <c:xMode val="edge"/>
          <c:yMode val="edge"/>
          <c:x val="0.10785819930446677"/>
          <c:y val="0.15921787069192769"/>
          <c:w val="0.87220324419107464"/>
          <c:h val="0.60023671661725064"/>
        </c:manualLayout>
      </c:layout>
      <c:areaChart>
        <c:grouping val="stacked"/>
        <c:varyColors val="0"/>
        <c:ser>
          <c:idx val="6"/>
          <c:order val="0"/>
          <c:spPr>
            <a:noFill/>
            <a:ln>
              <a:noFill/>
            </a:ln>
          </c:spPr>
          <c:val>
            <c:numRef>
              <c:f>'10.2'!$B$33:$M$33</c:f>
              <c:numCache>
                <c:formatCode>#,##0.0</c:formatCode>
                <c:ptCount val="12"/>
                <c:pt idx="0">
                  <c:v>12397.069831099545</c:v>
                </c:pt>
                <c:pt idx="1">
                  <c:v>10230.655329161164</c:v>
                </c:pt>
                <c:pt idx="2">
                  <c:v>9380.6852703481654</c:v>
                </c:pt>
                <c:pt idx="3">
                  <c:v>5467.8344290000005</c:v>
                </c:pt>
                <c:pt idx="4">
                  <c:v>3743.2424710000005</c:v>
                </c:pt>
                <c:pt idx="5">
                  <c:v>3097.6822750865108</c:v>
                </c:pt>
                <c:pt idx="6">
                  <c:v>2786.1713241585499</c:v>
                </c:pt>
                <c:pt idx="7">
                  <c:v>2961.1161144077792</c:v>
                </c:pt>
                <c:pt idx="8">
                  <c:v>3661.2204678348289</c:v>
                </c:pt>
                <c:pt idx="9">
                  <c:v>6796.5151675803772</c:v>
                </c:pt>
                <c:pt idx="10">
                  <c:v>9198.7341189238577</c:v>
                </c:pt>
                <c:pt idx="11">
                  <c:v>11460.965005056434</c:v>
                </c:pt>
              </c:numCache>
            </c:numRef>
          </c:val>
          <c:extLst>
            <c:ext xmlns:c16="http://schemas.microsoft.com/office/drawing/2014/chart" uri="{C3380CC4-5D6E-409C-BE32-E72D297353CC}">
              <c16:uniqueId val="{00000000-50CE-401A-ADB2-B4C91CB0B002}"/>
            </c:ext>
          </c:extLst>
        </c:ser>
        <c:ser>
          <c:idx val="0"/>
          <c:order val="1"/>
          <c:tx>
            <c:strRef>
              <c:f>'10.2'!$A$34</c:f>
              <c:strCache>
                <c:ptCount val="1"/>
                <c:pt idx="0">
                  <c:v>Rozsah 2017-2021</c:v>
                </c:pt>
              </c:strCache>
            </c:strRef>
          </c:tx>
          <c:spPr>
            <a:solidFill>
              <a:schemeClr val="bg2"/>
            </a:solidFill>
            <a:ln>
              <a:noFill/>
            </a:ln>
          </c:spPr>
          <c:val>
            <c:numRef>
              <c:f>'10.2'!$B$34:$M$34</c:f>
              <c:numCache>
                <c:formatCode>#,##0.0</c:formatCode>
                <c:ptCount val="12"/>
                <c:pt idx="0">
                  <c:v>4079.7523486674418</c:v>
                </c:pt>
                <c:pt idx="1">
                  <c:v>2856.5665431387333</c:v>
                </c:pt>
                <c:pt idx="2">
                  <c:v>3194.731108058726</c:v>
                </c:pt>
                <c:pt idx="3">
                  <c:v>3134.4743687396349</c:v>
                </c:pt>
                <c:pt idx="4">
                  <c:v>2290.6646217347125</c:v>
                </c:pt>
                <c:pt idx="5">
                  <c:v>137.15420985604669</c:v>
                </c:pt>
                <c:pt idx="6">
                  <c:v>257.45284104455322</c:v>
                </c:pt>
                <c:pt idx="7">
                  <c:v>135.72157202522112</c:v>
                </c:pt>
                <c:pt idx="8">
                  <c:v>1126.9959773183755</c:v>
                </c:pt>
                <c:pt idx="9">
                  <c:v>484.87153042950649</c:v>
                </c:pt>
                <c:pt idx="10">
                  <c:v>1112.8607377907974</c:v>
                </c:pt>
                <c:pt idx="11">
                  <c:v>968.34435761822533</c:v>
                </c:pt>
              </c:numCache>
            </c:numRef>
          </c:val>
          <c:extLst>
            <c:ext xmlns:c16="http://schemas.microsoft.com/office/drawing/2014/chart" uri="{C3380CC4-5D6E-409C-BE32-E72D297353CC}">
              <c16:uniqueId val="{00000000-CC60-461B-BF03-DA12B8278E4A}"/>
            </c:ext>
          </c:extLst>
        </c:ser>
        <c:dLbls>
          <c:showLegendKey val="0"/>
          <c:showVal val="0"/>
          <c:showCatName val="0"/>
          <c:showSerName val="0"/>
          <c:showPercent val="0"/>
          <c:showBubbleSize val="0"/>
        </c:dLbls>
        <c:axId val="295915520"/>
        <c:axId val="295917056"/>
      </c:areaChart>
      <c:lineChart>
        <c:grouping val="standard"/>
        <c:varyColors val="0"/>
        <c:ser>
          <c:idx val="1"/>
          <c:order val="2"/>
          <c:tx>
            <c:strRef>
              <c:f>'10.2'!$A$35</c:f>
              <c:strCache>
                <c:ptCount val="1"/>
                <c:pt idx="0">
                  <c:v>2021</c:v>
                </c:pt>
              </c:strCache>
            </c:strRef>
          </c:tx>
          <c:spPr>
            <a:ln>
              <a:solidFill>
                <a:schemeClr val="tx2"/>
              </a:solidFill>
              <a:prstDash val="solid"/>
            </a:ln>
          </c:spPr>
          <c:marker>
            <c:symbol val="none"/>
          </c:marker>
          <c:val>
            <c:numRef>
              <c:f>'10.2'!$B$35:$M$35</c:f>
              <c:numCache>
                <c:formatCode>#,##0.0</c:formatCode>
                <c:ptCount val="12"/>
                <c:pt idx="0">
                  <c:v>13037.750163676315</c:v>
                </c:pt>
                <c:pt idx="1">
                  <c:v>12001.977727090547</c:v>
                </c:pt>
                <c:pt idx="2">
                  <c:v>10844.610714460185</c:v>
                </c:pt>
                <c:pt idx="3">
                  <c:v>8602.3087977396353</c:v>
                </c:pt>
                <c:pt idx="4">
                  <c:v>5992.6151067167639</c:v>
                </c:pt>
                <c:pt idx="5">
                  <c:v>3174.1252102263697</c:v>
                </c:pt>
                <c:pt idx="6">
                  <c:v>2786.1713241585499</c:v>
                </c:pt>
                <c:pt idx="7">
                  <c:v>3049.7825915463495</c:v>
                </c:pt>
                <c:pt idx="8">
                  <c:v>3938.4654690859302</c:v>
                </c:pt>
                <c:pt idx="9">
                  <c:v>7227.680271653624</c:v>
                </c:pt>
                <c:pt idx="10">
                  <c:v>9693.6752158233594</c:v>
                </c:pt>
                <c:pt idx="11">
                  <c:v>12141.438030796044</c:v>
                </c:pt>
              </c:numCache>
            </c:numRef>
          </c:val>
          <c:smooth val="1"/>
          <c:extLst>
            <c:ext xmlns:c16="http://schemas.microsoft.com/office/drawing/2014/chart" uri="{C3380CC4-5D6E-409C-BE32-E72D297353CC}">
              <c16:uniqueId val="{00000001-CC60-461B-BF03-DA12B8278E4A}"/>
            </c:ext>
          </c:extLst>
        </c:ser>
        <c:ser>
          <c:idx val="2"/>
          <c:order val="3"/>
          <c:tx>
            <c:strRef>
              <c:f>'10.2'!$A$36</c:f>
              <c:strCache>
                <c:ptCount val="1"/>
                <c:pt idx="0">
                  <c:v>2022</c:v>
                </c:pt>
              </c:strCache>
            </c:strRef>
          </c:tx>
          <c:spPr>
            <a:ln>
              <a:solidFill>
                <a:schemeClr val="accent5"/>
              </a:solidFill>
            </a:ln>
          </c:spPr>
          <c:marker>
            <c:symbol val="none"/>
          </c:marker>
          <c:val>
            <c:numRef>
              <c:f>'10.2'!$B$36:$M$36</c:f>
              <c:numCache>
                <c:formatCode>#,##0.0</c:formatCode>
                <c:ptCount val="12"/>
                <c:pt idx="0">
                  <c:v>12108.59828866639</c:v>
                </c:pt>
                <c:pt idx="1">
                  <c:v>9829.5325508641927</c:v>
                </c:pt>
                <c:pt idx="2">
                  <c:v>9943.7774034915819</c:v>
                </c:pt>
                <c:pt idx="3">
                  <c:v>7782.3585524380142</c:v>
                </c:pt>
                <c:pt idx="4">
                  <c:v>3971.3348682932165</c:v>
                </c:pt>
                <c:pt idx="5">
                  <c:v>3002.0462708415785</c:v>
                </c:pt>
                <c:pt idx="6">
                  <c:v>2836.0209574157179</c:v>
                </c:pt>
                <c:pt idx="7">
                  <c:v>2853.2195907728974</c:v>
                </c:pt>
                <c:pt idx="8">
                  <c:v>4208.0784534658869</c:v>
                </c:pt>
                <c:pt idx="9">
                  <c:v>5671.6382388346465</c:v>
                </c:pt>
                <c:pt idx="10">
                  <c:v>8529.203142023347</c:v>
                </c:pt>
                <c:pt idx="11">
                  <c:v>11334.180334263327</c:v>
                </c:pt>
              </c:numCache>
            </c:numRef>
          </c:val>
          <c:smooth val="0"/>
          <c:extLst>
            <c:ext xmlns:c16="http://schemas.microsoft.com/office/drawing/2014/chart" uri="{C3380CC4-5D6E-409C-BE32-E72D297353CC}">
              <c16:uniqueId val="{00000002-CC60-461B-BF03-DA12B8278E4A}"/>
            </c:ext>
          </c:extLst>
        </c:ser>
        <c:dLbls>
          <c:showLegendKey val="0"/>
          <c:showVal val="0"/>
          <c:showCatName val="0"/>
          <c:showSerName val="0"/>
          <c:showPercent val="0"/>
          <c:showBubbleSize val="0"/>
        </c:dLbls>
        <c:marker val="1"/>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egendEntry>
        <c:idx val="0"/>
        <c:delete val="1"/>
      </c:legendEntry>
      <c:layout>
        <c:manualLayout>
          <c:xMode val="edge"/>
          <c:yMode val="edge"/>
          <c:x val="0"/>
          <c:y val="0.86535364302169659"/>
          <c:w val="0.65681351805846644"/>
          <c:h val="9.286478928125251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'10.5'!$A$5</c:f>
              <c:strCache>
                <c:ptCount val="1"/>
                <c:pt idx="0">
                  <c:v>Průmysl</c:v>
                </c:pt>
              </c:strCache>
            </c:strRef>
          </c:tx>
          <c:spPr>
            <a:solidFill>
              <a:schemeClr val="accent1"/>
            </a:solidFill>
          </c:spPr>
          <c:invertIfNegative val="0"/>
          <c:cat>
            <c:numRef>
              <c:f>'10.5'!$B$3:$E$3</c:f>
              <c:numCache>
                <c:formatCode>General</c:formatCode>
                <c:ptCount val="4"/>
                <c:pt idx="0">
                  <c:v>2019</c:v>
                </c:pt>
                <c:pt idx="1">
                  <c:v>2020</c:v>
                </c:pt>
                <c:pt idx="2">
                  <c:v>2021</c:v>
                </c:pt>
                <c:pt idx="3">
                  <c:v>2022</c:v>
                </c:pt>
              </c:numCache>
            </c:numRef>
          </c:cat>
          <c:val>
            <c:numRef>
              <c:f>'10.5'!$B$5:$E$5</c:f>
              <c:numCache>
                <c:formatCode>#,##0.0</c:formatCode>
                <c:ptCount val="4"/>
                <c:pt idx="0">
                  <c:v>22189.096138399997</c:v>
                </c:pt>
                <c:pt idx="1">
                  <c:v>20738.055958999998</c:v>
                </c:pt>
                <c:pt idx="2">
                  <c:v>22045.395981684778</c:v>
                </c:pt>
                <c:pt idx="3">
                  <c:v>20452.860594999998</c:v>
                </c:pt>
              </c:numCache>
            </c:numRef>
          </c:val>
          <c:extLst>
            <c:ext xmlns:c16="http://schemas.microsoft.com/office/drawing/2014/chart" uri="{C3380CC4-5D6E-409C-BE32-E72D297353CC}">
              <c16:uniqueId val="{00000000-86ED-4744-A8E3-BCC24A7E0D32}"/>
            </c:ext>
          </c:extLst>
        </c:ser>
        <c:ser>
          <c:idx val="0"/>
          <c:order val="1"/>
          <c:tx>
            <c:strRef>
              <c:f>'10.5'!$A$10</c:f>
              <c:strCache>
                <c:ptCount val="1"/>
                <c:pt idx="0">
                  <c:v>Domácnosti</c:v>
                </c:pt>
              </c:strCache>
            </c:strRef>
          </c:tx>
          <c:spPr>
            <a:solidFill>
              <a:schemeClr val="accent6"/>
            </a:solidFill>
          </c:spPr>
          <c:invertIfNegative val="0"/>
          <c:cat>
            <c:numRef>
              <c:f>'10.5'!$B$3:$E$3</c:f>
              <c:numCache>
                <c:formatCode>General</c:formatCode>
                <c:ptCount val="4"/>
                <c:pt idx="0">
                  <c:v>2019</c:v>
                </c:pt>
                <c:pt idx="1">
                  <c:v>2020</c:v>
                </c:pt>
                <c:pt idx="2">
                  <c:v>2021</c:v>
                </c:pt>
                <c:pt idx="3">
                  <c:v>2022</c:v>
                </c:pt>
              </c:numCache>
            </c:numRef>
          </c:cat>
          <c:val>
            <c:numRef>
              <c:f>'10.5'!$B$10:$E$10</c:f>
              <c:numCache>
                <c:formatCode>#,##0.0</c:formatCode>
                <c:ptCount val="4"/>
                <c:pt idx="0">
                  <c:v>33848.785665968302</c:v>
                </c:pt>
                <c:pt idx="1">
                  <c:v>33508.532210038909</c:v>
                </c:pt>
                <c:pt idx="2">
                  <c:v>36775.313857560184</c:v>
                </c:pt>
                <c:pt idx="3">
                  <c:v>32288.978359000012</c:v>
                </c:pt>
              </c:numCache>
            </c:numRef>
          </c:val>
          <c:extLst>
            <c:ext xmlns:c16="http://schemas.microsoft.com/office/drawing/2014/chart" uri="{C3380CC4-5D6E-409C-BE32-E72D297353CC}">
              <c16:uniqueId val="{00000004-86ED-4744-A8E3-BCC24A7E0D32}"/>
            </c:ext>
          </c:extLst>
        </c:ser>
        <c:ser>
          <c:idx val="1"/>
          <c:order val="2"/>
          <c:tx>
            <c:strRef>
              <c:f>'10.5'!$A$11</c:f>
              <c:strCache>
                <c:ptCount val="1"/>
                <c:pt idx="0">
                  <c:v>Obchod, služby, školství, zdravotnictví</c:v>
                </c:pt>
              </c:strCache>
            </c:strRef>
          </c:tx>
          <c:spPr>
            <a:solidFill>
              <a:srgbClr val="F0948F"/>
            </a:solidFill>
          </c:spPr>
          <c:invertIfNegative val="0"/>
          <c:cat>
            <c:numRef>
              <c:f>'10.5'!$B$3:$E$3</c:f>
              <c:numCache>
                <c:formatCode>General</c:formatCode>
                <c:ptCount val="4"/>
                <c:pt idx="0">
                  <c:v>2019</c:v>
                </c:pt>
                <c:pt idx="1">
                  <c:v>2020</c:v>
                </c:pt>
                <c:pt idx="2">
                  <c:v>2021</c:v>
                </c:pt>
                <c:pt idx="3">
                  <c:v>2022</c:v>
                </c:pt>
              </c:numCache>
            </c:numRef>
          </c:cat>
          <c:val>
            <c:numRef>
              <c:f>'10.5'!$B$11:$E$11</c:f>
              <c:numCache>
                <c:formatCode>#,##0.0</c:formatCode>
                <c:ptCount val="4"/>
                <c:pt idx="0">
                  <c:v>18669.824002031695</c:v>
                </c:pt>
                <c:pt idx="1">
                  <c:v>18657.963497485754</c:v>
                </c:pt>
                <c:pt idx="2">
                  <c:v>20036.598336999992</c:v>
                </c:pt>
                <c:pt idx="3">
                  <c:v>17105.546163999999</c:v>
                </c:pt>
              </c:numCache>
            </c:numRef>
          </c:val>
          <c:extLst>
            <c:ext xmlns:c16="http://schemas.microsoft.com/office/drawing/2014/chart" uri="{C3380CC4-5D6E-409C-BE32-E72D297353CC}">
              <c16:uniqueId val="{00000005-86ED-4744-A8E3-BCC24A7E0D32}"/>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1.2647126071985489E-3"/>
          <c:y val="0.81651943721627063"/>
          <c:w val="0.57923837409693857"/>
          <c:h val="0.1491457988352314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2156-46E3-901C-C4E7251D05B1}"/>
              </c:ext>
            </c:extLst>
          </c:dPt>
          <c:dPt>
            <c:idx val="1"/>
            <c:bubble3D val="0"/>
            <c:spPr>
              <a:solidFill>
                <a:schemeClr val="accent2"/>
              </a:solidFill>
            </c:spPr>
            <c:extLst>
              <c:ext xmlns:c16="http://schemas.microsoft.com/office/drawing/2014/chart" uri="{C3380CC4-5D6E-409C-BE32-E72D297353CC}">
                <c16:uniqueId val="{00000003-2156-46E3-901C-C4E7251D05B1}"/>
              </c:ext>
            </c:extLst>
          </c:dPt>
          <c:dPt>
            <c:idx val="2"/>
            <c:bubble3D val="0"/>
            <c:spPr>
              <a:solidFill>
                <a:schemeClr val="accent3"/>
              </a:solidFill>
            </c:spPr>
            <c:extLst>
              <c:ext xmlns:c16="http://schemas.microsoft.com/office/drawing/2014/chart" uri="{C3380CC4-5D6E-409C-BE32-E72D297353CC}">
                <c16:uniqueId val="{00000005-2156-46E3-901C-C4E7251D05B1}"/>
              </c:ext>
            </c:extLst>
          </c:dPt>
          <c:dPt>
            <c:idx val="3"/>
            <c:bubble3D val="0"/>
            <c:spPr>
              <a:solidFill>
                <a:schemeClr val="accent4"/>
              </a:solidFill>
            </c:spPr>
            <c:extLst>
              <c:ext xmlns:c16="http://schemas.microsoft.com/office/drawing/2014/chart" uri="{C3380CC4-5D6E-409C-BE32-E72D297353CC}">
                <c16:uniqueId val="{00000007-2156-46E3-901C-C4E7251D05B1}"/>
              </c:ext>
            </c:extLst>
          </c:dPt>
          <c:dPt>
            <c:idx val="4"/>
            <c:bubble3D val="0"/>
            <c:spPr>
              <a:solidFill>
                <a:schemeClr val="accent5"/>
              </a:solidFill>
            </c:spPr>
            <c:extLst>
              <c:ext xmlns:c16="http://schemas.microsoft.com/office/drawing/2014/chart" uri="{C3380CC4-5D6E-409C-BE32-E72D297353CC}">
                <c16:uniqueId val="{00000009-2156-46E3-901C-C4E7251D05B1}"/>
              </c:ext>
            </c:extLst>
          </c:dPt>
          <c:dPt>
            <c:idx val="5"/>
            <c:bubble3D val="0"/>
            <c:spPr>
              <a:solidFill>
                <a:schemeClr val="accent6"/>
              </a:solidFill>
            </c:spPr>
            <c:extLst>
              <c:ext xmlns:c16="http://schemas.microsoft.com/office/drawing/2014/chart" uri="{C3380CC4-5D6E-409C-BE32-E72D297353CC}">
                <c16:uniqueId val="{0000000B-2156-46E3-901C-C4E7251D05B1}"/>
              </c:ext>
            </c:extLst>
          </c:dPt>
          <c:dPt>
            <c:idx val="6"/>
            <c:bubble3D val="0"/>
            <c:spPr>
              <a:solidFill>
                <a:srgbClr val="F0948F"/>
              </a:solidFill>
            </c:spPr>
            <c:extLst>
              <c:ext xmlns:c16="http://schemas.microsoft.com/office/drawing/2014/chart" uri="{C3380CC4-5D6E-409C-BE32-E72D297353CC}">
                <c16:uniqueId val="{0000000D-2156-46E3-901C-C4E7251D05B1}"/>
              </c:ext>
            </c:extLst>
          </c:dPt>
          <c:dPt>
            <c:idx val="7"/>
            <c:bubble3D val="0"/>
            <c:spPr>
              <a:solidFill>
                <a:srgbClr val="F7C9C7"/>
              </a:solidFill>
            </c:spPr>
            <c:extLst>
              <c:ext xmlns:c16="http://schemas.microsoft.com/office/drawing/2014/chart" uri="{C3380CC4-5D6E-409C-BE32-E72D297353CC}">
                <c16:uniqueId val="{0000000F-2156-46E3-901C-C4E7251D05B1}"/>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2156-46E3-901C-C4E7251D05B1}"/>
            </c:ext>
          </c:extLst>
        </c:ser>
        <c:ser>
          <c:idx val="2"/>
          <c:order val="1"/>
          <c:dPt>
            <c:idx val="0"/>
            <c:bubble3D val="0"/>
            <c:spPr>
              <a:solidFill>
                <a:schemeClr val="accent1"/>
              </a:solidFill>
            </c:spPr>
            <c:extLst>
              <c:ext xmlns:c16="http://schemas.microsoft.com/office/drawing/2014/chart" uri="{C3380CC4-5D6E-409C-BE32-E72D297353CC}">
                <c16:uniqueId val="{00000012-2156-46E3-901C-C4E7251D05B1}"/>
              </c:ext>
            </c:extLst>
          </c:dPt>
          <c:dPt>
            <c:idx val="1"/>
            <c:bubble3D val="0"/>
            <c:spPr>
              <a:solidFill>
                <a:schemeClr val="accent2"/>
              </a:solidFill>
            </c:spPr>
            <c:extLst>
              <c:ext xmlns:c16="http://schemas.microsoft.com/office/drawing/2014/chart" uri="{C3380CC4-5D6E-409C-BE32-E72D297353CC}">
                <c16:uniqueId val="{00000014-2156-46E3-901C-C4E7251D05B1}"/>
              </c:ext>
            </c:extLst>
          </c:dPt>
          <c:dPt>
            <c:idx val="2"/>
            <c:bubble3D val="0"/>
            <c:spPr>
              <a:solidFill>
                <a:schemeClr val="accent3"/>
              </a:solidFill>
            </c:spPr>
            <c:extLst>
              <c:ext xmlns:c16="http://schemas.microsoft.com/office/drawing/2014/chart" uri="{C3380CC4-5D6E-409C-BE32-E72D297353CC}">
                <c16:uniqueId val="{00000016-2156-46E3-901C-C4E7251D05B1}"/>
              </c:ext>
            </c:extLst>
          </c:dPt>
          <c:dPt>
            <c:idx val="3"/>
            <c:bubble3D val="0"/>
            <c:spPr>
              <a:solidFill>
                <a:schemeClr val="accent4"/>
              </a:solidFill>
            </c:spPr>
            <c:extLst>
              <c:ext xmlns:c16="http://schemas.microsoft.com/office/drawing/2014/chart" uri="{C3380CC4-5D6E-409C-BE32-E72D297353CC}">
                <c16:uniqueId val="{00000018-2156-46E3-901C-C4E7251D05B1}"/>
              </c:ext>
            </c:extLst>
          </c:dPt>
          <c:dPt>
            <c:idx val="4"/>
            <c:bubble3D val="0"/>
            <c:spPr>
              <a:solidFill>
                <a:schemeClr val="accent5"/>
              </a:solidFill>
            </c:spPr>
            <c:extLst>
              <c:ext xmlns:c16="http://schemas.microsoft.com/office/drawing/2014/chart" uri="{C3380CC4-5D6E-409C-BE32-E72D297353CC}">
                <c16:uniqueId val="{0000001A-2156-46E3-901C-C4E7251D05B1}"/>
              </c:ext>
            </c:extLst>
          </c:dPt>
          <c:dPt>
            <c:idx val="5"/>
            <c:bubble3D val="0"/>
            <c:spPr>
              <a:solidFill>
                <a:schemeClr val="accent6"/>
              </a:solidFill>
            </c:spPr>
            <c:extLst>
              <c:ext xmlns:c16="http://schemas.microsoft.com/office/drawing/2014/chart" uri="{C3380CC4-5D6E-409C-BE32-E72D297353CC}">
                <c16:uniqueId val="{0000001C-2156-46E3-901C-C4E7251D05B1}"/>
              </c:ext>
            </c:extLst>
          </c:dPt>
          <c:dPt>
            <c:idx val="6"/>
            <c:bubble3D val="0"/>
            <c:spPr>
              <a:solidFill>
                <a:srgbClr val="F0948F"/>
              </a:solidFill>
            </c:spPr>
            <c:extLst>
              <c:ext xmlns:c16="http://schemas.microsoft.com/office/drawing/2014/chart" uri="{C3380CC4-5D6E-409C-BE32-E72D297353CC}">
                <c16:uniqueId val="{0000001E-2156-46E3-901C-C4E7251D05B1}"/>
              </c:ext>
            </c:extLst>
          </c:dPt>
          <c:dPt>
            <c:idx val="7"/>
            <c:bubble3D val="0"/>
            <c:spPr>
              <a:solidFill>
                <a:srgbClr val="F7C9C7"/>
              </a:solidFill>
            </c:spPr>
            <c:extLst>
              <c:ext xmlns:c16="http://schemas.microsoft.com/office/drawing/2014/chart" uri="{C3380CC4-5D6E-409C-BE32-E72D297353CC}">
                <c16:uniqueId val="{00000020-2156-46E3-901C-C4E7251D05B1}"/>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2156-46E3-901C-C4E7251D05B1}"/>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40257880091377468"/>
          <c:y val="0.14956160495773718"/>
          <c:w val="0.35371099445902587"/>
          <c:h val="0.79820117499468701"/>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1277108506597966"/>
                  <c:y val="-0.11685781467440856"/>
                </c:manualLayout>
              </c:layout>
              <c:numFmt formatCode="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2"/>
              <c:layout>
                <c:manualLayout>
                  <c:x val="0.11595395333647811"/>
                  <c:y val="8.7062033412626055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'5.4'!$A$6:$A$13</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'5.4'!$N$6:$N$13</c:f>
              <c:numCache>
                <c:formatCode>#,##0.0</c:formatCode>
                <c:ptCount val="8"/>
                <c:pt idx="0">
                  <c:v>317.02699999999999</c:v>
                </c:pt>
                <c:pt idx="1">
                  <c:v>7935.722417</c:v>
                </c:pt>
                <c:pt idx="2">
                  <c:v>41.433309999999999</c:v>
                </c:pt>
                <c:pt idx="3">
                  <c:v>2981.644839</c:v>
                </c:pt>
                <c:pt idx="4">
                  <c:v>33328.97838</c:v>
                </c:pt>
                <c:pt idx="5">
                  <c:v>0.77100000000000002</c:v>
                </c:pt>
                <c:pt idx="6">
                  <c:v>0</c:v>
                </c:pt>
                <c:pt idx="7">
                  <c:v>0.11448999999999999</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#,##0.0</c:formatCode>
                <c:ptCount val="12"/>
                <c:pt idx="0">
                  <c:v>19443.893473</c:v>
                </c:pt>
                <c:pt idx="1">
                  <c:v>15892.034386651603</c:v>
                </c:pt>
                <c:pt idx="2">
                  <c:v>16313.952054121697</c:v>
                </c:pt>
                <c:pt idx="3">
                  <c:v>13523.164816279999</c:v>
                </c:pt>
                <c:pt idx="4">
                  <c:v>9408.3478437360027</c:v>
                </c:pt>
                <c:pt idx="5">
                  <c:v>7948.1444100559984</c:v>
                </c:pt>
                <c:pt idx="6">
                  <c:v>7511.9053000000004</c:v>
                </c:pt>
                <c:pt idx="7">
                  <c:v>7457.2335599999997</c:v>
                </c:pt>
                <c:pt idx="8">
                  <c:v>9301.849553</c:v>
                </c:pt>
                <c:pt idx="9">
                  <c:v>11147.413182376002</c:v>
                </c:pt>
                <c:pt idx="10">
                  <c:v>14951.953478183999</c:v>
                </c:pt>
                <c:pt idx="11">
                  <c:v>18193.573783816002</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#,##0.0</c:formatCode>
                <c:ptCount val="12"/>
                <c:pt idx="0">
                  <c:v>-929.99536400000068</c:v>
                </c:pt>
                <c:pt idx="1">
                  <c:v>-810.23946799999965</c:v>
                </c:pt>
                <c:pt idx="2">
                  <c:v>-902.83899399999848</c:v>
                </c:pt>
                <c:pt idx="3">
                  <c:v>-763.07092899999941</c:v>
                </c:pt>
                <c:pt idx="4">
                  <c:v>-756.69356200000027</c:v>
                </c:pt>
                <c:pt idx="5">
                  <c:v>-699.84403400000053</c:v>
                </c:pt>
                <c:pt idx="6">
                  <c:v>-748.17575500000021</c:v>
                </c:pt>
                <c:pt idx="7">
                  <c:v>-737.43511700000056</c:v>
                </c:pt>
                <c:pt idx="8">
                  <c:v>-694.01597700000082</c:v>
                </c:pt>
                <c:pt idx="9">
                  <c:v>-737.29077400000062</c:v>
                </c:pt>
                <c:pt idx="10">
                  <c:v>-781.13432300000056</c:v>
                </c:pt>
                <c:pt idx="11">
                  <c:v>-851.27310300000079</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#,##0.0</c:formatCode>
                <c:ptCount val="12"/>
                <c:pt idx="0">
                  <c:v>-1440.2104973637083</c:v>
                </c:pt>
                <c:pt idx="1">
                  <c:v>-1183.7336925522907</c:v>
                </c:pt>
                <c:pt idx="2">
                  <c:v>-1195.6297834551624</c:v>
                </c:pt>
                <c:pt idx="3">
                  <c:v>-1112.158821062774</c:v>
                </c:pt>
                <c:pt idx="4">
                  <c:v>-880.42227073797949</c:v>
                </c:pt>
                <c:pt idx="5">
                  <c:v>-808.26951428018583</c:v>
                </c:pt>
                <c:pt idx="6">
                  <c:v>-785.61074292428316</c:v>
                </c:pt>
                <c:pt idx="7">
                  <c:v>-760.33271196710189</c:v>
                </c:pt>
                <c:pt idx="8">
                  <c:v>-884.24106751411284</c:v>
                </c:pt>
                <c:pt idx="9">
                  <c:v>-981.27390615649233</c:v>
                </c:pt>
                <c:pt idx="10">
                  <c:v>-1105.8733067696191</c:v>
                </c:pt>
                <c:pt idx="11">
                  <c:v>-1207.549873749372</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#,##0.0</c:formatCode>
                <c:ptCount val="12"/>
                <c:pt idx="0">
                  <c:v>-4938.188289969894</c:v>
                </c:pt>
                <c:pt idx="1">
                  <c:v>-4056.3182592351181</c:v>
                </c:pt>
                <c:pt idx="2">
                  <c:v>-4247.5398131749498</c:v>
                </c:pt>
                <c:pt idx="3">
                  <c:v>-3843.1707607792077</c:v>
                </c:pt>
                <c:pt idx="4">
                  <c:v>-3778.510718704802</c:v>
                </c:pt>
                <c:pt idx="5">
                  <c:v>-3420.4986689342386</c:v>
                </c:pt>
                <c:pt idx="6">
                  <c:v>-3124.4710346600018</c:v>
                </c:pt>
                <c:pt idx="7">
                  <c:v>-3089.996481260006</c:v>
                </c:pt>
                <c:pt idx="8">
                  <c:v>-3500.064771020001</c:v>
                </c:pt>
                <c:pt idx="9">
                  <c:v>-3737.1778643848602</c:v>
                </c:pt>
                <c:pt idx="10">
                  <c:v>-4524.0134153910431</c:v>
                </c:pt>
                <c:pt idx="11">
                  <c:v>-4783.615510803299</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#,##0.0</c:formatCode>
                <c:ptCount val="12"/>
                <c:pt idx="0">
                  <c:v>-12108.59828866639</c:v>
                </c:pt>
                <c:pt idx="1">
                  <c:v>-9829.5325508641927</c:v>
                </c:pt>
                <c:pt idx="2">
                  <c:v>-9943.7774034915819</c:v>
                </c:pt>
                <c:pt idx="3">
                  <c:v>-7782.3585524380142</c:v>
                </c:pt>
                <c:pt idx="4">
                  <c:v>-3971.3348682932165</c:v>
                </c:pt>
                <c:pt idx="5">
                  <c:v>-3002.0462708415785</c:v>
                </c:pt>
                <c:pt idx="6">
                  <c:v>-2836.0209574157179</c:v>
                </c:pt>
                <c:pt idx="7">
                  <c:v>-2853.2195907728974</c:v>
                </c:pt>
                <c:pt idx="8">
                  <c:v>-4208.0784534658869</c:v>
                </c:pt>
                <c:pt idx="9">
                  <c:v>-5671.6382388346465</c:v>
                </c:pt>
                <c:pt idx="10">
                  <c:v>-8529.203142023347</c:v>
                </c:pt>
                <c:pt idx="11">
                  <c:v>-11334.180334263327</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#,##0.0</c:formatCode>
                <c:ptCount val="12"/>
                <c:pt idx="0">
                  <c:v>-26.901033000007374</c:v>
                </c:pt>
                <c:pt idx="1">
                  <c:v>-12.210416000001715</c:v>
                </c:pt>
                <c:pt idx="2">
                  <c:v>-24.166060000005018</c:v>
                </c:pt>
                <c:pt idx="3">
                  <c:v>-22.405753000003642</c:v>
                </c:pt>
                <c:pt idx="4">
                  <c:v>-21.386424000004354</c:v>
                </c:pt>
                <c:pt idx="5">
                  <c:v>-17.485921999994844</c:v>
                </c:pt>
                <c:pt idx="6">
                  <c:v>-17.626809999997477</c:v>
                </c:pt>
                <c:pt idx="7">
                  <c:v>-16.249658999993244</c:v>
                </c:pt>
                <c:pt idx="8">
                  <c:v>-15.449283999998443</c:v>
                </c:pt>
                <c:pt idx="9">
                  <c:v>-20.032399000002442</c:v>
                </c:pt>
                <c:pt idx="10">
                  <c:v>-11.729290999988734</c:v>
                </c:pt>
                <c:pt idx="11">
                  <c:v>-16.954962000005253</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manualLayout>
          <c:layoutTarget val="inner"/>
          <c:xMode val="edge"/>
          <c:yMode val="edge"/>
          <c:x val="0.16210208333333334"/>
          <c:y val="0.22717870393980236"/>
          <c:w val="0.78939097222222221"/>
          <c:h val="0.59124355378394844"/>
        </c:manualLayout>
      </c:layout>
      <c:barChart>
        <c:barDir val="col"/>
        <c:grouping val="stacked"/>
        <c:varyColors val="0"/>
        <c:ser>
          <c:idx val="0"/>
          <c:order val="0"/>
          <c:tx>
            <c:strRef>
              <c:f>'5.4'!$A$6</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val>
            <c:numRef>
              <c:f>'5.4'!$B$6:$M$6</c:f>
              <c:numCache>
                <c:formatCode>#,##0.0</c:formatCode>
                <c:ptCount val="12"/>
                <c:pt idx="0">
                  <c:v>60.38494</c:v>
                </c:pt>
                <c:pt idx="1">
                  <c:v>43.509689999999999</c:v>
                </c:pt>
                <c:pt idx="2">
                  <c:v>66.595869999999991</c:v>
                </c:pt>
                <c:pt idx="3">
                  <c:v>53.112370000000006</c:v>
                </c:pt>
                <c:pt idx="4">
                  <c:v>13.26261</c:v>
                </c:pt>
                <c:pt idx="5">
                  <c:v>3.2478500000000001</c:v>
                </c:pt>
                <c:pt idx="6">
                  <c:v>4.9845500000000005</c:v>
                </c:pt>
                <c:pt idx="7">
                  <c:v>5.7718699999999998</c:v>
                </c:pt>
                <c:pt idx="8">
                  <c:v>9.3575300000000006</c:v>
                </c:pt>
                <c:pt idx="9">
                  <c:v>2.4458800000000003</c:v>
                </c:pt>
                <c:pt idx="10">
                  <c:v>4.83812</c:v>
                </c:pt>
                <c:pt idx="11">
                  <c:v>49.515720000000002</c:v>
                </c:pt>
              </c:numCache>
            </c:numRef>
          </c:val>
          <c:extLst>
            <c:ext xmlns:c16="http://schemas.microsoft.com/office/drawing/2014/chart" uri="{C3380CC4-5D6E-409C-BE32-E72D297353CC}">
              <c16:uniqueId val="{00000007-1AED-4DA8-87E2-E2B58DBE8113}"/>
            </c:ext>
          </c:extLst>
        </c:ser>
        <c:ser>
          <c:idx val="1"/>
          <c:order val="1"/>
          <c:tx>
            <c:strRef>
              <c:f>'5.4'!$A$7</c:f>
              <c:strCache>
                <c:ptCount val="1"/>
                <c:pt idx="0">
                  <c:v>Černé uhlí průmyslové</c:v>
                </c:pt>
              </c:strCache>
            </c:strRef>
          </c:tx>
          <c:spPr>
            <a:solidFill>
              <a:schemeClr val="accent2"/>
            </a:solidFill>
          </c:spPr>
          <c:invertIfNegative val="0"/>
          <c:val>
            <c:numRef>
              <c:f>'5.4'!$B$7:$M$7</c:f>
              <c:numCache>
                <c:formatCode>#,##0.0</c:formatCode>
                <c:ptCount val="12"/>
                <c:pt idx="0">
                  <c:v>1387.7859350000001</c:v>
                </c:pt>
                <c:pt idx="1">
                  <c:v>1028.1046139999999</c:v>
                </c:pt>
                <c:pt idx="2">
                  <c:v>1044.679752</c:v>
                </c:pt>
                <c:pt idx="3">
                  <c:v>715.06751400000019</c:v>
                </c:pt>
                <c:pt idx="4">
                  <c:v>280.49942900000002</c:v>
                </c:pt>
                <c:pt idx="5">
                  <c:v>202.08948300000003</c:v>
                </c:pt>
                <c:pt idx="6">
                  <c:v>211.654359</c:v>
                </c:pt>
                <c:pt idx="7">
                  <c:v>208.48502400000001</c:v>
                </c:pt>
                <c:pt idx="8">
                  <c:v>333.46328500000004</c:v>
                </c:pt>
                <c:pt idx="9">
                  <c:v>494.05050199999999</c:v>
                </c:pt>
                <c:pt idx="10">
                  <c:v>839.42365099999984</c:v>
                </c:pt>
                <c:pt idx="11">
                  <c:v>1190.4188689999999</c:v>
                </c:pt>
              </c:numCache>
            </c:numRef>
          </c:val>
          <c:extLst>
            <c:ext xmlns:c16="http://schemas.microsoft.com/office/drawing/2014/chart" uri="{C3380CC4-5D6E-409C-BE32-E72D297353CC}">
              <c16:uniqueId val="{00000008-1AED-4DA8-87E2-E2B58DBE8113}"/>
            </c:ext>
          </c:extLst>
        </c:ser>
        <c:ser>
          <c:idx val="2"/>
          <c:order val="2"/>
          <c:tx>
            <c:strRef>
              <c:f>'5.4'!$A$8</c:f>
              <c:strCache>
                <c:ptCount val="1"/>
                <c:pt idx="0">
                  <c:v>Černouhelné kaly a granulát</c:v>
                </c:pt>
              </c:strCache>
            </c:strRef>
          </c:tx>
          <c:spPr>
            <a:solidFill>
              <a:schemeClr val="accent3"/>
            </a:solidFill>
          </c:spPr>
          <c:invertIfNegative val="0"/>
          <c:val>
            <c:numRef>
              <c:f>'5.4'!$B$8:$M$8</c:f>
              <c:numCache>
                <c:formatCode>#,##0.0</c:formatCode>
                <c:ptCount val="12"/>
                <c:pt idx="0">
                  <c:v>9.8520699999999994</c:v>
                </c:pt>
                <c:pt idx="1">
                  <c:v>3.94198</c:v>
                </c:pt>
                <c:pt idx="2">
                  <c:v>2.12886</c:v>
                </c:pt>
                <c:pt idx="3">
                  <c:v>6.6863700000000001</c:v>
                </c:pt>
                <c:pt idx="4">
                  <c:v>2.6435300000000002</c:v>
                </c:pt>
                <c:pt idx="5">
                  <c:v>8.2709999999999992E-2</c:v>
                </c:pt>
                <c:pt idx="6">
                  <c:v>1.81169</c:v>
                </c:pt>
                <c:pt idx="7">
                  <c:v>2.4889000000000001</c:v>
                </c:pt>
                <c:pt idx="8">
                  <c:v>3.20553</c:v>
                </c:pt>
                <c:pt idx="9">
                  <c:v>1.17235</c:v>
                </c:pt>
                <c:pt idx="10">
                  <c:v>3.7217500000000001</c:v>
                </c:pt>
                <c:pt idx="11">
                  <c:v>3.6975700000000002</c:v>
                </c:pt>
              </c:numCache>
            </c:numRef>
          </c:val>
          <c:extLst>
            <c:ext xmlns:c16="http://schemas.microsoft.com/office/drawing/2014/chart" uri="{C3380CC4-5D6E-409C-BE32-E72D297353CC}">
              <c16:uniqueId val="{00000009-1AED-4DA8-87E2-E2B58DBE8113}"/>
            </c:ext>
          </c:extLst>
        </c:ser>
        <c:ser>
          <c:idx val="3"/>
          <c:order val="3"/>
          <c:tx>
            <c:strRef>
              <c:f>'5.4'!$A$9</c:f>
              <c:strCache>
                <c:ptCount val="1"/>
                <c:pt idx="0">
                  <c:v>Hnědé uhlí tříděné</c:v>
                </c:pt>
              </c:strCache>
            </c:strRef>
          </c:tx>
          <c:spPr>
            <a:solidFill>
              <a:schemeClr val="accent4"/>
            </a:solidFill>
          </c:spPr>
          <c:invertIfNegative val="0"/>
          <c:val>
            <c:numRef>
              <c:f>'5.4'!$B$9:$M$9</c:f>
              <c:numCache>
                <c:formatCode>#,##0.0</c:formatCode>
                <c:ptCount val="12"/>
                <c:pt idx="0">
                  <c:v>416.74232100000006</c:v>
                </c:pt>
                <c:pt idx="1">
                  <c:v>357.10014699999994</c:v>
                </c:pt>
                <c:pt idx="2">
                  <c:v>369.39108200000004</c:v>
                </c:pt>
                <c:pt idx="3">
                  <c:v>241.02536400000002</c:v>
                </c:pt>
                <c:pt idx="4">
                  <c:v>126.39052200000002</c:v>
                </c:pt>
                <c:pt idx="5">
                  <c:v>116.00744799999998</c:v>
                </c:pt>
                <c:pt idx="6">
                  <c:v>70.774456999999998</c:v>
                </c:pt>
                <c:pt idx="7">
                  <c:v>79.3643</c:v>
                </c:pt>
                <c:pt idx="8">
                  <c:v>168.236537</c:v>
                </c:pt>
                <c:pt idx="9">
                  <c:v>227.24762999999999</c:v>
                </c:pt>
                <c:pt idx="10">
                  <c:v>348.74728000000005</c:v>
                </c:pt>
                <c:pt idx="11">
                  <c:v>460.61775099999994</c:v>
                </c:pt>
              </c:numCache>
            </c:numRef>
          </c:val>
          <c:extLst>
            <c:ext xmlns:c16="http://schemas.microsoft.com/office/drawing/2014/chart" uri="{C3380CC4-5D6E-409C-BE32-E72D297353CC}">
              <c16:uniqueId val="{0000000A-1AED-4DA8-87E2-E2B58DBE8113}"/>
            </c:ext>
          </c:extLst>
        </c:ser>
        <c:ser>
          <c:idx val="4"/>
          <c:order val="4"/>
          <c:tx>
            <c:strRef>
              <c:f>'5.4'!$A$10</c:f>
              <c:strCache>
                <c:ptCount val="1"/>
                <c:pt idx="0">
                  <c:v>Hnědé uhlí průmyslové</c:v>
                </c:pt>
              </c:strCache>
            </c:strRef>
          </c:tx>
          <c:spPr>
            <a:solidFill>
              <a:schemeClr val="accent5"/>
            </a:solidFill>
          </c:spPr>
          <c:invertIfNegative val="0"/>
          <c:val>
            <c:numRef>
              <c:f>'5.4'!$B$10:$M$10</c:f>
              <c:numCache>
                <c:formatCode>#,##0.0</c:formatCode>
                <c:ptCount val="12"/>
                <c:pt idx="0">
                  <c:v>5048.5686249999999</c:v>
                </c:pt>
                <c:pt idx="1">
                  <c:v>4075.9941250000002</c:v>
                </c:pt>
                <c:pt idx="2">
                  <c:v>4177.2896410000003</c:v>
                </c:pt>
                <c:pt idx="3">
                  <c:v>3207.8627320000001</c:v>
                </c:pt>
                <c:pt idx="4">
                  <c:v>1446.977106</c:v>
                </c:pt>
                <c:pt idx="5">
                  <c:v>1080.547642</c:v>
                </c:pt>
                <c:pt idx="6">
                  <c:v>867.39122100000009</c:v>
                </c:pt>
                <c:pt idx="7">
                  <c:v>936.23372500000016</c:v>
                </c:pt>
                <c:pt idx="8">
                  <c:v>1683.8709800000004</c:v>
                </c:pt>
                <c:pt idx="9">
                  <c:v>2342.8070509999998</c:v>
                </c:pt>
                <c:pt idx="10">
                  <c:v>3657.0961230000003</c:v>
                </c:pt>
                <c:pt idx="11">
                  <c:v>4804.3394089999983</c:v>
                </c:pt>
              </c:numCache>
            </c:numRef>
          </c:val>
          <c:extLst>
            <c:ext xmlns:c16="http://schemas.microsoft.com/office/drawing/2014/chart" uri="{C3380CC4-5D6E-409C-BE32-E72D297353CC}">
              <c16:uniqueId val="{0000000B-1AED-4DA8-87E2-E2B58DBE8113}"/>
            </c:ext>
          </c:extLst>
        </c:ser>
        <c:ser>
          <c:idx val="5"/>
          <c:order val="5"/>
          <c:tx>
            <c:strRef>
              <c:f>'5.4'!$A$11</c:f>
              <c:strCache>
                <c:ptCount val="1"/>
                <c:pt idx="0">
                  <c:v>Hnědé uhlí - Brikety</c:v>
                </c:pt>
              </c:strCache>
            </c:strRef>
          </c:tx>
          <c:spPr>
            <a:solidFill>
              <a:schemeClr val="accent6"/>
            </a:solidFill>
          </c:spPr>
          <c:invertIfNegative val="0"/>
          <c:val>
            <c:numRef>
              <c:f>'5.4'!$B$11:$M$11</c:f>
              <c:numCache>
                <c:formatCode>#,##0.0</c:formatCode>
                <c:ptCount val="12"/>
                <c:pt idx="0">
                  <c:v>0.23499999999999999</c:v>
                </c:pt>
                <c:pt idx="1">
                  <c:v>0.18099999999999999</c:v>
                </c:pt>
                <c:pt idx="2">
                  <c:v>0.17399999999999999</c:v>
                </c:pt>
                <c:pt idx="3">
                  <c:v>0.13800000000000001</c:v>
                </c:pt>
                <c:pt idx="4">
                  <c:v>0</c:v>
                </c:pt>
                <c:pt idx="5">
                  <c:v>0</c:v>
                </c:pt>
                <c:pt idx="6">
                  <c:v>0</c:v>
                </c:pt>
                <c:pt idx="7">
                  <c:v>0</c:v>
                </c:pt>
                <c:pt idx="8">
                  <c:v>4.2999999999999997E-2</c:v>
                </c:pt>
                <c:pt idx="9">
                  <c:v>0</c:v>
                </c:pt>
                <c:pt idx="10">
                  <c:v>0</c:v>
                </c:pt>
                <c:pt idx="11">
                  <c:v>0</c:v>
                </c:pt>
              </c:numCache>
            </c:numRef>
          </c:val>
          <c:extLst>
            <c:ext xmlns:c16="http://schemas.microsoft.com/office/drawing/2014/chart" uri="{C3380CC4-5D6E-409C-BE32-E72D297353CC}">
              <c16:uniqueId val="{0000000C-1AED-4DA8-87E2-E2B58DBE8113}"/>
            </c:ext>
          </c:extLst>
        </c:ser>
        <c:ser>
          <c:idx val="6"/>
          <c:order val="6"/>
          <c:tx>
            <c:strRef>
              <c:f>'5.4'!$A$12</c:f>
              <c:strCache>
                <c:ptCount val="1"/>
                <c:pt idx="0">
                  <c:v>Hnědé uhlí - Lignit</c:v>
                </c:pt>
              </c:strCache>
            </c:strRef>
          </c:tx>
          <c:spPr>
            <a:solidFill>
              <a:srgbClr val="F0948F"/>
            </a:solidFill>
          </c:spPr>
          <c:invertIfNegative val="0"/>
          <c:val>
            <c:numRef>
              <c:f>'5.4'!$B$12:$M$12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AED-4DA8-87E2-E2B58DBE8113}"/>
            </c:ext>
          </c:extLst>
        </c:ser>
        <c:ser>
          <c:idx val="7"/>
          <c:order val="7"/>
          <c:tx>
            <c:strRef>
              <c:f>'5.4'!$A$13</c:f>
              <c:strCache>
                <c:ptCount val="1"/>
                <c:pt idx="0">
                  <c:v>Hnědé uhlí - Mourové kaly</c:v>
                </c:pt>
              </c:strCache>
            </c:strRef>
          </c:tx>
          <c:spPr>
            <a:solidFill>
              <a:srgbClr val="F7C9C7"/>
            </a:solidFill>
          </c:spPr>
          <c:invertIfNegative val="0"/>
          <c:val>
            <c:numRef>
              <c:f>'5.4'!$B$13:$M$13</c:f>
              <c:numCache>
                <c:formatCode>#,##0.0</c:formatCode>
                <c:ptCount val="12"/>
                <c:pt idx="0">
                  <c:v>0</c:v>
                </c:pt>
                <c:pt idx="1">
                  <c:v>0</c:v>
                </c:pt>
                <c:pt idx="2">
                  <c:v>0</c:v>
                </c:pt>
                <c:pt idx="3">
                  <c:v>0</c:v>
                </c:pt>
                <c:pt idx="4">
                  <c:v>0</c:v>
                </c:pt>
                <c:pt idx="5">
                  <c:v>0</c:v>
                </c:pt>
                <c:pt idx="6">
                  <c:v>0.11448999999999999</c:v>
                </c:pt>
                <c:pt idx="7">
                  <c:v>0</c:v>
                </c:pt>
                <c:pt idx="8">
                  <c:v>0</c:v>
                </c:pt>
                <c:pt idx="9">
                  <c:v>0</c:v>
                </c:pt>
                <c:pt idx="10">
                  <c:v>0</c:v>
                </c:pt>
                <c:pt idx="11">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5.0769941094123944E-2"/>
          <c:y val="3.4808491627461434E-2"/>
        </c:manualLayout>
      </c:layout>
      <c:overlay val="0"/>
    </c:title>
    <c:autoTitleDeleted val="0"/>
    <c:plotArea>
      <c:layout>
        <c:manualLayout>
          <c:layoutTarget val="inner"/>
          <c:xMode val="edge"/>
          <c:yMode val="edge"/>
          <c:x val="0.41926391237819122"/>
          <c:y val="0.18105212091976644"/>
          <c:w val="0.39332843394575684"/>
          <c:h val="0.78981613242119852"/>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0.11002137860733904"/>
                  <c:y val="-6.0914860348057508E-2"/>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2D-434A-BAD9-FC2C61C16A51}"/>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'5.4'!$A$15:$A$21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'5.4'!$N$15:$N$21</c:f>
              <c:numCache>
                <c:formatCode>#,##0.0</c:formatCode>
                <c:ptCount val="7"/>
                <c:pt idx="0">
                  <c:v>424.06493199999994</c:v>
                </c:pt>
                <c:pt idx="1">
                  <c:v>801.42775999999981</c:v>
                </c:pt>
                <c:pt idx="2">
                  <c:v>0</c:v>
                </c:pt>
                <c:pt idx="3">
                  <c:v>0</c:v>
                </c:pt>
                <c:pt idx="4">
                  <c:v>0.97831800000000002</c:v>
                </c:pt>
                <c:pt idx="5">
                  <c:v>5997.6197200000006</c:v>
                </c:pt>
                <c:pt idx="6">
                  <c:v>330.97808399999991</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75"/>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'5.4'!$A$15</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val>
            <c:numRef>
              <c:f>'5.4'!$B$15:$M$15</c:f>
              <c:numCache>
                <c:formatCode>#,##0.0</c:formatCode>
                <c:ptCount val="12"/>
                <c:pt idx="0">
                  <c:v>78.162970999999999</c:v>
                </c:pt>
                <c:pt idx="1">
                  <c:v>72.203281999999987</c:v>
                </c:pt>
                <c:pt idx="2">
                  <c:v>69.860430999999991</c:v>
                </c:pt>
                <c:pt idx="3">
                  <c:v>43.468959000000005</c:v>
                </c:pt>
                <c:pt idx="4">
                  <c:v>19.010192</c:v>
                </c:pt>
                <c:pt idx="5">
                  <c:v>11.238153000000002</c:v>
                </c:pt>
                <c:pt idx="6">
                  <c:v>7.5275840000000001</c:v>
                </c:pt>
                <c:pt idx="7">
                  <c:v>11.4582</c:v>
                </c:pt>
                <c:pt idx="8">
                  <c:v>19.232569999999999</c:v>
                </c:pt>
                <c:pt idx="9">
                  <c:v>18.601544000000001</c:v>
                </c:pt>
                <c:pt idx="10">
                  <c:v>34.906382999999998</c:v>
                </c:pt>
                <c:pt idx="11">
                  <c:v>38.394663000000001</c:v>
                </c:pt>
              </c:numCache>
            </c:numRef>
          </c:val>
          <c:extLst>
            <c:ext xmlns:c16="http://schemas.microsoft.com/office/drawing/2014/chart" uri="{C3380CC4-5D6E-409C-BE32-E72D297353CC}">
              <c16:uniqueId val="{00000006-C6A9-4A0A-9229-85C442BD0CF3}"/>
            </c:ext>
          </c:extLst>
        </c:ser>
        <c:ser>
          <c:idx val="1"/>
          <c:order val="1"/>
          <c:tx>
            <c:strRef>
              <c:f>'5.4'!$A$16</c:f>
              <c:strCache>
                <c:ptCount val="1"/>
                <c:pt idx="0">
                  <c:v>Celulózové výluhy</c:v>
                </c:pt>
              </c:strCache>
            </c:strRef>
          </c:tx>
          <c:invertIfNegative val="0"/>
          <c:val>
            <c:numRef>
              <c:f>'5.4'!$B$16:$M$16</c:f>
              <c:numCache>
                <c:formatCode>#,##0.0</c:formatCode>
                <c:ptCount val="12"/>
                <c:pt idx="0">
                  <c:v>82.193860000000001</c:v>
                </c:pt>
                <c:pt idx="1">
                  <c:v>71.263089999999991</c:v>
                </c:pt>
                <c:pt idx="2">
                  <c:v>78.311019999999999</c:v>
                </c:pt>
                <c:pt idx="3">
                  <c:v>67.301149999999993</c:v>
                </c:pt>
                <c:pt idx="4">
                  <c:v>63.067639999999997</c:v>
                </c:pt>
                <c:pt idx="5">
                  <c:v>55.707089999999994</c:v>
                </c:pt>
                <c:pt idx="6">
                  <c:v>64.496409999999997</c:v>
                </c:pt>
                <c:pt idx="7">
                  <c:v>63.596919999999997</c:v>
                </c:pt>
                <c:pt idx="8">
                  <c:v>64.034220000000005</c:v>
                </c:pt>
                <c:pt idx="9">
                  <c:v>38.086410000000001</c:v>
                </c:pt>
                <c:pt idx="10">
                  <c:v>69.396720000000002</c:v>
                </c:pt>
                <c:pt idx="11">
                  <c:v>83.973230000000001</c:v>
                </c:pt>
              </c:numCache>
            </c:numRef>
          </c:val>
          <c:extLst>
            <c:ext xmlns:c16="http://schemas.microsoft.com/office/drawing/2014/chart" uri="{C3380CC4-5D6E-409C-BE32-E72D297353CC}">
              <c16:uniqueId val="{00000007-C6A9-4A0A-9229-85C442BD0CF3}"/>
            </c:ext>
          </c:extLst>
        </c:ser>
        <c:ser>
          <c:idx val="2"/>
          <c:order val="2"/>
          <c:tx>
            <c:strRef>
              <c:f>'5.4'!$A$17</c:f>
              <c:strCache>
                <c:ptCount val="1"/>
                <c:pt idx="0">
                  <c:v>Kapalná biopaliva</c:v>
                </c:pt>
              </c:strCache>
            </c:strRef>
          </c:tx>
          <c:invertIfNegative val="0"/>
          <c:val>
            <c:numRef>
              <c:f>'5.4'!$B$17:$M$17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6A9-4A0A-9229-85C442BD0CF3}"/>
            </c:ext>
          </c:extLst>
        </c:ser>
        <c:ser>
          <c:idx val="3"/>
          <c:order val="3"/>
          <c:tx>
            <c:strRef>
              <c:f>'5.4'!$A$18</c:f>
              <c:strCache>
                <c:ptCount val="1"/>
                <c:pt idx="0">
                  <c:v>Ostatní biomasa</c:v>
                </c:pt>
              </c:strCache>
            </c:strRef>
          </c:tx>
          <c:invertIfNegative val="0"/>
          <c:val>
            <c:numRef>
              <c:f>'5.4'!$B$18:$M$18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6A9-4A0A-9229-85C442BD0CF3}"/>
            </c:ext>
          </c:extLst>
        </c:ser>
        <c:ser>
          <c:idx val="4"/>
          <c:order val="4"/>
          <c:tx>
            <c:strRef>
              <c:f>'5.4'!$A$19</c:f>
              <c:strCache>
                <c:ptCount val="1"/>
                <c:pt idx="0">
                  <c:v>Palivové dříví</c:v>
                </c:pt>
              </c:strCache>
            </c:strRef>
          </c:tx>
          <c:invertIfNegative val="0"/>
          <c:val>
            <c:numRef>
              <c:f>'5.4'!$B$19:$M$19</c:f>
              <c:numCache>
                <c:formatCode>#,##0.0</c:formatCode>
                <c:ptCount val="12"/>
                <c:pt idx="0">
                  <c:v>0</c:v>
                </c:pt>
                <c:pt idx="1">
                  <c:v>0</c:v>
                </c:pt>
                <c:pt idx="2">
                  <c:v>0.90748099999999998</c:v>
                </c:pt>
                <c:pt idx="3">
                  <c:v>0</c:v>
                </c:pt>
                <c:pt idx="4">
                  <c:v>0</c:v>
                </c:pt>
                <c:pt idx="5">
                  <c:v>0</c:v>
                </c:pt>
                <c:pt idx="6">
                  <c:v>7.0836999999999997E-2</c:v>
                </c:pt>
                <c:pt idx="7">
                  <c:v>0</c:v>
                </c:pt>
                <c:pt idx="8">
                  <c:v>0</c:v>
                </c:pt>
                <c:pt idx="9">
                  <c:v>0</c:v>
                </c:pt>
                <c:pt idx="10">
                  <c:v>0</c:v>
                </c:pt>
                <c:pt idx="11">
                  <c:v>0</c:v>
                </c:pt>
              </c:numCache>
            </c:numRef>
          </c:val>
          <c:extLst>
            <c:ext xmlns:c16="http://schemas.microsoft.com/office/drawing/2014/chart" uri="{C3380CC4-5D6E-409C-BE32-E72D297353CC}">
              <c16:uniqueId val="{0000000A-C6A9-4A0A-9229-85C442BD0CF3}"/>
            </c:ext>
          </c:extLst>
        </c:ser>
        <c:ser>
          <c:idx val="5"/>
          <c:order val="5"/>
          <c:tx>
            <c:strRef>
              <c:f>'5.4'!$A$20</c:f>
              <c:strCache>
                <c:ptCount val="1"/>
                <c:pt idx="0">
                  <c:v>Piliny, kůra, štěpky, dřevní odpad</c:v>
                </c:pt>
              </c:strCache>
            </c:strRef>
          </c:tx>
          <c:spPr>
            <a:solidFill>
              <a:schemeClr val="accent6"/>
            </a:solidFill>
          </c:spPr>
          <c:invertIfNegative val="0"/>
          <c:val>
            <c:numRef>
              <c:f>'5.4'!$B$20:$M$20</c:f>
              <c:numCache>
                <c:formatCode>#,##0.0</c:formatCode>
                <c:ptCount val="12"/>
                <c:pt idx="0">
                  <c:v>752.97615799999994</c:v>
                </c:pt>
                <c:pt idx="1">
                  <c:v>699.70510500000012</c:v>
                </c:pt>
                <c:pt idx="2">
                  <c:v>704.07742700000017</c:v>
                </c:pt>
                <c:pt idx="3">
                  <c:v>626.98357399999975</c:v>
                </c:pt>
                <c:pt idx="4">
                  <c:v>388.63917400000014</c:v>
                </c:pt>
                <c:pt idx="5">
                  <c:v>263.32111500000008</c:v>
                </c:pt>
                <c:pt idx="6">
                  <c:v>238.47338700000009</c:v>
                </c:pt>
                <c:pt idx="7">
                  <c:v>210.28151099999997</c:v>
                </c:pt>
                <c:pt idx="8">
                  <c:v>339.21470499999998</c:v>
                </c:pt>
                <c:pt idx="9">
                  <c:v>464.86524299999996</c:v>
                </c:pt>
                <c:pt idx="10">
                  <c:v>578.58497599999998</c:v>
                </c:pt>
                <c:pt idx="11">
                  <c:v>730.49734499999988</c:v>
                </c:pt>
              </c:numCache>
            </c:numRef>
          </c:val>
          <c:extLst>
            <c:ext xmlns:c16="http://schemas.microsoft.com/office/drawing/2014/chart" uri="{C3380CC4-5D6E-409C-BE32-E72D297353CC}">
              <c16:uniqueId val="{0000000B-C6A9-4A0A-9229-85C442BD0CF3}"/>
            </c:ext>
          </c:extLst>
        </c:ser>
        <c:ser>
          <c:idx val="6"/>
          <c:order val="6"/>
          <c:tx>
            <c:strRef>
              <c:f>'5.4'!$A$21</c:f>
              <c:strCache>
                <c:ptCount val="1"/>
                <c:pt idx="0">
                  <c:v>Rostlinné materiály neaglomerované</c:v>
                </c:pt>
              </c:strCache>
            </c:strRef>
          </c:tx>
          <c:spPr>
            <a:solidFill>
              <a:srgbClr val="F0948F"/>
            </a:solidFill>
          </c:spPr>
          <c:invertIfNegative val="0"/>
          <c:val>
            <c:numRef>
              <c:f>'5.4'!$B$21:$M$21</c:f>
              <c:numCache>
                <c:formatCode>#,##0.0</c:formatCode>
                <c:ptCount val="12"/>
                <c:pt idx="0">
                  <c:v>53.658467999999985</c:v>
                </c:pt>
                <c:pt idx="1">
                  <c:v>43.221698000000004</c:v>
                </c:pt>
                <c:pt idx="2">
                  <c:v>41.501437999999993</c:v>
                </c:pt>
                <c:pt idx="3">
                  <c:v>30.194281000000004</c:v>
                </c:pt>
                <c:pt idx="4">
                  <c:v>12.669054000000001</c:v>
                </c:pt>
                <c:pt idx="5">
                  <c:v>10.213979999999999</c:v>
                </c:pt>
                <c:pt idx="6">
                  <c:v>9.2842880000000001</c:v>
                </c:pt>
                <c:pt idx="7">
                  <c:v>8.1181339999999995</c:v>
                </c:pt>
                <c:pt idx="8">
                  <c:v>13.81016</c:v>
                </c:pt>
                <c:pt idx="9">
                  <c:v>17.510809000000002</c:v>
                </c:pt>
                <c:pt idx="10">
                  <c:v>37.285611999999993</c:v>
                </c:pt>
                <c:pt idx="11">
                  <c:v>53.510161999999994</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max val="1000"/>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4489444797987297"/>
          <c:y val="0.16345875810428023"/>
          <c:w val="0.38131119641241989"/>
          <c:h val="0.79069805029391405"/>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'5.4'!$A$23:$A$25</c:f>
              <c:strCache>
                <c:ptCount val="3"/>
                <c:pt idx="0">
                  <c:v>Skládkový plyn</c:v>
                </c:pt>
                <c:pt idx="1">
                  <c:v>Kalový plyn (ČOV)</c:v>
                </c:pt>
                <c:pt idx="2">
                  <c:v>Ostatní bioplyn</c:v>
                </c:pt>
              </c:strCache>
            </c:strRef>
          </c:cat>
          <c:val>
            <c:numRef>
              <c:f>'5.4'!$N$23:$N$25</c:f>
              <c:numCache>
                <c:formatCode>#,##0.0</c:formatCode>
                <c:ptCount val="3"/>
                <c:pt idx="0">
                  <c:v>73.376999999999995</c:v>
                </c:pt>
                <c:pt idx="1">
                  <c:v>7.8080580000000008</c:v>
                </c:pt>
                <c:pt idx="2">
                  <c:v>521.32201000000009</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'5.4'!$A$23</c:f>
              <c:strCache>
                <c:ptCount val="1"/>
                <c:pt idx="0">
                  <c:v>Skládkový plyn</c:v>
                </c:pt>
              </c:strCache>
            </c:strRef>
          </c:tx>
          <c:invertIfNegative val="0"/>
          <c:val>
            <c:numRef>
              <c:f>'5.4'!$B$23:$M$23</c:f>
              <c:numCache>
                <c:formatCode>#,##0.0</c:formatCode>
                <c:ptCount val="12"/>
                <c:pt idx="0">
                  <c:v>4.3650000000000002</c:v>
                </c:pt>
                <c:pt idx="1">
                  <c:v>3.9870000000000001</c:v>
                </c:pt>
                <c:pt idx="2">
                  <c:v>4.49</c:v>
                </c:pt>
                <c:pt idx="3">
                  <c:v>8.5839999999999996</c:v>
                </c:pt>
                <c:pt idx="4">
                  <c:v>7.2640000000000002</c:v>
                </c:pt>
                <c:pt idx="5">
                  <c:v>5.391</c:v>
                </c:pt>
                <c:pt idx="6">
                  <c:v>4.5199999999999996</c:v>
                </c:pt>
                <c:pt idx="7">
                  <c:v>5.0670000000000002</c:v>
                </c:pt>
                <c:pt idx="8">
                  <c:v>5.4539999999999997</c:v>
                </c:pt>
                <c:pt idx="9">
                  <c:v>8.6440000000000001</c:v>
                </c:pt>
                <c:pt idx="10">
                  <c:v>8.3279999999999994</c:v>
                </c:pt>
                <c:pt idx="11">
                  <c:v>7.2830000000000004</c:v>
                </c:pt>
              </c:numCache>
            </c:numRef>
          </c:val>
          <c:extLst>
            <c:ext xmlns:c16="http://schemas.microsoft.com/office/drawing/2014/chart" uri="{C3380CC4-5D6E-409C-BE32-E72D297353CC}">
              <c16:uniqueId val="{00000000-2866-4525-B39C-E4AC50293D06}"/>
            </c:ext>
          </c:extLst>
        </c:ser>
        <c:ser>
          <c:idx val="1"/>
          <c:order val="1"/>
          <c:tx>
            <c:strRef>
              <c:f>'5.4'!$A$24</c:f>
              <c:strCache>
                <c:ptCount val="1"/>
                <c:pt idx="0">
                  <c:v>Kalový plyn (ČOV)</c:v>
                </c:pt>
              </c:strCache>
            </c:strRef>
          </c:tx>
          <c:invertIfNegative val="0"/>
          <c:val>
            <c:numRef>
              <c:f>'5.4'!$B$24:$M$24</c:f>
              <c:numCache>
                <c:formatCode>#,##0.0</c:formatCode>
                <c:ptCount val="12"/>
                <c:pt idx="0">
                  <c:v>0.51782000000000006</c:v>
                </c:pt>
                <c:pt idx="1">
                  <c:v>0.69232799999999994</c:v>
                </c:pt>
                <c:pt idx="2">
                  <c:v>0.80798900000000007</c:v>
                </c:pt>
                <c:pt idx="3">
                  <c:v>0.430178</c:v>
                </c:pt>
                <c:pt idx="4">
                  <c:v>0.81556400000000007</c:v>
                </c:pt>
                <c:pt idx="5">
                  <c:v>0.653779</c:v>
                </c:pt>
                <c:pt idx="6">
                  <c:v>0.59389899999999995</c:v>
                </c:pt>
                <c:pt idx="7">
                  <c:v>0.66240699999999997</c:v>
                </c:pt>
                <c:pt idx="8">
                  <c:v>0.61838099999999996</c:v>
                </c:pt>
                <c:pt idx="9">
                  <c:v>0.77513699999999996</c:v>
                </c:pt>
                <c:pt idx="10">
                  <c:v>0.65583799999999992</c:v>
                </c:pt>
                <c:pt idx="11">
                  <c:v>0.58473800000000009</c:v>
                </c:pt>
              </c:numCache>
            </c:numRef>
          </c:val>
          <c:extLst>
            <c:ext xmlns:c16="http://schemas.microsoft.com/office/drawing/2014/chart" uri="{C3380CC4-5D6E-409C-BE32-E72D297353CC}">
              <c16:uniqueId val="{00000001-2866-4525-B39C-E4AC50293D06}"/>
            </c:ext>
          </c:extLst>
        </c:ser>
        <c:ser>
          <c:idx val="2"/>
          <c:order val="2"/>
          <c:tx>
            <c:strRef>
              <c:f>'5.4'!$A$25</c:f>
              <c:strCache>
                <c:ptCount val="1"/>
                <c:pt idx="0">
                  <c:v>Ostatní bioplyn</c:v>
                </c:pt>
              </c:strCache>
            </c:strRef>
          </c:tx>
          <c:invertIfNegative val="0"/>
          <c:val>
            <c:numRef>
              <c:f>'5.4'!$B$25:$M$25</c:f>
              <c:numCache>
                <c:formatCode>#,##0.0</c:formatCode>
                <c:ptCount val="12"/>
                <c:pt idx="0">
                  <c:v>61.430342000000003</c:v>
                </c:pt>
                <c:pt idx="1">
                  <c:v>51.274237000000007</c:v>
                </c:pt>
                <c:pt idx="2">
                  <c:v>55.239057000000017</c:v>
                </c:pt>
                <c:pt idx="3">
                  <c:v>47.972478999999993</c:v>
                </c:pt>
                <c:pt idx="4">
                  <c:v>35.247488000000004</c:v>
                </c:pt>
                <c:pt idx="5">
                  <c:v>28.912082999999999</c:v>
                </c:pt>
                <c:pt idx="6">
                  <c:v>26.369613000000001</c:v>
                </c:pt>
                <c:pt idx="7">
                  <c:v>25.809777999999998</c:v>
                </c:pt>
                <c:pt idx="8">
                  <c:v>33.787305000000003</c:v>
                </c:pt>
                <c:pt idx="9">
                  <c:v>42.914771000000002</c:v>
                </c:pt>
                <c:pt idx="10">
                  <c:v>51.966054999999976</c:v>
                </c:pt>
                <c:pt idx="11">
                  <c:v>60.398801999999996</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'5.4'!$P$15</c:f>
              <c:strCache>
                <c:ptCount val="1"/>
              </c:strCache>
            </c:strRef>
          </c:tx>
          <c:invertIfNegative val="0"/>
          <c:cat>
            <c:numRef>
              <c:f>'5.4'!$Q$14</c:f>
              <c:numCache>
                <c:formatCode>General</c:formatCode>
                <c:ptCount val="1"/>
              </c:numCache>
            </c:numRef>
          </c:cat>
          <c:val>
            <c:numRef>
              <c:f>'5.4'!$Q$15</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'5.4'!$P$16</c:f>
              <c:strCache>
                <c:ptCount val="1"/>
              </c:strCache>
            </c:strRef>
          </c:tx>
          <c:invertIfNegative val="0"/>
          <c:cat>
            <c:numRef>
              <c:f>'5.4'!$Q$14</c:f>
              <c:numCache>
                <c:formatCode>General</c:formatCode>
                <c:ptCount val="1"/>
              </c:numCache>
            </c:numRef>
          </c:cat>
          <c:val>
            <c:numRef>
              <c:f>'5.4'!$Q$16</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'5.4'!$P$17</c:f>
              <c:strCache>
                <c:ptCount val="1"/>
              </c:strCache>
            </c:strRef>
          </c:tx>
          <c:invertIfNegative val="0"/>
          <c:cat>
            <c:numRef>
              <c:f>'5.4'!$Q$14</c:f>
              <c:numCache>
                <c:formatCode>General</c:formatCode>
                <c:ptCount val="1"/>
              </c:numCache>
            </c:numRef>
          </c:cat>
          <c:val>
            <c:numRef>
              <c:f>'5.4'!$Q$17</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'5.4'!$P$18</c:f>
              <c:strCache>
                <c:ptCount val="1"/>
              </c:strCache>
            </c:strRef>
          </c:tx>
          <c:invertIfNegative val="0"/>
          <c:cat>
            <c:numRef>
              <c:f>'5.4'!$Q$14</c:f>
              <c:numCache>
                <c:formatCode>General</c:formatCode>
                <c:ptCount val="1"/>
              </c:numCache>
            </c:numRef>
          </c:cat>
          <c:val>
            <c:numRef>
              <c:f>'5.4'!$Q$18</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'5.4'!$P$19</c:f>
              <c:strCache>
                <c:ptCount val="1"/>
              </c:strCache>
            </c:strRef>
          </c:tx>
          <c:invertIfNegative val="0"/>
          <c:cat>
            <c:numRef>
              <c:f>'5.4'!$Q$14</c:f>
              <c:numCache>
                <c:formatCode>General</c:formatCode>
                <c:ptCount val="1"/>
              </c:numCache>
            </c:numRef>
          </c:cat>
          <c:val>
            <c:numRef>
              <c:f>'5.4'!$Q$19</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'5.4'!$P$20</c:f>
              <c:strCache>
                <c:ptCount val="1"/>
              </c:strCache>
            </c:strRef>
          </c:tx>
          <c:spPr>
            <a:solidFill>
              <a:schemeClr val="accent6"/>
            </a:solidFill>
          </c:spPr>
          <c:invertIfNegative val="0"/>
          <c:cat>
            <c:numRef>
              <c:f>'5.4'!$Q$14</c:f>
              <c:numCache>
                <c:formatCode>General</c:formatCode>
                <c:ptCount val="1"/>
              </c:numCache>
            </c:numRef>
          </c:cat>
          <c:val>
            <c:numRef>
              <c:f>'5.4'!$Q$20</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'5.4'!$P$21</c:f>
              <c:strCache>
                <c:ptCount val="1"/>
              </c:strCache>
            </c:strRef>
          </c:tx>
          <c:spPr>
            <a:solidFill>
              <a:srgbClr val="F0948F"/>
            </a:solidFill>
          </c:spPr>
          <c:invertIfNegative val="0"/>
          <c:cat>
            <c:numRef>
              <c:f>'5.4'!$Q$14</c:f>
              <c:numCache>
                <c:formatCode>General</c:formatCode>
                <c:ptCount val="1"/>
              </c:numCache>
            </c:numRef>
          </c:cat>
          <c:val>
            <c:numRef>
              <c:f>'5.4'!$Q$21</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'5.4'!$P$23</c:f>
              <c:strCache>
                <c:ptCount val="1"/>
              </c:strCache>
            </c:strRef>
          </c:tx>
          <c:invertIfNegative val="0"/>
          <c:cat>
            <c:numRef>
              <c:f>'5.4'!$Q$22</c:f>
              <c:numCache>
                <c:formatCode>General</c:formatCode>
                <c:ptCount val="1"/>
              </c:numCache>
            </c:numRef>
          </c:cat>
          <c:val>
            <c:numRef>
              <c:f>'5.4'!$Q$23</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'5.4'!$P$24</c:f>
              <c:strCache>
                <c:ptCount val="1"/>
              </c:strCache>
            </c:strRef>
          </c:tx>
          <c:invertIfNegative val="0"/>
          <c:cat>
            <c:numRef>
              <c:f>'5.4'!$Q$22</c:f>
              <c:numCache>
                <c:formatCode>General</c:formatCode>
                <c:ptCount val="1"/>
              </c:numCache>
            </c:numRef>
          </c:cat>
          <c:val>
            <c:numRef>
              <c:f>'5.4'!$Q$24</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'5.4'!$P$25</c:f>
              <c:strCache>
                <c:ptCount val="1"/>
              </c:strCache>
            </c:strRef>
          </c:tx>
          <c:invertIfNegative val="0"/>
          <c:cat>
            <c:numRef>
              <c:f>'5.4'!$Q$22</c:f>
              <c:numCache>
                <c:formatCode>General</c:formatCode>
                <c:ptCount val="1"/>
              </c:numCache>
            </c:numRef>
          </c:cat>
          <c:val>
            <c:numRef>
              <c:f>'5.4'!$Q$25</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'5.4'!$P$6</c:f>
              <c:strCache>
                <c:ptCount val="1"/>
              </c:strCache>
            </c:strRef>
          </c:tx>
          <c:spPr>
            <a:solidFill>
              <a:schemeClr val="tx2"/>
            </a:solidFill>
          </c:spPr>
          <c:invertIfNegative val="0"/>
          <c:cat>
            <c:numRef>
              <c:f>'5.4'!$Q$5</c:f>
              <c:numCache>
                <c:formatCode>General</c:formatCode>
                <c:ptCount val="1"/>
              </c:numCache>
            </c:numRef>
          </c:cat>
          <c:val>
            <c:numRef>
              <c:f>'5.4'!$Q$6</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'5.4'!$P$7</c:f>
              <c:strCache>
                <c:ptCount val="1"/>
              </c:strCache>
            </c:strRef>
          </c:tx>
          <c:spPr>
            <a:solidFill>
              <a:schemeClr val="accent2"/>
            </a:solidFill>
          </c:spPr>
          <c:invertIfNegative val="0"/>
          <c:cat>
            <c:numRef>
              <c:f>'5.4'!$Q$5</c:f>
              <c:numCache>
                <c:formatCode>General</c:formatCode>
                <c:ptCount val="1"/>
              </c:numCache>
            </c:numRef>
          </c:cat>
          <c:val>
            <c:numRef>
              <c:f>'5.4'!$Q$7</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'5.4'!$P$8</c:f>
              <c:strCache>
                <c:ptCount val="1"/>
              </c:strCache>
            </c:strRef>
          </c:tx>
          <c:spPr>
            <a:solidFill>
              <a:schemeClr val="accent3"/>
            </a:solidFill>
          </c:spPr>
          <c:invertIfNegative val="0"/>
          <c:cat>
            <c:numRef>
              <c:f>'5.4'!$Q$5</c:f>
              <c:numCache>
                <c:formatCode>General</c:formatCode>
                <c:ptCount val="1"/>
              </c:numCache>
            </c:numRef>
          </c:cat>
          <c:val>
            <c:numRef>
              <c:f>'5.4'!$Q$8</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'5.4'!$P$9</c:f>
              <c:strCache>
                <c:ptCount val="1"/>
              </c:strCache>
            </c:strRef>
          </c:tx>
          <c:spPr>
            <a:solidFill>
              <a:schemeClr val="accent4"/>
            </a:solidFill>
          </c:spPr>
          <c:invertIfNegative val="0"/>
          <c:cat>
            <c:numRef>
              <c:f>'5.4'!$Q$5</c:f>
              <c:numCache>
                <c:formatCode>General</c:formatCode>
                <c:ptCount val="1"/>
              </c:numCache>
            </c:numRef>
          </c:cat>
          <c:val>
            <c:numRef>
              <c:f>'5.4'!$Q$9</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'5.4'!$P$10</c:f>
              <c:strCache>
                <c:ptCount val="1"/>
              </c:strCache>
            </c:strRef>
          </c:tx>
          <c:spPr>
            <a:solidFill>
              <a:schemeClr val="accent5"/>
            </a:solidFill>
          </c:spPr>
          <c:invertIfNegative val="0"/>
          <c:cat>
            <c:numRef>
              <c:f>'5.4'!$Q$5</c:f>
              <c:numCache>
                <c:formatCode>General</c:formatCode>
                <c:ptCount val="1"/>
              </c:numCache>
            </c:numRef>
          </c:cat>
          <c:val>
            <c:numRef>
              <c:f>'5.4'!$Q$10</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'5.4'!$P$11</c:f>
              <c:strCache>
                <c:ptCount val="1"/>
              </c:strCache>
            </c:strRef>
          </c:tx>
          <c:spPr>
            <a:solidFill>
              <a:schemeClr val="accent6"/>
            </a:solidFill>
          </c:spPr>
          <c:invertIfNegative val="0"/>
          <c:cat>
            <c:numRef>
              <c:f>'5.4'!$Q$5</c:f>
              <c:numCache>
                <c:formatCode>General</c:formatCode>
                <c:ptCount val="1"/>
              </c:numCache>
            </c:numRef>
          </c:cat>
          <c:val>
            <c:numRef>
              <c:f>'5.4'!$Q$11</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'5.4'!$P$12</c:f>
              <c:strCache>
                <c:ptCount val="1"/>
              </c:strCache>
            </c:strRef>
          </c:tx>
          <c:spPr>
            <a:solidFill>
              <a:srgbClr val="F0948F"/>
            </a:solidFill>
          </c:spPr>
          <c:invertIfNegative val="0"/>
          <c:cat>
            <c:numRef>
              <c:f>'5.4'!$Q$5</c:f>
              <c:numCache>
                <c:formatCode>General</c:formatCode>
                <c:ptCount val="1"/>
              </c:numCache>
            </c:numRef>
          </c:cat>
          <c:val>
            <c:numRef>
              <c:f>'5.4'!$Q$12</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'5.4'!$P$13</c:f>
              <c:strCache>
                <c:ptCount val="1"/>
              </c:strCache>
            </c:strRef>
          </c:tx>
          <c:spPr>
            <a:solidFill>
              <a:srgbClr val="F7C9C7"/>
            </a:solidFill>
          </c:spPr>
          <c:invertIfNegative val="0"/>
          <c:cat>
            <c:numRef>
              <c:f>'5.4'!$Q$5</c:f>
              <c:numCache>
                <c:formatCode>General</c:formatCode>
                <c:ptCount val="1"/>
              </c:numCache>
            </c:numRef>
          </c:cat>
          <c:val>
            <c:numRef>
              <c:f>'5.4'!$Q$13</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0.18515824300260497"/>
          <c:y val="0.2100765432287712"/>
          <c:w val="0.69816496918077742"/>
          <c:h val="0.7706168890521387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3674-42EF-8DF5-AEED34660903}"/>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1592.5570000000002</c:v>
                </c:pt>
                <c:pt idx="1">
                  <c:v>2174.9270000000015</c:v>
                </c:pt>
                <c:pt idx="2">
                  <c:v>1744.9359999999981</c:v>
                </c:pt>
                <c:pt idx="3">
                  <c:v>2824.6250000000005</c:v>
                </c:pt>
                <c:pt idx="4">
                  <c:v>611.34900000000027</c:v>
                </c:pt>
                <c:pt idx="5">
                  <c:v>1068.3525</c:v>
                </c:pt>
                <c:pt idx="6">
                  <c:v>445.98799999999994</c:v>
                </c:pt>
                <c:pt idx="7">
                  <c:v>6121.1089999999986</c:v>
                </c:pt>
                <c:pt idx="8">
                  <c:v>1350.8239999999994</c:v>
                </c:pt>
                <c:pt idx="9">
                  <c:v>3516.8539999999994</c:v>
                </c:pt>
                <c:pt idx="10">
                  <c:v>1064.3390000000002</c:v>
                </c:pt>
                <c:pt idx="11">
                  <c:v>4399.139000000001</c:v>
                </c:pt>
                <c:pt idx="12">
                  <c:v>9933.5028599999987</c:v>
                </c:pt>
                <c:pt idx="13">
                  <c:v>1256.7549999999997</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1592.5570000000002</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2174.9270000000015</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1744.9359999999981</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2824.6250000000005</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611.34900000000027</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1068.3525</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445.98799999999994</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6121.1089999999986</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1350.8239999999994</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3516.8539999999994</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1064.3390000000002</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4399.139000000001</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9933.5028599999987</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1256.7549999999997</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#,##0.0</c:formatCode>
                <c:ptCount val="12"/>
                <c:pt idx="0">
                  <c:v>2330.145712999999</c:v>
                </c:pt>
                <c:pt idx="1">
                  <c:v>2172.1127139999999</c:v>
                </c:pt>
                <c:pt idx="2">
                  <c:v>2312.4136080000007</c:v>
                </c:pt>
                <c:pt idx="3">
                  <c:v>2054.2007920000001</c:v>
                </c:pt>
                <c:pt idx="4">
                  <c:v>1801.7781340000004</c:v>
                </c:pt>
                <c:pt idx="5">
                  <c:v>1576.7752560000004</c:v>
                </c:pt>
                <c:pt idx="6">
                  <c:v>1564.717261</c:v>
                </c:pt>
                <c:pt idx="7">
                  <c:v>1547.8258609999996</c:v>
                </c:pt>
                <c:pt idx="8">
                  <c:v>1680.4756790000008</c:v>
                </c:pt>
                <c:pt idx="9">
                  <c:v>1315.0861180000002</c:v>
                </c:pt>
                <c:pt idx="10">
                  <c:v>2053.6355279999998</c:v>
                </c:pt>
                <c:pt idx="11">
                  <c:v>2251.8800539999993</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#,##0.0</c:formatCode>
                <c:ptCount val="12"/>
                <c:pt idx="0">
                  <c:v>421.71794599999998</c:v>
                </c:pt>
                <c:pt idx="1">
                  <c:v>368.74494099999993</c:v>
                </c:pt>
                <c:pt idx="2">
                  <c:v>398.57249700000017</c:v>
                </c:pt>
                <c:pt idx="3">
                  <c:v>374.16169299999973</c:v>
                </c:pt>
                <c:pt idx="4">
                  <c:v>331.73767299999992</c:v>
                </c:pt>
                <c:pt idx="5">
                  <c:v>294.66740199999998</c:v>
                </c:pt>
                <c:pt idx="6">
                  <c:v>297.40129799999994</c:v>
                </c:pt>
                <c:pt idx="7">
                  <c:v>296.45281599999981</c:v>
                </c:pt>
                <c:pt idx="8">
                  <c:v>320.05893000000003</c:v>
                </c:pt>
                <c:pt idx="9">
                  <c:v>366.09580799999992</c:v>
                </c:pt>
                <c:pt idx="10">
                  <c:v>387.80301499999996</c:v>
                </c:pt>
                <c:pt idx="11">
                  <c:v>417.18880800000005</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#,##0.0</c:formatCode>
                <c:ptCount val="12"/>
                <c:pt idx="0">
                  <c:v>2016.8260669999995</c:v>
                </c:pt>
                <c:pt idx="1">
                  <c:v>1450.2728900000002</c:v>
                </c:pt>
                <c:pt idx="2">
                  <c:v>1510.7488640000001</c:v>
                </c:pt>
                <c:pt idx="3">
                  <c:v>1162.7768349999999</c:v>
                </c:pt>
                <c:pt idx="4">
                  <c:v>611.21719299999995</c:v>
                </c:pt>
                <c:pt idx="5">
                  <c:v>415.24973799999998</c:v>
                </c:pt>
                <c:pt idx="6">
                  <c:v>456.67933699999998</c:v>
                </c:pt>
                <c:pt idx="7">
                  <c:v>451.127838</c:v>
                </c:pt>
                <c:pt idx="8">
                  <c:v>652.91471199999989</c:v>
                </c:pt>
                <c:pt idx="9">
                  <c:v>874.006438</c:v>
                </c:pt>
                <c:pt idx="10">
                  <c:v>1240.0886439999999</c:v>
                </c:pt>
                <c:pt idx="11">
                  <c:v>1697.5817749999999</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#,##0.0</c:formatCode>
                <c:ptCount val="12"/>
                <c:pt idx="0">
                  <c:v>4.1042699999999996</c:v>
                </c:pt>
                <c:pt idx="1">
                  <c:v>4.5074400000000008</c:v>
                </c:pt>
                <c:pt idx="2">
                  <c:v>5.6810700000000001</c:v>
                </c:pt>
                <c:pt idx="3">
                  <c:v>4.7649399999999993</c:v>
                </c:pt>
                <c:pt idx="4">
                  <c:v>3.7690260000000002</c:v>
                </c:pt>
                <c:pt idx="5">
                  <c:v>3.4811519999999998</c:v>
                </c:pt>
                <c:pt idx="6">
                  <c:v>3.545229</c:v>
                </c:pt>
                <c:pt idx="7">
                  <c:v>3.7158230000000003</c:v>
                </c:pt>
                <c:pt idx="8">
                  <c:v>3.2781060000000002</c:v>
                </c:pt>
                <c:pt idx="9">
                  <c:v>10.9742</c:v>
                </c:pt>
                <c:pt idx="10">
                  <c:v>12.965489000000002</c:v>
                </c:pt>
                <c:pt idx="11">
                  <c:v>11.683755000000001</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#,##0.0</c:formatCode>
                <c:ptCount val="12"/>
                <c:pt idx="0">
                  <c:v>11.288750585271167</c:v>
                </c:pt>
                <c:pt idx="1">
                  <c:v>9.0979990118497192</c:v>
                </c:pt>
                <c:pt idx="2">
                  <c:v>9.2478530971073702</c:v>
                </c:pt>
                <c:pt idx="3">
                  <c:v>7.8157203650260341</c:v>
                </c:pt>
                <c:pt idx="4">
                  <c:v>4.0278141166785488</c:v>
                </c:pt>
                <c:pt idx="5">
                  <c:v>3.0978770418817247</c:v>
                </c:pt>
                <c:pt idx="6">
                  <c:v>2.6697407797449042</c:v>
                </c:pt>
                <c:pt idx="7">
                  <c:v>2.9317656293500796</c:v>
                </c:pt>
                <c:pt idx="8">
                  <c:v>4.3263888824092778</c:v>
                </c:pt>
                <c:pt idx="9">
                  <c:v>6.5308870739999181</c:v>
                </c:pt>
                <c:pt idx="10">
                  <c:v>8.6502383471724755</c:v>
                </c:pt>
                <c:pt idx="11">
                  <c:v>11.20267506950878</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9.0109999999999996E-2</c:v>
                </c:pt>
                <c:pt idx="7">
                  <c:v>7.0779999999999996E-2</c:v>
                </c:pt>
                <c:pt idx="8">
                  <c:v>4.5830000000000003E-2</c:v>
                </c:pt>
                <c:pt idx="9">
                  <c:v>4.1500000000000002E-2</c:v>
                </c:pt>
                <c:pt idx="10">
                  <c:v>1.7670000000000002E-2</c:v>
                </c:pt>
                <c:pt idx="11">
                  <c:v>7.0400000000000003E-3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#,##0.0</c:formatCode>
                <c:ptCount val="12"/>
                <c:pt idx="0">
                  <c:v>8001.732575</c:v>
                </c:pt>
                <c:pt idx="1">
                  <c:v>6502.8399280000003</c:v>
                </c:pt>
                <c:pt idx="2">
                  <c:v>6766.1583319999982</c:v>
                </c:pt>
                <c:pt idx="3">
                  <c:v>5471.9062839999988</c:v>
                </c:pt>
                <c:pt idx="4">
                  <c:v>3340.3535660000002</c:v>
                </c:pt>
                <c:pt idx="5">
                  <c:v>2804.1563910000004</c:v>
                </c:pt>
                <c:pt idx="6">
                  <c:v>2245.2005349999999</c:v>
                </c:pt>
                <c:pt idx="7">
                  <c:v>2331.1503160000002</c:v>
                </c:pt>
                <c:pt idx="8">
                  <c:v>3399.6427619999995</c:v>
                </c:pt>
                <c:pt idx="9">
                  <c:v>4391.7767869999998</c:v>
                </c:pt>
                <c:pt idx="10">
                  <c:v>6158.9896769999987</c:v>
                </c:pt>
                <c:pt idx="11">
                  <c:v>7708.0193440000003</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#,##0.0</c:formatCode>
                <c:ptCount val="12"/>
                <c:pt idx="0">
                  <c:v>133.71199999999999</c:v>
                </c:pt>
                <c:pt idx="1">
                  <c:v>106.596</c:v>
                </c:pt>
                <c:pt idx="2">
                  <c:v>111.812</c:v>
                </c:pt>
                <c:pt idx="3">
                  <c:v>88.134</c:v>
                </c:pt>
                <c:pt idx="4">
                  <c:v>36.494999999999997</c:v>
                </c:pt>
                <c:pt idx="5">
                  <c:v>18.504999999999999</c:v>
                </c:pt>
                <c:pt idx="6">
                  <c:v>17.888000000000002</c:v>
                </c:pt>
                <c:pt idx="7">
                  <c:v>16.122</c:v>
                </c:pt>
                <c:pt idx="8">
                  <c:v>41.209000000000003</c:v>
                </c:pt>
                <c:pt idx="9">
                  <c:v>68.739999999999995</c:v>
                </c:pt>
                <c:pt idx="10">
                  <c:v>95.132000000000005</c:v>
                </c:pt>
                <c:pt idx="11">
                  <c:v>131.52600000000001</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#,##0.0</c:formatCode>
                <c:ptCount val="12"/>
                <c:pt idx="0">
                  <c:v>789.14843200000007</c:v>
                </c:pt>
                <c:pt idx="1">
                  <c:v>686.38503099999991</c:v>
                </c:pt>
                <c:pt idx="2">
                  <c:v>560.41229499999997</c:v>
                </c:pt>
                <c:pt idx="3">
                  <c:v>508.80935899999997</c:v>
                </c:pt>
                <c:pt idx="4">
                  <c:v>709.56771300000003</c:v>
                </c:pt>
                <c:pt idx="5">
                  <c:v>690.48817299999996</c:v>
                </c:pt>
                <c:pt idx="6">
                  <c:v>689.90866299999993</c:v>
                </c:pt>
                <c:pt idx="7">
                  <c:v>598.49580999999989</c:v>
                </c:pt>
                <c:pt idx="8">
                  <c:v>627.73633699999993</c:v>
                </c:pt>
                <c:pt idx="9">
                  <c:v>704.11393100000009</c:v>
                </c:pt>
                <c:pt idx="10">
                  <c:v>695.89102999999989</c:v>
                </c:pt>
                <c:pt idx="11">
                  <c:v>671.80920600000002</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#,##0.0</c:formatCode>
                <c:ptCount val="12"/>
                <c:pt idx="0">
                  <c:v>48.37086</c:v>
                </c:pt>
                <c:pt idx="1">
                  <c:v>31.518058</c:v>
                </c:pt>
                <c:pt idx="2">
                  <c:v>36.587154000000005</c:v>
                </c:pt>
                <c:pt idx="3">
                  <c:v>3.8417129999999999</c:v>
                </c:pt>
                <c:pt idx="4">
                  <c:v>3.107726</c:v>
                </c:pt>
                <c:pt idx="5">
                  <c:v>11.140400000000001</c:v>
                </c:pt>
                <c:pt idx="6">
                  <c:v>2.54</c:v>
                </c:pt>
                <c:pt idx="7">
                  <c:v>2.3384270000000003</c:v>
                </c:pt>
                <c:pt idx="8">
                  <c:v>28.616529</c:v>
                </c:pt>
                <c:pt idx="9">
                  <c:v>3.3486959999999999</c:v>
                </c:pt>
                <c:pt idx="10">
                  <c:v>29.078040999999999</c:v>
                </c:pt>
                <c:pt idx="11">
                  <c:v>47.903869999999998</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#,##0.0</c:formatCode>
                <c:ptCount val="12"/>
                <c:pt idx="0">
                  <c:v>386.60954900000002</c:v>
                </c:pt>
                <c:pt idx="1">
                  <c:v>326.66556499999996</c:v>
                </c:pt>
                <c:pt idx="2">
                  <c:v>327.20552800000002</c:v>
                </c:pt>
                <c:pt idx="3">
                  <c:v>297.29124200000001</c:v>
                </c:pt>
                <c:pt idx="4">
                  <c:v>362.4825920835404</c:v>
                </c:pt>
                <c:pt idx="5">
                  <c:v>289.40500759672034</c:v>
                </c:pt>
                <c:pt idx="6">
                  <c:v>353.99812668719846</c:v>
                </c:pt>
                <c:pt idx="7">
                  <c:v>324.3648858376049</c:v>
                </c:pt>
                <c:pt idx="8">
                  <c:v>322.54252719086696</c:v>
                </c:pt>
                <c:pt idx="9">
                  <c:v>355.57576002762409</c:v>
                </c:pt>
                <c:pt idx="10">
                  <c:v>373.49259507701544</c:v>
                </c:pt>
                <c:pt idx="11">
                  <c:v>398.89001985141999</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#,##0.0</c:formatCode>
                <c:ptCount val="12"/>
                <c:pt idx="0">
                  <c:v>976.25320399999987</c:v>
                </c:pt>
                <c:pt idx="1">
                  <c:v>820.50639299999978</c:v>
                </c:pt>
                <c:pt idx="2">
                  <c:v>821.04661900000008</c:v>
                </c:pt>
                <c:pt idx="3">
                  <c:v>814.50453900000002</c:v>
                </c:pt>
                <c:pt idx="4">
                  <c:v>728.27523100000008</c:v>
                </c:pt>
                <c:pt idx="5">
                  <c:v>647.78626200000008</c:v>
                </c:pt>
                <c:pt idx="6">
                  <c:v>575.39414299999999</c:v>
                </c:pt>
                <c:pt idx="7">
                  <c:v>586.641344</c:v>
                </c:pt>
                <c:pt idx="8">
                  <c:v>632.55127500000015</c:v>
                </c:pt>
                <c:pt idx="9">
                  <c:v>667.38595899999996</c:v>
                </c:pt>
                <c:pt idx="10">
                  <c:v>753.8892689999999</c:v>
                </c:pt>
                <c:pt idx="11">
                  <c:v>674.26629000000003</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#,##0.0</c:formatCode>
                <c:ptCount val="12"/>
                <c:pt idx="0">
                  <c:v>147.93145800000005</c:v>
                </c:pt>
                <c:pt idx="1">
                  <c:v>103.69863599999998</c:v>
                </c:pt>
                <c:pt idx="2">
                  <c:v>94.216414999999969</c:v>
                </c:pt>
                <c:pt idx="3">
                  <c:v>60.189102999999996</c:v>
                </c:pt>
                <c:pt idx="4">
                  <c:v>10.503563</c:v>
                </c:pt>
                <c:pt idx="5">
                  <c:v>4.6085009999999986</c:v>
                </c:pt>
                <c:pt idx="6">
                  <c:v>55.688391000000003</c:v>
                </c:pt>
                <c:pt idx="7">
                  <c:v>12.694617000000003</c:v>
                </c:pt>
                <c:pt idx="8">
                  <c:v>46.081566999999993</c:v>
                </c:pt>
                <c:pt idx="9">
                  <c:v>109.01188999999998</c:v>
                </c:pt>
                <c:pt idx="10">
                  <c:v>76.523898999999986</c:v>
                </c:pt>
                <c:pt idx="11">
                  <c:v>200.97072599999998</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#,##0.0</c:formatCode>
                <c:ptCount val="12"/>
                <c:pt idx="0">
                  <c:v>4176.0367984147297</c:v>
                </c:pt>
                <c:pt idx="1">
                  <c:v>3309.0619816397557</c:v>
                </c:pt>
                <c:pt idx="2">
                  <c:v>3359.7740790245884</c:v>
                </c:pt>
                <c:pt idx="3">
                  <c:v>2674.6987859149763</c:v>
                </c:pt>
                <c:pt idx="4">
                  <c:v>1464.9463325357822</c:v>
                </c:pt>
                <c:pt idx="5">
                  <c:v>1188.6844604173962</c:v>
                </c:pt>
                <c:pt idx="6">
                  <c:v>1246.1844655330567</c:v>
                </c:pt>
                <c:pt idx="7">
                  <c:v>1283.3012765330459</c:v>
                </c:pt>
                <c:pt idx="8">
                  <c:v>1542.3699099267242</c:v>
                </c:pt>
                <c:pt idx="9">
                  <c:v>2274.7252082743798</c:v>
                </c:pt>
                <c:pt idx="10">
                  <c:v>3065.7963827598119</c:v>
                </c:pt>
                <c:pt idx="11">
                  <c:v>3970.6442208950734</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#,##0.0</c:formatCode>
                <c:ptCount val="12"/>
                <c:pt idx="0">
                  <c:v>2103.4419999999986</c:v>
                </c:pt>
                <c:pt idx="1">
                  <c:v>2103.1209999999992</c:v>
                </c:pt>
                <c:pt idx="2">
                  <c:v>2103.1209999999992</c:v>
                </c:pt>
                <c:pt idx="3">
                  <c:v>2110.1879999999996</c:v>
                </c:pt>
                <c:pt idx="4">
                  <c:v>2111.1059999999993</c:v>
                </c:pt>
                <c:pt idx="5">
                  <c:v>2111.1059999999993</c:v>
                </c:pt>
                <c:pt idx="6">
                  <c:v>2103.9919999999993</c:v>
                </c:pt>
                <c:pt idx="7">
                  <c:v>2104.9099999999994</c:v>
                </c:pt>
                <c:pt idx="8">
                  <c:v>2104.9099999999994</c:v>
                </c:pt>
                <c:pt idx="9">
                  <c:v>1637.662</c:v>
                </c:pt>
                <c:pt idx="10">
                  <c:v>1592.5570000000002</c:v>
                </c:pt>
                <c:pt idx="11">
                  <c:v>1592.5570000000002</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#,##0.0</c:formatCode>
                <c:ptCount val="12"/>
                <c:pt idx="0">
                  <c:v>2174.099000000002</c:v>
                </c:pt>
                <c:pt idx="1">
                  <c:v>2174.8800000000019</c:v>
                </c:pt>
                <c:pt idx="2">
                  <c:v>2174.9450000000015</c:v>
                </c:pt>
                <c:pt idx="3">
                  <c:v>2174.9440000000018</c:v>
                </c:pt>
                <c:pt idx="4">
                  <c:v>2174.9440000000018</c:v>
                </c:pt>
                <c:pt idx="5">
                  <c:v>2174.9440000000018</c:v>
                </c:pt>
                <c:pt idx="6">
                  <c:v>2174.8900000000017</c:v>
                </c:pt>
                <c:pt idx="7">
                  <c:v>2174.9270000000015</c:v>
                </c:pt>
                <c:pt idx="8">
                  <c:v>2174.9270000000015</c:v>
                </c:pt>
                <c:pt idx="9">
                  <c:v>2174.9270000000015</c:v>
                </c:pt>
                <c:pt idx="10">
                  <c:v>2174.9270000000015</c:v>
                </c:pt>
                <c:pt idx="11">
                  <c:v>2174.9270000000015</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#,##0.0</c:formatCode>
                <c:ptCount val="12"/>
                <c:pt idx="0">
                  <c:v>1876.6399999999983</c:v>
                </c:pt>
                <c:pt idx="1">
                  <c:v>1875.5789999999984</c:v>
                </c:pt>
                <c:pt idx="2">
                  <c:v>1876.5169999999982</c:v>
                </c:pt>
                <c:pt idx="3">
                  <c:v>1757.4159999999981</c:v>
                </c:pt>
                <c:pt idx="4">
                  <c:v>1757.3709999999983</c:v>
                </c:pt>
                <c:pt idx="5">
                  <c:v>1757.3709999999983</c:v>
                </c:pt>
                <c:pt idx="6">
                  <c:v>1753.141999999998</c:v>
                </c:pt>
                <c:pt idx="7">
                  <c:v>1753.141999999998</c:v>
                </c:pt>
                <c:pt idx="8">
                  <c:v>1753.141999999998</c:v>
                </c:pt>
                <c:pt idx="9">
                  <c:v>1744.947999999998</c:v>
                </c:pt>
                <c:pt idx="10">
                  <c:v>1744.947999999998</c:v>
                </c:pt>
                <c:pt idx="11">
                  <c:v>1744.9359999999981</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#,##0.0</c:formatCode>
                <c:ptCount val="12"/>
                <c:pt idx="0">
                  <c:v>2833.8580000000002</c:v>
                </c:pt>
                <c:pt idx="1">
                  <c:v>2833.8580000000002</c:v>
                </c:pt>
                <c:pt idx="2">
                  <c:v>2833.8580000000002</c:v>
                </c:pt>
                <c:pt idx="3">
                  <c:v>2824.6530000000002</c:v>
                </c:pt>
                <c:pt idx="4">
                  <c:v>2824.6530000000002</c:v>
                </c:pt>
                <c:pt idx="5">
                  <c:v>2824.6530000000002</c:v>
                </c:pt>
                <c:pt idx="6">
                  <c:v>2824.6530000000002</c:v>
                </c:pt>
                <c:pt idx="7">
                  <c:v>2824.6530000000002</c:v>
                </c:pt>
                <c:pt idx="8">
                  <c:v>2824.6530000000002</c:v>
                </c:pt>
                <c:pt idx="9">
                  <c:v>2824.6530000000002</c:v>
                </c:pt>
                <c:pt idx="10">
                  <c:v>2824.6530000000002</c:v>
                </c:pt>
                <c:pt idx="11">
                  <c:v>2824.6250000000005</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#,##0.0</c:formatCode>
                <c:ptCount val="12"/>
                <c:pt idx="0">
                  <c:v>608.68700000000035</c:v>
                </c:pt>
                <c:pt idx="1">
                  <c:v>608.69000000000028</c:v>
                </c:pt>
                <c:pt idx="2">
                  <c:v>608.69000000000028</c:v>
                </c:pt>
                <c:pt idx="3">
                  <c:v>611.18700000000024</c:v>
                </c:pt>
                <c:pt idx="4">
                  <c:v>612.24400000000026</c:v>
                </c:pt>
                <c:pt idx="5">
                  <c:v>609.15500000000031</c:v>
                </c:pt>
                <c:pt idx="6">
                  <c:v>609.14500000000032</c:v>
                </c:pt>
                <c:pt idx="7">
                  <c:v>611.34900000000027</c:v>
                </c:pt>
                <c:pt idx="8">
                  <c:v>611.34900000000027</c:v>
                </c:pt>
                <c:pt idx="9">
                  <c:v>611.34900000000027</c:v>
                </c:pt>
                <c:pt idx="10">
                  <c:v>611.34900000000027</c:v>
                </c:pt>
                <c:pt idx="11">
                  <c:v>611.34900000000027</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#,##0.0</c:formatCode>
                <c:ptCount val="12"/>
                <c:pt idx="0">
                  <c:v>1068.6844999999998</c:v>
                </c:pt>
                <c:pt idx="1">
                  <c:v>1068.6824999999997</c:v>
                </c:pt>
                <c:pt idx="2">
                  <c:v>1068.6824999999997</c:v>
                </c:pt>
                <c:pt idx="3">
                  <c:v>1068.7424999999998</c:v>
                </c:pt>
                <c:pt idx="4">
                  <c:v>1068.7424999999998</c:v>
                </c:pt>
                <c:pt idx="5">
                  <c:v>1068.7424999999998</c:v>
                </c:pt>
                <c:pt idx="6">
                  <c:v>1068.7424999999998</c:v>
                </c:pt>
                <c:pt idx="7">
                  <c:v>1068.7434999999998</c:v>
                </c:pt>
                <c:pt idx="8">
                  <c:v>1068.7424999999998</c:v>
                </c:pt>
                <c:pt idx="9">
                  <c:v>1068.3525</c:v>
                </c:pt>
                <c:pt idx="10">
                  <c:v>1068.3525</c:v>
                </c:pt>
                <c:pt idx="11">
                  <c:v>1068.3525</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#,##0.0</c:formatCode>
                <c:ptCount val="12"/>
                <c:pt idx="0">
                  <c:v>484.17200000000003</c:v>
                </c:pt>
                <c:pt idx="1">
                  <c:v>485.33600000000001</c:v>
                </c:pt>
                <c:pt idx="2">
                  <c:v>485.33600000000001</c:v>
                </c:pt>
                <c:pt idx="3">
                  <c:v>484.68500000000006</c:v>
                </c:pt>
                <c:pt idx="4">
                  <c:v>484.68700000000001</c:v>
                </c:pt>
                <c:pt idx="5">
                  <c:v>484.68700000000001</c:v>
                </c:pt>
                <c:pt idx="6">
                  <c:v>484.68700000000001</c:v>
                </c:pt>
                <c:pt idx="7">
                  <c:v>484.68700000000001</c:v>
                </c:pt>
                <c:pt idx="8">
                  <c:v>484.68700000000001</c:v>
                </c:pt>
                <c:pt idx="9">
                  <c:v>445.98799999999994</c:v>
                </c:pt>
                <c:pt idx="10">
                  <c:v>445.98799999999994</c:v>
                </c:pt>
                <c:pt idx="11">
                  <c:v>445.98799999999994</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#,##0.0</c:formatCode>
                <c:ptCount val="12"/>
                <c:pt idx="0">
                  <c:v>6109.2849999999989</c:v>
                </c:pt>
                <c:pt idx="1">
                  <c:v>6125.8599999999988</c:v>
                </c:pt>
                <c:pt idx="2">
                  <c:v>6125.8599999999988</c:v>
                </c:pt>
                <c:pt idx="3">
                  <c:v>6109.1299999999983</c:v>
                </c:pt>
                <c:pt idx="4">
                  <c:v>6110.1299999999983</c:v>
                </c:pt>
                <c:pt idx="5">
                  <c:v>6109.2199999999984</c:v>
                </c:pt>
                <c:pt idx="6">
                  <c:v>6109.0699999999988</c:v>
                </c:pt>
                <c:pt idx="7">
                  <c:v>6109.0699999999988</c:v>
                </c:pt>
                <c:pt idx="8">
                  <c:v>6108.6299999999983</c:v>
                </c:pt>
                <c:pt idx="9">
                  <c:v>6101.8399999999974</c:v>
                </c:pt>
                <c:pt idx="10">
                  <c:v>6127.3559999999989</c:v>
                </c:pt>
                <c:pt idx="11">
                  <c:v>6121.1089999999986</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#,##0.0</c:formatCode>
                <c:ptCount val="12"/>
                <c:pt idx="0">
                  <c:v>1262.9279999999999</c:v>
                </c:pt>
                <c:pt idx="1">
                  <c:v>1281.4599999999996</c:v>
                </c:pt>
                <c:pt idx="2">
                  <c:v>1281.4599999999996</c:v>
                </c:pt>
                <c:pt idx="3">
                  <c:v>1353.2359999999996</c:v>
                </c:pt>
                <c:pt idx="4">
                  <c:v>1353.2359999999996</c:v>
                </c:pt>
                <c:pt idx="5">
                  <c:v>1353.2359999999996</c:v>
                </c:pt>
                <c:pt idx="6">
                  <c:v>1354.2359999999996</c:v>
                </c:pt>
                <c:pt idx="7">
                  <c:v>1354.2359999999996</c:v>
                </c:pt>
                <c:pt idx="8">
                  <c:v>1352.0749999999996</c:v>
                </c:pt>
                <c:pt idx="9">
                  <c:v>1350.8239999999994</c:v>
                </c:pt>
                <c:pt idx="10">
                  <c:v>1350.8239999999994</c:v>
                </c:pt>
                <c:pt idx="11">
                  <c:v>1350.8239999999994</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#,##0.0</c:formatCode>
                <c:ptCount val="12"/>
                <c:pt idx="0">
                  <c:v>3723.8229999999985</c:v>
                </c:pt>
                <c:pt idx="1">
                  <c:v>3724.1529999999984</c:v>
                </c:pt>
                <c:pt idx="2">
                  <c:v>3724.1529999999984</c:v>
                </c:pt>
                <c:pt idx="3">
                  <c:v>3724.2369999999987</c:v>
                </c:pt>
                <c:pt idx="4">
                  <c:v>3724.2369999999987</c:v>
                </c:pt>
                <c:pt idx="5">
                  <c:v>3724.2369999999987</c:v>
                </c:pt>
                <c:pt idx="6">
                  <c:v>3516.8269999999993</c:v>
                </c:pt>
                <c:pt idx="7">
                  <c:v>3516.8269999999993</c:v>
                </c:pt>
                <c:pt idx="8">
                  <c:v>3516.8269999999993</c:v>
                </c:pt>
                <c:pt idx="9">
                  <c:v>3516.8269999999993</c:v>
                </c:pt>
                <c:pt idx="10">
                  <c:v>3516.8269999999993</c:v>
                </c:pt>
                <c:pt idx="11">
                  <c:v>3516.8539999999994</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#,##0.0</c:formatCode>
                <c:ptCount val="12"/>
                <c:pt idx="0">
                  <c:v>1064.3390000000002</c:v>
                </c:pt>
                <c:pt idx="1">
                  <c:v>1064.3390000000002</c:v>
                </c:pt>
                <c:pt idx="2">
                  <c:v>1064.3390000000002</c:v>
                </c:pt>
                <c:pt idx="3">
                  <c:v>1064.3390000000002</c:v>
                </c:pt>
                <c:pt idx="4">
                  <c:v>1064.3390000000002</c:v>
                </c:pt>
                <c:pt idx="5">
                  <c:v>1064.3390000000002</c:v>
                </c:pt>
                <c:pt idx="6">
                  <c:v>1064.3390000000002</c:v>
                </c:pt>
                <c:pt idx="7">
                  <c:v>1064.3390000000002</c:v>
                </c:pt>
                <c:pt idx="8">
                  <c:v>1064.3390000000002</c:v>
                </c:pt>
                <c:pt idx="9">
                  <c:v>1064.3390000000002</c:v>
                </c:pt>
                <c:pt idx="10">
                  <c:v>1064.3390000000002</c:v>
                </c:pt>
                <c:pt idx="11">
                  <c:v>1064.3390000000002</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#,##0.0</c:formatCode>
                <c:ptCount val="12"/>
                <c:pt idx="0">
                  <c:v>4357.7659999999978</c:v>
                </c:pt>
                <c:pt idx="1">
                  <c:v>4358.8489999999974</c:v>
                </c:pt>
                <c:pt idx="2">
                  <c:v>4358.8489999999974</c:v>
                </c:pt>
                <c:pt idx="3">
                  <c:v>4374.9449999999997</c:v>
                </c:pt>
                <c:pt idx="4">
                  <c:v>4375.1819999999998</c:v>
                </c:pt>
                <c:pt idx="5">
                  <c:v>4375.1819999999998</c:v>
                </c:pt>
                <c:pt idx="6">
                  <c:v>4383.5510000000004</c:v>
                </c:pt>
                <c:pt idx="7">
                  <c:v>4384.0820000000003</c:v>
                </c:pt>
                <c:pt idx="8">
                  <c:v>4386.2160000000003</c:v>
                </c:pt>
                <c:pt idx="9">
                  <c:v>4402.1590000000006</c:v>
                </c:pt>
                <c:pt idx="10">
                  <c:v>4399.139000000001</c:v>
                </c:pt>
                <c:pt idx="11">
                  <c:v>4399.139000000001</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#,##0.0</c:formatCode>
                <c:ptCount val="12"/>
                <c:pt idx="0">
                  <c:v>9932.5788599999978</c:v>
                </c:pt>
                <c:pt idx="1">
                  <c:v>9932.5788599999978</c:v>
                </c:pt>
                <c:pt idx="2">
                  <c:v>9932.5788599999978</c:v>
                </c:pt>
                <c:pt idx="3">
                  <c:v>9932.5728599999984</c:v>
                </c:pt>
                <c:pt idx="4">
                  <c:v>9932.5728599999984</c:v>
                </c:pt>
                <c:pt idx="5">
                  <c:v>9932.5728599999984</c:v>
                </c:pt>
                <c:pt idx="6">
                  <c:v>9932.5728599999984</c:v>
                </c:pt>
                <c:pt idx="7">
                  <c:v>9932.5728599999984</c:v>
                </c:pt>
                <c:pt idx="8">
                  <c:v>9932.5728599999984</c:v>
                </c:pt>
                <c:pt idx="9">
                  <c:v>9933.6028599999991</c:v>
                </c:pt>
                <c:pt idx="10">
                  <c:v>9933.6028599999991</c:v>
                </c:pt>
                <c:pt idx="11">
                  <c:v>9933.5028599999987</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#,##0.0</c:formatCode>
                <c:ptCount val="12"/>
                <c:pt idx="0">
                  <c:v>1286.3239999999996</c:v>
                </c:pt>
                <c:pt idx="1">
                  <c:v>1286.2749999999996</c:v>
                </c:pt>
                <c:pt idx="2">
                  <c:v>1287.5689999999997</c:v>
                </c:pt>
                <c:pt idx="3">
                  <c:v>1287.5739999999998</c:v>
                </c:pt>
                <c:pt idx="4">
                  <c:v>1287.5739999999996</c:v>
                </c:pt>
                <c:pt idx="5">
                  <c:v>1287.5749999999996</c:v>
                </c:pt>
                <c:pt idx="6">
                  <c:v>1284.1889999999999</c:v>
                </c:pt>
                <c:pt idx="7">
                  <c:v>1283.8879999999995</c:v>
                </c:pt>
                <c:pt idx="8">
                  <c:v>1284.0599999999995</c:v>
                </c:pt>
                <c:pt idx="9">
                  <c:v>1256.7549999999997</c:v>
                </c:pt>
                <c:pt idx="10">
                  <c:v>1256.7549999999997</c:v>
                </c:pt>
                <c:pt idx="11">
                  <c:v>1256.7549999999997</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#,##0.0</c:formatCode>
                <c:ptCount val="12"/>
                <c:pt idx="0">
                  <c:v>2534.4369100000004</c:v>
                </c:pt>
                <c:pt idx="1">
                  <c:v>2148.0274919999997</c:v>
                </c:pt>
                <c:pt idx="2">
                  <c:v>2270.357825</c:v>
                </c:pt>
                <c:pt idx="3">
                  <c:v>1869.126444</c:v>
                </c:pt>
                <c:pt idx="4">
                  <c:v>1401.1359540000003</c:v>
                </c:pt>
                <c:pt idx="5">
                  <c:v>1174.6203149999999</c:v>
                </c:pt>
                <c:pt idx="6">
                  <c:v>1125.4226160000001</c:v>
                </c:pt>
                <c:pt idx="7">
                  <c:v>1122.5262080000002</c:v>
                </c:pt>
                <c:pt idx="8">
                  <c:v>1321.7075070000003</c:v>
                </c:pt>
                <c:pt idx="9">
                  <c:v>1425.6869029999996</c:v>
                </c:pt>
                <c:pt idx="10">
                  <c:v>1840.6404009999997</c:v>
                </c:pt>
                <c:pt idx="11">
                  <c:v>2219.17202</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#,##0.0</c:formatCode>
                <c:ptCount val="12"/>
                <c:pt idx="0">
                  <c:v>263.94361600000002</c:v>
                </c:pt>
                <c:pt idx="1">
                  <c:v>244.63105400000001</c:v>
                </c:pt>
                <c:pt idx="2">
                  <c:v>241.58258599999996</c:v>
                </c:pt>
                <c:pt idx="3">
                  <c:v>166.70659900000001</c:v>
                </c:pt>
                <c:pt idx="4">
                  <c:v>65.405346000000009</c:v>
                </c:pt>
                <c:pt idx="5">
                  <c:v>48.276135999999987</c:v>
                </c:pt>
                <c:pt idx="6">
                  <c:v>44.388198000000003</c:v>
                </c:pt>
                <c:pt idx="7">
                  <c:v>46.826394000000008</c:v>
                </c:pt>
                <c:pt idx="8">
                  <c:v>64.817177000000015</c:v>
                </c:pt>
                <c:pt idx="9">
                  <c:v>104.48795999999999</c:v>
                </c:pt>
                <c:pt idx="10">
                  <c:v>181.49495100000001</c:v>
                </c:pt>
                <c:pt idx="11">
                  <c:v>266.32868500000001</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#,##0.0</c:formatCode>
                <c:ptCount val="12"/>
                <c:pt idx="0">
                  <c:v>115.88645399999999</c:v>
                </c:pt>
                <c:pt idx="1">
                  <c:v>96.609393000000026</c:v>
                </c:pt>
                <c:pt idx="2">
                  <c:v>90.690401999999978</c:v>
                </c:pt>
                <c:pt idx="3">
                  <c:v>65.605285999999992</c:v>
                </c:pt>
                <c:pt idx="4">
                  <c:v>14.506164999999999</c:v>
                </c:pt>
                <c:pt idx="5">
                  <c:v>6.4438019999999989</c:v>
                </c:pt>
                <c:pt idx="6">
                  <c:v>5.2715950000000005</c:v>
                </c:pt>
                <c:pt idx="7">
                  <c:v>5.4492110000000018</c:v>
                </c:pt>
                <c:pt idx="8">
                  <c:v>15.720042000000003</c:v>
                </c:pt>
                <c:pt idx="9">
                  <c:v>37.039683999999987</c:v>
                </c:pt>
                <c:pt idx="10">
                  <c:v>53.283656999999991</c:v>
                </c:pt>
                <c:pt idx="11">
                  <c:v>91.876406000000003</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#,##0.0</c:formatCode>
                <c:ptCount val="12"/>
                <c:pt idx="0">
                  <c:v>37.318849000000007</c:v>
                </c:pt>
                <c:pt idx="1">
                  <c:v>30.362924</c:v>
                </c:pt>
                <c:pt idx="2">
                  <c:v>28.75788</c:v>
                </c:pt>
                <c:pt idx="3">
                  <c:v>23.064392999999995</c:v>
                </c:pt>
                <c:pt idx="4">
                  <c:v>7.7355840000000029</c:v>
                </c:pt>
                <c:pt idx="5">
                  <c:v>4.1486850000000004</c:v>
                </c:pt>
                <c:pt idx="6">
                  <c:v>1.9256400000000002</c:v>
                </c:pt>
                <c:pt idx="7">
                  <c:v>1.6778070000000003</c:v>
                </c:pt>
                <c:pt idx="8">
                  <c:v>5.8585509999999994</c:v>
                </c:pt>
                <c:pt idx="9">
                  <c:v>10.318900000000001</c:v>
                </c:pt>
                <c:pt idx="10">
                  <c:v>21.659917999999998</c:v>
                </c:pt>
                <c:pt idx="11">
                  <c:v>33.734371000000003</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#,##0.0</c:formatCode>
                <c:ptCount val="12"/>
                <c:pt idx="0">
                  <c:v>46.328311358915833</c:v>
                </c:pt>
                <c:pt idx="1">
                  <c:v>46.288848130705183</c:v>
                </c:pt>
                <c:pt idx="2">
                  <c:v>50.44055247545635</c:v>
                </c:pt>
                <c:pt idx="3">
                  <c:v>38.258868196556698</c:v>
                </c:pt>
                <c:pt idx="4">
                  <c:v>20.811974627413768</c:v>
                </c:pt>
                <c:pt idx="5">
                  <c:v>13.802954999999999</c:v>
                </c:pt>
                <c:pt idx="6">
                  <c:v>12.688574000000001</c:v>
                </c:pt>
                <c:pt idx="7">
                  <c:v>11.868486999999998</c:v>
                </c:pt>
                <c:pt idx="8">
                  <c:v>23.656325464583677</c:v>
                </c:pt>
                <c:pt idx="9">
                  <c:v>33.516448053012283</c:v>
                </c:pt>
                <c:pt idx="10">
                  <c:v>45.289646990176465</c:v>
                </c:pt>
                <c:pt idx="11">
                  <c:v>45.478848513085786</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#,##0.0</c:formatCode>
                <c:ptCount val="12"/>
                <c:pt idx="0">
                  <c:v>5036.6700760000031</c:v>
                </c:pt>
                <c:pt idx="1">
                  <c:v>3967.0223739999988</c:v>
                </c:pt>
                <c:pt idx="2">
                  <c:v>3962.3937840000003</c:v>
                </c:pt>
                <c:pt idx="3">
                  <c:v>3106.2580460000027</c:v>
                </c:pt>
                <c:pt idx="4">
                  <c:v>1265.6965469999991</c:v>
                </c:pt>
                <c:pt idx="5">
                  <c:v>861.43505199999925</c:v>
                </c:pt>
                <c:pt idx="6">
                  <c:v>808.64457600000094</c:v>
                </c:pt>
                <c:pt idx="7">
                  <c:v>837.12446</c:v>
                </c:pt>
                <c:pt idx="8">
                  <c:v>1499.2435129999992</c:v>
                </c:pt>
                <c:pt idx="9">
                  <c:v>2287.4633370000006</c:v>
                </c:pt>
                <c:pt idx="10">
                  <c:v>3658.7853660000001</c:v>
                </c:pt>
                <c:pt idx="11">
                  <c:v>4998.2412280000062</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#,##0.0</c:formatCode>
                <c:ptCount val="12"/>
                <c:pt idx="0">
                  <c:v>2824.9936239999975</c:v>
                </c:pt>
                <c:pt idx="1">
                  <c:v>2291.8603610000014</c:v>
                </c:pt>
                <c:pt idx="2">
                  <c:v>2274.1042319999997</c:v>
                </c:pt>
                <c:pt idx="3">
                  <c:v>1730.261123</c:v>
                </c:pt>
                <c:pt idx="4">
                  <c:v>643.09433499999943</c:v>
                </c:pt>
                <c:pt idx="5">
                  <c:v>380.70743000000016</c:v>
                </c:pt>
                <c:pt idx="6">
                  <c:v>357.01993100000016</c:v>
                </c:pt>
                <c:pt idx="7">
                  <c:v>354.08498399999979</c:v>
                </c:pt>
                <c:pt idx="8">
                  <c:v>673.32674199999974</c:v>
                </c:pt>
                <c:pt idx="9">
                  <c:v>1087.8851219999995</c:v>
                </c:pt>
                <c:pt idx="10">
                  <c:v>1848.0194999999999</c:v>
                </c:pt>
                <c:pt idx="11">
                  <c:v>2640.1887800000027</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#,##0.0</c:formatCode>
                <c:ptCount val="12"/>
                <c:pt idx="0">
                  <c:v>414.84937600000018</c:v>
                </c:pt>
                <c:pt idx="1">
                  <c:v>320.5511709999999</c:v>
                </c:pt>
                <c:pt idx="2">
                  <c:v>321.49931600000014</c:v>
                </c:pt>
                <c:pt idx="3">
                  <c:v>159.76550899999995</c:v>
                </c:pt>
                <c:pt idx="4">
                  <c:v>55.679831</c:v>
                </c:pt>
                <c:pt idx="5">
                  <c:v>50.888513999999979</c:v>
                </c:pt>
                <c:pt idx="6">
                  <c:v>30.504807999999997</c:v>
                </c:pt>
                <c:pt idx="7">
                  <c:v>30.225348999999987</c:v>
                </c:pt>
                <c:pt idx="8">
                  <c:v>66.840912000000003</c:v>
                </c:pt>
                <c:pt idx="9">
                  <c:v>102.565271</c:v>
                </c:pt>
                <c:pt idx="10">
                  <c:v>186.51587199999997</c:v>
                </c:pt>
                <c:pt idx="11">
                  <c:v>272.24549500000006</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299.287351</c:v>
                </c:pt>
                <c:pt idx="1">
                  <c:v>859.8780880000005</c:v>
                </c:pt>
                <c:pt idx="2">
                  <c:v>460.87560899999994</c:v>
                </c:pt>
                <c:pt idx="3">
                  <c:v>210.70557100000002</c:v>
                </c:pt>
                <c:pt idx="4">
                  <c:v>126.71153799999999</c:v>
                </c:pt>
                <c:pt idx="5">
                  <c:v>726.82550100000003</c:v>
                </c:pt>
                <c:pt idx="6">
                  <c:v>175.92809000000003</c:v>
                </c:pt>
                <c:pt idx="7">
                  <c:v>4634.4142950000005</c:v>
                </c:pt>
                <c:pt idx="8">
                  <c:v>552.75384999999994</c:v>
                </c:pt>
                <c:pt idx="9">
                  <c:v>410.606987</c:v>
                </c:pt>
                <c:pt idx="10">
                  <c:v>881.89522099999999</c:v>
                </c:pt>
                <c:pt idx="11">
                  <c:v>5685.4154939999989</c:v>
                </c:pt>
                <c:pt idx="12">
                  <c:v>3619.9944639999994</c:v>
                </c:pt>
                <c:pt idx="13">
                  <c:v>1807.568536</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43.413169999999994</c:v>
                </c:pt>
                <c:pt idx="1">
                  <c:v>27.748439000000001</c:v>
                </c:pt>
                <c:pt idx="2">
                  <c:v>5.8465699999999998</c:v>
                </c:pt>
                <c:pt idx="3">
                  <c:v>93.212530000000001</c:v>
                </c:pt>
                <c:pt idx="4">
                  <c:v>41.504300000000001</c:v>
                </c:pt>
                <c:pt idx="5">
                  <c:v>6.1699399999999995</c:v>
                </c:pt>
                <c:pt idx="6">
                  <c:v>6.7069999999999999</c:v>
                </c:pt>
                <c:pt idx="7">
                  <c:v>682.41407600000014</c:v>
                </c:pt>
                <c:pt idx="8">
                  <c:v>52.770368999999995</c:v>
                </c:pt>
                <c:pt idx="9">
                  <c:v>23.096305000000001</c:v>
                </c:pt>
                <c:pt idx="10">
                  <c:v>2.81142</c:v>
                </c:pt>
                <c:pt idx="11">
                  <c:v>303.36341899999996</c:v>
                </c:pt>
                <c:pt idx="12">
                  <c:v>445.31563499999999</c:v>
                </c:pt>
                <c:pt idx="13">
                  <c:v>4.515528999999999</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201.75147000000004</c:v>
                </c:pt>
                <c:pt idx="1">
                  <c:v>44.381627999999999</c:v>
                </c:pt>
                <c:pt idx="2">
                  <c:v>0.57999999999999996</c:v>
                </c:pt>
                <c:pt idx="3">
                  <c:v>14.762049000000001</c:v>
                </c:pt>
                <c:pt idx="4">
                  <c:v>3.2188600000000003</c:v>
                </c:pt>
                <c:pt idx="5">
                  <c:v>16.5718</c:v>
                </c:pt>
                <c:pt idx="6">
                  <c:v>6.5789999999999997</c:v>
                </c:pt>
                <c:pt idx="7">
                  <c:v>47.649090999999977</c:v>
                </c:pt>
                <c:pt idx="8">
                  <c:v>1.0243800000000001</c:v>
                </c:pt>
                <c:pt idx="9">
                  <c:v>56.879545999999991</c:v>
                </c:pt>
                <c:pt idx="10">
                  <c:v>30.624250000000004</c:v>
                </c:pt>
                <c:pt idx="11">
                  <c:v>22.640823000000005</c:v>
                </c:pt>
                <c:pt idx="12">
                  <c:v>135.49075999999997</c:v>
                </c:pt>
                <c:pt idx="13">
                  <c:v>16.228439999999999</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34.941518000000002</c:v>
                </c:pt>
                <c:pt idx="1">
                  <c:v>5.0035440000000015</c:v>
                </c:pt>
                <c:pt idx="2">
                  <c:v>0.35699999999999998</c:v>
                </c:pt>
                <c:pt idx="3">
                  <c:v>15.689587000000001</c:v>
                </c:pt>
                <c:pt idx="4">
                  <c:v>3.9566699999999995</c:v>
                </c:pt>
                <c:pt idx="5">
                  <c:v>6.843</c:v>
                </c:pt>
                <c:pt idx="6">
                  <c:v>1.1688000000000001</c:v>
                </c:pt>
                <c:pt idx="7">
                  <c:v>67.159612999999993</c:v>
                </c:pt>
                <c:pt idx="8">
                  <c:v>21.905714</c:v>
                </c:pt>
                <c:pt idx="9">
                  <c:v>22.239315999999999</c:v>
                </c:pt>
                <c:pt idx="10">
                  <c:v>3.1566999999999998</c:v>
                </c:pt>
                <c:pt idx="11">
                  <c:v>1.2141949999999999</c:v>
                </c:pt>
                <c:pt idx="12">
                  <c:v>10.476224</c:v>
                </c:pt>
                <c:pt idx="13">
                  <c:v>12.451620999999999</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5.4632350000000001</c:v>
                </c:pt>
                <c:pt idx="1">
                  <c:v>22.381957809906051</c:v>
                </c:pt>
                <c:pt idx="2">
                  <c:v>68.031105999999994</c:v>
                </c:pt>
                <c:pt idx="3">
                  <c:v>6.4287299999999998</c:v>
                </c:pt>
                <c:pt idx="4">
                  <c:v>48.731111000000006</c:v>
                </c:pt>
                <c:pt idx="5">
                  <c:v>1.083</c:v>
                </c:pt>
                <c:pt idx="6">
                  <c:v>9.9210899999999995</c:v>
                </c:pt>
                <c:pt idx="7">
                  <c:v>14.904337</c:v>
                </c:pt>
                <c:pt idx="8">
                  <c:v>9.1535980000000006</c:v>
                </c:pt>
                <c:pt idx="9">
                  <c:v>42.518260000000005</c:v>
                </c:pt>
                <c:pt idx="10">
                  <c:v>41.995252000000001</c:v>
                </c:pt>
                <c:pt idx="11">
                  <c:v>21.109261</c:v>
                </c:pt>
                <c:pt idx="12">
                  <c:v>85.89182999999997</c:v>
                </c:pt>
                <c:pt idx="13">
                  <c:v>10.817072</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6110.9546700000064</c:v>
                </c:pt>
                <c:pt idx="1">
                  <c:v>1974.4134259999996</c:v>
                </c:pt>
                <c:pt idx="2">
                  <c:v>2267.4777289999997</c:v>
                </c:pt>
                <c:pt idx="3">
                  <c:v>1561.3305590000004</c:v>
                </c:pt>
                <c:pt idx="4">
                  <c:v>833.92205300000114</c:v>
                </c:pt>
                <c:pt idx="5">
                  <c:v>1453.3108689999997</c:v>
                </c:pt>
                <c:pt idx="6">
                  <c:v>962.94263799999965</c:v>
                </c:pt>
                <c:pt idx="7">
                  <c:v>5204.9492780000019</c:v>
                </c:pt>
                <c:pt idx="8">
                  <c:v>1488.0219989999991</c:v>
                </c:pt>
                <c:pt idx="9">
                  <c:v>1235.2304809999994</c:v>
                </c:pt>
                <c:pt idx="10">
                  <c:v>1755.2764160000008</c:v>
                </c:pt>
                <c:pt idx="11">
                  <c:v>2438.3193569999994</c:v>
                </c:pt>
                <c:pt idx="12">
                  <c:v>3810.3607539999989</c:v>
                </c:pt>
                <c:pt idx="13">
                  <c:v>1192.46813</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3873.5204539999986</c:v>
                </c:pt>
                <c:pt idx="1">
                  <c:v>1344.5633859999994</c:v>
                </c:pt>
                <c:pt idx="2">
                  <c:v>741.06094800000028</c:v>
                </c:pt>
                <c:pt idx="3">
                  <c:v>693.51871400000005</c:v>
                </c:pt>
                <c:pt idx="4">
                  <c:v>331.46740099999982</c:v>
                </c:pt>
                <c:pt idx="5">
                  <c:v>968.39910699999996</c:v>
                </c:pt>
                <c:pt idx="6">
                  <c:v>537.90585499999986</c:v>
                </c:pt>
                <c:pt idx="7">
                  <c:v>2610.1813930000058</c:v>
                </c:pt>
                <c:pt idx="8">
                  <c:v>852.2812500000008</c:v>
                </c:pt>
                <c:pt idx="9">
                  <c:v>762.12543600000026</c:v>
                </c:pt>
                <c:pt idx="10">
                  <c:v>1139.5637410000006</c:v>
                </c:pt>
                <c:pt idx="11">
                  <c:v>1083.5862109999996</c:v>
                </c:pt>
                <c:pt idx="12">
                  <c:v>1625.7900780000002</c:v>
                </c:pt>
                <c:pt idx="13">
                  <c:v>541.58218999999974</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98.13148200000002</c:v>
                </c:pt>
                <c:pt idx="1">
                  <c:v>185.48459299999996</c:v>
                </c:pt>
                <c:pt idx="2">
                  <c:v>1003.3577330000003</c:v>
                </c:pt>
                <c:pt idx="3">
                  <c:v>145.64166299999999</c:v>
                </c:pt>
                <c:pt idx="4">
                  <c:v>7.5213659999999978</c:v>
                </c:pt>
                <c:pt idx="5">
                  <c:v>53.643131999999994</c:v>
                </c:pt>
                <c:pt idx="6">
                  <c:v>12.153387</c:v>
                </c:pt>
                <c:pt idx="7">
                  <c:v>53.54524500000003</c:v>
                </c:pt>
                <c:pt idx="8">
                  <c:v>15.35943</c:v>
                </c:pt>
                <c:pt idx="9">
                  <c:v>195.39207499999995</c:v>
                </c:pt>
                <c:pt idx="10">
                  <c:v>52.604800000000012</c:v>
                </c:pt>
                <c:pt idx="11">
                  <c:v>15.469388</c:v>
                </c:pt>
                <c:pt idx="12">
                  <c:v>170.49059599999993</c:v>
                </c:pt>
                <c:pt idx="13">
                  <c:v>3.3365339999999999</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max val="16000"/>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7361353190346868"/>
                  <c:y val="-7.5964934107896525E-3"/>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701412612653993"/>
                  <c:y val="3.4184220348553437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5278052338974288"/>
                  <c:y val="9.1158028824581808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3.3838699102164381E-3"/>
                  <c:y val="-1.528387726267871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20452.860594999998</c:v>
                </c:pt>
                <c:pt idx="1">
                  <c:v>1738.888702</c:v>
                </c:pt>
                <c:pt idx="2">
                  <c:v>598.38209700000004</c:v>
                </c:pt>
                <c:pt idx="3">
                  <c:v>206.56350199999997</c:v>
                </c:pt>
                <c:pt idx="4">
                  <c:v>388.42983980990601</c:v>
                </c:pt>
                <c:pt idx="5">
                  <c:v>32288.978359000008</c:v>
                </c:pt>
                <c:pt idx="6">
                  <c:v>17105.546164000007</c:v>
                </c:pt>
                <c:pt idx="7">
                  <c:v>2012.1314239999999</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(TJ)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val>
            <c:numRef>
              <c:f>'8.1'!$B$28:$M$28</c:f>
              <c:numCache>
                <c:formatCode>#,##0.0</c:formatCode>
                <c:ptCount val="12"/>
                <c:pt idx="0">
                  <c:v>47.715814999999999</c:v>
                </c:pt>
                <c:pt idx="1">
                  <c:v>42.020482999999999</c:v>
                </c:pt>
                <c:pt idx="2">
                  <c:v>37.450887000000002</c:v>
                </c:pt>
                <c:pt idx="3">
                  <c:v>30.960691999999998</c:v>
                </c:pt>
                <c:pt idx="4">
                  <c:v>11.425945</c:v>
                </c:pt>
                <c:pt idx="5">
                  <c:v>7.2594080000000005</c:v>
                </c:pt>
                <c:pt idx="6">
                  <c:v>7.0709330000000001</c:v>
                </c:pt>
                <c:pt idx="7">
                  <c:v>7.9777800000000001</c:v>
                </c:pt>
                <c:pt idx="8">
                  <c:v>16.897959999999998</c:v>
                </c:pt>
                <c:pt idx="9">
                  <c:v>18.548584999999999</c:v>
                </c:pt>
                <c:pt idx="10">
                  <c:v>29.017265999999999</c:v>
                </c:pt>
                <c:pt idx="11">
                  <c:v>42.941597000000002</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val>
            <c:numRef>
              <c:f>'8.1'!$B$29:$M$29</c:f>
              <c:numCache>
                <c:formatCode>#,##0.0</c:formatCode>
                <c:ptCount val="12"/>
                <c:pt idx="0">
                  <c:v>4.3658729999999997</c:v>
                </c:pt>
                <c:pt idx="1">
                  <c:v>15.016503999999998</c:v>
                </c:pt>
                <c:pt idx="2">
                  <c:v>6.7099070000000003</c:v>
                </c:pt>
                <c:pt idx="3">
                  <c:v>4.8160299999999996</c:v>
                </c:pt>
                <c:pt idx="4">
                  <c:v>1.365456</c:v>
                </c:pt>
                <c:pt idx="5">
                  <c:v>0.537076</c:v>
                </c:pt>
                <c:pt idx="6">
                  <c:v>0.292236</c:v>
                </c:pt>
                <c:pt idx="7">
                  <c:v>0.22553999999999999</c:v>
                </c:pt>
                <c:pt idx="8">
                  <c:v>0.54923900000000003</c:v>
                </c:pt>
                <c:pt idx="9">
                  <c:v>3.8788770000000001</c:v>
                </c:pt>
                <c:pt idx="10">
                  <c:v>2.2477800000000001</c:v>
                </c:pt>
                <c:pt idx="11">
                  <c:v>3.408652</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val>
            <c:numRef>
              <c:f>'8.1'!$B$30:$M$30</c:f>
              <c:numCache>
                <c:formatCode>#,##0.0</c:formatCode>
                <c:ptCount val="12"/>
                <c:pt idx="0">
                  <c:v>42.649305999999996</c:v>
                </c:pt>
                <c:pt idx="1">
                  <c:v>37.792346999999999</c:v>
                </c:pt>
                <c:pt idx="2">
                  <c:v>32.950806</c:v>
                </c:pt>
                <c:pt idx="3">
                  <c:v>24.802735000000002</c:v>
                </c:pt>
                <c:pt idx="4">
                  <c:v>5.290083000000001</c:v>
                </c:pt>
                <c:pt idx="5">
                  <c:v>2.5941990000000001</c:v>
                </c:pt>
                <c:pt idx="6">
                  <c:v>1.9805570000000001</c:v>
                </c:pt>
                <c:pt idx="7">
                  <c:v>2.2002770000000003</c:v>
                </c:pt>
                <c:pt idx="8">
                  <c:v>6.3207749999999994</c:v>
                </c:pt>
                <c:pt idx="9">
                  <c:v>11.784013999999999</c:v>
                </c:pt>
                <c:pt idx="10">
                  <c:v>8.5827910000000003</c:v>
                </c:pt>
                <c:pt idx="11">
                  <c:v>24.80358</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val>
            <c:numRef>
              <c:f>'8.1'!$B$31:$M$31</c:f>
              <c:numCache>
                <c:formatCode>#,##0.0</c:formatCode>
                <c:ptCount val="12"/>
                <c:pt idx="0">
                  <c:v>5.5106859999999998</c:v>
                </c:pt>
                <c:pt idx="1">
                  <c:v>6.2071589999999999</c:v>
                </c:pt>
                <c:pt idx="2">
                  <c:v>4.9834899999999998</c:v>
                </c:pt>
                <c:pt idx="3">
                  <c:v>4.4035079999999995</c:v>
                </c:pt>
                <c:pt idx="4">
                  <c:v>1.5367029999999999</c:v>
                </c:pt>
                <c:pt idx="5">
                  <c:v>0.61865800000000004</c:v>
                </c:pt>
                <c:pt idx="6">
                  <c:v>0.40008799999999994</c:v>
                </c:pt>
                <c:pt idx="7">
                  <c:v>0.384905</c:v>
                </c:pt>
                <c:pt idx="8">
                  <c:v>0.76839900000000005</c:v>
                </c:pt>
                <c:pt idx="9">
                  <c:v>1.5064310000000001</c:v>
                </c:pt>
                <c:pt idx="10">
                  <c:v>3.6664460000000001</c:v>
                </c:pt>
                <c:pt idx="11">
                  <c:v>4.9550450000000001</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val>
            <c:numRef>
              <c:f>'8.1'!$B$32:$M$32</c:f>
              <c:numCache>
                <c:formatCode>#,##0.0</c:formatCode>
                <c:ptCount val="12"/>
                <c:pt idx="0">
                  <c:v>1.10128</c:v>
                </c:pt>
                <c:pt idx="1">
                  <c:v>0.80010999999999999</c:v>
                </c:pt>
                <c:pt idx="2">
                  <c:v>0.71798800000000007</c:v>
                </c:pt>
                <c:pt idx="3">
                  <c:v>0.44980600000000004</c:v>
                </c:pt>
                <c:pt idx="4">
                  <c:v>0.33068899999999996</c:v>
                </c:pt>
                <c:pt idx="5">
                  <c:v>5.9209999999999999E-2</c:v>
                </c:pt>
                <c:pt idx="6">
                  <c:v>4.8000000000000001E-2</c:v>
                </c:pt>
                <c:pt idx="7">
                  <c:v>5.6000000000000001E-2</c:v>
                </c:pt>
                <c:pt idx="8">
                  <c:v>0.16372100000000001</c:v>
                </c:pt>
                <c:pt idx="9">
                  <c:v>0.27200799999999997</c:v>
                </c:pt>
                <c:pt idx="10">
                  <c:v>0.64289799999999997</c:v>
                </c:pt>
                <c:pt idx="11">
                  <c:v>0.82152499999999995</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val>
            <c:numRef>
              <c:f>'8.1'!$B$33:$M$33</c:f>
              <c:numCache>
                <c:formatCode>#,##0.0</c:formatCode>
                <c:ptCount val="12"/>
                <c:pt idx="0">
                  <c:v>953.88071700000012</c:v>
                </c:pt>
                <c:pt idx="1">
                  <c:v>718.44400900000005</c:v>
                </c:pt>
                <c:pt idx="2">
                  <c:v>738.40499000000011</c:v>
                </c:pt>
                <c:pt idx="3">
                  <c:v>569.30357200000003</c:v>
                </c:pt>
                <c:pt idx="4">
                  <c:v>243.94066700000002</c:v>
                </c:pt>
                <c:pt idx="5">
                  <c:v>164.98928999999998</c:v>
                </c:pt>
                <c:pt idx="6">
                  <c:v>152.84965499999996</c:v>
                </c:pt>
                <c:pt idx="7">
                  <c:v>180.58296099999993</c:v>
                </c:pt>
                <c:pt idx="8">
                  <c:v>280.64614900000004</c:v>
                </c:pt>
                <c:pt idx="9">
                  <c:v>447.82650299999995</c:v>
                </c:pt>
                <c:pt idx="10">
                  <c:v>709.07818699999996</c:v>
                </c:pt>
                <c:pt idx="11">
                  <c:v>951.00796999999989</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val>
            <c:numRef>
              <c:f>'8.1'!$B$34:$M$34</c:f>
              <c:numCache>
                <c:formatCode>#,##0.0</c:formatCode>
                <c:ptCount val="12"/>
                <c:pt idx="0">
                  <c:v>653.42030200000022</c:v>
                </c:pt>
                <c:pt idx="1">
                  <c:v>552.83078899999987</c:v>
                </c:pt>
                <c:pt idx="2">
                  <c:v>510.95698600000003</c:v>
                </c:pt>
                <c:pt idx="3">
                  <c:v>418.01604100000003</c:v>
                </c:pt>
                <c:pt idx="4">
                  <c:v>160.05782100000005</c:v>
                </c:pt>
                <c:pt idx="5">
                  <c:v>86.572472000000005</c:v>
                </c:pt>
                <c:pt idx="6">
                  <c:v>64.203590999999989</c:v>
                </c:pt>
                <c:pt idx="7">
                  <c:v>61.932539999999989</c:v>
                </c:pt>
                <c:pt idx="8">
                  <c:v>129.47936999999999</c:v>
                </c:pt>
                <c:pt idx="9">
                  <c:v>229.43794400000002</c:v>
                </c:pt>
                <c:pt idx="10">
                  <c:v>406.21019500000011</c:v>
                </c:pt>
                <c:pt idx="11">
                  <c:v>600.40240300000005</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val>
            <c:numRef>
              <c:f>'8.1'!$B$35:$M$35</c:f>
              <c:numCache>
                <c:formatCode>#,##0.0</c:formatCode>
                <c:ptCount val="12"/>
                <c:pt idx="0">
                  <c:v>18.850938999999997</c:v>
                </c:pt>
                <c:pt idx="1">
                  <c:v>13.667569</c:v>
                </c:pt>
                <c:pt idx="2">
                  <c:v>13.137539</c:v>
                </c:pt>
                <c:pt idx="3">
                  <c:v>10.453201999999999</c:v>
                </c:pt>
                <c:pt idx="4">
                  <c:v>3.1419329999999999</c:v>
                </c:pt>
                <c:pt idx="5">
                  <c:v>0.82835500000000006</c:v>
                </c:pt>
                <c:pt idx="6">
                  <c:v>0.72317200000000004</c:v>
                </c:pt>
                <c:pt idx="7">
                  <c:v>0.69236200000000003</c:v>
                </c:pt>
                <c:pt idx="8">
                  <c:v>2.3357250000000001</c:v>
                </c:pt>
                <c:pt idx="9">
                  <c:v>5.5385280000000003</c:v>
                </c:pt>
                <c:pt idx="10">
                  <c:v>11.507949</c:v>
                </c:pt>
                <c:pt idx="11">
                  <c:v>17.254208999999999</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5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'8.1'!$M$40</c:f>
              <c:strCache>
                <c:ptCount val="1"/>
                <c:pt idx="0">
                  <c:v>Instalovaný výkon</c:v>
                </c:pt>
              </c:strCache>
            </c:strRef>
          </c:tx>
          <c:invertIfNegative val="0"/>
          <c:val>
            <c:numRef>
              <c:f>'8.1'!$N$40</c:f>
              <c:numCache>
                <c:formatCode>0.0%</c:formatCode>
                <c:ptCount val="1"/>
                <c:pt idx="0">
                  <c:v>4.1793629287273773E-2</c:v>
                </c:pt>
              </c:numCache>
            </c:numRef>
          </c:val>
          <c:extLst>
            <c:ext xmlns:c16="http://schemas.microsoft.com/office/drawing/2014/chart" uri="{C3380CC4-5D6E-409C-BE32-E72D297353CC}">
              <c16:uniqueId val="{00000000-92D8-4483-98D6-699F0B52D202}"/>
            </c:ext>
          </c:extLst>
        </c:ser>
        <c:ser>
          <c:idx val="1"/>
          <c:order val="1"/>
          <c:tx>
            <c:strRef>
              <c:f>'8.1'!$M$41</c:f>
              <c:strCache>
                <c:ptCount val="1"/>
                <c:pt idx="0">
                  <c:v>Výroba tepla brutto</c:v>
                </c:pt>
              </c:strCache>
            </c:strRef>
          </c:tx>
          <c:invertIfNegative val="0"/>
          <c:val>
            <c:numRef>
              <c:f>'8.1'!$N$41</c:f>
              <c:numCache>
                <c:formatCode>0.0%</c:formatCode>
                <c:ptCount val="1"/>
                <c:pt idx="0">
                  <c:v>3.3423657279494562E-2</c:v>
                </c:pt>
              </c:numCache>
            </c:numRef>
          </c:val>
          <c:extLst>
            <c:ext xmlns:c16="http://schemas.microsoft.com/office/drawing/2014/chart" uri="{C3380CC4-5D6E-409C-BE32-E72D297353CC}">
              <c16:uniqueId val="{00000001-92D8-4483-98D6-699F0B52D202}"/>
            </c:ext>
          </c:extLst>
        </c:ser>
        <c:ser>
          <c:idx val="2"/>
          <c:order val="2"/>
          <c:tx>
            <c:strRef>
              <c:f>'8.1'!$M$42</c:f>
              <c:strCache>
                <c:ptCount val="1"/>
                <c:pt idx="0">
                  <c:v>Dodávky tepla</c:v>
                </c:pt>
              </c:strCache>
            </c:strRef>
          </c:tx>
          <c:invertIfNegative val="0"/>
          <c:val>
            <c:numRef>
              <c:f>'8.1'!$N$42</c:f>
              <c:numCache>
                <c:formatCode>0.0%</c:formatCode>
                <c:ptCount val="1"/>
                <c:pt idx="0">
                  <c:v>4.62178565189389E-2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(TJ)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val>
            <c:numRef>
              <c:f>'8.1'!$B$10:$M$10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val>
            <c:numRef>
              <c:f>'8.1'!$B$11:$M$11</c:f>
              <c:numCache>
                <c:formatCode>#,##0.0</c:formatCode>
                <c:ptCount val="12"/>
                <c:pt idx="0">
                  <c:v>4.1479999999999997</c:v>
                </c:pt>
                <c:pt idx="1">
                  <c:v>3.7770000000000001</c:v>
                </c:pt>
                <c:pt idx="2">
                  <c:v>4.2530000000000001</c:v>
                </c:pt>
                <c:pt idx="3">
                  <c:v>7.9669999999999996</c:v>
                </c:pt>
                <c:pt idx="4">
                  <c:v>6.8479999999999999</c:v>
                </c:pt>
                <c:pt idx="5">
                  <c:v>5.2409999999999997</c:v>
                </c:pt>
                <c:pt idx="6">
                  <c:v>4.476</c:v>
                </c:pt>
                <c:pt idx="7">
                  <c:v>4.7850000000000001</c:v>
                </c:pt>
                <c:pt idx="8">
                  <c:v>5.2809999999999997</c:v>
                </c:pt>
                <c:pt idx="9">
                  <c:v>8.2439999999999998</c:v>
                </c:pt>
                <c:pt idx="10">
                  <c:v>8.0990000000000002</c:v>
                </c:pt>
                <c:pt idx="11">
                  <c:v>7.2050000000000001</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val>
            <c:numRef>
              <c:f>'8.1'!$B$12:$M$12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val>
            <c:numRef>
              <c:f>'8.1'!$B$13:$M$13</c:f>
              <c:numCache>
                <c:formatCode>#,##0.0</c:formatCode>
                <c:ptCount val="12"/>
                <c:pt idx="0">
                  <c:v>0</c:v>
                </c:pt>
                <c:pt idx="1">
                  <c:v>0</c:v>
                </c:pt>
                <c:pt idx="2">
                  <c:v>0</c:v>
                </c:pt>
                <c:pt idx="3">
                  <c:v>0</c:v>
                </c:pt>
                <c:pt idx="4">
                  <c:v>0</c:v>
                </c:pt>
                <c:pt idx="5">
                  <c:v>0.52800000000000002</c:v>
                </c:pt>
                <c:pt idx="6">
                  <c:v>0.96899999999999997</c:v>
                </c:pt>
                <c:pt idx="7">
                  <c:v>1.1180000000000001</c:v>
                </c:pt>
                <c:pt idx="8">
                  <c:v>0.22500000000000001</c:v>
                </c:pt>
                <c:pt idx="9">
                  <c:v>0</c:v>
                </c:pt>
                <c:pt idx="10">
                  <c:v>0</c:v>
                </c:pt>
                <c:pt idx="11">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val>
            <c:numRef>
              <c:f>'8.1'!$B$14:$M$14</c:f>
              <c:numCache>
                <c:formatCode>#,##0.0</c:formatCode>
                <c:ptCount val="12"/>
                <c:pt idx="0">
                  <c:v>0.50700000000000001</c:v>
                </c:pt>
                <c:pt idx="1">
                  <c:v>0.379</c:v>
                </c:pt>
                <c:pt idx="2">
                  <c:v>0.247</c:v>
                </c:pt>
                <c:pt idx="3">
                  <c:v>0.46300000000000002</c:v>
                </c:pt>
                <c:pt idx="4">
                  <c:v>0.68700000000000006</c:v>
                </c:pt>
                <c:pt idx="5">
                  <c:v>0.65800000000000003</c:v>
                </c:pt>
                <c:pt idx="6">
                  <c:v>0.46700000000000003</c:v>
                </c:pt>
                <c:pt idx="7">
                  <c:v>0.70599999999999996</c:v>
                </c:pt>
                <c:pt idx="8">
                  <c:v>0.96399999999999997</c:v>
                </c:pt>
                <c:pt idx="9">
                  <c:v>1.0920000000000001</c:v>
                </c:pt>
                <c:pt idx="10">
                  <c:v>0.32900000000000001</c:v>
                </c:pt>
                <c:pt idx="11">
                  <c:v>0.28499999999999998</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val>
            <c:numRef>
              <c:f>'8.1'!$B$15:$M$15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val>
            <c:numRef>
              <c:f>'8.1'!$B$16:$M$16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val>
            <c:numRef>
              <c:f>'8.1'!$B$17:$M$17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val>
            <c:numRef>
              <c:f>'8.1'!$B$18:$M$18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val>
            <c:numRef>
              <c:f>'8.1'!$B$19:$M$19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val>
            <c:numRef>
              <c:f>'8.1'!$B$20:$M$20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val>
            <c:numRef>
              <c:f>'8.1'!$B$21:$M$21</c:f>
              <c:numCache>
                <c:formatCode>#,##0.0</c:formatCode>
                <c:ptCount val="12"/>
                <c:pt idx="0">
                  <c:v>61.841000000000001</c:v>
                </c:pt>
                <c:pt idx="1">
                  <c:v>55.07</c:v>
                </c:pt>
                <c:pt idx="2">
                  <c:v>62.567999999999998</c:v>
                </c:pt>
                <c:pt idx="3">
                  <c:v>57.53</c:v>
                </c:pt>
                <c:pt idx="4">
                  <c:v>55.633000000000003</c:v>
                </c:pt>
                <c:pt idx="5">
                  <c:v>55.146000000000001</c:v>
                </c:pt>
                <c:pt idx="6">
                  <c:v>56.215000000000003</c:v>
                </c:pt>
                <c:pt idx="7">
                  <c:v>55.616</c:v>
                </c:pt>
                <c:pt idx="8">
                  <c:v>36.466000000000001</c:v>
                </c:pt>
                <c:pt idx="9">
                  <c:v>83.811000000000007</c:v>
                </c:pt>
                <c:pt idx="10">
                  <c:v>75.141000000000005</c:v>
                </c:pt>
                <c:pt idx="11">
                  <c:v>89.025999999999996</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val>
            <c:numRef>
              <c:f>'8.1'!$B$22:$M$22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val>
            <c:numRef>
              <c:f>'8.1'!$B$23:$M$23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val>
            <c:numRef>
              <c:f>'8.1'!$B$24:$M$24</c:f>
              <c:numCache>
                <c:formatCode>#,##0.0</c:formatCode>
                <c:ptCount val="12"/>
                <c:pt idx="0">
                  <c:v>8.1000000000000003E-2</c:v>
                </c:pt>
                <c:pt idx="1">
                  <c:v>0.439</c:v>
                </c:pt>
                <c:pt idx="2">
                  <c:v>0.35199999999999998</c:v>
                </c:pt>
                <c:pt idx="3">
                  <c:v>0.113</c:v>
                </c:pt>
                <c:pt idx="4">
                  <c:v>0</c:v>
                </c:pt>
                <c:pt idx="5">
                  <c:v>0</c:v>
                </c:pt>
                <c:pt idx="6">
                  <c:v>8.4000000000000005E-2</c:v>
                </c:pt>
                <c:pt idx="7">
                  <c:v>0</c:v>
                </c:pt>
                <c:pt idx="8">
                  <c:v>0</c:v>
                </c:pt>
                <c:pt idx="9">
                  <c:v>0</c:v>
                </c:pt>
                <c:pt idx="10">
                  <c:v>0</c:v>
                </c:pt>
                <c:pt idx="11">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val>
            <c:numRef>
              <c:f>'8.1'!$B$25:$M$25</c:f>
              <c:numCache>
                <c:formatCode>#,##0.0</c:formatCode>
                <c:ptCount val="12"/>
                <c:pt idx="0">
                  <c:v>475.84029900000002</c:v>
                </c:pt>
                <c:pt idx="1">
                  <c:v>387.50688800000006</c:v>
                </c:pt>
                <c:pt idx="2">
                  <c:v>369.02893200000005</c:v>
                </c:pt>
                <c:pt idx="3">
                  <c:v>295.80798899999996</c:v>
                </c:pt>
                <c:pt idx="4">
                  <c:v>110.29457200000002</c:v>
                </c:pt>
                <c:pt idx="5">
                  <c:v>74.724498000000011</c:v>
                </c:pt>
                <c:pt idx="6">
                  <c:v>110.86938599999999</c:v>
                </c:pt>
                <c:pt idx="7">
                  <c:v>110.351658</c:v>
                </c:pt>
                <c:pt idx="8">
                  <c:v>128.972782</c:v>
                </c:pt>
                <c:pt idx="9">
                  <c:v>174.30072099999998</c:v>
                </c:pt>
                <c:pt idx="10">
                  <c:v>313.99705399999993</c:v>
                </c:pt>
                <c:pt idx="11">
                  <c:v>416.32418100000007</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'8.1'!$U$28:$U$35</c:f>
              <c:numCache>
                <c:formatCode>#,##0.0</c:formatCode>
                <c:ptCount val="8"/>
              </c:numCache>
            </c:numRef>
          </c:cat>
          <c:val>
            <c:numRef>
              <c:f>'8.1'!$P$28:$P$35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val>
            <c:numRef>
              <c:f>'8.2'!$B$27:$M$27</c:f>
              <c:numCache>
                <c:formatCode>#,##0.0</c:formatCode>
                <c:ptCount val="12"/>
                <c:pt idx="0">
                  <c:v>111.157445</c:v>
                </c:pt>
                <c:pt idx="1">
                  <c:v>91.181236999999996</c:v>
                </c:pt>
                <c:pt idx="2">
                  <c:v>101.911676</c:v>
                </c:pt>
                <c:pt idx="3">
                  <c:v>77.486248999999987</c:v>
                </c:pt>
                <c:pt idx="4">
                  <c:v>53.490247000000011</c:v>
                </c:pt>
                <c:pt idx="5">
                  <c:v>41.324438999999998</c:v>
                </c:pt>
                <c:pt idx="6">
                  <c:v>44.480240999999992</c:v>
                </c:pt>
                <c:pt idx="7">
                  <c:v>44.508398</c:v>
                </c:pt>
                <c:pt idx="8">
                  <c:v>54.231515000000002</c:v>
                </c:pt>
                <c:pt idx="9">
                  <c:v>60.358263999999998</c:v>
                </c:pt>
                <c:pt idx="10">
                  <c:v>83.862081999999987</c:v>
                </c:pt>
                <c:pt idx="11">
                  <c:v>95.886295000000032</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val>
            <c:numRef>
              <c:f>'8.2'!$B$28:$M$28</c:f>
              <c:numCache>
                <c:formatCode>#,##0.0</c:formatCode>
                <c:ptCount val="12"/>
                <c:pt idx="0">
                  <c:v>4.4390979999999995</c:v>
                </c:pt>
                <c:pt idx="1">
                  <c:v>3.5353620000000001</c:v>
                </c:pt>
                <c:pt idx="2">
                  <c:v>3.5514000000000001</c:v>
                </c:pt>
                <c:pt idx="3">
                  <c:v>2.9565920000000001</c:v>
                </c:pt>
                <c:pt idx="4">
                  <c:v>1.053663</c:v>
                </c:pt>
                <c:pt idx="5">
                  <c:v>0.67536000000000007</c:v>
                </c:pt>
                <c:pt idx="6">
                  <c:v>0.622</c:v>
                </c:pt>
                <c:pt idx="7">
                  <c:v>0.63461000000000001</c:v>
                </c:pt>
                <c:pt idx="8">
                  <c:v>1.2711579999999998</c:v>
                </c:pt>
                <c:pt idx="9">
                  <c:v>1.7645489999999999</c:v>
                </c:pt>
                <c:pt idx="10">
                  <c:v>2.9925640000000002</c:v>
                </c:pt>
                <c:pt idx="11">
                  <c:v>4.2520829999999998</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val>
            <c:numRef>
              <c:f>'8.2'!$B$29:$M$29</c:f>
              <c:numCache>
                <c:formatCode>#,##0.0</c:formatCode>
                <c:ptCount val="12"/>
                <c:pt idx="0">
                  <c:v>8.892634000000001</c:v>
                </c:pt>
                <c:pt idx="1">
                  <c:v>7.2904480000000005</c:v>
                </c:pt>
                <c:pt idx="2">
                  <c:v>7.1065519999999998</c:v>
                </c:pt>
                <c:pt idx="3">
                  <c:v>4.8851140000000006</c:v>
                </c:pt>
                <c:pt idx="4">
                  <c:v>0.47775599999999996</c:v>
                </c:pt>
                <c:pt idx="5">
                  <c:v>0.180122</c:v>
                </c:pt>
                <c:pt idx="6">
                  <c:v>0.19953300000000002</c:v>
                </c:pt>
                <c:pt idx="7">
                  <c:v>0.21612399999999998</c:v>
                </c:pt>
                <c:pt idx="8">
                  <c:v>0.82834800000000008</c:v>
                </c:pt>
                <c:pt idx="9">
                  <c:v>2.2970269999999999</c:v>
                </c:pt>
                <c:pt idx="10">
                  <c:v>4.8004250000000006</c:v>
                </c:pt>
                <c:pt idx="11">
                  <c:v>7.2075449999999996</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val>
            <c:numRef>
              <c:f>'8.2'!$B$30:$M$30</c:f>
              <c:numCache>
                <c:formatCode>#,##0.0</c:formatCode>
                <c:ptCount val="12"/>
                <c:pt idx="0">
                  <c:v>0.74526400000000004</c:v>
                </c:pt>
                <c:pt idx="1">
                  <c:v>0.61015700000000006</c:v>
                </c:pt>
                <c:pt idx="2">
                  <c:v>0.70063699999999995</c:v>
                </c:pt>
                <c:pt idx="3">
                  <c:v>0.52319000000000004</c:v>
                </c:pt>
                <c:pt idx="4">
                  <c:v>0.248116</c:v>
                </c:pt>
                <c:pt idx="5">
                  <c:v>0.15012900000000001</c:v>
                </c:pt>
                <c:pt idx="6">
                  <c:v>0.12796299999999999</c:v>
                </c:pt>
                <c:pt idx="7">
                  <c:v>0.12072699999999999</c:v>
                </c:pt>
                <c:pt idx="8">
                  <c:v>0.25011</c:v>
                </c:pt>
                <c:pt idx="9">
                  <c:v>0.31817800000000002</c:v>
                </c:pt>
                <c:pt idx="10">
                  <c:v>0.55272899999999991</c:v>
                </c:pt>
                <c:pt idx="11">
                  <c:v>0.65634400000000004</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val>
            <c:numRef>
              <c:f>'8.2'!$B$31:$M$31</c:f>
              <c:numCache>
                <c:formatCode>#,##0.0</c:formatCode>
                <c:ptCount val="12"/>
                <c:pt idx="0">
                  <c:v>3.006704358915834</c:v>
                </c:pt>
                <c:pt idx="1">
                  <c:v>2.8736551307051785</c:v>
                </c:pt>
                <c:pt idx="2">
                  <c:v>3.12824847545635</c:v>
                </c:pt>
                <c:pt idx="3">
                  <c:v>2.5839471965566969</c:v>
                </c:pt>
                <c:pt idx="4">
                  <c:v>1.2235996274137688</c:v>
                </c:pt>
                <c:pt idx="5">
                  <c:v>0.52214300000000002</c:v>
                </c:pt>
                <c:pt idx="6">
                  <c:v>0.62663499999999994</c:v>
                </c:pt>
                <c:pt idx="7">
                  <c:v>0.54294600000000004</c:v>
                </c:pt>
                <c:pt idx="8">
                  <c:v>1.2561184645836807</c:v>
                </c:pt>
                <c:pt idx="9">
                  <c:v>1.7302090530122787</c:v>
                </c:pt>
                <c:pt idx="10">
                  <c:v>2.2633289901764782</c:v>
                </c:pt>
                <c:pt idx="11">
                  <c:v>2.624422513085789</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val>
            <c:numRef>
              <c:f>'8.2'!$B$32:$M$32</c:f>
              <c:numCache>
                <c:formatCode>#,##0.0</c:formatCode>
                <c:ptCount val="12"/>
                <c:pt idx="0">
                  <c:v>314.56329700000015</c:v>
                </c:pt>
                <c:pt idx="1">
                  <c:v>252.21668699999998</c:v>
                </c:pt>
                <c:pt idx="2">
                  <c:v>252.82079300000007</c:v>
                </c:pt>
                <c:pt idx="3">
                  <c:v>190.64212400000002</c:v>
                </c:pt>
                <c:pt idx="4">
                  <c:v>76.627346999999986</c:v>
                </c:pt>
                <c:pt idx="5">
                  <c:v>46.568855000000021</c:v>
                </c:pt>
                <c:pt idx="6">
                  <c:v>51.059531999999997</c:v>
                </c:pt>
                <c:pt idx="7">
                  <c:v>48.863504999999996</c:v>
                </c:pt>
                <c:pt idx="8">
                  <c:v>94.55093699999999</c:v>
                </c:pt>
                <c:pt idx="9">
                  <c:v>132.23455300000001</c:v>
                </c:pt>
                <c:pt idx="10">
                  <c:v>217.95936500000002</c:v>
                </c:pt>
                <c:pt idx="11">
                  <c:v>296.30643100000003</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val>
            <c:numRef>
              <c:f>'8.2'!$B$33:$M$33</c:f>
              <c:numCache>
                <c:formatCode>#,##0.0</c:formatCode>
                <c:ptCount val="12"/>
                <c:pt idx="0">
                  <c:v>191.14519000000001</c:v>
                </c:pt>
                <c:pt idx="1">
                  <c:v>157.96601700000002</c:v>
                </c:pt>
                <c:pt idx="2">
                  <c:v>165.10054500000001</c:v>
                </c:pt>
                <c:pt idx="3">
                  <c:v>126.793757</c:v>
                </c:pt>
                <c:pt idx="4">
                  <c:v>68.094656000000001</c:v>
                </c:pt>
                <c:pt idx="5">
                  <c:v>38.147211999999996</c:v>
                </c:pt>
                <c:pt idx="6">
                  <c:v>56.144425000000005</c:v>
                </c:pt>
                <c:pt idx="7">
                  <c:v>57.888679999999994</c:v>
                </c:pt>
                <c:pt idx="8">
                  <c:v>75.265464000000009</c:v>
                </c:pt>
                <c:pt idx="9">
                  <c:v>100.742493</c:v>
                </c:pt>
                <c:pt idx="10">
                  <c:v>142.82941800000003</c:v>
                </c:pt>
                <c:pt idx="11">
                  <c:v>164.44552900000002</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val>
            <c:numRef>
              <c:f>'8.2'!$B$34:$M$34</c:f>
              <c:numCache>
                <c:formatCode>#,##0.0</c:formatCode>
                <c:ptCount val="12"/>
                <c:pt idx="0">
                  <c:v>21.257296000000004</c:v>
                </c:pt>
                <c:pt idx="1">
                  <c:v>16.435366000000002</c:v>
                </c:pt>
                <c:pt idx="2">
                  <c:v>17.034367</c:v>
                </c:pt>
                <c:pt idx="3">
                  <c:v>16.299377999999997</c:v>
                </c:pt>
                <c:pt idx="4">
                  <c:v>5.1080610000000002</c:v>
                </c:pt>
                <c:pt idx="5">
                  <c:v>17.644302</c:v>
                </c:pt>
                <c:pt idx="6">
                  <c:v>4.3616679999999999</c:v>
                </c:pt>
                <c:pt idx="7">
                  <c:v>3.1684740000000002</c:v>
                </c:pt>
                <c:pt idx="8">
                  <c:v>8.4799019999999992</c:v>
                </c:pt>
                <c:pt idx="9">
                  <c:v>8.6797250000000012</c:v>
                </c:pt>
                <c:pt idx="10">
                  <c:v>20.871958000000003</c:v>
                </c:pt>
                <c:pt idx="11">
                  <c:v>46.144095999999998</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'8.2'!$M$39</c:f>
              <c:strCache>
                <c:ptCount val="1"/>
                <c:pt idx="0">
                  <c:v>Instalovaný výkon</c:v>
                </c:pt>
              </c:strCache>
            </c:strRef>
          </c:tx>
          <c:invertIfNegative val="0"/>
          <c:val>
            <c:numRef>
              <c:f>'8.2'!$N$39</c:f>
              <c:numCache>
                <c:formatCode>0.0%</c:formatCode>
                <c:ptCount val="1"/>
                <c:pt idx="0">
                  <c:v>5.707682222041819E-2</c:v>
                </c:pt>
              </c:numCache>
            </c:numRef>
          </c:val>
          <c:extLst>
            <c:ext xmlns:c16="http://schemas.microsoft.com/office/drawing/2014/chart" uri="{C3380CC4-5D6E-409C-BE32-E72D297353CC}">
              <c16:uniqueId val="{00000000-FC7F-469A-B30A-EE5A1B230C15}"/>
            </c:ext>
          </c:extLst>
        </c:ser>
        <c:ser>
          <c:idx val="1"/>
          <c:order val="1"/>
          <c:tx>
            <c:strRef>
              <c:f>'8.2'!$M$40</c:f>
              <c:strCache>
                <c:ptCount val="1"/>
                <c:pt idx="0">
                  <c:v>Výroba tepla brutto</c:v>
                </c:pt>
              </c:strCache>
            </c:strRef>
          </c:tx>
          <c:invertIfNegative val="0"/>
          <c:val>
            <c:numRef>
              <c:f>'8.2'!$N$40</c:f>
              <c:numCache>
                <c:formatCode>0.0%</c:formatCode>
                <c:ptCount val="1"/>
                <c:pt idx="0">
                  <c:v>4.8146849723102486E-2</c:v>
                </c:pt>
              </c:numCache>
            </c:numRef>
          </c:val>
          <c:extLst>
            <c:ext xmlns:c16="http://schemas.microsoft.com/office/drawing/2014/chart" uri="{C3380CC4-5D6E-409C-BE32-E72D297353CC}">
              <c16:uniqueId val="{00000001-FC7F-469A-B30A-EE5A1B230C15}"/>
            </c:ext>
          </c:extLst>
        </c:ser>
        <c:ser>
          <c:idx val="2"/>
          <c:order val="2"/>
          <c:tx>
            <c:strRef>
              <c:f>'8.2'!$M$41</c:f>
              <c:strCache>
                <c:ptCount val="1"/>
                <c:pt idx="0">
                  <c:v>Dodávky tepla</c:v>
                </c:pt>
              </c:strCache>
            </c:strRef>
          </c:tx>
          <c:invertIfNegative val="0"/>
          <c:val>
            <c:numRef>
              <c:f>'8.2'!$N$41</c:f>
              <c:numCache>
                <c:formatCode>0.0%</c:formatCode>
                <c:ptCount val="1"/>
                <c:pt idx="0">
                  <c:v>5.676039412882497E-2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5162396231415507E-3"/>
          <c:y val="0.74908048119321557"/>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1007654639433821E-3"/>
          <c:y val="0"/>
        </c:manualLayout>
      </c:layout>
      <c:overlay val="0"/>
    </c:title>
    <c:autoTitleDeleted val="0"/>
    <c:plotArea>
      <c:layout>
        <c:manualLayout>
          <c:layoutTarget val="inner"/>
          <c:xMode val="edge"/>
          <c:yMode val="edge"/>
          <c:x val="8.6812774006998078E-2"/>
          <c:y val="0.23796791284800689"/>
          <c:w val="0.86009967640282103"/>
          <c:h val="0.58677991730458878"/>
        </c:manualLayout>
      </c:layout>
      <c:barChart>
        <c:barDir val="col"/>
        <c:grouping val="stacked"/>
        <c:varyColors val="0"/>
        <c:ser>
          <c:idx val="0"/>
          <c:order val="0"/>
          <c:tx>
            <c:strRef>
              <c:f>'8.2'!$A$10</c:f>
              <c:strCache>
                <c:ptCount val="1"/>
                <c:pt idx="0">
                  <c:v>Biomasa</c:v>
                </c:pt>
              </c:strCache>
            </c:strRef>
          </c:tx>
          <c:spPr>
            <a:solidFill>
              <a:srgbClr val="23315F"/>
            </a:solidFill>
          </c:spPr>
          <c:invertIfNegative val="0"/>
          <c:val>
            <c:numRef>
              <c:f>'8.2'!$B$10:$M$10</c:f>
              <c:numCache>
                <c:formatCode>#,##0.0</c:formatCode>
                <c:ptCount val="12"/>
                <c:pt idx="0">
                  <c:v>175.36103599999998</c:v>
                </c:pt>
                <c:pt idx="1">
                  <c:v>155.94979199999997</c:v>
                </c:pt>
                <c:pt idx="2">
                  <c:v>152.65493499999999</c:v>
                </c:pt>
                <c:pt idx="3">
                  <c:v>132.936271</c:v>
                </c:pt>
                <c:pt idx="4">
                  <c:v>81.686139999999995</c:v>
                </c:pt>
                <c:pt idx="5">
                  <c:v>55.938909000000002</c:v>
                </c:pt>
                <c:pt idx="6">
                  <c:v>74.158016000000003</c:v>
                </c:pt>
                <c:pt idx="7">
                  <c:v>73.300106</c:v>
                </c:pt>
                <c:pt idx="8">
                  <c:v>94.747341000000006</c:v>
                </c:pt>
                <c:pt idx="9">
                  <c:v>126.39554100000001</c:v>
                </c:pt>
                <c:pt idx="10">
                  <c:v>181.29029899999998</c:v>
                </c:pt>
                <c:pt idx="11">
                  <c:v>198.55283000000003</c:v>
                </c:pt>
              </c:numCache>
            </c:numRef>
          </c:val>
          <c:extLst>
            <c:ext xmlns:c16="http://schemas.microsoft.com/office/drawing/2014/chart" uri="{C3380CC4-5D6E-409C-BE32-E72D297353CC}">
              <c16:uniqueId val="{00000000-9392-40E8-8779-969C3FF20C1C}"/>
            </c:ext>
          </c:extLst>
        </c:ser>
        <c:ser>
          <c:idx val="1"/>
          <c:order val="1"/>
          <c:tx>
            <c:strRef>
              <c:f>'8.2'!$A$11</c:f>
              <c:strCache>
                <c:ptCount val="1"/>
                <c:pt idx="0">
                  <c:v>Bioplyn</c:v>
                </c:pt>
              </c:strCache>
            </c:strRef>
          </c:tx>
          <c:spPr>
            <a:solidFill>
              <a:srgbClr val="5A6588"/>
            </a:solidFill>
          </c:spPr>
          <c:invertIfNegative val="0"/>
          <c:val>
            <c:numRef>
              <c:f>'8.2'!$B$11:$M$11</c:f>
              <c:numCache>
                <c:formatCode>#,##0.0</c:formatCode>
                <c:ptCount val="12"/>
                <c:pt idx="0">
                  <c:v>11.747007</c:v>
                </c:pt>
                <c:pt idx="1">
                  <c:v>10.437320000000001</c:v>
                </c:pt>
                <c:pt idx="2">
                  <c:v>11.113745</c:v>
                </c:pt>
                <c:pt idx="3">
                  <c:v>9.6740780000000015</c:v>
                </c:pt>
                <c:pt idx="4">
                  <c:v>7.6144750000000014</c:v>
                </c:pt>
                <c:pt idx="5">
                  <c:v>5.8507630000000006</c:v>
                </c:pt>
                <c:pt idx="6">
                  <c:v>6.6976079999999989</c:v>
                </c:pt>
                <c:pt idx="7">
                  <c:v>6.799639</c:v>
                </c:pt>
                <c:pt idx="8">
                  <c:v>7.8629819999999997</c:v>
                </c:pt>
                <c:pt idx="9">
                  <c:v>8.6167850000000001</c:v>
                </c:pt>
                <c:pt idx="10">
                  <c:v>9.2914300000000001</c:v>
                </c:pt>
                <c:pt idx="11">
                  <c:v>10.764919999999998</c:v>
                </c:pt>
              </c:numCache>
            </c:numRef>
          </c:val>
          <c:extLst>
            <c:ext xmlns:c16="http://schemas.microsoft.com/office/drawing/2014/chart" uri="{C3380CC4-5D6E-409C-BE32-E72D297353CC}">
              <c16:uniqueId val="{00000001-9392-40E8-8779-969C3FF20C1C}"/>
            </c:ext>
          </c:extLst>
        </c:ser>
        <c:ser>
          <c:idx val="2"/>
          <c:order val="2"/>
          <c:tx>
            <c:strRef>
              <c:f>'8.2'!$A$12</c:f>
              <c:strCache>
                <c:ptCount val="1"/>
                <c:pt idx="0">
                  <c:v>Černé uhlí</c:v>
                </c:pt>
              </c:strCache>
            </c:strRef>
          </c:tx>
          <c:spPr>
            <a:solidFill>
              <a:srgbClr val="9198B0"/>
            </a:solidFill>
          </c:spPr>
          <c:invertIfNegative val="0"/>
          <c:val>
            <c:numRef>
              <c:f>'8.2'!$B$12:$M$12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392-40E8-8779-969C3FF20C1C}"/>
            </c:ext>
          </c:extLst>
        </c:ser>
        <c:ser>
          <c:idx val="3"/>
          <c:order val="3"/>
          <c:tx>
            <c:strRef>
              <c:f>'8.2'!$A$13</c:f>
              <c:strCache>
                <c:ptCount val="1"/>
                <c:pt idx="0">
                  <c:v>Elektrická energie</c:v>
                </c:pt>
              </c:strCache>
            </c:strRef>
          </c:tx>
          <c:spPr>
            <a:solidFill>
              <a:srgbClr val="C8CBD7"/>
            </a:solidFill>
          </c:spPr>
          <c:invertIfNegative val="0"/>
          <c:val>
            <c:numRef>
              <c:f>'8.2'!$B$13:$M$13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392-40E8-8779-969C3FF20C1C}"/>
            </c:ext>
          </c:extLst>
        </c:ser>
        <c:ser>
          <c:idx val="4"/>
          <c:order val="4"/>
          <c:tx>
            <c:strRef>
              <c:f>'8.2'!$A$14</c:f>
              <c:strCache>
                <c:ptCount val="1"/>
                <c:pt idx="0">
                  <c:v>Energie prostředí (tepelné čerpadlo)</c:v>
                </c:pt>
              </c:strCache>
            </c:strRef>
          </c:tx>
          <c:spPr>
            <a:solidFill>
              <a:srgbClr val="E02C1F"/>
            </a:solidFill>
          </c:spPr>
          <c:invertIfNegative val="0"/>
          <c:val>
            <c:numRef>
              <c:f>'8.2'!$B$14:$M$14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392-40E8-8779-969C3FF20C1C}"/>
            </c:ext>
          </c:extLst>
        </c:ser>
        <c:ser>
          <c:idx val="5"/>
          <c:order val="5"/>
          <c:tx>
            <c:strRef>
              <c:f>'8.2'!$A$15</c:f>
              <c:strCache>
                <c:ptCount val="1"/>
                <c:pt idx="0">
                  <c:v>Energie Slunce (solární kolektor)</c:v>
                </c:pt>
              </c:strCache>
            </c:strRef>
          </c:tx>
          <c:spPr>
            <a:solidFill>
              <a:srgbClr val="E86158"/>
            </a:solidFill>
          </c:spPr>
          <c:invertIfNegative val="0"/>
          <c:val>
            <c:numRef>
              <c:f>'8.2'!$B$15:$M$15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392-40E8-8779-969C3FF20C1C}"/>
            </c:ext>
          </c:extLst>
        </c:ser>
        <c:ser>
          <c:idx val="6"/>
          <c:order val="6"/>
          <c:tx>
            <c:strRef>
              <c:f>'8.2'!$A$16</c:f>
              <c:strCache>
                <c:ptCount val="1"/>
                <c:pt idx="0">
                  <c:v>Hnědé uhlí</c:v>
                </c:pt>
              </c:strCache>
            </c:strRef>
          </c:tx>
          <c:spPr>
            <a:solidFill>
              <a:srgbClr val="F0948F"/>
            </a:solidFill>
          </c:spPr>
          <c:invertIfNegative val="0"/>
          <c:val>
            <c:numRef>
              <c:f>'8.2'!$B$16:$M$16</c:f>
              <c:numCache>
                <c:formatCode>#,##0.0</c:formatCode>
                <c:ptCount val="12"/>
                <c:pt idx="0">
                  <c:v>365.57779500000004</c:v>
                </c:pt>
                <c:pt idx="1">
                  <c:v>280.53087699999998</c:v>
                </c:pt>
                <c:pt idx="2">
                  <c:v>303.19559999999996</c:v>
                </c:pt>
                <c:pt idx="3">
                  <c:v>221.29220400000003</c:v>
                </c:pt>
                <c:pt idx="4">
                  <c:v>94.883280999999997</c:v>
                </c:pt>
                <c:pt idx="5">
                  <c:v>63.620179999999998</c:v>
                </c:pt>
                <c:pt idx="6">
                  <c:v>58.724360999999995</c:v>
                </c:pt>
                <c:pt idx="7">
                  <c:v>58.283743000000001</c:v>
                </c:pt>
                <c:pt idx="8">
                  <c:v>101.38732300000001</c:v>
                </c:pt>
                <c:pt idx="9">
                  <c:v>131.582053</c:v>
                </c:pt>
                <c:pt idx="10">
                  <c:v>211.53413300000003</c:v>
                </c:pt>
                <c:pt idx="11">
                  <c:v>288.70868099999996</c:v>
                </c:pt>
              </c:numCache>
            </c:numRef>
          </c:val>
          <c:extLst>
            <c:ext xmlns:c16="http://schemas.microsoft.com/office/drawing/2014/chart" uri="{C3380CC4-5D6E-409C-BE32-E72D297353CC}">
              <c16:uniqueId val="{00000006-9392-40E8-8779-969C3FF20C1C}"/>
            </c:ext>
          </c:extLst>
        </c:ser>
        <c:ser>
          <c:idx val="7"/>
          <c:order val="7"/>
          <c:tx>
            <c:strRef>
              <c:f>'8.2'!$A$17</c:f>
              <c:strCache>
                <c:ptCount val="1"/>
                <c:pt idx="0">
                  <c:v>Jaderné palivo</c:v>
                </c:pt>
              </c:strCache>
            </c:strRef>
          </c:tx>
          <c:spPr>
            <a:solidFill>
              <a:srgbClr val="F7C9C7"/>
            </a:solidFill>
          </c:spPr>
          <c:invertIfNegative val="0"/>
          <c:val>
            <c:numRef>
              <c:f>'8.2'!$B$17:$M$17</c:f>
              <c:numCache>
                <c:formatCode>#,##0.0</c:formatCode>
                <c:ptCount val="12"/>
                <c:pt idx="0">
                  <c:v>29.4709</c:v>
                </c:pt>
                <c:pt idx="1">
                  <c:v>23.361429999999999</c:v>
                </c:pt>
                <c:pt idx="2">
                  <c:v>22.947950000000002</c:v>
                </c:pt>
                <c:pt idx="3">
                  <c:v>19.39554</c:v>
                </c:pt>
                <c:pt idx="4">
                  <c:v>8.3999400000000009</c:v>
                </c:pt>
                <c:pt idx="5">
                  <c:v>5.8388599999999995</c:v>
                </c:pt>
                <c:pt idx="6">
                  <c:v>5.4642600000000003</c:v>
                </c:pt>
                <c:pt idx="7">
                  <c:v>5.5679799999999995</c:v>
                </c:pt>
                <c:pt idx="8">
                  <c:v>10.103729999999999</c:v>
                </c:pt>
                <c:pt idx="9">
                  <c:v>12.36237</c:v>
                </c:pt>
                <c:pt idx="10">
                  <c:v>20.192520000000002</c:v>
                </c:pt>
                <c:pt idx="11">
                  <c:v>29.250160000000001</c:v>
                </c:pt>
              </c:numCache>
            </c:numRef>
          </c:val>
          <c:extLst>
            <c:ext xmlns:c16="http://schemas.microsoft.com/office/drawing/2014/chart" uri="{C3380CC4-5D6E-409C-BE32-E72D297353CC}">
              <c16:uniqueId val="{00000007-9392-40E8-8779-969C3FF20C1C}"/>
            </c:ext>
          </c:extLst>
        </c:ser>
        <c:ser>
          <c:idx val="8"/>
          <c:order val="8"/>
          <c:tx>
            <c:strRef>
              <c:f>'8.2'!$A$18</c:f>
              <c:strCache>
                <c:ptCount val="1"/>
                <c:pt idx="0">
                  <c:v>Koks</c:v>
                </c:pt>
              </c:strCache>
            </c:strRef>
          </c:tx>
          <c:spPr>
            <a:solidFill>
              <a:srgbClr val="262626"/>
            </a:solidFill>
          </c:spPr>
          <c:invertIfNegative val="0"/>
          <c:val>
            <c:numRef>
              <c:f>'8.2'!$B$18:$M$18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392-40E8-8779-969C3FF20C1C}"/>
            </c:ext>
          </c:extLst>
        </c:ser>
        <c:ser>
          <c:idx val="9"/>
          <c:order val="9"/>
          <c:tx>
            <c:strRef>
              <c:f>'8.2'!$A$19</c:f>
              <c:strCache>
                <c:ptCount val="1"/>
                <c:pt idx="0">
                  <c:v>Odpadní teplo</c:v>
                </c:pt>
              </c:strCache>
            </c:strRef>
          </c:tx>
          <c:spPr>
            <a:solidFill>
              <a:srgbClr val="646363"/>
            </a:solidFill>
          </c:spPr>
          <c:invertIfNegative val="0"/>
          <c:val>
            <c:numRef>
              <c:f>'8.2'!$B$19:$M$19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392-40E8-8779-969C3FF20C1C}"/>
            </c:ext>
          </c:extLst>
        </c:ser>
        <c:ser>
          <c:idx val="10"/>
          <c:order val="10"/>
          <c:tx>
            <c:strRef>
              <c:f>'8.2'!$A$20</c:f>
              <c:strCache>
                <c:ptCount val="1"/>
                <c:pt idx="0">
                  <c:v>Ostatní kapalná paliva</c:v>
                </c:pt>
              </c:strCache>
            </c:strRef>
          </c:tx>
          <c:spPr>
            <a:solidFill>
              <a:srgbClr val="9D9D9C"/>
            </a:solidFill>
          </c:spPr>
          <c:invertIfNegative val="0"/>
          <c:val>
            <c:numRef>
              <c:f>'8.2'!$B$20:$M$20</c:f>
              <c:numCache>
                <c:formatCode>#,##0.0</c:formatCode>
                <c:ptCount val="12"/>
                <c:pt idx="0">
                  <c:v>0</c:v>
                </c:pt>
                <c:pt idx="1">
                  <c:v>0</c:v>
                </c:pt>
                <c:pt idx="2">
                  <c:v>1.37029</c:v>
                </c:pt>
                <c:pt idx="3">
                  <c:v>0</c:v>
                </c:pt>
                <c:pt idx="4">
                  <c:v>3.5399999999999999E-4</c:v>
                </c:pt>
                <c:pt idx="5">
                  <c:v>2.6025200000000002</c:v>
                </c:pt>
                <c:pt idx="6">
                  <c:v>0</c:v>
                </c:pt>
                <c:pt idx="7">
                  <c:v>0</c:v>
                </c:pt>
                <c:pt idx="8">
                  <c:v>0</c:v>
                </c:pt>
                <c:pt idx="9">
                  <c:v>0</c:v>
                </c:pt>
                <c:pt idx="10">
                  <c:v>0.50877800000000006</c:v>
                </c:pt>
                <c:pt idx="11">
                  <c:v>0.57371400000000006</c:v>
                </c:pt>
              </c:numCache>
            </c:numRef>
          </c:val>
          <c:extLst>
            <c:ext xmlns:c16="http://schemas.microsoft.com/office/drawing/2014/chart" uri="{C3380CC4-5D6E-409C-BE32-E72D297353CC}">
              <c16:uniqueId val="{0000000A-9392-40E8-8779-969C3FF20C1C}"/>
            </c:ext>
          </c:extLst>
        </c:ser>
        <c:ser>
          <c:idx val="11"/>
          <c:order val="11"/>
          <c:tx>
            <c:strRef>
              <c:f>'8.2'!$A$21</c:f>
              <c:strCache>
                <c:ptCount val="1"/>
                <c:pt idx="0">
                  <c:v>Ostatní pevná paliva</c:v>
                </c:pt>
              </c:strCache>
            </c:strRef>
          </c:tx>
          <c:spPr>
            <a:solidFill>
              <a:srgbClr val="D0D0D0"/>
            </a:solidFill>
          </c:spPr>
          <c:invertIfNegative val="0"/>
          <c:val>
            <c:numRef>
              <c:f>'8.2'!$B$21:$M$21</c:f>
              <c:numCache>
                <c:formatCode>#,##0.0</c:formatCode>
                <c:ptCount val="12"/>
                <c:pt idx="0">
                  <c:v>0.88647600000000004</c:v>
                </c:pt>
                <c:pt idx="1">
                  <c:v>0.65548000000000006</c:v>
                </c:pt>
                <c:pt idx="2">
                  <c:v>0.69055100000000003</c:v>
                </c:pt>
                <c:pt idx="3">
                  <c:v>0.77059100000000003</c:v>
                </c:pt>
                <c:pt idx="4">
                  <c:v>0.726603</c:v>
                </c:pt>
                <c:pt idx="5">
                  <c:v>0.65915299999999999</c:v>
                </c:pt>
                <c:pt idx="6">
                  <c:v>0.56073800000000007</c:v>
                </c:pt>
                <c:pt idx="7">
                  <c:v>0.43216500000000002</c:v>
                </c:pt>
                <c:pt idx="8">
                  <c:v>0.71444200000000002</c:v>
                </c:pt>
                <c:pt idx="9">
                  <c:v>0.72960999999999998</c:v>
                </c:pt>
                <c:pt idx="10">
                  <c:v>0.83132700000000004</c:v>
                </c:pt>
                <c:pt idx="11">
                  <c:v>0.39183600000000002</c:v>
                </c:pt>
              </c:numCache>
            </c:numRef>
          </c:val>
          <c:extLst>
            <c:ext xmlns:c16="http://schemas.microsoft.com/office/drawing/2014/chart" uri="{C3380CC4-5D6E-409C-BE32-E72D297353CC}">
              <c16:uniqueId val="{0000000B-9392-40E8-8779-969C3FF20C1C}"/>
            </c:ext>
          </c:extLst>
        </c:ser>
        <c:ser>
          <c:idx val="12"/>
          <c:order val="12"/>
          <c:tx>
            <c:strRef>
              <c:f>'8.2'!$A$22</c:f>
              <c:strCache>
                <c:ptCount val="1"/>
                <c:pt idx="0">
                  <c:v>Ostatní plyny</c:v>
                </c:pt>
              </c:strCache>
            </c:strRef>
          </c:tx>
          <c:spPr>
            <a:pattFill prst="ltUpDiag">
              <a:fgClr>
                <a:srgbClr val="23315F"/>
              </a:fgClr>
              <a:bgClr>
                <a:sysClr val="window" lastClr="FFFFFF"/>
              </a:bgClr>
            </a:pattFill>
          </c:spPr>
          <c:invertIfNegative val="0"/>
          <c:val>
            <c:numRef>
              <c:f>'8.2'!$B$22:$M$22</c:f>
              <c:numCache>
                <c:formatCode>#,##0.0</c:formatCode>
                <c:ptCount val="12"/>
                <c:pt idx="0">
                  <c:v>8.43E-2</c:v>
                </c:pt>
                <c:pt idx="1">
                  <c:v>8.1705E-2</c:v>
                </c:pt>
                <c:pt idx="2">
                  <c:v>8.3354999999999999E-2</c:v>
                </c:pt>
                <c:pt idx="3">
                  <c:v>6.2020000000000006E-2</c:v>
                </c:pt>
                <c:pt idx="4">
                  <c:v>2.7906E-2</c:v>
                </c:pt>
                <c:pt idx="5">
                  <c:v>1.7823000000000002E-2</c:v>
                </c:pt>
                <c:pt idx="6">
                  <c:v>1.8265999999999998E-2</c:v>
                </c:pt>
                <c:pt idx="7">
                  <c:v>1.7466000000000002E-2</c:v>
                </c:pt>
                <c:pt idx="8">
                  <c:v>3.1036999999999999E-2</c:v>
                </c:pt>
                <c:pt idx="9">
                  <c:v>3.9338999999999999E-2</c:v>
                </c:pt>
                <c:pt idx="10">
                  <c:v>6.6652000000000003E-2</c:v>
                </c:pt>
                <c:pt idx="11">
                  <c:v>9.3197000000000002E-2</c:v>
                </c:pt>
              </c:numCache>
            </c:numRef>
          </c:val>
          <c:extLst>
            <c:ext xmlns:c16="http://schemas.microsoft.com/office/drawing/2014/chart" uri="{C3380CC4-5D6E-409C-BE32-E72D297353CC}">
              <c16:uniqueId val="{0000000C-9392-40E8-8779-969C3FF20C1C}"/>
            </c:ext>
          </c:extLst>
        </c:ser>
        <c:ser>
          <c:idx val="13"/>
          <c:order val="13"/>
          <c:tx>
            <c:strRef>
              <c:f>'8.2'!$A$23</c:f>
              <c:strCache>
                <c:ptCount val="1"/>
                <c:pt idx="0">
                  <c:v>Ostatní</c:v>
                </c:pt>
              </c:strCache>
            </c:strRef>
          </c:tx>
          <c:spPr>
            <a:pattFill prst="ltUpDiag">
              <a:fgClr>
                <a:srgbClr val="E02C1F"/>
              </a:fgClr>
              <a:bgClr>
                <a:sysClr val="window" lastClr="FFFFFF"/>
              </a:bgClr>
            </a:pattFill>
          </c:spPr>
          <c:invertIfNegative val="0"/>
          <c:val>
            <c:numRef>
              <c:f>'8.2'!$B$23:$M$23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392-40E8-8779-969C3FF20C1C}"/>
            </c:ext>
          </c:extLst>
        </c:ser>
        <c:ser>
          <c:idx val="14"/>
          <c:order val="14"/>
          <c:tx>
            <c:strRef>
              <c:f>'8.2'!$A$24</c:f>
              <c:strCache>
                <c:ptCount val="1"/>
                <c:pt idx="0">
                  <c:v>Topné oleje</c:v>
                </c:pt>
              </c:strCache>
            </c:strRef>
          </c:tx>
          <c:spPr>
            <a:pattFill prst="ltUpDiag">
              <a:fgClr>
                <a:srgbClr val="5A6588"/>
              </a:fgClr>
              <a:bgClr>
                <a:sysClr val="window" lastClr="FFFFFF"/>
              </a:bgClr>
            </a:pattFill>
          </c:spPr>
          <c:invertIfNegative val="0"/>
          <c:val>
            <c:numRef>
              <c:f>'8.2'!$B$24:$M$24</c:f>
              <c:numCache>
                <c:formatCode>#,##0.0</c:formatCode>
                <c:ptCount val="12"/>
                <c:pt idx="0">
                  <c:v>15.194934999999999</c:v>
                </c:pt>
                <c:pt idx="1">
                  <c:v>14.864079</c:v>
                </c:pt>
                <c:pt idx="2">
                  <c:v>21.049933999999997</c:v>
                </c:pt>
                <c:pt idx="3">
                  <c:v>11.654907999999999</c:v>
                </c:pt>
                <c:pt idx="4">
                  <c:v>2.0872100000000002</c:v>
                </c:pt>
                <c:pt idx="5">
                  <c:v>1.1054E-2</c:v>
                </c:pt>
                <c:pt idx="6">
                  <c:v>3.701784</c:v>
                </c:pt>
                <c:pt idx="7">
                  <c:v>2.9040889999999999</c:v>
                </c:pt>
                <c:pt idx="8">
                  <c:v>7.5637840000000001</c:v>
                </c:pt>
                <c:pt idx="9">
                  <c:v>5.9539359999999997</c:v>
                </c:pt>
                <c:pt idx="10">
                  <c:v>5.4966280000000003</c:v>
                </c:pt>
                <c:pt idx="11">
                  <c:v>7.2268009999999983</c:v>
                </c:pt>
              </c:numCache>
            </c:numRef>
          </c:val>
          <c:extLst>
            <c:ext xmlns:c16="http://schemas.microsoft.com/office/drawing/2014/chart" uri="{C3380CC4-5D6E-409C-BE32-E72D297353CC}">
              <c16:uniqueId val="{0000000E-9392-40E8-8779-969C3FF20C1C}"/>
            </c:ext>
          </c:extLst>
        </c:ser>
        <c:ser>
          <c:idx val="15"/>
          <c:order val="15"/>
          <c:tx>
            <c:strRef>
              <c:f>'8.2'!$A$25</c:f>
              <c:strCache>
                <c:ptCount val="1"/>
                <c:pt idx="0">
                  <c:v>Zemní plyn</c:v>
                </c:pt>
              </c:strCache>
            </c:strRef>
          </c:tx>
          <c:spPr>
            <a:pattFill prst="ltUpDiag">
              <a:fgClr>
                <a:srgbClr val="E86158"/>
              </a:fgClr>
              <a:bgClr>
                <a:sysClr val="window" lastClr="FFFFFF"/>
              </a:bgClr>
            </a:pattFill>
          </c:spPr>
          <c:invertIfNegative val="0"/>
          <c:val>
            <c:numRef>
              <c:f>'8.2'!$B$25:$M$25</c:f>
              <c:numCache>
                <c:formatCode>#,##0.0</c:formatCode>
                <c:ptCount val="12"/>
                <c:pt idx="0">
                  <c:v>79.93520300000003</c:v>
                </c:pt>
                <c:pt idx="1">
                  <c:v>65.374140999999995</c:v>
                </c:pt>
                <c:pt idx="2">
                  <c:v>57.976483000000002</c:v>
                </c:pt>
                <c:pt idx="3">
                  <c:v>48.113617000000005</c:v>
                </c:pt>
                <c:pt idx="4">
                  <c:v>27.226846000000009</c:v>
                </c:pt>
                <c:pt idx="5">
                  <c:v>21.332421</c:v>
                </c:pt>
                <c:pt idx="6">
                  <c:v>20.444519000000003</c:v>
                </c:pt>
                <c:pt idx="7">
                  <c:v>20.863019999999995</c:v>
                </c:pt>
                <c:pt idx="8">
                  <c:v>28.340351999999999</c:v>
                </c:pt>
                <c:pt idx="9">
                  <c:v>35.962818999999996</c:v>
                </c:pt>
                <c:pt idx="10">
                  <c:v>63.147964999999999</c:v>
                </c:pt>
                <c:pt idx="11">
                  <c:v>97.052841000000001</c:v>
                </c:pt>
              </c:numCache>
            </c:numRef>
          </c:val>
          <c:extLst>
            <c:ext xmlns:c16="http://schemas.microsoft.com/office/drawing/2014/chart" uri="{C3380CC4-5D6E-409C-BE32-E72D297353CC}">
              <c16:uniqueId val="{0000000F-9392-40E8-8779-969C3FF20C1C}"/>
            </c:ext>
          </c:extLst>
        </c:ser>
        <c:dLbls>
          <c:showLegendKey val="0"/>
          <c:showVal val="0"/>
          <c:showCatName val="0"/>
          <c:showSerName val="0"/>
          <c:showPercent val="0"/>
          <c:showBubbleSize val="0"/>
        </c:dLbls>
        <c:gapWidth val="50"/>
        <c:overlap val="100"/>
        <c:axId val="237336832"/>
        <c:axId val="237355008"/>
      </c:barChart>
      <c:catAx>
        <c:axId val="2373368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355008"/>
        <c:crosses val="autoZero"/>
        <c:auto val="1"/>
        <c:lblAlgn val="ctr"/>
        <c:lblOffset val="100"/>
        <c:noMultiLvlLbl val="0"/>
      </c:catAx>
      <c:valAx>
        <c:axId val="237355008"/>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3368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'8.2'!$U$27:$U$34</c:f>
              <c:numCache>
                <c:formatCode>#,##0.0</c:formatCode>
                <c:ptCount val="8"/>
              </c:numCache>
            </c:numRef>
          </c:cat>
          <c:val>
            <c:numRef>
              <c:f>'8.2'!$P$27:$P$34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8.4615131625313048E-2"/>
          <c:y val="0.13996688115748598"/>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layout>
                <c:manualLayout>
                  <c:x val="0.17184959039968417"/>
                  <c:y val="5.6115297415780018E-3"/>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5021299633066654"/>
                  <c:y val="9.3129756629883625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5552573077440879"/>
                  <c:y val="5.1222181456708593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546B-4CF4-BA66-24C6A2768B6A}"/>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700271625982663"/>
                  <c:y val="-5.3296832519590963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22661.046717999998</c:v>
                </c:pt>
                <c:pt idx="1">
                  <c:v>4274.6028269999997</c:v>
                </c:pt>
                <c:pt idx="2">
                  <c:v>12539.490330999999</c:v>
                </c:pt>
                <c:pt idx="3">
                  <c:v>72.470500000000015</c:v>
                </c:pt>
                <c:pt idx="4">
                  <c:v>80.887709999999998</c:v>
                </c:pt>
                <c:pt idx="5">
                  <c:v>0.64620999999999995</c:v>
                </c:pt>
                <c:pt idx="6">
                  <c:v>59121.926497000008</c:v>
                </c:pt>
                <c:pt idx="7">
                  <c:v>865.87100000000009</c:v>
                </c:pt>
                <c:pt idx="8">
                  <c:v>0</c:v>
                </c:pt>
                <c:pt idx="9">
                  <c:v>7932.7659799999992</c:v>
                </c:pt>
                <c:pt idx="10">
                  <c:v>248.39147400000002</c:v>
                </c:pt>
                <c:pt idx="11">
                  <c:v>4118.5233983519902</c:v>
                </c:pt>
                <c:pt idx="12">
                  <c:v>8698.5005279999987</c:v>
                </c:pt>
                <c:pt idx="13">
                  <c:v>0</c:v>
                </c:pt>
                <c:pt idx="14">
                  <c:v>922.11876600000005</c:v>
                </c:pt>
                <c:pt idx="15">
                  <c:v>29556.223901869318</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chemeClr val="bg2"/>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E-8D3F-49FF-99F5-84FA02CAA939}"/>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5050.0962194479998</c:v>
                </c:pt>
                <c:pt idx="1">
                  <c:v>7274.6743940000006</c:v>
                </c:pt>
                <c:pt idx="2">
                  <c:v>7279.311796</c:v>
                </c:pt>
                <c:pt idx="3">
                  <c:v>9435.953501</c:v>
                </c:pt>
                <c:pt idx="4">
                  <c:v>3533.7164370000005</c:v>
                </c:pt>
                <c:pt idx="5">
                  <c:v>4462.2034389999999</c:v>
                </c:pt>
                <c:pt idx="6">
                  <c:v>2376.822173999999</c:v>
                </c:pt>
                <c:pt idx="7">
                  <c:v>29706.169864000003</c:v>
                </c:pt>
                <c:pt idx="8">
                  <c:v>6491.1227419999987</c:v>
                </c:pt>
                <c:pt idx="9">
                  <c:v>6415.8807669999997</c:v>
                </c:pt>
                <c:pt idx="10">
                  <c:v>5612.5134689999986</c:v>
                </c:pt>
                <c:pt idx="11">
                  <c:v>25740.848744773306</c:v>
                </c:pt>
                <c:pt idx="12">
                  <c:v>30478.372729000002</c:v>
                </c:pt>
                <c:pt idx="13">
                  <c:v>7235.7823440000011</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692.15648999999996</c:v>
                </c:pt>
                <c:pt idx="1">
                  <c:v>568.36253599999998</c:v>
                </c:pt>
                <c:pt idx="2">
                  <c:v>571.25268100000005</c:v>
                </c:pt>
                <c:pt idx="3">
                  <c:v>459.56415628000008</c:v>
                </c:pt>
                <c:pt idx="4">
                  <c:v>252.07574873599998</c:v>
                </c:pt>
                <c:pt idx="5">
                  <c:v>209.79736005600003</c:v>
                </c:pt>
                <c:pt idx="6">
                  <c:v>243.89461100000005</c:v>
                </c:pt>
                <c:pt idx="7">
                  <c:v>238.60801499999999</c:v>
                </c:pt>
                <c:pt idx="8">
                  <c:v>258.26714399999997</c:v>
                </c:pt>
                <c:pt idx="9">
                  <c:v>387.17716337600001</c:v>
                </c:pt>
                <c:pt idx="10">
                  <c:v>515.61427618399989</c:v>
                </c:pt>
                <c:pt idx="11">
                  <c:v>653.32603781600017</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#,##0.0</c:formatCode>
                <c:ptCount val="12"/>
                <c:pt idx="0">
                  <c:v>961.30229400000007</c:v>
                </c:pt>
                <c:pt idx="1">
                  <c:v>794.8305710000003</c:v>
                </c:pt>
                <c:pt idx="2">
                  <c:v>837.70600699999966</c:v>
                </c:pt>
                <c:pt idx="3">
                  <c:v>685.36485699999957</c:v>
                </c:pt>
                <c:pt idx="4">
                  <c:v>417.71763000000004</c:v>
                </c:pt>
                <c:pt idx="5">
                  <c:v>297.57651900000002</c:v>
                </c:pt>
                <c:pt idx="6">
                  <c:v>344.22584600000005</c:v>
                </c:pt>
                <c:pt idx="7">
                  <c:v>342.03509599999973</c:v>
                </c:pt>
                <c:pt idx="8">
                  <c:v>434.37107400000002</c:v>
                </c:pt>
                <c:pt idx="9">
                  <c:v>527.47090400000013</c:v>
                </c:pt>
                <c:pt idx="10">
                  <c:v>724.88009500000021</c:v>
                </c:pt>
                <c:pt idx="11">
                  <c:v>907.19350100000042</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#,##0.0</c:formatCode>
                <c:ptCount val="12"/>
                <c:pt idx="0">
                  <c:v>1056.9576240000001</c:v>
                </c:pt>
                <c:pt idx="1">
                  <c:v>831.93650300000002</c:v>
                </c:pt>
                <c:pt idx="2">
                  <c:v>856.72014300000001</c:v>
                </c:pt>
                <c:pt idx="3">
                  <c:v>629.43342400000029</c:v>
                </c:pt>
                <c:pt idx="4">
                  <c:v>348.89152799999982</c:v>
                </c:pt>
                <c:pt idx="5">
                  <c:v>283.5352850000001</c:v>
                </c:pt>
                <c:pt idx="6">
                  <c:v>272.51634599999994</c:v>
                </c:pt>
                <c:pt idx="7">
                  <c:v>272.64814300000023</c:v>
                </c:pt>
                <c:pt idx="8">
                  <c:v>397.19323000000026</c:v>
                </c:pt>
                <c:pt idx="9">
                  <c:v>577.39841400000012</c:v>
                </c:pt>
                <c:pt idx="10">
                  <c:v>776.9776539999998</c:v>
                </c:pt>
                <c:pt idx="11">
                  <c:v>975.10350199999993</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#,##0.0</c:formatCode>
                <c:ptCount val="12"/>
                <c:pt idx="0">
                  <c:v>1101.5153939999998</c:v>
                </c:pt>
                <c:pt idx="1">
                  <c:v>1013.0044139999998</c:v>
                </c:pt>
                <c:pt idx="2">
                  <c:v>1071.6179819999995</c:v>
                </c:pt>
                <c:pt idx="3">
                  <c:v>970.54224399999998</c:v>
                </c:pt>
                <c:pt idx="4">
                  <c:v>761.58580400000028</c:v>
                </c:pt>
                <c:pt idx="5">
                  <c:v>620.00868199999991</c:v>
                </c:pt>
                <c:pt idx="6">
                  <c:v>315.4058179999999</c:v>
                </c:pt>
                <c:pt idx="7">
                  <c:v>345.34236799999996</c:v>
                </c:pt>
                <c:pt idx="8">
                  <c:v>446.6964210000001</c:v>
                </c:pt>
                <c:pt idx="9">
                  <c:v>766.66292900000008</c:v>
                </c:pt>
                <c:pt idx="10">
                  <c:v>920.79849900000011</c:v>
                </c:pt>
                <c:pt idx="11">
                  <c:v>1102.7729460000003</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#,##0.0</c:formatCode>
                <c:ptCount val="12"/>
                <c:pt idx="0">
                  <c:v>467.63995900000015</c:v>
                </c:pt>
                <c:pt idx="1">
                  <c:v>397.38265000000001</c:v>
                </c:pt>
                <c:pt idx="2">
                  <c:v>410.49645099999987</c:v>
                </c:pt>
                <c:pt idx="3">
                  <c:v>291.52160999999995</c:v>
                </c:pt>
                <c:pt idx="4">
                  <c:v>188.37249800000001</c:v>
                </c:pt>
                <c:pt idx="5">
                  <c:v>174.06017900000001</c:v>
                </c:pt>
                <c:pt idx="6">
                  <c:v>141.03561999999999</c:v>
                </c:pt>
                <c:pt idx="7">
                  <c:v>169.66053500000004</c:v>
                </c:pt>
                <c:pt idx="8">
                  <c:v>225.58226899999994</c:v>
                </c:pt>
                <c:pt idx="9">
                  <c:v>274.30420699999996</c:v>
                </c:pt>
                <c:pt idx="10">
                  <c:v>341.48195200000021</c:v>
                </c:pt>
                <c:pt idx="11">
                  <c:v>452.17850700000002</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#,##0.0</c:formatCode>
                <c:ptCount val="12"/>
                <c:pt idx="0">
                  <c:v>614.61780399999975</c:v>
                </c:pt>
                <c:pt idx="1">
                  <c:v>437.17862499999978</c:v>
                </c:pt>
                <c:pt idx="2">
                  <c:v>443.283816</c:v>
                </c:pt>
                <c:pt idx="3">
                  <c:v>370.97523099999989</c:v>
                </c:pt>
                <c:pt idx="4">
                  <c:v>239.799193</c:v>
                </c:pt>
                <c:pt idx="5">
                  <c:v>201.95945100000003</c:v>
                </c:pt>
                <c:pt idx="6">
                  <c:v>175.26270099999996</c:v>
                </c:pt>
                <c:pt idx="7">
                  <c:v>183.72732000000005</c:v>
                </c:pt>
                <c:pt idx="8">
                  <c:v>306.20514299999996</c:v>
                </c:pt>
                <c:pt idx="9">
                  <c:v>407.20858999999979</c:v>
                </c:pt>
                <c:pt idx="10">
                  <c:v>500.16027999999994</c:v>
                </c:pt>
                <c:pt idx="11">
                  <c:v>581.82528500000001</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#,##0.0</c:formatCode>
                <c:ptCount val="12"/>
                <c:pt idx="0">
                  <c:v>335.15499299999993</c:v>
                </c:pt>
                <c:pt idx="1">
                  <c:v>280.345888</c:v>
                </c:pt>
                <c:pt idx="2">
                  <c:v>271.94481999999994</c:v>
                </c:pt>
                <c:pt idx="3">
                  <c:v>225.75027399999993</c:v>
                </c:pt>
                <c:pt idx="4">
                  <c:v>128.31832900000001</c:v>
                </c:pt>
                <c:pt idx="5">
                  <c:v>75.658520999999993</c:v>
                </c:pt>
                <c:pt idx="6">
                  <c:v>107.55261999999998</c:v>
                </c:pt>
                <c:pt idx="7">
                  <c:v>105.84556599999999</c:v>
                </c:pt>
                <c:pt idx="8">
                  <c:v>136.33723399999994</c:v>
                </c:pt>
                <c:pt idx="9">
                  <c:v>169.02946899999992</c:v>
                </c:pt>
                <c:pt idx="10">
                  <c:v>233.000923</c:v>
                </c:pt>
                <c:pt idx="11">
                  <c:v>307.88353699999988</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#,##0.0</c:formatCode>
                <c:ptCount val="12"/>
                <c:pt idx="0">
                  <c:v>3743.7091550000027</c:v>
                </c:pt>
                <c:pt idx="1">
                  <c:v>2997.3783829999988</c:v>
                </c:pt>
                <c:pt idx="2">
                  <c:v>3202.814245</c:v>
                </c:pt>
                <c:pt idx="3">
                  <c:v>2756.9797890000004</c:v>
                </c:pt>
                <c:pt idx="4">
                  <c:v>1983.6920960000002</c:v>
                </c:pt>
                <c:pt idx="5">
                  <c:v>1727.4648079999997</c:v>
                </c:pt>
                <c:pt idx="6">
                  <c:v>1666.5365019999986</c:v>
                </c:pt>
                <c:pt idx="7">
                  <c:v>1585.1389919999999</c:v>
                </c:pt>
                <c:pt idx="8">
                  <c:v>1854.8920889999999</c:v>
                </c:pt>
                <c:pt idx="9">
                  <c:v>2006.0316200000009</c:v>
                </c:pt>
                <c:pt idx="10">
                  <c:v>2799.2946399999992</c:v>
                </c:pt>
                <c:pt idx="11">
                  <c:v>3382.2375449999995</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#,##0.0</c:formatCode>
                <c:ptCount val="12"/>
                <c:pt idx="0">
                  <c:v>895.41137600000002</c:v>
                </c:pt>
                <c:pt idx="1">
                  <c:v>655.52853300000004</c:v>
                </c:pt>
                <c:pt idx="2">
                  <c:v>669.43163000000004</c:v>
                </c:pt>
                <c:pt idx="3">
                  <c:v>541.60190799999987</c:v>
                </c:pt>
                <c:pt idx="4">
                  <c:v>369.37061999999997</c:v>
                </c:pt>
                <c:pt idx="5">
                  <c:v>317.456749</c:v>
                </c:pt>
                <c:pt idx="6">
                  <c:v>312.78262099999984</c:v>
                </c:pt>
                <c:pt idx="7">
                  <c:v>288.73486699999984</c:v>
                </c:pt>
                <c:pt idx="8">
                  <c:v>403.65098899999987</c:v>
                </c:pt>
                <c:pt idx="9">
                  <c:v>563.40011799999991</c:v>
                </c:pt>
                <c:pt idx="10">
                  <c:v>666.69955799999968</c:v>
                </c:pt>
                <c:pt idx="11">
                  <c:v>807.05377299999986</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#,##0.0</c:formatCode>
                <c:ptCount val="12"/>
                <c:pt idx="0">
                  <c:v>936.42424900000003</c:v>
                </c:pt>
                <c:pt idx="1">
                  <c:v>756.43817499999955</c:v>
                </c:pt>
                <c:pt idx="2">
                  <c:v>768.63031100000001</c:v>
                </c:pt>
                <c:pt idx="3">
                  <c:v>612.04364700000008</c:v>
                </c:pt>
                <c:pt idx="4">
                  <c:v>310.25478799999996</c:v>
                </c:pt>
                <c:pt idx="5">
                  <c:v>248.42957300000012</c:v>
                </c:pt>
                <c:pt idx="6">
                  <c:v>225.20850900000008</c:v>
                </c:pt>
                <c:pt idx="7">
                  <c:v>207.40522199999998</c:v>
                </c:pt>
                <c:pt idx="8">
                  <c:v>347.76942100000002</c:v>
                </c:pt>
                <c:pt idx="9">
                  <c:v>455.09534300000018</c:v>
                </c:pt>
                <c:pt idx="10">
                  <c:v>674.56595800000002</c:v>
                </c:pt>
                <c:pt idx="11">
                  <c:v>873.61557099999936</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#,##0.0</c:formatCode>
                <c:ptCount val="12"/>
                <c:pt idx="0">
                  <c:v>795.11309499999959</c:v>
                </c:pt>
                <c:pt idx="1">
                  <c:v>652.21535899999981</c:v>
                </c:pt>
                <c:pt idx="2">
                  <c:v>671.05151899999976</c:v>
                </c:pt>
                <c:pt idx="3">
                  <c:v>531.36058800000001</c:v>
                </c:pt>
                <c:pt idx="4">
                  <c:v>281.31871600000005</c:v>
                </c:pt>
                <c:pt idx="5">
                  <c:v>230.07731299999992</c:v>
                </c:pt>
                <c:pt idx="6">
                  <c:v>222.31013399999983</c:v>
                </c:pt>
                <c:pt idx="7">
                  <c:v>196.34701799999999</c:v>
                </c:pt>
                <c:pt idx="8">
                  <c:v>295.87268799999993</c:v>
                </c:pt>
                <c:pt idx="9">
                  <c:v>396.96888399999995</c:v>
                </c:pt>
                <c:pt idx="10">
                  <c:v>583.37670399999968</c:v>
                </c:pt>
                <c:pt idx="11">
                  <c:v>756.50145099999975</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#,##0.0</c:formatCode>
                <c:ptCount val="12"/>
                <c:pt idx="0">
                  <c:v>3461.5468069999988</c:v>
                </c:pt>
                <c:pt idx="1">
                  <c:v>2762.6459786516066</c:v>
                </c:pt>
                <c:pt idx="2">
                  <c:v>2595.1645091216974</c:v>
                </c:pt>
                <c:pt idx="3">
                  <c:v>2114.726584999999</c:v>
                </c:pt>
                <c:pt idx="4">
                  <c:v>1488.9950640000006</c:v>
                </c:pt>
                <c:pt idx="5">
                  <c:v>1279.1037460000005</c:v>
                </c:pt>
                <c:pt idx="6">
                  <c:v>1213.9241930000001</c:v>
                </c:pt>
                <c:pt idx="7">
                  <c:v>1204.2243430000001</c:v>
                </c:pt>
                <c:pt idx="8">
                  <c:v>1603.8968590000009</c:v>
                </c:pt>
                <c:pt idx="9">
                  <c:v>2024.7697169999992</c:v>
                </c:pt>
                <c:pt idx="10">
                  <c:v>2691.9683190000005</c:v>
                </c:pt>
                <c:pt idx="11">
                  <c:v>3299.8826240000012</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#,##0.0</c:formatCode>
                <c:ptCount val="12"/>
                <c:pt idx="0">
                  <c:v>3411.6861200000008</c:v>
                </c:pt>
                <c:pt idx="1">
                  <c:v>2947.9336209999992</c:v>
                </c:pt>
                <c:pt idx="2">
                  <c:v>3081.4115810000003</c:v>
                </c:pt>
                <c:pt idx="3">
                  <c:v>2684.9158459999999</c:v>
                </c:pt>
                <c:pt idx="4">
                  <c:v>2177.5541630000007</c:v>
                </c:pt>
                <c:pt idx="5">
                  <c:v>1860.2696320000007</c:v>
                </c:pt>
                <c:pt idx="6">
                  <c:v>1958.0235750000002</c:v>
                </c:pt>
                <c:pt idx="7">
                  <c:v>1953.1855330000001</c:v>
                </c:pt>
                <c:pt idx="8">
                  <c:v>2144.0648719999999</c:v>
                </c:pt>
                <c:pt idx="9">
                  <c:v>2103.2483770000013</c:v>
                </c:pt>
                <c:pt idx="10">
                  <c:v>2858.2524250000019</c:v>
                </c:pt>
                <c:pt idx="11">
                  <c:v>3297.8269840000007</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#,##0.0</c:formatCode>
                <c:ptCount val="12"/>
                <c:pt idx="0">
                  <c:v>970.65811300000041</c:v>
                </c:pt>
                <c:pt idx="1">
                  <c:v>796.85315000000037</c:v>
                </c:pt>
                <c:pt idx="2">
                  <c:v>862.42635900000005</c:v>
                </c:pt>
                <c:pt idx="3">
                  <c:v>648.38465700000006</c:v>
                </c:pt>
                <c:pt idx="4">
                  <c:v>460.40166600000009</c:v>
                </c:pt>
                <c:pt idx="5">
                  <c:v>422.74659200000008</c:v>
                </c:pt>
                <c:pt idx="6">
                  <c:v>313.22620400000017</c:v>
                </c:pt>
                <c:pt idx="7">
                  <c:v>364.33054199999981</c:v>
                </c:pt>
                <c:pt idx="8">
                  <c:v>447.05011999999994</c:v>
                </c:pt>
                <c:pt idx="9">
                  <c:v>488.64744700000006</c:v>
                </c:pt>
                <c:pt idx="10">
                  <c:v>664.88219500000014</c:v>
                </c:pt>
                <c:pt idx="11">
                  <c:v>796.175299</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2016.8134880000011</c:v>
                </c:pt>
                <c:pt idx="2">
                  <c:v>417.39567999999997</c:v>
                </c:pt>
                <c:pt idx="3">
                  <c:v>441.52682299999992</c:v>
                </c:pt>
                <c:pt idx="4">
                  <c:v>1325.4365849999999</c:v>
                </c:pt>
                <c:pt idx="5">
                  <c:v>598.85940999999991</c:v>
                </c:pt>
                <c:pt idx="6">
                  <c:v>3.580184</c:v>
                </c:pt>
                <c:pt idx="7">
                  <c:v>6004.500548</c:v>
                </c:pt>
                <c:pt idx="8">
                  <c:v>157.44414500000005</c:v>
                </c:pt>
                <c:pt idx="9">
                  <c:v>61.690969999999993</c:v>
                </c:pt>
                <c:pt idx="10">
                  <c:v>1112.706942</c:v>
                </c:pt>
                <c:pt idx="11">
                  <c:v>1287.3638440000002</c:v>
                </c:pt>
                <c:pt idx="12">
                  <c:v>8893.5604139999959</c:v>
                </c:pt>
                <c:pt idx="13">
                  <c:v>340.16768499999995</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184.607</c:v>
                </c:pt>
                <c:pt idx="1">
                  <c:v>405.93581499999988</c:v>
                </c:pt>
                <c:pt idx="2">
                  <c:v>323.74085300000007</c:v>
                </c:pt>
                <c:pt idx="3">
                  <c:v>73.612841999999986</c:v>
                </c:pt>
                <c:pt idx="4">
                  <c:v>645.12113799999975</c:v>
                </c:pt>
                <c:pt idx="5">
                  <c:v>391.59689299999934</c:v>
                </c:pt>
                <c:pt idx="6">
                  <c:v>39.349396000000006</c:v>
                </c:pt>
                <c:pt idx="7">
                  <c:v>357.84388700000011</c:v>
                </c:pt>
                <c:pt idx="8">
                  <c:v>360.63335999999998</c:v>
                </c:pt>
                <c:pt idx="9">
                  <c:v>394.32554199999998</c:v>
                </c:pt>
                <c:pt idx="10">
                  <c:v>378.925544</c:v>
                </c:pt>
                <c:pt idx="11">
                  <c:v>478.04673799999927</c:v>
                </c:pt>
                <c:pt idx="12">
                  <c:v>104.298379</c:v>
                </c:pt>
                <c:pt idx="13">
                  <c:v>136.56543999999997</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1.16106</c:v>
                </c:pt>
                <c:pt idx="3">
                  <c:v>0</c:v>
                </c:pt>
                <c:pt idx="4">
                  <c:v>0</c:v>
                </c:pt>
                <c:pt idx="5">
                  <c:v>44.973180000000006</c:v>
                </c:pt>
                <c:pt idx="6">
                  <c:v>0</c:v>
                </c:pt>
                <c:pt idx="7">
                  <c:v>12272.614811000001</c:v>
                </c:pt>
                <c:pt idx="8">
                  <c:v>159.48145</c:v>
                </c:pt>
                <c:pt idx="9">
                  <c:v>4.05</c:v>
                </c:pt>
                <c:pt idx="10">
                  <c:v>0</c:v>
                </c:pt>
                <c:pt idx="11">
                  <c:v>0</c:v>
                </c:pt>
                <c:pt idx="12">
                  <c:v>5.9834199999999989</c:v>
                </c:pt>
                <c:pt idx="13">
                  <c:v>51.226410000000001</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3.8220000000000001</c:v>
                </c:pt>
                <c:pt idx="1">
                  <c:v>0</c:v>
                </c:pt>
                <c:pt idx="2">
                  <c:v>4.6159999999999997</c:v>
                </c:pt>
                <c:pt idx="3">
                  <c:v>0</c:v>
                </c:pt>
                <c:pt idx="4">
                  <c:v>3.1E-2</c:v>
                </c:pt>
                <c:pt idx="5">
                  <c:v>0</c:v>
                </c:pt>
                <c:pt idx="6">
                  <c:v>0</c:v>
                </c:pt>
                <c:pt idx="7">
                  <c:v>0.83151199999999992</c:v>
                </c:pt>
                <c:pt idx="8">
                  <c:v>0</c:v>
                </c:pt>
                <c:pt idx="9">
                  <c:v>38.253399999999999</c:v>
                </c:pt>
                <c:pt idx="10">
                  <c:v>4.5034140000000003</c:v>
                </c:pt>
                <c:pt idx="11">
                  <c:v>20.192974000000003</c:v>
                </c:pt>
                <c:pt idx="12">
                  <c:v>0</c:v>
                </c:pt>
                <c:pt idx="13">
                  <c:v>0.22019999999999998</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11.423</c:v>
                </c:pt>
                <c:pt idx="1">
                  <c:v>0</c:v>
                </c:pt>
                <c:pt idx="2">
                  <c:v>0.59899999999999998</c:v>
                </c:pt>
                <c:pt idx="3">
                  <c:v>4.91655</c:v>
                </c:pt>
                <c:pt idx="4">
                  <c:v>0</c:v>
                </c:pt>
                <c:pt idx="5">
                  <c:v>0</c:v>
                </c:pt>
                <c:pt idx="6">
                  <c:v>0</c:v>
                </c:pt>
                <c:pt idx="7">
                  <c:v>0</c:v>
                </c:pt>
                <c:pt idx="8">
                  <c:v>0</c:v>
                </c:pt>
                <c:pt idx="9">
                  <c:v>0</c:v>
                </c:pt>
                <c:pt idx="10">
                  <c:v>0</c:v>
                </c:pt>
                <c:pt idx="11">
                  <c:v>0</c:v>
                </c:pt>
                <c:pt idx="12">
                  <c:v>63.527999999999992</c:v>
                </c:pt>
                <c:pt idx="13">
                  <c:v>0.42115999999999998</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0.248</c:v>
                </c:pt>
                <c:pt idx="3">
                  <c:v>0.16747999999999996</c:v>
                </c:pt>
                <c:pt idx="4">
                  <c:v>0.15843000000000002</c:v>
                </c:pt>
                <c:pt idx="5">
                  <c:v>2.3E-3</c:v>
                </c:pt>
                <c:pt idx="6">
                  <c:v>0</c:v>
                </c:pt>
                <c:pt idx="7">
                  <c:v>0</c:v>
                </c:pt>
                <c:pt idx="8">
                  <c:v>0</c:v>
                </c:pt>
                <c:pt idx="9">
                  <c:v>0</c:v>
                </c:pt>
                <c:pt idx="10">
                  <c:v>0</c:v>
                </c:pt>
                <c:pt idx="11">
                  <c:v>0</c:v>
                </c:pt>
                <c:pt idx="12">
                  <c:v>7.0000000000000007E-2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3482.6618159999994</c:v>
                </c:pt>
                <c:pt idx="2">
                  <c:v>88.783329999999992</c:v>
                </c:pt>
                <c:pt idx="3">
                  <c:v>7979.1552459999984</c:v>
                </c:pt>
                <c:pt idx="4">
                  <c:v>394.33799500000003</c:v>
                </c:pt>
                <c:pt idx="5">
                  <c:v>1980.2492100000002</c:v>
                </c:pt>
                <c:pt idx="6">
                  <c:v>94.450958999999983</c:v>
                </c:pt>
                <c:pt idx="7">
                  <c:v>1029.2151640000002</c:v>
                </c:pt>
                <c:pt idx="8">
                  <c:v>2249.9927399999997</c:v>
                </c:pt>
                <c:pt idx="9">
                  <c:v>5207.6707139999999</c:v>
                </c:pt>
                <c:pt idx="10">
                  <c:v>3002.8160810000004</c:v>
                </c:pt>
                <c:pt idx="11">
                  <c:v>12704.561519999999</c:v>
                </c:pt>
                <c:pt idx="12">
                  <c:v>17746.530289000006</c:v>
                </c:pt>
                <c:pt idx="13">
                  <c:v>3161.5014330000004</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484.58499999999998</c:v>
                </c:pt>
                <c:pt idx="2">
                  <c:v>0</c:v>
                </c:pt>
                <c:pt idx="3">
                  <c:v>0</c:v>
                </c:pt>
                <c:pt idx="4">
                  <c:v>381.286</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82.242750000000001</c:v>
                </c:pt>
                <c:pt idx="3">
                  <c:v>9.4661000000000008</c:v>
                </c:pt>
                <c:pt idx="4">
                  <c:v>30.617000000000001</c:v>
                </c:pt>
                <c:pt idx="5">
                  <c:v>1.3534900000000003</c:v>
                </c:pt>
                <c:pt idx="6">
                  <c:v>5.434099999999999</c:v>
                </c:pt>
                <c:pt idx="7">
                  <c:v>1844.9555300000002</c:v>
                </c:pt>
                <c:pt idx="8">
                  <c:v>637.19700999999998</c:v>
                </c:pt>
                <c:pt idx="9">
                  <c:v>186.95699999999999</c:v>
                </c:pt>
                <c:pt idx="10">
                  <c:v>0</c:v>
                </c:pt>
                <c:pt idx="11">
                  <c:v>3423.0140000000001</c:v>
                </c:pt>
                <c:pt idx="12">
                  <c:v>1523.7329999999999</c:v>
                </c:pt>
                <c:pt idx="13">
                  <c:v>187.79599999999999</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14.941351000000003</c:v>
                </c:pt>
                <c:pt idx="2">
                  <c:v>0</c:v>
                </c:pt>
                <c:pt idx="3">
                  <c:v>0</c:v>
                </c:pt>
                <c:pt idx="4">
                  <c:v>0</c:v>
                </c:pt>
                <c:pt idx="5">
                  <c:v>0</c:v>
                </c:pt>
                <c:pt idx="6">
                  <c:v>0</c:v>
                </c:pt>
                <c:pt idx="7">
                  <c:v>0</c:v>
                </c:pt>
                <c:pt idx="8">
                  <c:v>0</c:v>
                </c:pt>
                <c:pt idx="9">
                  <c:v>0</c:v>
                </c:pt>
                <c:pt idx="10">
                  <c:v>0</c:v>
                </c:pt>
                <c:pt idx="11">
                  <c:v>37.553122999999999</c:v>
                </c:pt>
                <c:pt idx="12">
                  <c:v>0</c:v>
                </c:pt>
                <c:pt idx="13">
                  <c:v>195.89699999999999</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1134.62607</c:v>
                </c:pt>
                <c:pt idx="1">
                  <c:v>8.0489720000000009</c:v>
                </c:pt>
                <c:pt idx="2">
                  <c:v>1653.557</c:v>
                </c:pt>
                <c:pt idx="3">
                  <c:v>0.25585200000000002</c:v>
                </c:pt>
                <c:pt idx="4">
                  <c:v>13.681824000000001</c:v>
                </c:pt>
                <c:pt idx="5">
                  <c:v>0</c:v>
                </c:pt>
                <c:pt idx="6">
                  <c:v>764.09100000000001</c:v>
                </c:pt>
                <c:pt idx="7">
                  <c:v>181.234039</c:v>
                </c:pt>
                <c:pt idx="8">
                  <c:v>0</c:v>
                </c:pt>
                <c:pt idx="9">
                  <c:v>0</c:v>
                </c:pt>
                <c:pt idx="10">
                  <c:v>140.65317199999998</c:v>
                </c:pt>
                <c:pt idx="11">
                  <c:v>102.26382935199069</c:v>
                </c:pt>
                <c:pt idx="12">
                  <c:v>44.222639999999991</c:v>
                </c:pt>
                <c:pt idx="13">
                  <c:v>75.888999999999996</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0.85945600000000011</c:v>
                </c:pt>
                <c:pt idx="2">
                  <c:v>0</c:v>
                </c:pt>
                <c:pt idx="3">
                  <c:v>0</c:v>
                </c:pt>
                <c:pt idx="4">
                  <c:v>0</c:v>
                </c:pt>
                <c:pt idx="5">
                  <c:v>0</c:v>
                </c:pt>
                <c:pt idx="6">
                  <c:v>0</c:v>
                </c:pt>
                <c:pt idx="7">
                  <c:v>5501.6757310000003</c:v>
                </c:pt>
                <c:pt idx="8">
                  <c:v>0</c:v>
                </c:pt>
                <c:pt idx="9">
                  <c:v>0</c:v>
                </c:pt>
                <c:pt idx="10">
                  <c:v>0.54900000000000004</c:v>
                </c:pt>
                <c:pt idx="11">
                  <c:v>888.21034100000008</c:v>
                </c:pt>
                <c:pt idx="12">
                  <c:v>891.79</c:v>
                </c:pt>
                <c:pt idx="13">
                  <c:v>1415.4159999999999</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1.069</c:v>
                </c:pt>
                <c:pt idx="1">
                  <c:v>116.73695400000001</c:v>
                </c:pt>
                <c:pt idx="2">
                  <c:v>2.778235</c:v>
                </c:pt>
                <c:pt idx="3">
                  <c:v>73.282545999999996</c:v>
                </c:pt>
                <c:pt idx="4">
                  <c:v>2.4304390000000002</c:v>
                </c:pt>
                <c:pt idx="5">
                  <c:v>18.239357999999996</c:v>
                </c:pt>
                <c:pt idx="6">
                  <c:v>198.68096000000003</c:v>
                </c:pt>
                <c:pt idx="7">
                  <c:v>15.399500999999999</c:v>
                </c:pt>
                <c:pt idx="8">
                  <c:v>380.87201600000014</c:v>
                </c:pt>
                <c:pt idx="9">
                  <c:v>2.7020710000000001</c:v>
                </c:pt>
                <c:pt idx="10">
                  <c:v>2.4009529999999994</c:v>
                </c:pt>
                <c:pt idx="11">
                  <c:v>40.352340999999996</c:v>
                </c:pt>
                <c:pt idx="12">
                  <c:v>65.624264999999994</c:v>
                </c:pt>
                <c:pt idx="13">
                  <c:v>1.550127</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3714.5491494479988</c:v>
                </c:pt>
                <c:pt idx="1">
                  <c:v>744.09154200000046</c:v>
                </c:pt>
                <c:pt idx="2">
                  <c:v>4704.189887999999</c:v>
                </c:pt>
                <c:pt idx="3">
                  <c:v>853.57006200000001</c:v>
                </c:pt>
                <c:pt idx="4">
                  <c:v>740.61602600000026</c:v>
                </c:pt>
                <c:pt idx="5">
                  <c:v>1426.9295980000002</c:v>
                </c:pt>
                <c:pt idx="6">
                  <c:v>1271.235574999999</c:v>
                </c:pt>
                <c:pt idx="7">
                  <c:v>2497.8991410000058</c:v>
                </c:pt>
                <c:pt idx="8">
                  <c:v>2545.5020210000007</c:v>
                </c:pt>
                <c:pt idx="9">
                  <c:v>520.23106999999993</c:v>
                </c:pt>
                <c:pt idx="10">
                  <c:v>969.95836300000019</c:v>
                </c:pt>
                <c:pt idx="11">
                  <c:v>6759.2872554213072</c:v>
                </c:pt>
                <c:pt idx="12">
                  <c:v>1139.032322</c:v>
                </c:pt>
                <c:pt idx="13">
                  <c:v>1669.1318890000005</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35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_xlchart.v5.4</cx:f>
        <cx:nf>_xlchart.v5.3</cx:nf>
      </cx:numDim>
    </cx:data>
  </cx:chartData>
  <cx:chart>
    <cx:title pos="t" align="ctr" overlay="0">
      <cx:tx>
        <cx:txData>
          <cx:v>Výroba tepla brutto v krajích ČR (TJ)</cx:v>
        </cx:txData>
      </cx:tx>
      <cx:txPr>
        <a:bodyPr spcFirstLastPara="1" vertOverflow="ellipsis" horzOverflow="overflow" wrap="square" lIns="0" tIns="0" rIns="0" bIns="0" anchor="ctr" anchorCtr="1"/>
        <a:lstStyle/>
        <a:p>
          <a:pPr algn="ctr" rtl="0">
            <a:defRPr sz="1000" b="1">
              <a:solidFill>
                <a:srgbClr val="233060"/>
              </a:solidFill>
              <a:latin typeface="Arial" panose="020B0604020202020204" pitchFamily="34" charset="0"/>
              <a:ea typeface="Arial" panose="020B0604020202020204" pitchFamily="34" charset="0"/>
              <a:cs typeface="Arial" panose="020B0604020202020204" pitchFamily="34" charset="0"/>
            </a:defRPr>
          </a:pPr>
          <a:r>
            <a:rPr lang="cs-CZ" sz="1000" b="1" i="0" u="none" strike="noStrike" baseline="0">
              <a:solidFill>
                <a:srgbClr val="233060"/>
              </a:solidFill>
              <a:latin typeface="Arial" panose="020B0604020202020204" pitchFamily="34" charset="0"/>
              <a:cs typeface="Arial" panose="020B0604020202020204" pitchFamily="34" charset="0"/>
            </a:rPr>
            <a:t>Výroba tepla brutto v krajích ČR (TJ)</a:t>
          </a:r>
        </a:p>
      </cx:txPr>
    </cx:title>
    <cx:plotArea>
      <cx:plotAreaRegion>
        <cx:plotSurface>
          <cx:spPr>
            <a:ln>
              <a:noFill/>
            </a:ln>
          </cx:spPr>
        </cx:plotSurface>
        <cx:series layoutId="regionMap" uniqueId="{0605655D-BCF7-4361-9834-6F31F4B091AD}">
          <cx:tx>
            <cx:txData>
              <cx:f>_xlchart.v5.2</cx:f>
              <cx:v>2022</cx:v>
            </cx:txData>
          </cx:tx>
          <cx:dataLabels>
            <cx:numFmt formatCode="# ##0,0" sourceLinked="0"/>
            <cx:visibility seriesName="0" categoryName="1" value="1"/>
            <cx:separator>
</cx:separator>
          </cx:dataLabels>
          <cx:dataId val="0"/>
          <cx:layoutPr>
            <cx:regionLabelLayout val="none"/>
            <cx:geography cultureLanguage="cs-CZ" cultureRegion="CZ" attribution="Používá technologii Bing.">
              <cx:geoCache provider="{E9337A44-BEBE-4D9F-B70C-5C5E7DAFC167}">
                <cx:binary>7HvLkt44lt6rKGptqggSIIiOrl4A5H/Nu+7aMH5lpkACIEESJHh5Ai/sB7C98tKLeQSvuue9fFIq
qaVUdXfVeDR22RMhpSIJggTx4Vy+7xz98Xb+w625P/VP5to07g+3808/lMPQ/uHHH91teV+f3NO6
uu2ts++Hp7e2/tG+f1/d3v9415+mqpE/RiHCP96Wp364n3/40x/hafLentnb01DZ5nq875ebezea
wf2dsV8cenK6q6smq9zQV7cD+umHc9ufvNPWmfvV6T//zye6P6kfntw3QzUsz5f2/qcfvpryw5Mf
Hz/4m0U8MbDOYbyDuZg9TaMwZVEcxyzFMSU/PDG2kT8PI/qUUYYjlCCShCFJk0+vvjjVMP3D6qpT
8Kwy9646fRr8pXV9WNXp7q6/dw6+8sO/v/CArz7mF8Zv7dgMD9srYad/+kGs97flw4srZ8XHIWEf
Pky8/bATP34NzZ/++OgC7M2jK1+g93gj/9HQN+AdAasnLxdn//Kfq+bv7s5vRg2jGEcEY0JIkmD0
NWrkaUIRCQmL0jBmhMDwxwPzEbVftaJfxuuLqY+Q+mLkd4XRzpx88+d/elL/5b+5wT656k/lvyJS
JHwaJgllJMYMRShk+Guk8FOcJCimaZqEmMZJ/DVSsBo53n+69uvN6tO8Rxh9uvy7AuhQlWA/99/H
+YUsRjRESRKCg4seOT8AJ44wi6OQpTEgRD8B8dGMntlxKJ9wC/HiX+L6Hk1/BNWj0d8dYvXHuPU9
AlaYhhEimGD0ABpYzJcBK3maxARCWZpgipMP9val6/u4rT+HrU9w/nq7ejT9FzH7/PDfFWbHU2+s
P/XfwczAByKKQ8pSRkIErvBRtIqeUhKljKGEsQilDynIl5B9XNny5OWpXz6N/HrEvp79CLCvB39f
ePV//u8A2J//R9mf7u5v//UzQ0AtTiEg/WxH32SG5GmaJITiKKUYQRryKMfYfVjWk+OnZf525L59
wiP0vr3hd4XgWfXuvv9OyNEQrCxMwU3GEL0euUj8lDEWRgwRBl40ZeknbD6GtZ/X9enirze1zxMf
4fT5+u8Knktjazt+B8MCykUpTaIkBJtiNCHAqb6MYPQpYiF4wphA0pgkj9D5eVm/HZ3PEx+h8/n6
7wqdq1N/N76rvg88LETg1UJIyh/8W/Q1PAnAgwiEqTQmCYvjR4z408L+JUn7z98EUx9h9MVDf18o
mfX+n//jd0gpwIYISyPI81iapOgbAhw/jSLKwhRIMiSBGLNP9vLRxV19WNena7/ew32a9xienx/3
u8Lm2fDP/+X+7jsxqwfaG4YUxTH+yJweGRF++uDcIsQgd4AoFT3CR0D+15/Mv5xbffOAR4h9M/67
gu7P/9UN3ylxIHEYhyBuhnEapgRg+TIyxU9TTCiJk4TROKWP6PDDqkBHaU53T85O7+7r325e3z7h
EWzf3vC7wu2t+fM/Nd/HG0ZRiGOgUGH6oFM8sjb6lAIZBuRCHNEIJ49S9beman47WB9nPQLo48X/
q0H5W4v7SDk/xoKv7vntijqNIXtL4WeI4m/AIE9jkJwYpH6grEf4UXr3Wc/+28v5ZWH288Sv1v7d
BfK/LZ5/rjpkp+GUfyhXfKGf//3RT8L7o6l/r+rxcb/2dz/9ALUKzB4koi+Ae3jQV6LCB5Hmi7LK
p/P/6AH3JzfAE1PguiHk5B8AC3ECfnG6/zACyfpDJANZA1N45QOcje2H8qcfHvhzlCCUwu1wGqIU
1uMeFMMPRZc4ZRikkA/ifQga1qcvvrJmkbb5vD0///6kGesrWzWD++mHNAUNuf1438Ny4b0x8AgM
shcF1T9BYQjjt6cbKFTB7eg/dHPnrOvCVQx0aXMch/vQtzdhodNjGvR7kyTqWBNjs8wV3XgkFSo3
FW2lKIzrLoNKnle6HjbWVO6YJEbu+hU7MeK534S4q3kYRmSjvTyopc8X37Ks6M0pbKJgB+d8T2rX
HNYwujdIpTlrlpbjdnFHhcuEg4U0uetose37+dZN1ZAVKNCZN+mumUyQhbpDYp1wfza04SGyU89t
2PR53wWXqh/UxbrYLJYkGyd60Nreh+t2XutXE7MzT5vhrHZO8hn1I4eNFvNSEW5V8LJ19ZC7VVZC
z+nWl12azUaN3Mb9kSTLfo6KXZPMg5im8K2thogrT/wmXiYx1zPJktrafJDzFvcsFjJoEPfJeZf6
Usi2OkPGVvngC85MJfmydMsGLTuCWb8pkOTURTXvScv7PtmspEryNllHsQT2MJh53cT9dlhom0Wu
qvkYuEu1Riu3gdJ8ntD92DU88N09rjqzMfB9pa9KPmF96BKjs7nodj4YJh5UVS9UMZ33Q6EOlXlp
285xzJp3FWJl1vXjzE20DjsbjIVQLm6FHjstcB/GWTSo5WQuVbjwrm1dFhYNykYHDwjaTKIoyNI2
nLNFzp6rJp54MznLXZG+M7i3YiLLddHSy1bOoxiD6WXRo44vw/KCuRbnRb2kWTDXQxalqcqtTvZ4
Ca50OPE+xDyNhKSI8aWWme8HJ1TbP6PN1bKOhzhgiSgXq3IdYC+qdb1cSNpt54TlsA59Rn3FC1r6
Z6tpRNwxmpV9orJkmG9p15T7IWo3S9/gwzjufJqiY7gUz2s1yW3ixuNYIGHZEmesfd86vGMqnDc9
sj0nQSPauuTSeZShxa+8Q/ZtG9HcI9TyovbDRhfFcanjZ8M464vADFZE6j1+gcNlyqbWYj5NAdmW
bbIJY3leaLVkc+hytK1VU3PcqBdjOSvBSop51/sdcX0jSDJv5pWkomtsJUy4lqJIi22UjjF3AEBO
OyPGbq3hMCenanZ8WOJAgMowwvvwffFG+ZfTbDR3E3zDqLtaEI9Fo0YvbLF0e7yGW9nRN8wHIkZ1
AGAWLwtZvdNzg/maRkdZ3ldGYS6nKbexv14HqzmVfXssp+ZSYsv2dHaHkJ5ox1Ye9SwSUVJfLwl1
vGrBsGyx6YfuRAL8tjd6Q7piW802j4duA8LvKMoyXcTil1u3xO+D0R7bEuYts6c8CJMsSlzLU+wN
dxRMqNaJ3coAFvUuJNQIN3SpKMfoZZpqvnaSCSfXa680EVpOl96qeM8aBecl9EVupjZraRdklrKD
Lli7T2e6jRN71emg4LH3DfdFfNuiVm3HVIsp6ROuqJ42M1rgfPou5BpIqNAko6mx23iibT7EzeUc
4q2ujDBB1+x8OTAeVvVzubaXrSYc1+zEuuBN18tZFLa58yRIRN1V52U6KR5F7qzt++fBQncxCS/c
0PpdG4LTSkc4JUG/RdW4JU6eKO76fYr167rRfjO1/k1XyJCr1B+DtT25tpHCR6jkNgrUsY80r419
MZToTjLqLmOJBl6V3cJl0MLnEfu8bHXBaUE87wKveDUZgSJseWdNJ5YpHLK5H+0mqEnCAx3mOGrk
hpgS4LUJ42PvVrE20au5x5dElWGedu3VQj33UX9qyqXkKUhqsAw/8yrpp2xQ3KP0pBMT7dJ4zKsV
bUMyJrxYRpPHmGTGykLQ4WpO2bgvBlmAFy7FoFReNpIK7HwtqomC661f2qoOt56oIkto915r3juj
hK5VuOnbZ00TxWCYySqmAVwdogVHk6u3dG42gWQdd8Tfzah1B2cDK4gu32ot1baLmn3hUrpLRlOK
cYOLdcqDIl6EbcaDWtuAF13d86Jq3kTIXFLiGF8lzoOhaUTgYThZeB03OGfVhPiqkvhgw4Q3RUGO
g/f7BsfJfgl9lCXSWEGjyosS17UAh2vyMj404XVbtT5LouXZzEyUt029nUnxOqrGXZSub8gMxzbU
orMLORJYF7erGkVbzitXLJj5aAM+0UbnjiWEjypJIDROAw8mKspW8XZNKlGychbMVZUYiuWYxupC
R92bcVYbVFjLoT50VxY4gy8+hRN9pmBfqq7LBghQaMg1GTg2VQWmWm+cSTmc4PdFCcduckHLmS+8
UKsI2DMXsvodSsZTnUy7hhYOHtkOmZrt1iYKPFRXvuo6fIMTm/BORnkDaw7IIjcDWb3AhdkVTd1n
i2o8jw1+pbFr4FxUsXBpbXI59WcoGiEexvDipRjinQwBIJXAsbMx2nh8SLrmBeunAqJfV4Ex64AH
jeHh7FMeSaqzgNC8rkbKF1/6rEgbPtDCb2Q2j05t6mURQ5DW2TIVb0zXZ4ZMnq9QDxEh7l+N1m80
MQq88Py8DkoJTlhyUiku9YCEDmFTzJu0dmJWEoI9riOOY5H4KYIUbM4kblVmbbdBWN504yCayl4N
dL2qis7yaExfKkMq4VA6wUfGXLI3aIT4VE9qFrWDxVoZP1/QtRkwnAVNAj6PPJrjnpuQvVw9e71K
cjdbySszlqKKJlimxXk69++oPWoyXqRzcNuS6UVSpNdNZ9a9KhwkVo3PkXM00xhCiy/GnkeQj8Rl
93aotn6ksYi9ObN90fG1EVULB2FOV0Hb4LIc6Z0sputyql+atfZ53ZWHBFUob/EiMznNlrfan6/k
IoFU5EbT8trN601rkl0ZyosFDzyc8L4ivagcOp9IfOlRYnnYro63fnxv12jmfTAufJgAqyk+d00Y
7OfibqJ2zeIlgI2om11RdhdKRc/duh5bS9DG4falNqoVzrkjGcaCN4F6G/fnPQouDZ4WHkeO5dVY
XZARcgpZpKN4j9Oi5l3V7BFsaDTQ8yqeJ0FY+UL50HCpcMVjVqtdel2lNMj7uEozF5kkszXKWNpr
rrS8ipYm4daCryJKYq5psu9JfGThemXDaBVALa5w4BC3THNCwYcE6XIserKvrZvEUkzPUaRz2RVY
xMS9ZHNywVqXr8VL6ZK7kOkG8snWwZNHjvVQ8cSqYzjgfYzSy0KNW0T9C22waCd1E6LuckSt5RLp
V9C6Ah5Xzm8mQnlclA0v9XQ1FF3eTGXHp7rjzLZn/TDytZpz4qzQ7jlm7YaQ+YiQvGiHcDNyFS33
dKB5WdWXg6Yirup8MmXEpzWNuYo7HvY95h+W2o/ds2gu4CPdDZmuiWxu+9H33AexFCguDm2lr5vl
ek7oxvQB96ESxgwln4PV8thGl0197Puo4oTQA47ni4YlL+Kecqqq1zZqUnCAZj+XrwkREYOMxhB5
4fqQbpl3OzrmoO+/KItoN4zkJfItn2dj866OLgt/w9qh4XpQWx8v9w6S9xGrsxYFHdcNusC2uk6j
cs/S5dzYIquagnI2iZVF+Zjcy9Ltkv4aq3DLqBQSTLbV1VlPqu0Af8egOAdO0TY380S3SilRk3EP
nV5RNpP0NV0UuO0Kzrpl7YvGzbd1GThR2vhdI0u+LlMpysSe4lRfROhFGxHFrVNHVjXvgolNvEvr
Z6ZNhmwpU/iqNV0mXpTufPSL3E5dBGECKJud6m2SyDULStVBUqkfdnaU+0QSrjWChLOpL6JpSLmf
ViN2g9f1xmLciW4aJNcBqbdOXWPvSVao7n0y12d+GsAB4/iVMevIIcxfKco2WqKQj4a+HV36srKH
iKDcFzMccjfybmi3uCMv0g+kBEFm0i6eL27dfHg3jZ4hM89ZVJspp3LXmLHf0LRuzoIZM+7w2vEi
GvYDhqOMy3DTdc+WFqeX8QghGbRprmo4wZEcQ07qqeJftgt+xcJvbbv0lSx/bub8/Oufzj91iH5o
Ifzr9Yd20L/+9tzW8Ofv3vI3H/Sgrnx+0l9bFR/UjM99i480ko99p5/khN8y+JW68pWK9KU48tCd
8bnD9BtZ5S//Cfq07OP7/6GKEj0NWYKgKp1COxboG1+oKOgpdJ2m0GMAVR7QTAjUsj+pKOlTgqGK
DdYK0wjB9LeoKDFwhscyCmIpLALKfhHU9SICKuqXMspqZ1iaShvRld5yGk0CQYp3nNzci6FN95NT
7SapQ58Fobq27lXtdCnCyq95G4+QX6VgutLqRcQp3ssaI8gPipcRqvV+GFjelvWzISBFtpYVy5bh
RkFKV5Cwea1vCJtuyWjRAc3BNUw4hrXa00FSTroFWN8DPxuabtdhI7xNCU+CTvE4jJ73/ZIhMB9R
GR6PqsxsGp5GCdEmxllQmSSvyrCAFE47YTvI/Xv84CHj6tL3JblpQiRk1ILjD9IuCwrTiwUy5nUt
RNq2/pKuduKzqg4NqMt81vpmHR80FVofjX7wuYkrH1j1tKEFMKGpdRe0HUB1qI41BkmDjMNxjE2y
GYxM+cJYAToDkI+WAa0wDPKyYY5fS51mErx5kpL3UQcSwNiaVwWydwmbar668r1z9euhjaLttKwJ
UO7dpBuWyai+pP7B9RF2zuZGKJ/6vBj6KGsiyIWozQ1hvehimrNlYtsOre+UCV7FtVt5k7oNUvPB
hUvOoqbii5xe94bsCrzRzX2pJrxVKGnFIuOsdCx4iPZTlsqWewVN3BbtiwlkFxaHom7GF07LXWfn
t5jsF5ac4KgR7ksNUkRvjvXMRNIol7Gln/KBlXyUzbKpi/QNcF5gcVonu0HG18U0bKa+fqvjfuD2
2mj0rKq04UZHc1aY5t2YUgjxDbpR0+h5ZB2fbQ1KE1Mzb1bjNgxSzCaJozzR7cxxB5y4se6yVkG9
GXxVZ7SCj57ZNVkhn/dmCbI1VruCXVRqedG7aBc0tRQM6VVoqw4DAp4BO+yPdeyFrxOZTTVmEFIK
LklXiq6SbW4snEoc3EOODzn2oR+mVzJKYmAGKuLR+jap1kPoFicK5s/bQb5rmvJsDdJmP07LviyK
RQQlkG46yzetGROhMMSSqIXd1n6+AClsT7r5XEb2gkk7bCmZxNS2iKexPy8T936N5UVB8G5KNzqU
xT6OBHDIarc85MFgu6+BBWGhzFxkA1h5HWOxhEHFcQ/sG0orIa/XVISBkQebyBxqy2+XBik+FkEn
4gCIsuuqXQd/Q+3bjZHjvhsUOxs7oDGjqXkSBtt5QQHHKnopl+LMS3I2gopUzynkMovKR8zC3C7g
GfQKkk/jCRD6pTN81fRVQEckoiG5XNv+KKcWxMZWyM5pQXU9Q1gmgYhMWglSgQOouwEMnkwqjxA1
OSkDlZVpsJujMsqD6hjIotqsd4aU/T52RLQVHKde63Mp1ZDbdIU9WZJNC8H6vMDD9QOP4uXB9xRt
yrlsxdqys6bxTQ5SMRbBGcT54ELOZzJs0blS48FFo9s5ow9JPNc50MIiQ7bmgYufFROOd1X1fACf
l4dx0u47pN9Ma5Hjh4C8zGQQy5g+84yN25A2QKBGyEOCuGm3U9S0B9WPh2pyII+RMuR+ZSqLmm0j
C3VEzYjFSns48cQcQHYDUaU3aVbQ5bKu14p3ZhEMSKrHc8BR1OyiaNoVs+IUx6emCovtaGWu5vUS
rHjNaJHu45nOnAbxQ2KBUm5kWWUV0FdeVljzwo0vV2axMOR5Q/tB0Dq99WEL+isbnhXhWuXM74Z2
5PIBFJoWHnQsc6vi5cVcTDeIVpCcS4vOoqBY4cOH+YAvHhLiAqOrlrCLOJ5v40o5UFKmMC+RCp6H
kI61/nm/gJaDvPRXph024UD0kfjoYi57u8XxeFfXNcm9Z/q4LKbi4wxco056EJ9dkwg2g5/yHlge
STMlUZtT3Qd5F6c1BzeoBKY1y+hz6woH9h4GArxOFqR0vFQ2uSjW5MyPaNz1pb+Oyp73ja5gt/GZ
VmOaU1JehkvwelgN5vEEntc3ycpZZO7Gya/7de2ElMhvHpLwmtbzMXERRL1hFBFuh31nWcVLg5FA
E10yDD83rZFAq6cESgtreq/GduBK+RXywGQR6xs4Fw1vElpf+qjcyTJOd4FrL/u56LM67m5Sj0AX
pHGuElCOlV5VRi9n8qDfOKzzti9eVOATRw3qqppUtx/Ao80jOswBAS2mKnZ0mt5WLtqQANJrEJDA
KMKy5EvV4m2pakHnEYQt6xYg7VAT0D2IGKqagQIX85ay9X3oplMw9kZEFOWoljf9hC9BS8AbUBNB
4yrTvO3oqWZkAWECUFxMe0TxeKat17uRQT4v123gj6ABXHTUqG2VjpzF5b7G/q0K3s8svjLYdWKu
JqitWPQsSYZ9YxjwMEcOYzV0XOL0JchcmlsDdYuxLHYoKW9oOzWbsYazHqBdU0YkwzYy2YSByBKt
9Fm1LrskktMz2pLnti8TMfveZlQVeNfP4MfdSkFxW/odXnoRD2jdrKmPeV8M+AieeYtAdcrSztVH
vQ7TZUHAFBRZM5VqcqoozRM10tOSBNsUqa0ZmvEUDcHBrCBuRTp9rhY356COdNmagLiD26YByR+K
K6knNpNrE+a1q7J6rqPdFMMa5kk1eQE/M9a9nYe4F2OFAwh/roQgPZk9aKt7OzXubDQdR1YNUNjS
ajOtMUh0trgoQog+PgxKoRdw8E7mDiow+7VsTjVBdh8YAuKNdee+ck0m2xHIdjXv6Dr5swXRgTeq
Au86SWBqbX8OclqxaQsycuLTUxtXZoc0kKNVJ2M2mZiA+ReZXtLuuIIJhJKxfYWXw8rCZe8ily8V
vK4jGgJ7MoqwCVvQ+foKsjg7gpAzJBnRFgRzN/gNVi7kaRmTzVyGN8wM7/EszUXL4rfpOs5bP1O9
mXtg8RBUw100nE2BxBsG9WuhlHabvlyC81aSrVs79ar3jeKlxV0erKBdqZV0fID80IPCedk04bYg
NTqXlF1CYTvXqzb7CWmVpQYqRGFJd6hU86YdoB6g2ahAmsTs4yvqEWfUglZYzaAJ4gHhG7t2+Yq7
cpcUU7701EDSQRVojLXP6uWFqkCi68KDqRuQoPxkbnBfV1w2JYiyi2diTrHbsWkRSMeVYH4CrltP
bJOs67NkKRxHndG7NgBrDeoCZKB12tG0kwfd3SW2Y2JNWnkgzXJmiSXbRk17i1Z/gM4Yd9DYXuBx
Ap1raM6dTfRVIMH0m5GerfG6CTuI/wqUFTGMgxST7uYdastOmHU+AbtYz9mEzruyOegVNzvbA4H4
tyzNwkKD3djTX1GabUkVbAs0/n9amq3WlOS1xf9emg2uWDODuhP/49Ksa0eVt1P4fUuzOIh29qEw
+g9Ks0DaW5AC0b9daTZe2HY2/S+VZgPwYNKn//ul2TbU7wyBvOm3lWaXmKw8kFAq+X+yNCvHCOTc
tH5cmrVNl7NC/crSbE/1DI0i+hdKs4VunxdB+tfS7EgLDELo8Mul2XllI5R35u9WmjVL20FrhP/3
0uz/gdKsHQ9p8NfSbO98NnYbVUKdeDXzs1kn7/pwRDlRdgWvGYjQuDdylRmOzdE38i6uBsybCmSO
lb7VoNKADPc+gv+7s5EkdJxOrMmZgz6mNu2P3tmXpKu0mOlyBCnpZkpBvGnUwimBWjp2quY1oy30
EiC/bdcy72VF8g93RM4qoeQEejfqsjAEFp4kYiRtJeKiyMupHzYGQc0umsGA2iJ5kY6gsHhox4Js
27UHSPrPu9Uu+wW7m9Wt4wsD1YqNtkOX12MrRkuH5zHK1whqvLHrpoO347FiPbRGhcA2x9BFfInS
y2RQveixfNtjsplU/5JqfavX6MKVhWj9yZhKZ6PRAzdx6zlrLqDZC5o7Ej/nDWhoQ0MQX4gGroLf
lprofGrURYqHekOKFqoglrzrguhdsUJrhqFT5uCKMOiN697qzu69VCbr3ZwlLC0yKCqDFGbIuq1r
eVWMC70gc71tULmlFsXQCNY9lwY0oqSTVwNWAfRrqRq+EgrPatp40ztov2rmvI2GLTDrIan1SzmN
A5SNqxuLQIxJy3I+K/GqQFgtaTZUMk9WX22X1AKU3UN3Ey7z1i3ZoGWxS9AFFLGhU0KFFa+iNt4E
WL2CHphMKyLPVxRcEagwHSeomWzmxtd8Wef3cxUcl0BO/4u9M2uSHMey8y9iGQEuIF/0wNXdwz0i
Y4+MF1pmRCZBEgBBEuD23/SkP6bjNd09XTVTbd02Uktq00uaVVbG4u7kxb3nfufwKLu1EMsY5XQG
djJVXuJAvEmGfcFbI1hS47r4sm4sraD4JfvaVEnX6sfQxlXSYMg5AgmDnOJ+dIM3JQAaecEGDSHC
owDOIp75IfQZHxDcZoDZ0CkCEDCE5SC0PE3OMWqYk/lxzFPCoV6PQHAKMZjM0Z5JTbBhBzsB8MKy
sCTRmBm6YQXmiFdL+AFw0aF1fUBv66sX9Txj9eKmrfUwu/n9jenEgQ8A7kJ42woRhCbpJAaruf3S
tyuYF3xj/GSwO6MRBYPc5VuznecgevV3NmW2Wfayq4Go2RCypnSSkPM2G91+SUN/em27UV4U7SG5
t7pkozpjkdrdYNq9176zpmZX72rY+Jm49csymx9enxjSAwAS/FIxo26duLosLQYw0Z2hwZN8oCxM
cNp/65fazYgFI9fKQvuVzMUwvdpu/jn5KwR20922UH0KE4/vQY8N7T6BPpSa5d2qpzSElJzSURbg
Jrs0NEuc7V0FMIfhdVdapWKCrhRBUEhDz0tHg0+r3dafi9OtX2jnHoGUnHBI3FLlL0XVTNkQOxSS
vtDZQiBvMdmf3F636d62BXeDMZubFdzUrr9A334kdsUxppUB7OTQlMVrk1XuCuVM9Ce2yfkZoOih
9qI9a2jdpgtrfxpc+3W3PdhpAXHotj9xieiUTuOekmopUH+2lIMlxQoEAIbbgpXxXIP9cpgakEeH
aAOYwSGRZVqJBjPm0Gd25U3axOSLqpoNWhb+a+X+u+v0Z2w07zvL1jRqrJNOnfO5h+qLZFgl1ATK
R7TP0ExlsVJ9iWZApKwPDoFST6ugY+rTVuRgZ/phqm5FgM1DL0SmHh1lIbCDsrhyS97cvNCwiDuI
f640TiG7TWKpXpsyqmhW86U5+DvtshoSQ+L2HEvtTVzqGUBc1GWqWQtO2xvcfX3uMuB5YzvPqbzv
+s6kzrB+oxaCTDzUJause1g9XrjNDmJhxV67wX0p61CcuhaSeaODQzgR/HRcHoBJpb4zMdAQo+TF
pbK7tHYjyZUJKWvo5pUTx8UGfbAfZwBkrdkgwkkQCrbTpdOLNNg7UpDGXLTnzeW40ruGVE8BalSq
HFy6fv3hYRucQAHskrmvaMkc8aQsEFNCQXO5a/tgKoGysiidgj8cEokfenDCcU5kFNlsMP6JNy7W
4FONWx+CklGgBAfeY9PPw08o5TQdAp5N4X5UcwNwadrp0cNgH5LtXU/zUtCmleXYLRDbl/NKtE0J
gQZre9AjLake8A6PhfQoS52WXXACkLwn/cMyLOIKyL7XtFFF1C5p062ZqRxyYsELsM9LEId3OPDQ
I47hTV1vURLVMSlRuQPQK+JVRXVOF0/mhjYfwEH8hHRLlbq7ByTA8MxGBlfoDFGdQHsVSVxBi5mE
v5a7AYsgcbHOoutT4637PRXeo/DMQfYFM3ZJ5kHLYxcv7zSsX2M9rDkfX0nczQlWYiFKLL6a6vut
Dl8bC4lNaIINPotupwZ9KFykyYRePp0nljQ+toeuEHGqzfQoprhNe4pGYDDenlJum9xd4oeAsoMQ
WJsQB1+8qy7lVY1qG+Ee6FaApDwCAdtGLSvqCLCLcsY9I2Z44N9dv4YqszczdPAazI2Nx8QNNixF
6PeB3LSLAgrb4RpZhqGIlIyToeX6gO1l0e/q2d9mIGjrXGgqXkkzDzfHWQQjsAKcTNKqLNxHVkRn
ot3PyUBd2icsKUOLi8txJjQDVR4CBMv2JbTFbOvc4rPHMdeUjcLKY6XeizR3XoDVZ6XB32yvcy8q
aGtunQrKHhYzhyCX4y7FHiCrZBt/AcYgXPkUG6yw3EXYG1L7sqiGzUudRr27dE6rPTKnhmD11E8R
frgeZea543O0miey0TAdhh66mJ5qEHvOBl2KligkiTMu3u0+QxUEJM3XfLNu6u3+lKkaCycJDhQ6
lUrI+KoDUDBKHiO0aCcNeHLtaeJG81YsuBaXUH5rG/9jALQG2R23G2fhe6TJBEppihKDkjkPuFRG
jf2UCZWXLSwAnlF1fTY7sc0BygVgKvUj4+uQr/XyBfr8mdX0Qgh6SWBHSV9V0EF5wMsxrnOlm3fu
6EvXf99t2Q2zKuTIXrk0t+5ux5L63fvOvZ945SQdVvpYK2C5lTc/bFhqHuY6/inG9YZWcBMo9uZh
f1lV471Y7Tn2oPB1dnlQW3t2yIaT1qYB6I2bLlRHWXF2VMECRjnWa15P3qtbAZoNRp321+Pqqtsq
YFGJYgNLqL9uaTi4Syo5veVkI2ljCVbtfqhLMoHyIPuaNs4eZk0HRgaSde4s4PDCuGh7RW/CkaSb
Jlkk7VyqiMjUenOXhc568UHkJ3qKRbq41evkW8Ctrvfa1AGOYRedx97eCa8CCrvx+hbfINGrNjcS
/YjZ9s9+Uzz1KJZmWBS+bu5QJ6P1hrQbApVEWnyYfTotm6iyabU/hXFGkI9oSmLWPbtsoEdVParG
8XDk/pBB3J982rzuIpHzoSP9lC5kSYINe60FBx/atBFHkDNUd57pumxoiQC+6L/NvU/ykEzQblE0
5vjTzMtxUbhexRZ8jGaM04bvb5p3ftaqFZMGjxgGA5BGu+fe1+5gEwa3UtJVgC3bURlQjsO3tq/A
dYun6wEHURyITRP6fomikA2JZear8oc4ZxaSZ0vBJfLl0Rubrey4SDVjZ7glQDjo5oQC8zGpuSB8
jEsaRtD/ZVROYY2ap7YhdXw06GR5GYUTwgsQ3mmu7n1rX/0Qrbemw1L6PUApO9GTqCt0Qr5zgSn4
OC64G01bJWPPj2HD0IdX8E5UMCaMe/C4rkRm9aiyse/QNJFmOdJJvigL7LuL6WsnxE+n9W70bl8a
2b8tlsvUE5igpmG7TGiy+m7IRw60gLroMVa1RZAMPl3VuVDwj+1mPxSD9j18BgtanmAEBByO9JYM
8qZ1dH9odvmhmTmbeOqSjdVuscGhl84bpqgm9rHFQvpcboHPoezZ4+xUdyqKXjjaqsA6b2MV77kA
pZIGk/lQsnnzgjouOx8At98fXAXw0z2Gg7+mrrQyi0A8p2bVmceaO0ZClsDtchppDR6kF8DQnBOZ
tsJoCf4N3s5kwQARLyJb54VnVT9hIX60rpwTHO4Q9rKBOwTfcBlzAvLfNsfa7CRd4ZfPpWI/mcRZ
7u0EH6EUX/TqAwnQJo0Fw6WHNQa2zHVi2ky2FHegj2Z2na5QXvTBbHhaA2znljjieQcIO/dc7OJt
bYcbsswpCEbUKxlh6Ra4N6yqj1tNMJB4eB0zgOZxRXcx0e7GhBgJQgdbc+K0nwtzgozsIccC2Lyt
uHYK6uN99mOpwcJomzF3/9ZpF7gtVwIrZIx7YeiwLBQT1onjteOMhmIfE6WiPkF1LeZBYE3eYXDX
sb8faABkFgwwKmuXS5gF8jCo/dKx3evkuVXaNVzla6O/WAXOWKD45BSzdOErK5JGtVkjKn1E37Ml
Wixl5Pj4zTShGGnQworvo8MA29SA9wJsg2HsoVg6BPqFruB7FqtSH5UJr9/bsy7sHtUaAQde+gUb
KYNjXa0LLCPVV1oIpl83A0I/NmjCVrz7ZDP0vNbew+4SFyC6ihPl1iKrr+W5xgGe9+GY6TZ67Abl
g0fkIKYJerJoaLMqHAI4Vu7MxGxaTW4+ThwXFp/GNOx4nClwQVm7A24hrAX0jF/L3QiAVmIi0E5g
aeMaJiafVY8hVpa6ZyqDU+NVOgqU/gqFYXxY/GXKOs6v/KH5yfRwp0LDYDoABLIP+6Ed5YT7qK3P
ADkVrfcUVMWWSgI8F3vqU+iQW7LSl2ZcEmBBVbE58wc+2dKPHRc76+v7VmfjbL9VAsrEnNvYyebO
h9WD9SDL2/eBkFu1zRQM++4mWMmLZMNxKZdTjw2aAeqTx9Z/w2rnAcyAKgZLHpfqCSaILt3iT0KP
7BJy5+jCmvOID/rQOfpF6eVzn1lO7VRYimmSDli7DwYwEfAvmbP2lQe49PwI7yOuDDRHIywoq3ee
PCzcKTavgP0jAcbRKQdgvoVruy8q8C6ObtF/9gyXHyDgCYvNPlZwLc7VZehyo67jlL2Ct/7zEG9h
ZhkIJ9yEmNPzZWngq3C5yiiIqYToq6XA84GjkU8HtRE4hnrtd5ErH6u9fQW1IyPsYwMMwXz/nGuT
BVICkCP41cfdPbeDwQrdezZVPRSTQy5dNP0YUIWz3TCMnM3Qp7V17quG/2z3sBQdi06qMkU7mydM
UsEUwJMBOiAEpG3gpHOm/pa5cJ3QhXlPiwdTSMjhWKRnOUgJS8b0jcxjmAdRDa7elzcaRPYqw7YQ
M2szVxd8gxsBrywFc1MnsU9o5rO4Tv0Akmq8orPtvQ27PEowh8ZTne0rsyWsknwWumCwFaaRid87
Un+2HntZAFWRuH8NgPLU4efeaZnNFNwcdU4tEPZj0Otnr64+AIqsN/Pexnns+R+O5z8CFzxVesD2
c1cPYg7Y0W98ND+cmxQXHcoJakxAXwK/6RKjW2C+nE4pEH4wEZ587OL1E1YXp3R87yKCCMBLGH1u
ve/kO1xCIHVmC0FqPbW1rEuntt9XB4YluIDAt+MDQvHjcKpMoozsSpPQE6KkPaCwDmRjcy1CYzRE
uRuZ/uD0aEr1/GAdMB3Yt9f4DeFVgB8jjeYwPq22vaE7DFaAH9E+ATWE87CcrliGS6/lPqiByuH+
7sUeJKSejlHvOIle9idvX8p6XI4N7h7cyWEHh8d8rYSQFIlvPpevwQR6Y+OVyB1SsdLiqkoY2gs9
oM+43dbdTesI3KCiWiYkgOkFLeM961DzFxy3yItDy9huWzlOmBuD2TzHC1/R0XRLEnXTCjozSCup
nEw0LU8E7hOA5EHS6+mBtr6b8LAGfR9bmgC9PEJLq1N4De8qv74RGjbHmOJHyaX2MLvFacVCLPYv
YpjfVgonmwINlgDiIImwYkHP3kXJKFEVdQcHp4o/Ah8gYaf2Oyl2HwM7HDpESDcN+6/uDADE3afS
Y31T6NqkrlVtatBwQLSNMzn46hy6eEMovm+GyToU8IxBy0pF4aZ7E/KDDvUHsigxmZgqTtoQ5JRh
KK/x5N+CaSh4v0JygFU4lZW333IJgomtw6Vr92c29sehDfHuTI/z3N626ATCdWnOoFAyGdvw2NRo
X7wAA5M/8k+AOa+S0dulGTkchmGXulRc8OaPqXSBTEZxVSoT45SJyZGhYCQYwlU2YXLD/Xham1fC
JRQBBTWA1Tap5rmI+llmfbBMmJHYTTOPz9UCzHvkh45BjJNrf+A4r4p14xpuhWjARzUvuLKbnPWx
TPgQfxfbcmlWqIQDpQlcVc/BzHuU+KpJ6d6/ce/qGK2DYz9g5FcQjH3W9KlY1tcNHMARBruQwDpo
8QHdm81NBu9Jb6/Vwt8AQIAdgM5KVpBugRlKR0457Kb8vDRfq4jpo96gRgApa534YYCNlF95Bovr
rkWzd6x7SKfIa4W8urGiMc6ez1bppKmaHPigzDllKgnWC2D0L9oNQcODiQHPgsZh9e1NW8HYNmjM
02ztclC09Q3FDHuKyPA0k4GXnp1AV3EGv82VNbFRUhuZgdJFh1WB3u08aEI7DLddDSIY/tzrSWlO
g2MjKGR1MQjFMEYuPS7W6kfYhQ8YGdDTT9ORoDIJFTwA7/dTAEho8iqlEqmOZunvZfwMIQ9U8ObC
G4fjw6kCegelEM3c2g8piL0fI+Uf4wJyFlhEEi5QmDtjbbp6ENan9rN2YAZmAZx7sKInC/4aeudi
4dqj7xtZMDL4r77b/RRifZHMl6lj7ZhyCnd5F5P6BB72cfccDOF4t4MRKPPqg3WuNwhRBANZD4cY
l748VAS69iozny8RzC1ywetqnZyFDtylY1iGjYfLTdDCXciYbGEAEGbZT9qELCUNsI9xF0B/EeIM
OOlIu3g+u5vIVxxSrmtyj9n9Ac3v/hBPUKXGtk2wM2mBv20WXgh8Jhy6B2xStqDBclmtV6VhK/AN
nJhgJsCEC7V2zZwJ46W187GJ9Hc5VrhLgPItSwzOzNAUegZw7hHMZO30uYxsX65OK9LmLbbTmREd
YVrnr4sGmzpJ8ZWE4w3sny/Ch+1fddt3NrMb04uy3s1lxPHmgYrd1rXEcXisKotmyb4LBhNoVcFV
1LFYQIvEbNKE8bNp6/tZbTCcTlBfrAg/LVr+lHocFuPofVhmkIdSw20JAXMBsa7HdjiNys2s7zx0
TVvsxpz9jhU+5AVYrTqoQ7IrpVkuKJUrBqgjEG7w2NjRoKBO/ACaMYtbuIpaB9Ng04LJUnv/HV6U
dJsANA9+9MSC+mH3G51V6xhnOOXfVofxs3LiYqCjOY6ddz2IriuPEcht8GkWZ8sr3QLu7ha35A59
jQe8LKcCA+tVGJab6Qu1NCw9vi1JpzE1Cwp0yk4f1C6XELwRoDyABx1lJ9pMtpjcEPcZ2lXMBSrz
CCTxWlwWAa9gaJmfj0hDgo+mfnX664oJq5uF+1/XCTetw1wcUGGYdWRcT2bvf1atV8EKCeWn1Y6X
77Chpl5IxE0bbH0+bzbTBiULnFgJ2eiEO/6eDlc/r0TdGbBd49qByhgFbqJbhipN22RDjkQJKRXT
rS/Yj8ivFJTBUEMJwR/DOlYYY/mrWfwTasaddWE/xPLrB6yf71WzsmKEu7Ki87FGPhfsSFcvDqYc
yPdQrfzpFB8X2ew3NbDdzJsBd61fYo6rsVNQ7LYYHgCXLagluKeSGQQllFb4xdoQiK6q5vt66OBc
aqXMqG2icmPYqgV7OusIp6SEnXvyAUWTyr0EFcAwCzkDqxZRYwk/8jLuVv4qNjCqfnt9Rb8uUwVQ
vAYj7Sr87uAQ9igXnNBadw8bQ/OlNoO3puYFDAnQoOZTE1jAXKD1I59F2I5etdR8WwmWHP6Dmcbj
5oH0jTwK60LltnnlyOGwOfwd6kkmR+dc9/EJ5q4hJS1BbwFDAHaw9TGYlz71r1EOl3Uy3+qmeXDE
5B4lqOj9ujvp+bimqNZTymCHTKBXQ8vYuiN6s0fdS3OoR9iDYSWDVppz/wpAwzy9dZhV67X2QXxg
YlnZkPa6uQ2dimdtzD8QTILVVym8UGaQm3JYRn/QvWrzIeIQGZHj4foQiWaMUs2WBk4dZkTBbuDR
id7SNSwqWscnRHycBx8b6N6TpdzZw2S7cqXxnFT9/sJMu2cw2f5sYvTyiqBKxdf0BUqfhn2vj6Iu
xxqG2peKwJRe0QrGwF64p6rB1kXgUNoGfCTYVo9lLxyOcQF7NZfeSVhRkYZABQRyiw4Dvlqw8/B7
sgFX6QAWcT4B2qvz3ZNNpjWDet7RSxdDkGv2F+rJhElIFxFwQRiS8wltdxJt7MyaQN6K3n9Dd4Ya
hSbwhG4J1tUOkLyu1gPWjnNio1mUmJlzQNKfkxakdLAwrHc04bx5BjGpcNMGGHyRoOACIcWgtA8l
KuOJs6CcKa0TLaEo43r56dYoDNHgPcAQrDEdf8IluySeQnqB22PEFb3+mBwXR5pXiWyvwjPfiYVJ
Eor1hpOhso3NducaLUJmQJ8yMcb7dJR3HGOWLx2sJtSosjcrVnThULLZ+Wpa9Mp2P8YOVnTTVSaB
V+kwUbUnIRMKjumV5yEnWe0009msTk4p4iFcxde0d8uQdD4WLM2KEowUARO8LQJBJnv8c+2n4ELB
uLoj/KMdl6TU4dnwFyv5acC5W6/wTltn/x4y9chD/qmv8rq0Amp7SuaqOu3D9AJ/B1TSvoiD+F1H
kTz94x69/zfdd79J1fprNx35t2wjAhfcH5vw/i3V+NuvUc5/8MV/cuR5v3gIpUcMLPKJwhgJYn/J
Nfobjjz3F0SJIR4TyX6/PjICZr0/O/LwMAmkj0EuxvL71zj1P/sQf2OoxKMy/pNYI0b/Q6wRoTR2
EQ3tIW/ODX4fa4TtZCMbr1aoifrBAy9gNnkQ9XbecfJVnaxxXDmnQOoy5ABaeP2OdeY0bd+rtSl8
G76DhaZZU4Oe7/TjatmeBS7SJQjXUN17oXNee8Vk6JE37VFNptgm95PbNAr8b6G/QKGBSWbxoSZ0
1a0i0ZNHsb+MoxLoH3pMHJDOOdjk8zDM8EkHc+Zuw9tOmpOpxicl2RsJUF45g7gUH3YiHyrAwHrR
eRSZs2fHW8WmUlbutyG+aYmGROh3LvZ//RlRI6cZ+zk6fIzBw8IXrBax+ukC2JHfh3HNo6DJhVWo
5k5m1HpY4O4msO3PI+6vYw/IW6AMQe4uHUILhNLdTa48xZbBsuwfGnTE+x5k9VRUnjowLFM0YjBk
QxKYUAqctmXQ3KiBlrSJTtPWp5CX0ximqd2bC/BxwBMcuHFkHob7K+IffrIuOuwDh8lufhDTldGL
wX30mdsMSdN1aQ37jTY2x7WYUIfgWC0X500JNKONg/61O0jjp12I5g0CFSwaWRgshQSng4DCBO5A
d/pxcXyThqE+dfALVdzcT7Uqmr2+N8iSCsfueygYdgNXX6RRnzEhL7If7yJQ9O3MCont2tVmlQl5
sehuqtjeDPgGTky/x5N6wTxwwcn+oBds9ybx1Ljumy/U4zVeFH15czThD+XsGFRdaGUm/gzIoOCR
3HFQj+Xu0U9sCGERi/17P/4ytmF1RFs7CwzscI50O78fWjOncLysDb/rV+fGa8eLGqqvCjE2tTvd
QhEtDWZjQ4eLFa+jF97w0L0sMX+X+3ShYs42932ZtgMhTipGOL8ccZx3hIZoJ6Pucq4RIbWgCQmr
h8VedZxU6v47QiWmBEud2gyP3QZhG8EaiCmBpolt87aZZz5mKwTX1Hfacm/nnyoI4A6Kv0Xh9lB3
Drp0AJcR32tgWsH9Cso/IYhqcqPldm5oOhOOTCHUcbPDKKNDhXZ5P7fzcTfewe/NJVD9F5w+1aje
Z2LfHPz1um/fmu1j1IgyQEgNaI3hEXDbV2QAfG5IPkEEwSWc4hRRPvYAuCjDyZW4LmgqJVP8OImm
YezVWYAk2Vlwgh4LjT8qqAenvZeFo/2+INfDhZ+lwz9R2POhr9Zf+7zaq++rcSEcAjKa4kK4G8JF
1hsZrg8ANhK/qc7VRu76mb6Qrj+p+hue1nOAxQcpUn7mhjeVxYJeS1HuGl+KIJgFysxe8STGLqTF
Wsprjq128yYIwFzoA2KxLqDg3jceH/wOAvqiDkFlCwshxQcM5ZTGjDXcvs9cVO49ZfwmQvexdW6E
VUsfJ2Zf1UWoQxs0brbE1bmnAINgl8GqKLp6UHFbL1v/hY5dCPBmvmvCOqXaCRCk4z6RgbnYTPSp
BIyFxn7VSeucRbuKM2y/XowNOW9rXFDd9NDB6YfdZKqgmx2wdaCAlMiIdA/o1thzlbsvUT9RFdXG
sZ6I7/EcIRg7IFSLiG8J4mm+MQ+qVoDgKkjzEXYPoMS8yJZaEoZiU3dl0EleTAh3WDRgxr4OaN7C
OoT1Hv6oOqyVogHuk8hBGQkZahzSmbYb7Ikui64uZJLfA8TbjL0M83YPhjTakQ3x67/FJmea4wzW
YpKtjY9gCoJsLTkTzDTXvK+9osvNjusYMQPIr4lQ/pxYsdudYuqhA9xx/1+N/VWN3ebls/3+72os
0NOoHLBiwHb6D9TYyp8cLHDHv1ONXV1Qr4jF+yM1dp9hx3VF7P4naiw2zTcTm/65aixbR8R1uEid
+meosVUswQf8b1BjO+seh6vN6n+dGttMWC+6qh5/p8Y6GmosN3+3GhuPW3+M9+uO/19CjV1W+1BN
DMmP/7pqLFy+L7sLWObvUmN9HqAuT8/w+D5YJR/0OBRIEk2AA0HmdrEoab0eAYssFT0wryF4B/91
0FX/8I8Phn+YufLXkSv/7V9sfIyRho9J728Nj3/rcWjXtNm/fIs/jZD+L9jCIsuYen95XMWfonF9
ZPBjgItBtUQujmSMd/8ejUvwBAzkI7ssCCOk1/71CBn7eGwT5DP8g5CR+B8JdUESzH/IdMHTvdCh
IyUGAQ5gz36b6bJ4IPDI2o+pU2M+CzgtEAYxnDiJLhCJ61K+rprBV7FtT9GIScRjoVvSekOSia37
iy8Aeg6bhjl9cn5MFeCAscJ2C3xBDEZYLanytjof/e0dlMMp2Eh9nps6mzSWS1C0PQtfwDzTKQlI
NZd06RF7iks+i/v+ATmx2HI5G8gvzLIL9KyMwwh7lgh8iYFkI4JWjLne6YtpnR/EM16+uBHyQdCv
e7WHPKdqw6+oseKIAnkeVranfAbn6BsktCDiN/B84LDjReLpjrdzBV3GxKLNlioou6trQNfk2+xH
flohNi8bfGT9wTqGuYRnmpGqCDQYHtXU04GrTh79TuF3qqcllzqG9IagC89vHlcyXxBpkEnqdRlA
a5o2vwa8LgBpgOY+84X6mVmm5iZSyPEbsPdDJggG3YDXRYQU22wb6x5Zm7DxAdN2z/Cc3PThEGF2
ENWxtfH9Rtlnq2H/DZZgPMIfgwSYEVOj2x62NsjNNgBuavuzMYiic3ZAc3PdHJDnSFMfIyb33P7Q
N9sbuEV2506MHRSCYEC27lVmRwcDJxYKWY04yHzHDiGadToH8Z7tKviGmBkXCwyR+rYylxjZxceu
QUAW9gSVQ7t3R8XfLONlTxAFMlAfb6RbtyUyHL7zCebpiI4j1GLtHUQzBgnbWIne5efeTS/zOpQL
sI9+5sC1YhjctezLiFMvE2YFjlS5Pd5w3SRitsDycUDmuq7fSCS9EkqqSv/xuvhfqXi/KZ3lj/76
sI3p98lX/+cyrf5YVXNdiiXI3xTVrk8hhFxwfRbr//jvv1HV/vLFf6qI7Jfw+lCs2I9CN7oqZH8R
1YJfcMcFeCon8smhkuHn/akg4nEmIcX/iGIXSf0uu/4qf9bUol9wd3qhS0M8USNmYfgPFUQ8E+D3
FRGPb0AuMDQ8SHR4QMrvUq5s5IOP5BJM7t8V+DD6YYoK/88KfIhbo/KNd/+FwIdQ8qPH178KfEDm
SQub1f5/Z+BDE9PbfobRt/26gp7MYr0AHMeC0hWIXez27SLV9MXTQVC2WAeknrc/2eCLM7GjpUiC
4oN9iX04he38NE3dk9oR6F0jzAvABlIbMWdV0yngO3KYsVCAdfuuh77nSIYUQJnX8/ogiXkOxfa8
IYRlq5HxF2JdmDg9Urmj+H+yd15JsmNXlp1L/4MGjYuP/nEB1x5a/sAi4r0HrcXFxRx6VN0D6wU2
i6JIVmUyWdmksWhGmmUm46VHhAN+cc5ea5drxMgd+QCCOK7hfroatB9bKNO+6lFCFiG2mSPk93iC
71mCEI4c51M3qHqtgSKXQ7SKnvwiv1hzra2Ea7278jQa4kHZxVOJrJB4h/sx2IS9mya7jbvwzpSt
fjZNUnV6jzHUHr6MRA8MNhOMPLak+VhYquOYzVuh0otenEPbPIyl89mWJVIULGnOJBe8ZufEw+1s
qHPkaSwcNAZS/rXvFjNIlm885mazfim+4kFca4PwoyJm4I1f2OFuVVndsY/dLj/DsUZxpOF+zryL
4U5Ped9/6w35MOJ1c9Dcl+63UrDYc0nHxVpzg9x0lyTzwU3fGZ5sse5updXeE94KnLjepfYAczeS
VUdGlcUBKtetZKMeO1Dlk70j5cJANmjbHnyFpCv757fBFmutYvTCOj/zrdeklO7BXU0WRjMnPMbD
8D6EDFPyOSFSzac+/1J+M+pjjgRyfdKuQqYfcYyvLmtqn1QlH19j3fgrnJrFzo6XHJZrnFQMb+H5
qbNu0mnfjQRAjTRHg/RDFMQW6uUMkZntXe+wf2It15XaLkrrq/lDy8yzW8od4AsyUBQm6IhX4BiB
sOP9bIcrRwfKY0/cboVk60vup/MUup/3Qt9LTW4yM76mrbm1UyNw2ftiod4b3owprb54sThHMr4j
ZvoalcmmZA1mDATftPAu+tGongFz79zwvWCweyyxQWZWuUGsxfFMHJSJH7i6RqZ1CIV1cIzuxjYx
BEFsNvnR9SJEReoOe3LEE6wWxLAOK/dHPNF6PVUo3rXzgLxTuf6zkY4bcgkn4gRni1GjyBeZKCHV
VD6qmRgfAhpSzyyUnTB/5aDGnB5AUInbkUaDGJmMiJheoVobutPg27fm2GMSYNbn94FtiVXXsOb3
yFXyjTcxSnQvP9pZt60JlkWCGPJAItLuEMXN0zWP2NLK5nOcvUudIjLTZu1bkz43oUb0k0xRfw4L
f22P/bl2tbUiGG4wUkRgfBo4wDUN42cMyVk4nZK82SLNJWzZ36hwBNUcLjhvTtLLT4hjv9za/pRJ
fud47TYvQlbF0X5UzqNThaeU5HxdT8ewmx+KtrqSOd8PKFKZ+Ho6UFZqXkxR3tqOyQid9e8wqk9Q
mU1uxC+tX38zedbrTCsodI7ahbzY5XToGDHTkkFQHiR2UodC5ORih7vYyI4cBnFgD28iuSJkPlUZ
78Mi48xtlXhJy11UTLvoMmkAizoSv8H55Dd/q0fVbejxK9Jb/75PC+jRwlqZWRL43qeVMQnH/wix
qU7WZP0o6M7YE4C6KfrugLFZbtrUum+qp8biSOwXDKf8Wru2SMrZdfrPw9RzFmpRmqqhu3VHoi4h
Hry9HhunrCX633B/I8JE3tdEQ12l0Q+zfJldLhSUxgyR55Zh7Shw+k46mmBMfmMZg3xGjb0RZnKw
+Wg4KFHmG9MoGy6mmPt9Wz6OQy92YaJvFxjpZJnhR+n3z2TaAIxviMGFx8xkbs+W7ZgUWpAwT2tx
yRnKI36RsIyxM96YSf/ihsT03Awm2H9y7EAfXXYsUvH0EpNjmvzsI5mT3dSJ23nembrG9tgBxdUr
FiflczuEn/FscbOSzMH1cfpuJBoyvm95WT8R42zWvWkedNt4SmWxcTGREWGNLmT3h3UmMO6aZOPk
lNxN1Yi/zKt+iD4/8DH0w275KMJPuR9qtYvD1gQir97Nvtoyd7r3lxREOZofcWQ8cX2hOE8unVte
2yR+sb34zZH+iU0X0vI8ECTz14IA4Ea+C5cOhkn5BFPS4jwU6U2sfSA1ZGGifUcgf9/pRKJxqB8z
Z9zFlf8DO9rRnxUqyYHMb/FMiExxAuewz3ZMvqe6/qi0HrdtZuymUZ0c3dta/NarXH7WrsUkHHNU
2deXsPGIUEK5kj7b6h2EVJF1n9H0WobwT5PnPhlOsnda/yUbWMhlGVUldoA1/YaSmUXWf+P0iA5V
fSOWO0ReHEMo87gEe52eVJR/DGgZK6mfm9EBMDUODmBPeprJHOpdnWwM4X+XoKYEUR6HMn/uqtpZ
xTbiz8qtEXebgt3gcJXtO1nso9Z691grX8s2ISI7rN3oe03237fvm8w56hO0ey6CcYk6GFNMoKH9
yHiiHGp9N9lavCLMHHUa/t5FTNdbVXH2HYOLOS3Pps4zjoxh6ZM+22Wp1myopyFI0tT9xUZA2UxC
7pROp01Xh8bebrAG9DZJqcWMVbVOd4ysKzZKqjbcDkWhTgikh4lsZ88/WRaEoBDkEaJhXQwL5lan
HKrqiX1Hby/FBt73IoWgjxyNVGxhnYekUlf+C5sUftet7r6rRrwF5ZUPF66ScMFFiI/Gzg7CDDLu
zSGztxFCWhvVGRc7QZ3QG/pK+s8ZgbEXEbJfnf2AAci5DPV9mWRHwng3bHkDXSfZOvU2yr/GveSW
vPN6m+329FTM48sou31pLVgpgRNdb2JCHQ63Rz7Iu6y4GNMEsxNvjG7Mg9BuLlXuP7lVdZPP5V7X
5CkV3Z1vybNoHnn4ZPdC+gyyhqqPqz0w7zCYZedOuSFhNBXtjYOfcDDyQLnDcwtEnYDwwZYTdU4M
bnJ7Kbt3aDuQVwB3hWrWlceJKYITdkDE5H8dlGz9sLMqDO6iP4WJ/CpGcSbFfmw1JyBDuPe/j06z
S0MNI5t98gFoQlC13tZvcy9nb22twig8FrY4s1bfErFeS3PbeCJInWZTDmpresM+nXjNQ7eRQ3us
wEUMP6i7LHBPpD1XXd6cQBhmjBlYnTaNxhnHr9Sldey7aXJ3VTwAZ4dnUkU7R68OU4GonCKNxDgn
cfdoZMZrGSe4S+fqgXLYY4XoPyfKldT3mdecGxHuzYrIdN6QReBxbqEQNrM3HfxYP492J9YeH5Gp
FEsil205F7HFx2/mbvy8OaAE5PgD+924mzE2j82kP+fpSCZpXBljfNsk7M0iF12FQzirDfMdkTtQ
5vR97hPIbzE9Z0W+IfXDffHYGd9G/uDIMILSeC2Ma9NPZHDgOeL2SurHJm+Vqw99eZW1UsFMrotM
FqfCMF9CddWJ13DCHbvBVhB4y5Uz4GEU2rDzem3ceR4IR52YG9zB1sZW5bGy+k3e1j9kX96HhNQD
hLYZjycTlBZlDVNmjNA/0VEbRrkF32cd2quXPkmCFk+4dycX8ZyP8t7u99PE82cYiiP84QtXNc8Z
gvOLHp9NY/4xiuiobHmBfb3pcbSVcHJFiuozsb/bVnVUyVkWb+4Un/Vu+uxGZOLcXAIaITbcpA9s
lVZ6L0EaI/FhVuo26orrXBYPoea+Fr4ISM1ttM1kMQFL6/lImcr9XIljbkyHuKUewKq2ESpOzC6s
8yfOwlY+pLtiuNZK3HgqSlb+oN5cDSU/twav/OocYO62pmvIeszclvG1D1iBWRmnRiUCycVqFoSq
+cOVLLh1GBrBZohTls0gVNmgsAKinlj5ij6aJehOCULGWT0phl2VOi93pd5xjhiuEVeLb/DWrx8i
8cmTwVrxBvdGeeGdczXr9ok7xzXCVTdZw8FsfKpSbEzQk8k13/G+UiO702gxHES93686RoJJ/mIi
Wq9C/+jXePhrwzc3tSGTVRWX3Z6s4IterUqIpCY1kYT1b5oXa5sUBYuLsaKqjnPUvHpwsZChJvoE
KIK4ocNhWsQKhFY3Q8pjIWpjtTGrc8l0cayLG43vt5qnQJXGY1ISdWlxH0j9ZDjxBSArmPkGnALc
tgZIn25bACMravHcuneRWV4smyw5hVAPvvI2rU3nAs+cxxq+H9sffFRGNpiM+VSkn6btGSve1e9w
7S9tm70JFT6Ekdhx7rl6yF2qSoeG1d71chw3Izp9vJ/tVQ/7tVlSDADuWSb2RcuHM1UuhAXitz7T
WFvM763vBFon3y0P47RvmPe5kWyF727pfNiaEyRw1KTv/Bq37UABEIxI6JORsJ1pp6gKoSWk2JMB
pHuBj+atwaK+FuPRQ9/bNvJqN+ZDVquz70ZHH2AyGuZgaIZzPtovVEPt9Fo9JGZ6z+GGRgEM2nW5
m9L6NkEZG3d8aPjwsXZMKsUey1OnaM5hyPhsTGrPuyLlJuGDFvIiZYa9R5gOCu3iEYcrQCBa5cl6
mFvTgxMk9ccDkIURYJL+Z6KjUy0LGZSaXOkR4d6a6g4UQSlj3uZH40dfZpLvOuG8NR7XYU8KfeVP
+rnXTs0odsgJP2Q07UPdvfVnuiEqniw9uWsxWqYoY6nyWlUTAFfdb2GdDJuv5IFCH7jdRTuSHk88
iT/mXnUnc53epmw3OPfci/Aw7MMwXps28XEHhCufg9iq6pWb867kpJ23NvwxMRqdoSp/eTSshjcg
TPBjjCBhtCobRSRQZJXpBOFXfw/ncQmT4FPOt3JCH/BUD/+xnMcmnYd0jnAm+idxHrMX+VZG0e+c
x6WsEgQLNHf9t/P4n9d57BVn5drq7+Y8NiSK8b7+z53HP3998i+5VjZ+l0pm0/HXU8n/m3ro35ZW
/8ny5A9f+ft9suvAGFFl7HHvsahG/beqVfM3vm1Z7FX4x67u2hSR/Ns+2firJSGO/hudPYzPedVj
x8PK4+esT+hu/ffbE8NaljAW+x2D7nJ72a58ffy+ajUcmBxHZcUcwS3faqcxjmVTNhvlGvytmSFw
zYFx1aZLxQYlWXDNrs9McvKOs2Hu/BkIWCepCVEJlCN9i7rWrH8quv7eBk4+KR48B5V8C3XnPeOT
NWiirN7zYzmYbQz84DvpeTIVAyDmq4dWcPSpfXWz1BmYU148FOn8GTZPbYmrZhzyoPU+ZnQ2h9DJ
ApO94kWVOqazoT/4VtPsc1fEAQFh6raQsOkGwiGRC8h4NZ/GfIyPs3TOheYfeo+lbTewmExJiqJi
6J218GR4TMKREHAkq11CKnwzpkmyNdKwJc/8OnWsisOwNgOZkzRMNHDA2BwcQLmbtEuObTq0h75u
y13Ses+Ur9b3IETTWWQhzaXC3+T1jP6uturTKEcJPc1nMnKIB0HegN0AzzFjX4LnAYu0xG8909vl
IzUoI7WcIKTozjS/fcl5OeuG1cWOKLh5HIV9tN3+nGcMM1cdQm+Slo69SYy2wL6e75IwVueR2XGb
V5DBtdo3RvuFGUTwewS3m/2VFaV340g/J25Dd9buNZ/+tjKDo47clm/ZksdZKwBsRyoggWcD2Hpg
pSnNDoViDKRV1EfOUYudLlNwd9XwQvXEhBfMuXK2LuiXopIswr0yt3h5YXGxmzq3hW5EdAO63/LM
Lm6SDNWCB5fkcoZjxOochTTBzXyfTTPW61mjoC3Swm9D79/WxIV5H6px2zTmTTrWzPtt0Mahpxqi
ESDB0di/KBSQa21x2nBcrtfhCN01mHEZuPFwg8gOtazmo/o3DKzszs7NbiWxBQoG+vkSc2zswsHG
l9LXq94xdukU3gllH0ufn3HeAvCAjaA7QkUTJj2PKMb4iR+dlhI4LaaUu6HHhTcjCtulPY48Uc2M
DsDr1VYRzuCvub6svgtgAiAdK/+ien83MtL+LPXPaQj3s9sdUvxJReWuoM1vRJq9WWr8Vts9xRa0
yM7M43C6xc5zSQmGafqPDbb3VReLT7mEpIVzQRN4kmb/lPj12rPlt3iJ4c8wOfYYviK4enAG8T2v
wR7lXmfYHlHMSp6OVCDYd9pcMAYe8poVjZE/arO3UXQtUjSzKrPqB40SUEVDSS1MYj5Y3rjAUFxU
5M1vyVNQphG/l1b/7iEdIHiRz5saC4rWM7bOa1MGs9glcV3z+t1PbUYUr6lqn80JozT3uWnVWz0i
zYmRxESF9pTG70aMbtJjWshVg5vgRxwWn9Po3GcxT2Y82Pt6c21GpgLR2HTr+svHWkFlyuucAGrr
VLSuHCoYoIS3Y8bg1qZSuWlpHBMTmkIeVkygKt5iHTYZtgJec7By+aTV5mdlswgkdeJp/QNs18E4
8054qLz2AdnSxoQVjhJ59FUaqGh+KczhvpFo1wrrkYXztreLOyflchTzmW31NbrHhvjc5eptGLUj
yfzvjsCi8atbilTDrSZF4PVTLEXI4g82zYz/5ZYi2lSwzBGA+U8tRa5jKlh0+88tRaGoMx7jyr/Z
UiSthjkIxUr/ny1FscPeaWFTf31LkSalXNcOgca/t6XIqlyP5OTwiy1FjjdC2NOi9zMsRZww6rWc
EYf8UksRle050y7717AUTc28rWpcB/8wlqIwaV3AUOvnWYrY4W04Wv1LWoqYWhZrYwIl/SmWIj0f
OsSgKYfj8ho28lsW/iRLkR+axka69LT9PEvRUE97VxU/31I0zFEWZGOU/e2WIq878bGLYPSnWoqY
/R0HIZy/0VJkLHCMWjCZcAFmwgWdYReMH2uBaRasxlkAm7BnJ2yKsVzLBb+pFhDHWZAcx1uGtCtv
QXWSBdqx4sjd5rm7qp30M5KCY1d2wTjN3nRBfjKbw4BucibxFyAoW9CgZPmfcsGFxgUcaiGI7AUl
8heoiOOlF6R6v8vZ/+ULeGQvCJLW9gxZNfbDLWd3Dq9YCiCWEsilgr2VzqsfrYRczQI3WQMiAk+2
vOUAn+ae4EqZW3h4LCzEzT1ylHBtLrgURKIzuflZqy7dglPlC1iVQljpDRPcbmGuFvgKmRCMVH8z
EO0MRvgsfwG1KLo8WAu6VS8QF5f3OVmwrqzcd/8P8wL4mhb0y4MBM2DBogUKs9ynnoV5ivJqE1eo
MYCcnHXh7BSVXGSa+aIikdgnI+yW/z3W+F72Sa8eVf39f/6PvxoLXdpGQY//o6HGkgr9P/+LztM/
zYT+/it/N9RwyHAKRgaWIUzLs3RGF78LyVtEQh1C8pZuGLZnu8bvhxq/zYSS++Q/rqFbjsEo4g+Z
0F/QfEoQ/i81n5pLTt51BDkch1fxx1MNdwL3dpbm0xkN1K/cfFrN81dRTf/dfPoP2Xw6atam4FwP
J0rzaTyzTMHNgq7+T5tPMcGy/Bz+eZpPq4myRCG7n9x8GgLuohf8Kc2nQzy8GD3Bkl+l+dSexx8h
xQR/3HxKBXE1JcARf958OujV2hDWr9F8mnsEMbpUBDZhRMdLsbVjb6GsNlZB4pGT+a9tPjU5ZxwU
U6lf2HzauSvZGzvLpzFgWFaEEbtC5Xnlo9NNdLgOx3lZJyq0ubjZWTE6jrlquqDE9rCtcqvasMLn
wx/3f5xb4oS4gmpI3WUCyQf2jN90PRTaPvOfZG8y00q1kqK9lWit/I1oZ70v2wHpQnXbUzfphe0Y
RFZGLg4pUdf5R4GXfKNmjr06STpSo0RKTRb5QZpbrLXzxtuUuvuFluLlPZ2799lDalPbF8NOvBdD
Ja9N2BXbQukRG1bXXWtThojNzbBDqPSxChWCA5RcI7Ljh5yohJ3h/fd9F8PM4O+oEnh23O7WkJi4
+F7x1E/0PbQddqzJNdCYfTmxIVn8d1+YGcydSDpt61hh8eoaw4PtdS9hM32F4UzKxJlSdDsEAK1F
0+bG6840wltKPC5WSmVH24Dbe1R6eMgGmM5GM8qrj25MrZ3ZlY+4tvULnQkAUk66FRGOQMN1H9KR
dl9hiPVipCZKVFP1odKKjgAnmPOR8p7uPaynrx73jvLVeciIcs71u1tXH3Xs7TAwD/17Lmr0hE4Q
LcI+mekbf1icwO5eWfhJanXNOvTjjNwfPczSvqM9nfmlX4a0fJnIXjqq3YmUw2+e40Bo7YLuaYyG
dYVID1fBKoM7IwxAyXNB+DTFWNhRs7vC6eWPX904PvWte5/58Qds07Zo9LUuchbWZFxTjUSkRPKW
2WtRCbTNXdDEc9BP8YPBMpwp4mpI3HfK1Q9pkW/baT7ZTkUbULlm3nOo2voOj9k6CWlI8Z3TdzK6
t0hZjxk/HyfqkUMaeN6bQAJTTaVF3GgkWKuty0Kj38Ndk38kUlzva2G/GFP9NXIt4DGm1sLZmUP/
mLYNXJfETlBkV0Ffpe3E29E3H43FObxECdwwfh75Uye9PidV99h+OBHt3coggpqN4ePkvUnfv5Kz
v6tD7VVHs+WL+dgoQXB6Kf+Z/J1wCQCQC/lE8HVpNH3vzPx8s0Qg4wh3DaLcHLe6M+M3d8wSg+S4
jREUZylyzzDZ6VUQYVWapDEwju53TjHfeGF2aEP9UcOGg4M+v/L7N/HQR4FuqJcBP3yxV1Juo6bb
EzY8OEN2bNr+RQrjicTmG+YDjur1Lqo/wnIZoip0eASXvZXfaajNsdLlimpmfesWJJYSMD6nxqnU
T+Utlr6z0/SnNBqR0OpnTWpwsPFdb6mvbkjfe4voN1UubUraUl+P1g+GOk8ZEAR3XM1eO85zYeQX
1ah7o32cM+fRHWiyJpC4RtX53Mj6oLWkIS2Gw4SgBWBh8+ASxPbqeUMc9ZvVy8tQd0cvU9u+J3hH
6XpS2Q9KM07DkLarKQ4f2zRcOim0bdUXhBGNJxlWZ21IriG9q4UV7+sy2jVt/d2txJthxtwW/M3k
k8GeeuLayQZ7IwhBct82pHcj/zWaxkOdbjG13LiziTwehY1P8rLmpzg2O0oUal9saJ/qIA9dEI5y
eMibG2lXtE5M9zpcSzNPnzwQImM3kLfFfGvNXN6ZES08aMuoSmhoMbbSmyjLswCZu0bpuH0isU0/
Uk9xTqW6b6zkXsKhT2FcemLWLo3ETZsXQW+2ybodZjw6CdWflRQH4fJMioL7RsOovU8880Af9UeT
LxGWHD1oopv1C2KWyPsmJpz9feLd97XdbnQrO6Fw3SYjwTd2SaAis3kpxphru1XnROeSph33SGjt
G/xqdkkIrfK4KDdp7R6QbSI/jfJbP3e+y4b7kalTwhIu/rsQz01Bqu8Ymd9ATDfNiLVRUlujCjZ0
1RQ+J4azyRyZUT0gqpMd+1ePMf+R3K199bPS3M5TTjZ+1KejmwI6dPKxq2notTN8nk2uYfzi5aGz
Z89Qeh+enqGSabWSjxx/PQKyUSwV3iVIrlfWQNaz5n6mafGtPbN1aIn6dxgkVzItbKBTWqOhDigc
aXTqJrihZAIGgyatMau3bMVuCi/zl4TpXUltL2/6fab7FGJMLh8EStfPcRoujSzoDpMZ6U2kiJRT
Y4nGrJMgrNBrmD09EosbJb0W43+kNpHgtui10Xvvm7RBy/aTJqL6oHfaG0UH32fCwPnoHkrqZo/j
TBqtjdibetn8mVh1uu+j+JjGzmcXqnxXtbhosi58GlwinjoKeNCeyQC/kBlbxVIL+Jnxb8MxnGOd
XSW11m4cxhwsgbR+MxREJBWq9ib3G/zIww96hqnX6dt9mLUThnlucQ0uGd6I8zEs0etEZnvF3ues
F0yitx6thMilH3s/fI1GkHCcFPak7AbR6nwid1+wnSnv/ffRn+7YJ1OtI0uxL2d+T6U2bAotLHei
5Cc+W491nKBRtDBKghW759nv73ONPa9ldcY6rrinAnoP3BIqk09XlpojHr7b5NHvvCvWFpPVDUUt
pimedYDoa0M722YojbND/fEpb2fkybqxahiF0r1EszWl7Rddm9+0iaNH07P1rNKQoie7Cvicjm0i
vHXem6eccoCNSBSbXp+DQd9/mfgVIBac7h5SCqFrU21L3xpXmmkaZAD7e8j0KXATzMSTbM7afISH
co92Sse3ZGNlD9Zt13LlNGSNyYDHy91bvVb5CCUBchvF7aO7fIgYozI26eJkDat0H0lwHRAuuKR4
ulH9jsEO7PJem1udjqERe2hiUNFFEU0X0uWeVs24rTVhrG0qntfwOyEZgehAPm84+XrhrYinaoGl
EaueO7EpaxTRcR1YmNR39qL0a5bbhrmEaLuoWdkKXfcex6V2kSXNVlV/kDpi985gvoZJXsJlwQgV
MtzFzO2zMvOPlT9yzc79Oiox1bLEy4mXcpPA3nCTtfKpKwHFfWumLEjoEz3xms4FN8pNi+t/9ct1
k1ObUb3OtfVTdJM54Qt+VfUfdJMERe69gqPhP7huEmspm2dgnX9E3WQSp3RlhNxL/iPdpCvliWjK
X9JNmpn7zUW++We6SfSOHG418Ut1kxT+2NuSu81f101OjUbbE17aX6ybTMa8/Bt0k//S8S/cG389
/vWsOialSfnxl+JffOXvJqXubxZVh6VbJiWPniX+EP+yfyPwgMLIOzQ1OAS6/nhSyt+0mZNaNjd8
SPo/npT6lhCm5xi2i8nCEj8n/mWQGfv3+S+TKSmzCcHLI6jm6n86KQ1HfI+p8Ej398Z5sunBc01a
qLJOvA1NsUtU+hU3/Q+CQZwkCUXPSzw6BZLw2ilo/BpRWh59sWzqVvGuWILVaolYe2StNWYjA+MK
QQbbI4s9LqFsPklpCuLMZlmAAzgp9k7aAoLU4Qbu9iTLkadIN+RDhLj34PQ3SCZuo6na5XRItlZ5
39j5vT7oD8RVdrBlLyP58ZgcOSQvuvPkyIcvaK39UObqaqnsZPTT0UGL3EqwK9T4FAWhq5uWsHo1
qJ2/xNcjcuzNkmcn1165+ftvXyTUzDbDxjwZdIM79r1XT+bG89U7XX1BnnxQ2YjgMn4rlgh9SJae
+qpLTbbeIGM/k7UfydzPcUGPBM3ifA4mH7YAV6zV1uAkETb+jna6x4b8viLHP2rxRzFoQHRO/hku
Uf+CzH9I9r+CAWhhAfjO3c1EM5iEEjAXXEAzyosNP2DCETTwBDSr3g6SVsDxxBmeVkI7IL536TLz
VGCjdXtBONx6jBwVpBpcdF7d8Gy+Mapz91uYAUH0WsE3yAV06A2fiowFfuihIMoCdFKHi5BOjRmc
CFXyGS7YRGyNby0cRVo5Z0EmLIpfK7z9ZMwALpoFveAk24JPa0cLKsPpyxcBJedEw4rOFkrtOgH3
jQ1v2xqwPZzBKcdqQqyW8mBbxTqFEgmn/iky5qsLFzLBhwyTt47aL1u2D/FoHSvtVuQS8mE43dfQ
JSmUCes3ZgVwJz3zDaG+oOgp3sstZ233bMTEclxNUvSIaqyJ5If9yUQ0Lvtk441+MDeMvOqK40g2
U9CUZk+W3+37BYuJivzLFhcPWqYO9bdSpnybcDTlQMUEJ8DODW0+kjhEVbJd+TYUBH94nM0HjbYR
zHz37EiOaoF1om0HuVNC8GiQPDpETwzZY0H4ZHO4FDuBGthgjbkJ+ZJsJExQu8BBM5QQHQpnqb+h
ObYgiGZIInMujraggQvCKOrFzQxxNJNKNEfzhxGf/QVIahc0KdabFw1WSU1ASyTJ9jRz3eLbDjTv
rnOonU2CENLJ1HQecCHmtw6XldG7IwRa27LYUysmFNhiStoDIlnfF1BU1OVuHKiqZMGr8gW0EhBX
YkGv9Ip8hEKrObfgjBo1pEW/8SgrHqeTv8BbsZ2BB1s8KuX2HHQ+LmgnAs/mWLyUcXbXZebYmGpn
atfKeGXOEUhYsdT/hlV2gB/Tk4L6Hv1ZUyQcm+k9MhgAlUVJYo/3VWUrGLuZQUmf3qYQQnEut65n
PrezRdrV2xhQbCGPOgKqzeIPtqHcBLRbRyHDmITHMi3vWjXRl2Yb57GZD2wOhuVVxhVdmqHVSUAn
bZ/D1GWwdSOMXd2+FBB3zPUeqgXBm5T1qsrhsYfNs+sPnlyJm1UHtq87v44ukTGees/bZehIQ97g
IOvkamH+dNg/J1v3kICRYt98aqADMxHCYG2k1h3dtt9kMIRDKffczrYZA8EWxnAyaU201jbk4TCG
52HGFxHZK8fiB2WZt2Y4HSYr3zaQixkEo4Rk5EmOnoC9lnN34zl9KPgym+mMHE+V6umC4REKLLKl
xsENu0cVou8AmyTvycujVQ6ccgKrpNugBLKcFtqSf76nIzCYwTBHcEwXLFOCZ9YUlCy0pg7JtdCb
kgSX8vWROsqauppVx3PboM7IQe4Qnp4Qpu2bZSwyaE/F1F2Yw0KJEqJYqNEefNQdM4Y5BvWqC1kq
QUyrhTWF8uSpcHwpgFBH19nXNlaEVDAp9rqlNI+Hj8aAKC5vZpUfK4BWG7A1dKkJz4aAgtuVXOpE
DZf/A5IKpO7LULfUzBuGKsYhmtpTNHkvzMP0fjQ26ku71mRXaUlwglyUtPQKFC1SUjCs4u6LXCNJ
Lga9RAXubG+eb4aMOmz+rrUqmlIsAeT7cmrNuyI044szJZfSSKw7qnDuwtHq9k4XffQYnYVbMEmg
CoVItKsuWpjlW8Zvt7yvi5vOa1fNWJ2JGUfrwmoPBtff2nPktGvi5BRS7MMQEuEraQTksDGjZaaa
+raaR0rFkZtK4SUHDZ36Jpmg4hKz2s/auBdVp526iTjlhOA19+B6R5wsc/HdGINRz8rjUEIRK4vH
Za+yeTAeu7XuyjdC5Hxc8ktq2ekbnfOVz815aNqTI1mZxF70IZrpKSm+mjitoPPNeM1GJTD9F6DH
gBY6ShPc3XI1uSOl7+Urnbkh4qn/y9555caynHl+K7OBFDLSJzDoh/KGZVgsmsOXBM1hep+Rbjf9
OOvojc0v7kgtQYIGreduCBfQuRfkIauyIr7vb0O6PCpt/vAC55oU2dWZOTMAurrWx40bL/V2eDX6
lAKuJsTitgCJKKlORaQ5U0rlTs+a7rzVPoksrMmnYXrVLH0/Ft7GSbjqSGH4iDrjIlDhEkBCIzHZ
wznCYcdYGVq97FW3dPxSWT1pVxkVJwbmPZ74bqbJKDZPQz/Sbd7d464mkXdPy9Q+py0uyNNbmzov
fj6+235O+Eew1d38NMTTg50XhGj3e7zMMpfQHyVwW4Ra2ypviFKG8DqWxoNNo7MRcBBo6dHviksx
z1RWOrw/SGx7PUBRjKWR96H+RcKvZWbAyBixxyA/9YJM7V3TlOV+vrE1v1p8nEEAWzluhC7XNFVE
YbYxe/uoUzpPb9c2s5yHxNU3g9VuMwTPQEKr5mLUE71iWCz7h/acrOCQXhwNh3VYXMHlHiRyZF71
Q5TNZAOXq8zFNz+L/tD2NFnUpffZRP4hnhjBplH6GzINlkNVypUfpRgzcQNYGF5iUKg5lchdjCca
zNNd4gm6GOocSEXq723HfEE6OCq+bia8gpwST8qAqqLs3BfaR6raH4YZK3s6vrFhJcfOTB5iBtsd
+B9AQnBB3tiSKEysQUmHosJZFn5C5lys+9NZFzgA+zFb6dqIDCXypwXgqg6m43ZEApF5Yc/JKukm
sfdS8oSMhHCCkGCDTGS05hgeY/JQNYfCbNcUx9YW7alke9fbMe2fGj9PF/M0RwePTNjNiBaZEicB
ehh+O2HZbh2cj7Gkx2IuZ2PVcs0RIsl7tbKdgMgWGXKSJKO5Mh1SHWZ6koee332Q3VuUtAYn0N73
c8ysefRBxZa/JAcP/b9IjaVTOUuTJgy/o3yMWx0Gah5e5mIOVyPvbUGNjl4BBr6VGr1CTebvcZY+
9FTxNPV3mzdfUsUilFMU86m332i8ODlUrxmRSeSBr/y5zWOqgcLHlYdCv3LpWfQvESg1qQGu2thj
uCLKfsKAnke/4oUoqZBpW/ueyva78+59Mo6npPGow5wfrFrrT1HAT6YrQDSm0caabByIQjzIcUpW
jlWT5axXUCuOcxiC+Ud37ZtFHNSmxk8QjIEgmil4NbI2PaZx80XDS7fIbPt51ijergkPGto6WIZu
iHvBquqD69rWIvaAxLIG6yxAGIVhZUHGxZD9QulWgcjPIPMNCP1gojzVSDpvnxpTZCtcru2iBNN3
zYUmgT9B+l23Xg/1eHBhAFyYgDpZR/ACMfxAC0/QwRfwNoJ7EmUBj0CnDDSGR3Qe0jIbyylHbBZq
mwz+gX7TPcUZZB+WD7p4LhRNEcFX1Iq4yBz3LrOQ47/Rj05sPBUWZatRtzPjcY0T4WDAgRCK/e3A
idhwIz0cSTS762TEhzAj/OfkKvdyjNnH2mXdcwwqXqvSnqZiuEk/Iaz6hTWSXHuedmy06fNc/KSx
TlLFO51QmxYWRw+y96gTXyXsjpsEu9YE/If1sWB/LD04RnN27TyCu/S05zAYMRehbJ0MohN6b+PB
JFmKUtJU15KvaCat/AhhnQbYpwEWqoeNqmClLNgpA4hbq9rdCGtF99OOQ78aXuteW3tYa5bOkKDX
NzzopOlejMneggWzYcMGRYtpEjaZrg7YsgTWzKjFYoBFs2DTLEWrTYpgq0Z48mCbKN5NYacVTFwA
I8fm9ekqii6FqxsBobDS9wsPFm+GzSth9WLYvR6Wb3CxZ2v3WtFEwiDjUvuaJINg3Tw00biry/Rl
UGu0rY1rxWuZsIkuKKWAXRSwjLGiGwW842Bva0VDSvhIHV6yhJ+c4Sln+MqQ2TmHv7R6iuX5rn5n
bbhJ6RWqNwl8pwXvmcB/xvCgLXzoN0k5xwiGdOrUO1M8MkXtK59DCCa1hlHl8F3HnbfPR/Mdbw/5
IZR3wcA2MLENjCxeo5VH60QJUxvD2EqYW0o9o1UGl0vJ85oOrI+o926eOT6H8/SVPMA4oCxUVHAK
J9zDINBC6Sxs2OJS0ca5IpClopJTOGUinbGVwzIPsM2BrF4Lev3eqiR+KbTiZ9aLe1pyqaepfp56
xknSNcewIAdNX2lq5XPhtlM47q57FzZNRO7Whv+G73/v4MNHePEWftyHJ7fgy0cD+pTXZ4RHL8Hp
R8Zo3WdJ8ZaxotsrYT25ioAn1gcqXpSPJdFwJzJryEeozW2fQZFB3xOLUy4dGP1aUft8JOD5YPux
IwWYnZhsjJxbUgkClDTAVyIBH7WAiWrAVuoBJSNwlaCAklpjS2v2l2gcGDLva9I0rocWElPJEVIl
TNCVREHY8qq53L9KvIBRf2sqOYMtmttMQtqT1KdjORrzIrSyu6NEEIGSQ8wSdiIY23BfKbGEjmpC
V/KJ0jpNSk4Rz+37ua/D1yYwvzRVMqENMxWySobRKEFGmhvd2mnA7722QK7RJ/7BaqgD9KMfR0k6
WrQdgX8Bsek3bjBXO09W2a+cKUnJQcI5DE5p/YJJaj81CEZSJR2JwsF58Og/9ck1pSoiXRRKaIJm
tVy5lBKtfZ90JAcXfIsbXuCK93kstSHZ8VDJ7KmM8+3AFW279aPd+HcfZ72mh9tZkqWA3x7fPWXO
IS78oaUKmb3fJPpWK7Cz4daHo/JmzPsQj1fVSQEY81Hh7mfs/R/96X9Jf/oXWy1w5j/HVR/iz9/N
P/XV8qV/laAyMJDqbti0XgsLieefJajWn0xaZHXfRn9KPK3Smf6NrxYUVnf/XxSz5/4VWMVXa7l8
Qw8MzjBUYvO/Aqw6/j/gqsLxEMaiMxXC9HxLKVT/xlerR8k8R13CqKhH3bkwe7n1m+J3Ikaxm9zK
WRdGYSO6WVihExBEUpFNZHk4CnXCBIfCfwL9A/QMfqfmHNBA5l562zrRFRtT5F4scSj6D2N7kT09
4WWRPE3jL6cx7pQTcmkpKpXbOcb1GMQbIsx6Yq7MF8pdB8+0HuIZFt2fKKWeymQjQr/Yw5fbizqV
99bXSCOqs2qfU76xFxWCAYG2n/ldo9CYQsWgjr99A007szUx1HNqEVCW30p3/CnkaXaEuZ3Ihl6K
NHnUIkmQQYxReKILcMrbdx3J1jKcYyyQoAR2U0xbXXAAEKip8GkwwUl7ALj0j7CbCCa8lVPMHq0t
AqNl4rVEG9LcHijKHfw4VrltPcWq+JJNd8mvTPkfzfOLLpLuunR9+yxpnYNNz54S1qJVzszheFau
fpN0YRKVA0VI5XvlG+xw+W+80megoRkA3HwYovkz8rchWcfr0q8QVOCS1cWdfFs8oqaWLLSrCON1
bnCi+x3V41hpU7O9TuQwkc9VMDWEPWhCa65r4JB6Boft5XP+2cbOAXHbOZ67g0wznKk26I5gkS1Z
G6V8DmmSRqF6LHsfOhlJWk6lWjJSm13qq7hrPhrd4zeJGKZhWz+DnpYnt7Z3fmr9EIuKrSGl0m4g
/MdeGxl9R3PifeoN6VxRKRZtpW2DpAIYNtuFa2fpatS/yTI6otBYFSVNL50H/mlQvNKUn6mYGGb1
cZcN5hupM2UIaR0k6aIFMWmAVagNDaJkX05EsBQuFReiSnd23v2mUeiJ4OtT28WHcg6PTlh/akAC
gZc9aja9vurBGnT5XOcjp2+E27djpIEhb66WjO5VBQBoRu5j3k930rY+1RcWSjFXvso4v5KeuPfr
YOsF1m5q6sNM8NloA+QZMYmYkNP5DOeesOiwGL+GwqSTr20+NIfl2xp/JnlxS/0LO+9+DJuP2TCZ
nrTUpMGzSxaRdhTUzgEY0HCtPNgx/aAmhYZqzxdIF6JW+25rh66IqwzwP2s3pAA7zxE/U5JhWY73
9G6/p6X+wcvJc0ZDeYSIxdeOkdQu7cxA6PDvWWWWmL4L3bunyfQHpqa7/s3z3aNGgGIfcNWV8ZVU
yhOS/FVVEq+Y6fqn085fRNjsEyt/8bRXtyiugTask4C+Y1p6NUn3lc6KnZTZpxMH+nrW22ZDvSsP
P7FFufwySYxfgyUYqlSQMBrOxkUzMPo2usZ40EDXaCnLo8xe6jz+9qJ4xxiw8orcX9RJVO1Kq99g
XXnGRZwiWOIPRvaqZ1Z9XPQZ7wNNmODlslg5c+NuaIKv9O/M8OCYvNFamW10s+iQYswP1g7pRqt5
cOSml+GamgT83Fm0dUMettEwX/LuYto0YVG6GSaA0xBGIEADoWCGe0Nuo6LD/BRJFIxCnvisGLxI
+Z1aWWLRh4zSwdDKN0E9mUuphkCfvK7Z6w6xIMqmbCk1VLkCK1Nvnnurv9eIPZd1XfIYIEcFl9Sm
lWZTpIWpWiVTnueeAtdxNZGFS/YnH3eL9DYXDLWaHdKOfRJhm9fKRuFV5HsvCQf8+xer4CWlSJYm
q4njzMk/ktj6qpU8jL7TETDMeY+0kaguly7fLkUVVKsPWzV7SzZ1czVQTbDoA0QxPaXea68DB+vM
5smNxhrAd7imiXxwQ+MkxHRsbURJJWrAfRnZ0ZZ2gDUkFH9BdUrLT86ntO6LTd64r1HenfWZ1i/D
St/nyES3RI9tPRpPRMdmFO/2t8l37R1j2U/W0NQUyKNduG9mHy2CoHnMRvmga9Owy8bpVoB2aIRA
ug2R3JlsjqlDE1sQufvCHoqlZOZeh635qqMJtuyGkF86zyk6AtspyUOANScf0xonJIo6JFhknCNB
iXAsBR0AllNtCe5zF4JPdqxBhsUpOtWyiWitAn50/E1SFsbRacRyqsgyzGW/LTyRL6WJkcjRRvoF
HHreW58W3yh6K/J6Xs66+RqH9saqaP6o5uSSmYGDFz0Kz3wDlsCq4+BOrt00f5cTALhpECkgTFo5
dd7yRpogRDW5U+hBvqZUHhoKjlftKH+osyOTYci1he+mzzpVVNTgPFERR2Gf/Tu3/ZKyhPiVTTPv
dykD/3IQFL2zQa2G6jGl2heEa6XVwcXsoGDrBO0MPONbX1pi7Yj2telBDHr/uyN7cCh4XuPS+8LF
RwNqNL8p6/yKzmuafyPPXUo7cZAb6LSz1XLh0ntIWC7hwBS9dpTK1x/MMWDV7vg78HyCVvtflOy9
hFfNNM/E7D00MttB1jwWglulvscWLVWFIW+TPrzako7CQR4MN1pa7E6WUT3pnfEUHWkmoOy5eeod
82zWykY/fzZ+90yrWKlHAToi4PhaOe8xmwXKid80yZH7gxZQPPqRQcYVOIBnY+XpE6b2yI3fiOHY
ifcyUUCF5g+AryUBZ1BPBAFMBALEBAM0OQoyggLoCz8TXHuOo3fCj59LlSdACfMm9vpfQndeEgIH
aJ7YNUEgGHasT3SMpLASe6r3w6aZQEf8BgTT4BAgaIJZKG/eWxH8smJ9F8rkGhAmx9zRcnL68xPC
VHsRNFxdbp39NFULcTAeZ51ntU/ulau/EXewT1W0gspYYEikuIL4jOSFSMydKpMQ9u9Qdk9D5L3l
k01GokcqWyS/HRI5Stk8t3V9tIl2sEy0n0Q9VCrzIQ+0Oz3Ja795scKcT4LDNj1fiCc8GERGzF78
yzXkxZjsRcxZMxEtMQBu5/rns8SdNyXkxxFBYagsCoNQirYDUP4DrptWMg0OrkqviFWOxaQSLTqV
bUFzGvVnKu2C2IuB+Atf5WD0PHSFSsYg4Y8jWaVluMRmxMRntMRoCJWn0ahkjRB1gFRZG71K3bDT
K/4/Q2VxgGHEm9FrDgNhDtsyRBRgmCV+nQksrrem33Y7v5nMH/QPq+TxkAe/9K2PrImaRzvVnwsd
YSkJ62LRz1oKwjdzdSXPjrTNq6/RxR5CvRz/x1j4v/6lxY5N658vdsfmP/49K/v/+D9R8/H9Txc8
vsV/Kmds0vMJ76Us1UAF81fljP0nLH+m8hFaZCH5gpimvyx4+p9cHImYDAHfdIvApf9UzqjgJIQ2
QifmyHZ0lsN/ZcHzjX9c8NjvXKEbCHjYQdWP97cLXi09m0EoHWAyPVyzeIGAzsDU46Vjovgy2k9H
SUvM0dubenps4/FhNsLfWXBLiUBajDbHGxqWBW5fdzEdqOi5mD4aSB/o3NYRp4TTtzv3X3VP6iad
AWjbOcuWUZrciw5NhztcCTMaQdgL4oS5jmRHgDxw+bcmOQ2alosCwQhTkPUzEjZkuO069JxbI/KX
0hWHVD7TmHmaBc3OIVO+iPxyg6053TQZ02/sRec6donAT1c90vdF1+g2pYjTOf8DoXPWaLyXXWs+
hYyHMB3vWKVf6uyUmJRHV9J4MOkEl675Ap96si2auN3pDKNBbCiXnlu6r/0UovqNd3li3IoW5RH4
H/ePR71ifArcrjhr2MCGxFmxoTyUhGGta0qWFr2nfXimIEtGBsT35pshIId8CirSzvufllgfwvPT
cyK7cdP5zTtQd4xmItgVeeWu05Fzy4EtpnEHgqSaCH7p0BbNJLIsahzMWlDR2NZ2hJUbruDdRPza
mcYimcYfMoTHq5HqeyPuD1XfnY3CGjYBMvva1wxWBiaZQfCOu3l50EsCm2Zg8Ui3m1UfjzZqkuqa
as1THNOZYFaKQ7RBT11/ZGzVx2JnZLw2U94/Zy1x76Y3rxJqTZakf/90WKzxAdwkax3V7ckPSzrF
TW0zA/MOG81xJvwr4a6bAAhpEiqWmslzFDFFdjGVod5U062REFpa0va9TFH/kKrP/yO5+1oQcEue
E38aI+td18qHyGP+kO649GKpEdKsfc9Occ1dUlGZtKk5LzB76zhPjIqgbqQuIK47uyjurUNWbBb4
6XoizL5ug3Nmt9SB4zYr0EjLx0ypi/KSb9HHL7CZvkpv1fMOYUhKllHqhh0bHfVF0RDvrBmhfyhj
pQWOFm5fZhQ1fbi1l66KeNxERkIEsotjxzW1JXWn/TJ/TMsUOq8ePwyJR82vySgOpK4KNCD7Z4w8
41wuYnBnQsOzQ5pgbIwre+fgtQLP575227y6dD7AQVfkJ20c0lNos08JItC2YTDBBvv+Zqq6Tdn0
zVbAAi58A74ylGm11QgFsedU0JXanSrT7GGKjEssgjsN0OWy0EJ9ZYVfZoTFLebiBCc1jK2rZfcC
iT0kAbezPia3Lshc1a1aLeORTwf3u7/TnEZJYrBG1J11iHBjrGUbboVHr0ZX+HDPURkstMj5rrmk
l8z8TCwCJVg8L5J2NvbmkN0cMb1XLaONESf5Nm36ZWwQyjpgNKgMLA0sXyzCIrhZQ91syH5xiaFw
TyR/c8qJ8kYJVkbYOlUIRlxsKn9YRihiukATB9d+yZPhBGyHdlyiREO7FoYsO17oi20UQfcAYrwW
XohJwszRgcdfmcpGEOkQEF9gXoIeTY30OOr6Pj5qojfOyg1BbVmbWdieuvxILipB4llaLjtznB+N
zHzKqOnIiY/oJMlBdZXvU394J5H/1a/qcR01ryyH/aLWmH9Hl+QEo3qcQue1s5gQnMFhhna9c0tc
HHeLuWgNhymmVV4gO8ADiQuk6ton2nWTZWnM0bruzBnKE95VH/xbWDs7J/BQ1mt88Uz3XxRgqXS9
JOO4qWnaKhzOJGbfTagEJYXWzCvR1bfoEwVgTRwwkdmtFbacmz6OC3tagvl8ZtRVmJ1LUpWaYGqq
BVm+XZZwisO+u+wlULu5r7b0Wu3rtdrcoQI8HM1s80Lt9UmV+WuFD7nFA71d+dJrqmZjKzQgBhaI
FD5gKqQAmh3D3FPg94RRZNd2eu0ltqpa29Xm8JUCN5QKd6BGfRUDROgAEvSzbAIACraII/n0txgx
UAKAkQNkqLpbYI0J6ko3cb0h3ryEVGtk4qDxekyZzX8Q40ci8ncbo6ZjJTsvnH8ILt4FPPgqTY6E
ZLAVsva/dcCWVOcOMnjUpMJhUoXIOEAzOhSrRnyXurEUcjMpDGcAzGHq3DuAO6O8WEA9AZCPBfRj
aTOe08J79Xu29oDwVSXSIfwwvOScYf0UbGaAJB9ASeU+dUWy7wGaqtdSoU4a8JPoq09ZDvcktB8z
F046hB8VeXU1NQMwR2FYjUKzRmCtDHgrdMC51BeG7vDLBQDDr3PU/eQwTO3JASBzAMroBtq5uQP8
OePN8hWYBqgGnodfb1cEYYpSiU6D8b2KxVuI1MLzJXokM/t0TXmZDAsIJ5vXDfCdB4w36N+OQvUa
he/RUn1qAPxCgD89FIALQIES3QvTO8Xt9VEDKiRkjmzHWvwUgbnTFJrY8di4f+CLCmlMgBwrQj0U
AukoLDIV+ksBOGkAUloW5mBAyxTw0nCuIDmWKiSqlgnwZgbM2QF3Fp8F0GejIFAvBIE01mHpb0og
0k7rto6xbK36GikElZSbQiGqBtBq+DgonJXktXoFunZPksdQy6iDmBJzLcR26IZPJQVwSF1YuJpz
dpP0t8tkiKFU9X8rf79Cel2F+XIKIvsCBQ6Ag3uFC1d/IMQKK/YUapxpryP18Z2nWy9JghnY7x+K
EPHKGH7bdTOsrVEnDtsz6YiGGOOwPDf1rYsMPlhw0xuwm43uUaECyTBtLJFlD6ZNqsvnRGx1V87H
rAvXfmIZB6hj79pP0a1zonObafGyq8p5aeu+tte6eh3NUmxqjIuY4oAdqYI80TJhb/IgO82Rthak
QIcICknQbPeh0z7FhOKvSe5MN0NisCiNw7ksa+M+2YLL2H4jbm8dpD7p+iGJLp6Kay8nzs+Z0J6h
o0nDSDSy+ZnGMtIQqD/PKSVnAS1X/Bbz0uynYT8Hs2pXcDaBa9OLkPXtVvrat8zAgifrXdJJsWyq
2DmhcDuIgtzvrO53TuLD5F7iUL8Fg6mz+eHWb2u4c2eAL7AAUOYkzMlGT2tuNc86a1p+MYKBoYoi
zjM8LSCDDmbjp7dyEBjUQo/KhsyuN31bvYnIKpfT6MuNgTJl7ZiIg4cYl3wf1YtsdmhXwv3UFpNU
bUDzsp38YzcmOI/Hi9V0BAv0+2by75GbgR2RchARykn2Pox883twHL55He/wii4tkRxC5oc4Md4L
Z/6ZcvutxE49oJXq+1/Sj05SD5bt1hQRWaa0sw0VwE5loyTjY+028Wvgh0vQjVNWi5fEoTygSwlq
rC8uGtLSmI7JxPlvmlsL6UaCdq0Bv3Y+2hp7KeKzkET/djZPwaC91eGvyGdgmeeBdvj+EmryVlXB
8xjrN+JJz10QHSSdJYH7WQK7ioS5xhS8EJa4dmF3Ud7IoQk/+FvJEe3wmqli32vcxviCY9IadYpv
ggZxulMhorYm8MjwLWu9m6Fl+1liuO9fu0i7kmC0TDm6qqHepPyQJiZDqjDFq9A8kI1JqxZtecZN
zevviYPNXUc5xsHQy+dq8N707Aux9cY0PvPAInlo3oem/6hk85D0V6Jkjr1MNixZOwL1AQb161gk
93aYdlngnXnWLxNiw9ayD0Ob36eMrhAur86j3oKeH6uVwDy09gxLv0OKjqwzc3bNoP2EeXTJQ9fZ
DFpw4q/t19nIPDdEZ286GUwNyz5pApih5mHGRba0u7cRe6A3V5tRdiiJuG0Ro7WHGvAu6m2BzM35
9DiCopSXehbdUR8kgkfvoRxRldBDZZBxqq6GMugqwMf4cwjqXazFn9G2KGDrQvm7CChdtXtazTxX
Lic4/HUghL+Ikb8smtECqw6TmzlOOtJT+VhPopoXg+BHMGOnPchkIjGpzNfSzX4qXptetOXKb7Qf
W6M5Kr2LmZ9NzrmN97PtllgRXyULD+hy7y+I39/b03jqfRy2CMpcpHUXhC1fVZwfxrBMd0AqdP0Y
uY80drI/TYApTlT7faqc2zDj7ECEuNKliSlC4br+B8VNS3QppcGCpXsrn3HGRslaorA2NRNLsUPi
vtEfJN1HzRA+ab3cIdPe1EivO4nwRtTE95BLRrrYjhUUusHea4P8wYP7PdQxyFJtvP4BS6iezvB3
eS2zKaRq69/+99+2e/7dH//tv7Xv6f+bEHWhKaaUX38XEPUXap8v/TN84/7JF76n/kcpJ0ANwM6f
+XnnT66AhNeR0RNIhffpb+EbDjZB+7ICanzT/Ss/T3qU4cDn+wRHeTqeXPGvwDfgRf9QpExzKake
BkCSqQxaf2d8qvS5CuuwHjjd+5Ux+x8T7WhDaxzQTS6HqntkkCzGjJzCOl11I2DqNKxK315qrXms
ivRkduG1acSzzdKca0iXRdtu9SBZxpznQWJ9Fi3tuyUdJ43+1pgm6WyWOHYNxTmIFQv+xcrPI8Q3
1bwdB6kKjRE6XQxjg0w2496HZ6GP996klth2M8p9X87enk80TSR8TALhAe4Gz0E8Phtj2V4CLXC2
dToK2HYSKSwzXscSfnAO20tm+YdIa/gBNbPctrkpb0mOBkg6ItlSn/qUQc5fgiGhVc3FAKAAZTvo
0TpR9kIni2E9BKKyH2YkuNMMBC7QoFOrqd2CKYH3iIe3MQZ+r4bqDS8/Fq/OdrY+uS37wpFvzQhj
1cTTITac944E8X7qqU2z05TmpogoPXMk2sZw7wQ6eGQFcFXINt4Zur5jgZr2lYUTgwB86KAgW/Zl
2S+YJM0FFWSq5IngjbQxb2bgsckEkbZD+uuZlKNRiYdeadoUdhWfo9B+h6DKVokFMNdUqLq1grzz
Dq/6gB1+Zc7XosrKjfRcd+F19cEMsrVg8ZJ+fyiNZD/rdNbBeZa1e5gYUghl/FEmJnI2rLWw9bup
YaKLM/aB5tFqw41fihVFpFuq/CqiAwiASdJ1VqUoGBjgonnG1hK+I1xNNqRhfKAPHexz55UVEsLy
XLv+rmubF4IJdARc7S71RhjOdN3JAxEEm0FAiPa0QhH8bBxyt3rRh6aBHwWtmoz6Nol1mynonFV3
jSEemRyYDagE9cuQm62J+IRd2IJMDE6qErLlnzqNH6ISESk0V0hMUG0+Di3Ldf2j+4yQwzIp/gjJ
CFYBFyVVTiQwxo9ZIc5uGNSL3koeyHbZDOb0W89iyiBVekN6iyv94hsaXbg8N3ZiUtoieITtZ0/S
m4W3qtHdbW6HZ5P5eOEQgtK/5WO+H6aGOpY6eZsjyOncfy7EdHZs99DSW8lWdCR04TJRlLnIMxSD
A5aSvNFgN9xNOT3WcfpomMFh0DBDtBKdiBMWX87wGPott2hABHz9BDRQbOjcsNBusLfNcLYjTdt0
GXGPpu4yjvOLx8WVGtNvMIROZ9AM+RlGMiKrjW7dfWgZk1yRlnpb3teHMeeOH5g+mSDXcTpcrSBi
nLFh28Lxl+u4bAMVs2BPh1JqU3ImaZqtTZjH7llL5Nbiky06a++W0GDkwy8yzGqWIpL++FGj1vnW
g5egatfB6Jwtu32JakxnlTL0ZPPdMIntla6zT0b96LM1Uf3OJKQPKPIs91rpBrJ8fb7ScHrUG5ta
1xDEtsww45AuBWkfXgOvIacgFys6UfH9mzEynFEgS7yQxgIolzJIau1IvI+h3RNzHJYAFSej999Q
TO9tL8gX4SIKPOr1JIBHgmTZMlqgCItAhN70L25E9GP03vVU+3m8i60XgOZY1Utd2gIYfT7SYHnX
ovo85cXOQv1I5U8yr6bguyt0bR8N5okCuI3ZNfh8YvyodS9/GIYwGAkFG5j2Jc7MU0Jtkxis/Yzd
LtbBm5n+kATcMlepk1vzptvnOkVhPoygvxa4lytisS7q6JDPpNR3efoS+vJRGNa31vgXTDJLQBVv
oZM21PC8W332MABzL2VM62z9bg7i96DMZJllcIq1rUuWVdGv06BFzOBP+9h3Hmt7ePZH7cubh7M2
Hgl6/TTSni4fj4hHleMpoBw10/3WeUWryn0JCpagDPlWSke9rXE+xvVjyYGTF7DOeBDHJVhnA7T+
azRNrJsgrGlmx9irvJckYNOVLssGof6NpATKClGck4BkSkoSkD7EgTBWA8W6En0yLsx5o2stANiv
jKkzSjtQcLj1ceDa0qKQm3C8Z3aGGAODTpvKV23GnTAWek9gd7uawuidS7FYBUDT1IcCgK+kG/Qb
jQFx7iO8sDGzZeNTzIDfZJVyrS3CEpQPpGuRY3Vk76DH1Zmq5yY6OnQSbgKdkdPK4YnRl+1KjbQY
ZPiYevLuIRVwHX1akJBCUis4vfM6jbCCtlOSSxJkO2nPdE05U7gpHeTmhL/zn5yF0zm31jajV9Jo
FtwQ1E9V3ap0g3ZVYFyLuvFDb9vis6nvcACRFg+o8/iLg9hmFu+Cn9bl5xb5xkbrg6OgQx4k1y38
LRPAis8B1tGnqdI+wsBaaW79XaUth7HAwJd1v7wxO6sxPurzeJl1+YiSJYiXFGIA1OIFmzEs5gEk
bmoilOhp80Xizu7payM9ZqharBBMVAiIfGd0bRQP2dIZyyucwS8zlju68X5lfbEVESEmTduvJFLw
KIuW7L1PY+p8NroUhIWV80Lw2Ju6/IUqF+9jduyL8NuMEf4VcfQQZ8F73cQ5Z+KPodvmJrR1EPLB
R47blggLvOboxPmLI3OCSVxkJ2l4GzzerQLvIkXrw8pqE4IkfDJu81r02woAtQn/L3tnkhy5cm7p
vbw5rqF1AIM3YfQdm2CbnMDIJNPRA44eWEFtoRb09lWfZ13plVSmsrpzTWSSsiODEfDf/3POdxJv
8/t32G0F+F6i4PuDWuf8TpQMnAp1wkdKcvRmhL7wsd/YMKgobBacGD3GmDHpNm5NMkbY8kLNw8zJ
3F6XdmHtxpVmm1WsUYq+xvxP7hJ/92Kn7DFaNR6Hqj8lYQNNd6z4viLQL7Md3IkubVaNK98b12OL
0rz4tGFki01jZsQ24SMDxYsJSHJ8Ouz9wvLWLHnRWzFMm7LsCXJ4FhChjKS4+46bPNuMZXobuB3v
kAh/51J5n4q9Lnv0YJX74xqWDOec9aNV75mqDoMkdNW001qEQUSYVlKdmHuE8goeyP3s33pTsSst
TFEV4VlPqCeZ+8leKHnfualxw16h4LvEMZeO2yFv2m1PwmATRDgRqSoV+lFGQgh7RHKtrCBZBezj
z7G70BvtMoR1Cd2ny0AxWlDxo6SDFbBbDOdkJmQpo72geiEglJIm9OLSKudQQZ/yURvWWepJlETj
3gvs+DT2LQHUkmgjefRfU2KcZkOOpOGmbVERDQjZ35ktixYj4qmslpGXJscoxvviHi1ntYSsvWz6
F6CZ1Y+iBzCTmEZ8UCg2w2L+zBRbzVrNMcIbb9KIaQejXLx2RQ+MbWaih7vMozdw14tiIs7r4tji
FXek3Pi+x9OVvfeqaeWyzVmsGESXVx3uM2dmCdMsybRjZEZ9cxXdKqOB20Pl64ndyoY059C6871i
5O0X8yXJAkH9K4/ELlB3s0OWnuY/ikCK0tlEUh3GhgbxBOfpiqbxcdX94j2YHYMibHAheGuXjviS
Npne8tde7BmbaQrPlNhtS8csWEah0AmCMk41rJzErunJxSk/tyAC0nWQhr+iUV1EPTvXYCCGmpBY
Y7drrhhersRtZxJbjY+ZiA+jkcIUGgIxrdKY/TlVFFY5lht3xkCvOixAPeGjTFT32p3f9+HtEtUf
6ZSsCCX+CPUsw2MRDxm2vVoM9sprouW1zswDrn6+wiFKjtmUvlUeimyi0gfH6MBQpYQli5zFD4y2
jdsRiaOs2FyXncLj38hnjD+opx3aBCDJVZ6yX1uaCkt/HzwU5kR1izs/hbn5WIuOwOdIotQbB3FE
V9hI+1qwl9jO+kMUmziqk2bA2tLWW4O++okFVI4vKAp77gUtif6BrbFcGJnkOh+WsxGaaFE2rn/i
7z/qmXuFDzYCOB4evso5SI4JdL0XArPIJzy4x355oV5zlRukGDgjxxssPYdloKpQUJNslqHagszb
ekCtrPKWLfFbCFZh5aR0Rbog+NICqXB6SDPb2liz2g2tne/d3t1kHW+suBDf5eA99DIH/uZJOnup
HrawwTL2kqYzKAUmj4uB8Rh3VwLdK09+WynO6Sa5FhQaR41/9Sg4Hpp3w21vaVVicBb1S6KbkDvd
iTxQjpwMTxOyJ6u48NvS7ckmNcoZ4Uh0gWU51FQsu958LszwRvTJhz8Q3ykvaKjsgQswRnS/UtTM
AvKSLHckUCo2Ykywo0PaZm96EZ9Aip5NCp+tLHxmXV0THXkjdfa56GZo+ATO76ZoxR6poDx6pD3I
X7yFOOX8uUhcm26wsVLzlPf2LjGolyrhXlO7PrfgnGfdUP2zazM+evjyeDvX2XJESPiVeoAG7P5o
lvyCWwfXYgy+sRmuuvGjV/FdSiv2qOuxfV2UPbz7ujbbn7gjRrpJu8KLSLO248c/FE3bDY3bUldv
SzL6/vK8BMtHPHNlI7x6hc1Je1H+3tWlzdp+3lm0eTu61tuj39sHRkWV469RF3+7E/ePSm7SgEpw
z6AcHAbkBV8m3lysbYtrPeue8t/WjXponvv6e4rkHZ7h704Xj7N3YNBO4p9jU78skXrpeR5FHvW5
5rLjFbmfRbrrhvID5Rss5ggSsUXzRYjc2uqlzKv2Bl7aIUm6V49e9FEXpNu6Kl22lKanEGtBdVkk
rFiASmih1KuHKVsQToRyfPHr+HPhyD/1ucW3YAY7e6qfmLaQa3Vp+6Tr2x1d5O4DiULbcuEQUPJO
FSf+Ml383qIPOuQn0eVQD4dssIG+vVQq/Ba6Nr4RGDcmpXwciOZ2oVs+1CXznq6bn/r2XtE/n393
dNHLwHgpA/YmXh7fxQQvbpKZT0VNgX3qXGHhj4g66qBKl6Vu6O9tOu874PtO0L+m2gYWd59Wlmyd
AnU3LdL10oRXmDxoD7K6NyznXvYeFUTl90iSzTjLgUt7U+3IL+3yjE1QZudcKr2Tz02m6n9Mtn+S
VnY0G/wMQX6ep/kQh/JSlu2mAWKHO+Iguv5SEBbORhsHNxv3sP7KrPh16s11N8yfrbBQXz37YAXl
vZHYF8HbPOitVcdZZ8t93lS3Ybs8mlKfdJxtuYV2+u9d51+yrGEQ+9eWtfuP5qv/TP7VspM/+3ev
GrZ+Vpqm54eB44QsG/9cdnp/OIFphmy6sLDR0vMPXjWiZECc/tyP6j1oW/Vd/J//wbLTE0KEYcjq
lPCQ5/yVZSf1gHjR/vea+/D1n//hm7YVuhbV2K5pe/yXf4Y8yTjsuBoVA0oVZl2uxQHQSszQlL1j
b/rBcC/pPtdV8JJO+EqxtjD96rahLX5x2qsVfce6RD4aZnLxoCjOlYx3kYjdG5fOefACcrvUE5di
hQcm19X0NR31Y5snR9dB/tH19R4z16IJMNk0uatcl9wb9m3ZUHqfOhFWcZ9HBdXZgH8Le69GwDn8
leNuRDEL2IxcIpt1WZoaiuKgLtsNcXdjmRNQn5T5AXH03BKKPBc0Z+PQNyRVF6vQ4mJmz9YuQKUz
FRDVwgerSIfvQxgF38Aa9CPaIw7ISUwL4S7TZ7M9PSASN7hVhp3L4Q2m0Fn5+jjnWMeKIDjkAzdt
tszw0BGn8lpmwYHn7HgTWzrgSyB6Yliw45GtVOF9Do75EjNOKD1WCJ45pS0ec9ZL1PktP2Y9g0gK
ErGAL+fCNvghTBtTzyuL12zx+V+TcuJOP78uPpiWstrisGLS0TOPUBQXAvEucEJdF8YioecjGRCy
Unpmihv70TfMJ+zIFY14wYOp56tCT1qhnrnIyp5NPYVNS/K8dL1cuXpC8/SsZjC0lXp6G/Qc5+qJ
Dp7pQ1UnE7bx/M2UZXosbIxc8FoPQk+E+UDsehi9NXtc3iF6bhQMkPjSV87YfhTKuM0YMG09aRIL
Ub5GkJhJQi810ygeHo4PvC56TpUZE6vQs2urp1iG8JkCbveaObAPjJhZ12foTfArMAe2l1CPw4zF
uR6PeadzI1F3WUG8Ge7T0CgSpLmP3w+DB1rxWehpe5S0uMydg+3xJmIcD/VcziyeHRGM8x6zicBO
tZr0EA8/4cAqytmIzihWyqoI3nvtHUxk0Bz81WdMXHBoschM6XLPzy6ch2hD+jVnscKhHXObyPS1
wgoatmrIvLWRv/ZWvM9Td5+abr22p1cn4O/15WiyMqPAMnSrU5fhuVdy2gm0lG3uiY78NIRs4ghV
iltx4dLihtyRnKbLt76Rrt2+o+/RC161sR6c07jsMskA2ws+DYVBagwrS6OpMMKFkZ01xaW0KyJo
pJX9pjyHEwAdz+geihrufreU77Cz4jMMjpdx6L7TjPbryFiuDd7NEQ9ngJczwdNJaA+aKi5Pqm9X
Bq7PAfeniwtU4QbNtC20yVkzRy8ZbtEY12iPe3TERUptzqbEVVrgLu0bPghLDXpqpuBRNd5ZJfKW
lAZg2J7ViTfZLL4xvgy16e1iRYgtfh5r8+g0BOld90pv8ib0gTyRwyJ1QtS6odd+0HoG3tg+VQqn
Cd3ZfVxvjJytP2aIe2SNSx7Jp8Zn7dBpoTnhH7rhNvyzxIfr4qMctDE3zaKLnY53CYc9+v5oxNrA
225ybektoqsRhV9ZO5wxC53SxD942gJc4gX2HEoZtTm4xCUMABumlrgESJeT1jDZDnxJ0iIKcZMX
YOtrtTNA9syQP+ss3OETWll1soXftR+QSm3G0Dbvj6PFQ2dRYKQRVAXCasSeGu/7WtqAxbgiIL9W
rf8Rkd3MDPPH6GHq6FkZJoV7DRrnnUsZtyCkXNvycMVpdfcG+TTbKyRfsGY/3e4OsQlontaEczFc
LETiXqvFiAb1SiEgB1pJHrSmbGt1OUFmFsZ3hOg8avVZaRkaOTrXuvSAQO1qpXrSmnXRE23C1tQ/
kPcxTzXSdqs17lSr3R66He4GFPBca+FCq+IV8njcf1daLU92fHo+JyR0uEaftdbUU62uK5Hdkc+5
KyfQfeLcQvsw4vaUaFU+S8StV7ifUuv1DV9BpRX8XGv5bEZO2QAPgjVrLt9K6fIhBOCeVhRB9l6O
Eba6jLZxKbAJFNovMKGacAhi6kvSu/a3pUDsjX6rYN5NEih/Q0yh3zbah9DY4uxk5HzG04RNocOu
sGBbyHhtpsS/bbNpb8XxU+/N9z2599rFpKCSbVuYpy4a7zuzQFr3H+pyPkwLlaT2Z41pYsl/5ol4
s9viefGsYzfwVlImNG/wGrxTLUW8cKh9DkoODz8NixszhvrdoFrkukrBxe0b3iNFDBbTZ5Ufpkpc
e2wevfZ7LBg/DAwglXaChNoTQsntrXLvU+Fht242VTftJiwkSGm3PZaSTltLkCts7TWpMZ3MmE+K
blf38lg15W1nTFeFRSXGquJjWTGxrnAZLFjJ/gAI/4bIeanA/gV8kUHbrqX48DDADO4DG1R69uwd
BQE3FVij0sN311d3NfaZDBsNe8UXZ4kvRSnh6MjXrg8Til7tj6VnInHA0dvakrPrsOdEubzksvsx
YhT03dXs2m8VZp4UU88YRJQWJEfOhFUi472ceS5aZf2NgZvLGAfJKMh92RlwMP+pxjjkYSAyMRL1
GIo6jEXOb4dRGDBKjGwfmGfcU+/LR8cL+Me9lcV9wiAie0Q7YDO5uDthFGDeykhwGmbtmoR3ulN9
am+V26erwDZ/MViyk4FvlDzWfDeoYvU2l05/gOfgru2EwG0rE0RqbWqPS5a5v+E1iMftoe0db006
joIO9eHZTbAqkihdJwm2YMF3UNqXNOovSZAYDzZ0yPZaQP+xx/5bltaHGjuofhy6gz8/kGfHc+YQ
Ph8hgNyI5hBMDmqb7p6wczSCpSI+tRgBO8ofVaBCxCg72ppotX0kky2b9uSwXGy7fOKuVd5kqmcS
MIzVxDDIUtEkrgTNqdFcpxLAU6FJT4lmPpma/jTYjyTr8LPrH+hoYvYjEqZ5UYMmR3F5X02aJRVr
qpQCL1VrzJTmTRnFdJxcjj6eEGuQGythtsei9V+4A5+lUd2LZt7bIKzYhZzd/CxykkMArtRdB+wq
I8E0AL8qY3tbD0RYVcJpWmCt9Dmai21LuovSjQy/35DgDuZCDFhrvipN2TL3vUZukW0fpbN3NItL
idNcdD9sJswbzGI4ITOt9eA8LgB5sSa4qwF7Yd49uVjjCw1lBfz1q4YBFsMCW2CCdb/hYCmKzwDR
pjxLbzmbS3Wp4LI1WfUWwBZrfjPGsis+5Kc8yA6kUJKZiRUi2QCZTNXWpRTDcpMrTPXss1wH9AAs
M/gqPakEy1ArXvq1zSfRxoAeoZWbhMUkRDTpuB/kEPV5rMOWNpuytxqCWq1RahFMtdafnwMYaxn+
XEMBXUvw0mkImzVkV9OdX4lnw3sKTwO0tqRMP0EX35tRcB9O9sdYAJrn1M7nbVa+eZr4BvnNKsRu
AZiaVcO2GF+tTDLpYExIAvL/cfHThyAnIcm5GikHWueULepswpojM0gkH/ocIT4whCOSCOkPjaeb
NKgO9lLKjwF4nTlsS/vbNmMko9R8Nkb9Yk5gS0zLOA3NtC/tsNonkyREw+ZIRml6YE5YycBeWIss
WAi8KN2YcKJYBY7dmm+GUjuIe0Kj90w9buXQ+CZAZXgX1bmB0yc1sA9v1H2kEX7IGrN+MhXUxLRk
eiD94SH4gOvT7mHXPxQaBkj1EJMKeMBiAhTo++M10nIRMAVkP40TdDRYUGnEoFFiIw+5i8AeHDSE
EGmIPWOJfwRzIloYqMLoVv3KfJNem+rDGP1XY2xO5Qzc0NGYQzpHnfWs0YcmDMRBe9cjqIhpPI+v
Q/gyd7za/95H/KV9BDGz/8c+Il++/+t//HM539+8V/zRP9cRzh+BY7M4oCPd5mLKL/y5jbD/cE2A
KCG5uhDvrDZF/Xdyjg2BEFizXJu7tkWe7W/biOAP1gc0Cv2u+nNF8JeY00Gok3H/uI3wIKg5jsMT
LNA2r39Mzi19MBH0ADZljKiecDRofY9NZGUc2atmzg6BCh7htrV7gh1TmOzKmee9TGldyiR4n7IU
E4ZbdO6AuWALIfS5UGK5E9y+xtrKeSC5BC/aflWGuieAmMSxY4DuhbGrzQgz5e9WAQvDBwGmBMPA
wZ1Fw0lGB8GhCgJSVSbZnN4mbJrYxcZ1zXLn6v4CgLcsjh3SrSEUSMinRsMCNTBpPbDGBchAFB96
L2aHAgMVfz0ILqcch02jmxNAna7JJjqrULcqSJN+hdzjBsWlCZ+u3U53hgeGaqSPwaCYIdMNDbbu
avA1eSzW9Q1Tqz0v4zbxzLdRqeyYlBkvg4M1v+q9+3EiN5hF4T7QzRDSPI4URXi6MQIU+bSVZXeV
Dm0SfsMFqWM9AV2Cm42Zd9fI8XpOiZ+lgSLUhhZFpnA61x1rjVPizny98yrXLRY1dRYE72f+D3Ra
i6oL2HMzi3LKLxpHwOUG+11QjCF0Q8ZAVUaDzrm2YpjXUBFfepfnLj0+AGqr8Fa9+IGt7psWt34q
LJcNgy77WPj7B6jfyKlQ/mMnINmfZOSELetiLiUht7B0QHYjwpRlGmzaZT5aWf7lIqGvw1DiR8HC
1XPR2M+D++pGBTwSoGLwMvYzl47dYHHT0mN/45ESLBeYXyNkrO0YZnJvIujsSpsfak8TziodSdYp
U+Hob02ShKGL2pMLmAVlGt4ERudp5tqJqHL71Cz8OAtvdE6J/aS6Pj4FM7f2MjznXZ1v0OgOfW8F
+zac7gIjWmDGZA9tWRvMnZQS8k4jb2RIwk9L6UP/dHYzKGPSGfACRJhsLDMlSZAQ+05FtSVJobGH
+JhsD0exZy8no3KMQxCU+zElIenPpVrP/TKtTd81ILpIKlKkiI+T1z4W/Fy2dhi7ax276yeoCmaW
XR0DjkbMdw680MJUnRq7YAm/07HnXiIiBsfoWmOPMlC4yVWI56ypIJrzb1fOWxLk21itxiz/yQvp
sSu4sXRyqkE1h7ler51dW8Foy0OJIdg4NxGO8WhJV147Ao+ZwoVc2HJbNHmy7jzzg6vpvVR00LF2
wU5jxcXOV5SiBClG8d6h6Gruh+NAL4zsVLpPSVLcOMvVcVSPm4UkTAmW2PJTvowWPLLVs6IYhtRd
uwN4aSwzWt5tnFOVYbSonSd9YZvTT9PsIpif1AOHFWDr2Bk+JHGC3ZBBNXG8NryByKwb8eS4HT0q
jvrO1lfUGJJv6gIlwbmQOot1hH5Co4nFTc/hyKbP94Ky+zzBCN+NOPm27bx8Exzq14ZhD1TAJWod
stw6Zm3+I5cQK0pdgjvrOtyZGBBGxp3SRbkJtRykoCjPpc3pUlM/dOhByVaBs2aB4XXbKC/2jq54
jMO9Y8bvZVhddLZlnl1EkGWzQF8AlMJulayidvqP5RlzXg22rp+zHTxpIgdYkxgAyn44zbLd+9N7
bMIYz8wX21ruxiY4Y9fG9DJcjfI0DXhvcEZt3YA3fLNsMAV9uuvcqn+kdhGucyKoZjnt3ZS6Yrf5
nNgpxibEkWALpw3ohHfM+C2qKs85I740NGR1FbjGimArGxJnzdqmpwEyWNVFfVFN8ObH0c++834E
lXqMEnaNbS1u0/knBtUP2Tt7KI9vRkM/Hf6lsrr3qu5ids4+Y2yOl7PSt6qF/YzLx2C0dNwlgZgY
jLe2X97Plq4iEt5DSCP0yqsKUMWZsQ3FfMUH8lF5HovnAVt9iqabq1WYr5WCHTMzgGmPUE8IIuVZ
YLTq0VMfeMDwNFj5J9lQt5q2vR1cWXmuR3056gHjAG9dZhrL8oOnkk0sotUooUMW71StrSMYSlMY
v+fxcnES71S4LzCxL14DbpJH1eip29QYHxrh/2AvfeEpeLIKA8MrJwvegXyJH5yad1yK9fNnm4oI
W+V94NsPXVrzeZDmVy1AHbGLcS1FPrELv8IBk1lhLGzNvn0hD4pM1M0Y54/cyt6qIn0KC2vHvvNa
1f0lassXGdmfgghNGPanbnSPYLlnuIElcBveqD6vHOdx1dxFlvXidiW4KVZ6LE4vfpN9Tuw7kiXi
a8q3BQiHzPmVqOqYym618bNvExsBHdW/vS/euE1rYu95xzqqxkvgAqZM90sUbkKeoJPxhpMLH+5G
oHXyBIa1iqMqy1YWPxZlVOsioE0IcEk8dtdByY3hiL05V798sbxWEj92ZuwMI1ibDiWVvDPDFEUO
glY/iqMvrZ1ITiP01zTl85+A76gK2suqHRzF/ZhvB5MOMOwhs7D3E1QiMqDHdEzuJL7uqh92RTkf
a1j7Nt4QXEUd3CKMSHif9nUXreuu4LtINg09WQOJKpCUvROs8Duvhu5q+58+JBCXV2ZaivNMaxk5
PCJGTXgqI/Oj8tud2ze3xCFp+6o2UUehn1VcmzTcLzF4NC/nNuG/xW79ZFrJsc2rN47lNSxHRUw6
e27K6MwT7ogzGM1mx899XVgBdXvRLb7eNfjiG89lmU2l2odVU+9kflVtt02S9GAGDkRbh9taXm/s
GDSoMFnYzfgOqQN45LFDFoayvfUYOu9RB9emnT/9islPYhYUz25R70QUUozAQp2H+pqk/XkqkWXY
iHOruqqoug59tXeV916gpuZYDsFg8oKn7drCV72yWZx17EaGsrhC47zOSYs531s3ciYczXAYVLgo
Y/gF2jufUbG1duMx4BFfjDd5mRobX9CsFjeCnzGPCT+3t5hmG637tkwBy5Efl8/7qN6m7A6JyeFx
dMlp2kC1ziZNVJPzNHJ0bIxy5hYXsveLaih1wiH9VfgE0Pq8Dwiya71nJK/mjRelyLLVDW0SE3Ic
CCRQR9ADeIO3GLB7rvhJUH82fnAQYcXzgj1HpmobO6PVrjAuYoE0qk0R9NVuMoA0D+/SU2ffoqUl
wto41orevSL/UZUKG1b8ktPEuCozXntAzzBzQXF2l8bxX3BDr2fwfoiJhwg9rpn699yHsR5FuI8z
P6QTbsI0lojwmePmYSgZCosWL1efCzKANghsJ951fvQ+VaZYgbn6mnSgHiQh32Cqjg3CUu8a1yxJ
t0vXnd2MaCQrK2zCjJdFke0KAMU1HulTahw67e+GXIQZ21jifQNuK0xxZKdGSsQi9SBFLdVngYhW
1zg5lBs8+Z68Lm5SwzhtwrVXq7fJ8OOzYkR3hrQ7NJnDDDQCVfIbRXnmVzca8yaqUwrKstHcxQZ0
acW3RQ+CtXWwxtdJe2/3NiayCSxTORggMGwbcab9affjRRRjeCjcjr4A26cVheGhBVrCaotaG+mW
a8cC0SBzqm8A1HAMe5smAHZNQ9urwV7MSTHAjbH7Y2pjf2P4MBKlEOvMaqZjt1S/IpTRfcTARpDb
cDaLKpqVI6z8lHozszufkrqrDrKi3Q5+GOWx/QPaZnWDUZAlGB7FuDYY9AOPdB5CZhXZAPpdx9tF
SJZqo8XbwI149QIBdK/lP9TEzCOa+FU/wp3IvOtJIzI3dt9unrwTNfG3zeAeI3s4SNRuNAeeps2w
sQccmrHvtsfwMBYJ4xhT0doZ9o4x3FeEOnhmRHQKhzh8gJtlgIDHBUMSSRELShyzvz0SdB4epGJk
nGgeW9t9EoD+x5voLauhxtcm0A+ZArifWRF52Kikbgau1Sbn07513Cbehbovki45bkmMfHULmWjy
Mah5iRrYM7rZnjrVRz8jCp2B3Z65Da/4rPLSaI+Fy6bLcI4JFCarnugAcdGkISzTcLSZJwul0r2S
xziwtwK67gjjpoMrv4mMQu35bL2D0VoTPjjjRyIJnyLZpJYH3Hh6d6JIHiigq+AVERa8TKhiMkmu
Rt6ah2LBWahZHv9epfx/rVJCl2tSgNHiXy9SHrv/+p/fX/R3ff/zMuXvf/jPVYr3B6sKPwxp43Js
cLN/X6U4rFJMC4dGaFoOaxN+5b9XKUJH30LfBYoHh4tf+tsqBWMHxCA8Ih5eaZM1y18xdrAr+b9S
bMBlgRC52E7gzPohKbv/k0Jkh0sEr6GoV9NPOdfXWHgFBLgRgDdh01AXZ9Yp2ncd4JBjgQLk+lnb
k34TYg2ruS0QuHcDpoZGF3ImE24CQ5d04n/Yx7q2kwXuL1VnzS7JLEq1KzRIMLHrjqJN/XRpeAKR
dy9LdYUJQRBW14NGnQWzZXCsjVlQy8gavUE6ip7dOs1vWsPLuX77n9OYHGNdPkpP2KcxuhNgRopJ
C11R6kX+YQjdcyzoLqVnMSwNgLRZ/1n3YqJJXL6PtJffwBSd19NICarQdag5BzFLihWz9rjNeuGs
pNetiNLP27gDx2blwNWErljtddkqV2JBbUO6L+hhHT2celbNn6ehFYrLRuKIbmnAUIkSGGnNX1HE
sK7chILkpeHOXOE/m/HRbB22EBFtsKi4AIx695TSuEDWOnrwFX7IQRJW12WyQtfKgoP4ULPhskTV
jbg1N38ZcfPTdbRIqOOT6s6WLqqdJyprAyatja+j2sKj0HYMo9vWz2v4EbhpFEQ51zZeJl2DOw8T
eEAXb4fgIpN/R+T3jyGz9+9HIvFI+J56TRTRr9sYxf0icsWNVxwsf1onyqbVNrWyS++EXyZX/aOo
SSsl5jmKCzZu1mLTaBK9Y6VjqU3L7+Jk3PjCZh0XdFnqIuCRP1ndzkaqqBVp202tK4MnuoNjOoQj
XSZc6Fphn37httJFw7pymA3OsdUlxLWuIy48ALLROKFv9mYKybx7ZRf9JbBlrPEE4oehONXnFAZH
Q9mxovU4Uai1ugbZ0oXI9VI+uLWCSaK7kiV+n5iVjlH+sG0gN2zcKHLQlQ4KHtBG6JoHxW8/GhQi
r0HsRPwYSEHrWoiCfgiVx2ASnO5nlFvZif/1Fk6R9ZgE7coVIBMWeiYG+ibaNjjaQ6tnY6ooCkSx
dZ0QBKwN19uo3n0dEt58eBLWzu8yi8k6G0Z46nXNRRs8MUx8mYv/NI72inER+8sMmqfSFRlz0KCm
6toMdiA3ET0aEn5iAtURTi12BM9vHlI6N9D0sl1CPqX3h8uSBG+Sbq5tMeOiMP3up+N9jYyGBj0e
LX0eo6TpwenfrPrY6roPxghT13+QRnqxwYzeeBjpV25r38KpXrW6NIRMLoeuLhLxaBSJQqpF0uiQ
TzTiyWB4G1PWVkZP3LVsehaDmMtaXVGSg3VfD2W6HhjWuxoiFmUmSR3iVaDRD92s3c19+mVLrgWg
HjlwI7rQQI8dIc3DlKApRbujdqILKE/pzr7LbJ3NzdG28Sdlumglg+a8Bbi49XUJi8N0dJAed5WS
j/osjA4Nn5Vxu8gFOKetaBTTlS4YcWEnL7eRrnvRK9EbV1fA9HTBjIHZrrL6PrJM7A2Jya6O3hhb
F8ik0xsrAgplnGJe9XTMJHTNBDSeEW+S66y1NNiejFMUcL+6CK130uuU4IzmwZGE0VbSm7Zp0nen
pvVHq6WO1k0BplYrsHWMtebBtQg/kA5Fu9F6a0NWEb4I2XiU2BhJtneb7z6tjoIIV7BNtW6bIeAq
reSOSLpcSYokhXSqtV4H0bdG/A3CiV43r28Pv9/5idaIe60Wt5JIC4Zs5FStJRdaVS61vqyNfOmj
XVJBEnBC+FqG9ud0pQplb0OtUTdarc68FCDQSGvcqLXsFlFbcmAebWTuHrnbRfYG2POoOh4wgFox
c8WcJRysBPc9HiWzkdDnzepmgtjhO6A7HA3xWH7jPDTYY4TwkWrUR62hHxX8GRZg2bXSQJCMnYoo
SZ7q28e6CSostoV3azU17Q0aKWJquIiqx4vZ8JZvI8AjRU6WlnKFq/uQxBJQmkaU2LBKWpgl+OHF
ZdAYk8V9HzTWZIBvEuhCHnuwyf20mdg6GcDYUo0HjzcV+zUQKdTsGKsUagqMsxiGiikiYFYWFTS9
Bqx0v1ErMFeaYsH0blvbCZWzboM3seibnG0/hc18OwGzWDca4SJIIrIDah8X6C5VjqMd19MNzLFN
Cf+FC4C3LS2QMDLO+PnAjaIo3NrSKL0RGiDTa5QMsap0VZvp7WKmV5bIwT1QKocrbLwZTRo+ZrId
ny50GqyT+RmxaN7iQ9ZBg2kLncXd9hpr04K3maxbxxQ/GWr6tacBOEKjcGb5VWk0TqsZOV2085LE
e+FuvPfat6wsYT63ENnHhMyt0ob1ttXkVsDtJgD3SZPcY8109zXdPQbzjmRxrLCQnSZNgLc1C76E
Ca/Z8EJT4hdw8bHmxpu0S3JUtu+RZsqXmi7v4wuYsvhhLgQdcppAX/WXGiB9J4qrNCHUmyOs+khT
60ONr6eR0GjZPkzAncHB1YBHUMwPsgirQ2uLlghW82RI6d3wwpQHInoEtD31S1i4RtjpumdWe8o2
X5CqB1R7KPuV5u0rTd6XDoOQB4x/mn6MpZ88Emv+mts7zHPhucY/wecnWTXSuSykVHPN9y+i71Lz
/mXiP7oDWYF+cam0K0lbueUYnScGqCLx1hNP5E32OzpNmQCp+n431E57yzkHzjTSYFNfI07llD5P
ME99ky+lzlP7ptJA1DyYnuvQUg+jsj9KDU115wIHpgapCoiqI2RVbAKckn060qMHcBfjYEwgrDlm
MUhWieB24+Ddukny9s4m67QN+ZkRpaQeLbKhUKqENhaj717roOVp27V0vbusT7Khxs3RmXBqKNlR
OeY+u/PvxzL4Kt2hpFoRvKscAyqOIGihzVOWVXqXkkcT7U3NitIRpPJSfOWmJcm0efdTJoeN04T3
Lp/tKNDB4sguDiz3MRFa+CWD5rXNZvQUyT8ma5hiBWzobT/46aHmuogzBGgQCUpEyDwH5TiMVD2a
zSZt8cpGhGX9xbg6hABpwdotMn6I/xd7Z7Ict5Vm4VdR1LqhwHAxLaoWzJGZyZmUZW0QycGY5xmP
Urte9qKewi/W3+Ugk7SsLpmOaEZHL2rhIgVkXgJ3+M/5v6OAp3IVCgMcXseyvaHLe1wj1RxEBImU
pRh2tHeuIq1K12T5iHnjF1RRCcshoMBqdr1mUtN09E1ladbKNGhOrsbiJzYh0cwu3HpjNqDe3Kaz
V0p620HvxEjIw95wDLYd5tMImnFAtBG7R2yfIfFIWxMPwUFROaTVxB778m7YRRBozkvf/DRkcUZ+
UQJzwvY3AqZhFJqXVq8gSkjCDgKAjuenBp+gfdYjr9pSIg6JktWdOfU2lui4TBe1l3mb0i/A/PD8
zWqFTDVTePSbdJAuTWOHYhlsOneciPN0eD8te13WRHNVvQEBPAqXAYfhdeDXh6HR0ansVcaRrkXL
Lo2ondb7tk2WZQZm3S0JFeyv9c5MLlpKr3Xhjie1Q2tilduHSdthJ+56VmPiBw56rCdh7eRrXjw0
BJWyoKPcDLp3R6qyu4XgSRtqeSUCcn8Tl+nEqUmAH8DzHWS1BjZusDdWDYuCNZqEDWRE0lbZmNcC
7nHJpADlEU0GG1U7r5BpOqnXgF0TK7uOr4BVoSYoZFVIdUfh1GH00I2CNFhi6EUxkFoQTfiMNCa+
2USC1nLAA03RD/WIwi7N3GMOvQ5pyZEak4OVmY4ydKchuhZUkuJQuxQtMoPUpzqpVAl8VPCSUa9U
qWOpUtFSpbbVSZULmW+rS91Ln85DqYMhPUTrFmlskhpZI8WyxpsOO9PqDjw9TymuwGICcCQWwHxO
a+S2ROpuKNnHqVTihNTkXMS5Uqp0I3JdjGznqBwjokMtLop5LHU9FYFPSKUv8te9md3QpDj6GT2M
n1WpCkbIg0riQpul5kr1DIeXTyqEx76Buh/At7tOaoxKjlomVUdd6o8TQqSn9SiSoKzbFlkrkWpl
L2VLqV/mUsmcbDRNGsEoljYIZ73REU4wUN2VGmgu1VBMvjN2wOijgfdLKSVTQ4qnKipqHIlw0Zl0
iJWYxAOU1lZKrpMUX0XceXOR0Gsf5wnjboVnKj1q89rvwQQ2ztqnVY7uNRC7KLsuCm8lpV7SoPQ+
44/VAN3wnbCG1Ntt1S4351apsGENNARQz6baWdFCGyJ1L0MpLjdSZk6l4BzXU7PyoaqtOilHp1KY
LqVE3d17VFGtxwrEqCWFbLxfFJbSNbuZnxopdesSWyLFb59T7VxFD0eO3hBK7CxIDaTDOsUsAN7B
J6prOjKloO5LaX2QInsr5XbOEONBISV4IxgFvllRsp4yVdYNTdKhxbHJzzEj6AZ0Ryof3qbz+/Mc
d9LOMahCkhEDyyq+sjNOz4nikcDrdvMJceKA1G1nXfhxv2vd4ew/+GO5mTbk1UzX6OnTndRYlTjJ
nIrKZtq1+gyHKXb10EKxaWjzcEamnTLNVzDH8nle0jGMtjnvh3KlxvUnp25/UXJrFRSZiSW7MNau
Dgsl8eHfIdFcWxPZzJUuQNRokbvr7AAgortHdo2/GJR8SSg99jQFMkvL3sGlrKxagTbrLHvfk1I+
7yaSChT1LIj9aBFRfp6nniW9n8Qu5hDuD9QyctaTmzkn2Pc/J+xG1z1RVp6Z6Eh54bpKK2ce+GjF
ah0RuD2WmyECo984Ed1qC5d64kzTg/rQoK0VE7V3q3QK9MMGsU6Mzho86LYVrbpTfVy9Vg9wCHIQ
VsUkWBJbRkOciFN2WaiwZqeFWxcU6JzktSuVo8DBGAkWbh0krK6NMcmu9TxphyPbiS+YY5SDpHCP
TJ+FAH/nMEfbTskVyeo1KxPNzV7rLXWam2tejm0h0KjD3KCW7wgKp9o+kn3cHXnAtZtE85Yk9oPE
0kxYjNVRYBpiSXW24bXyO7AFxcCRq44T+pzBMXpWejShetMXWJEm26l0qBiNsRic4BeKcp/MNKkW
Q4XgB6Bo5o+Vvcu9WOPUyecaiXZnLbG2LFXngVfhvWRRmFmkD636ToeS3NLbbkDpXjUFzY/+3Bo1
fxc6LY6B/osNlW8B24SQiUm489pjDVeLSieQwLkr0UjmOWL1TNAkjHTfUuceJ3XFYuMt2qq/HAs7
Pch+Gum3XGm2ddSoRrGhSWxpG1P3/2T5HyLL63S0/XE190vy67+y14XcR1ec/JePpVznIy42jG+y
H45H0/itSc8GKC8saPHCFI/te4+1XNmJZ7A5cJwHw5zNP3qq5Tof6d4zqC9QgtVVW/2hJj3Lonvw
pS3OoD9QFaplC0NXDVx2L0q5wRSkIKRa8AUhftwSc42OsDNTM+oQRVAB8woAfoRUaLBk5yRk1k23
JLyQjU1gEF0YqOdu0vwiBj85LhBZnakdVt0A0H2oUvr3B19d6+xBFdRn1yDvKorielkFo3JU0P5X
T2X0U0WxhoQoUeLegOEbTUiVjco06FnjSZapK89MtSPfdk9C1VgYtAIf9uR8zZ1kwPYa2DQxRMOy
aGyZr92iu7vCfbgFZ6a5neucVwfYKqLRxHk+gT4WZQA7meNkZSdrJSP2EcxLN0/HqygEtkE3Q5Ki
8+hdn5wLwM9kRgTtJiLyZDY4ILHcfpxpsQE4pespwyLILXGPXVijBy2pTOJ1obT9XEm9LYfifm07
pb+Jy1uLHuQZDQ7+xszGHeh+NLFhOKSbpNvwt6k3sciPRdvvcpi6R4hr8akQ6czOWns3GfBxyg4V
2GN6aNrGx+9U0sBR4HxKpmHvUJY/cnvtqAwymr5Ets6rCvUKY7vht2j2KQUPDbuVaPEnToVwTqry
QmTakkhOmWTYHTo+KCoS3/GXOVi8c3J0lo6/NlKi63XqbnNHv6DXwDkAeLIsRyZcLcasVBswzyb7
qqJx2qrbA+lpw69E9zbtWbXzqUvsL4mPaxc9dxlN2mmaTJJSpP0UZVQYoaqTzJ39YnadOW+is0Qx
0xWlJxqtBTsBbIvp8rDvJ/Ku5b2Box8nMcZjm4PyqMCa62TMGe0w5QzvAID+Pl11ua6sBznB0yqy
0gtST5x85PBiCYQ++vhwA8UXUQAI0guz66KOtqUOBMfQroQTH7P+79Wxp/WHmB9WnesswC+a18NN
4RZXLkGV7AwiC6Og89nUDMK5y4aulXA22WwGMh6aDsUAPoyBk4WYUEUmoFGKAsmR1vSxqAqH3EmD
mwKOW4LTtJ5tQwZLzdD1DfowwrzErGmO5PyQpBItKs4wCr1WZUKrEgSBT2RBrP04Oy4QHeedZhyn
h1qtkFCtArJMPTJmWEoMImViyG8VBDjosjM6ywGhwYZzYMTBkF4EaXFGIeEiKtSdOY6XGsugz+mJ
ho+GvWtykkGdG6DPjVDoRE5tsYYVmhRLjmILtyk3ug9PJJcAuyk/9XW2xVNpT2zYNApbGPhJEyJk
UALwyDr6kkskXg0br/f1JfvdfBawEZXwPIqwGvUQ43ySYD3XD5KlgnOSA5ds5SAuDrcbKL4cJl8k
4XxUotaaxPVZfnvgpBHo1c68rCXSj00D9UEyJGRRO8WrRj50LL5MkzlsOpWgXNiAAQzTQ4QcayUk
OLDsi8+jRAnWWvP53kYVIjEEKsecknhbikJ8CUUhxXCsxa6GFj9jcxst0poWP6tU7SXc6E06gjNU
4RrqVhuRVopVVfWj7rwOlRysBCBEM3E2iq1VJ5av4I4ZwwXEnQWwW/CJEqTI3rQ+cWErZjAWXYhs
btSsp5INK05c57AYxnTeWb220qcyvozY6NNtktAcxBnxBOdf48eUImE7osTgWjDHYB6pElkQHdax
uq0lEDJ3h89KUx9DBl7onXY9NvlJnVG2o0aaSaSkBVuyrngTYE2yIzkCGLHtQxM/EvQgmJQqAK/K
pA8bRL/Iq7MCy5ywVGzB4kSDaanZuHskNUCR/AANkds1sEsWtEZPzraqjEvPoHTHXNhY5SIn33DU
tOu60276PN7mGjFDJZTyEUG8b05M3tggKYmYG7YpgK6irI4aNo6TqLZ4zRdgfk40Kp/CrDiiOzMv
oh0bgJCnzIvokzcpt3nEubSdQMX15XWAC7qehmOjhslmubDroTHlWGqNuF5odgLj0EKkmxZ4IFkG
9YUIHJ6BepngpEmzekXL7Wlrl9ukD9d24RETjQmyWlSjd6p2No96uHCr/POQg1sq6DEaJjQT+ogv
HY16StJCocJOWTe7rEDNCvr5mNA6BgPRS5RdMOTHTeVehLfJGBHlRCsTpEg2ndN4NrbKWjGjDeVS
nwQGytMneqPTjMP/zPR40gHcytIIxRKLViF7XHoemDxp9zNOqrGh1+YGiMBZF+J6TriIGcw1I/is
dP6ZFaDSuMWR/OJeaq7hxdHfOy27HJqjQ0AMn7OV1vifVW1YmmI4jBWOyKOoFo1BPTYLvQNbBOu6
o1Td2+SXKy31ohTQcLuqOD94NyLPjqtMWdH1flAjGEd6dZbLXbvaORjB6NYZc/hxxHQsy25cKyqE
nXACtKe1xhab4nhQaR1G3JQ9cYNh/yCSKeoUowMQOtF+7Gm9H31n1nXUNmhfPJhGYylCGkhTlGp6
xb4UnBwRDFcjkocAVOhSK8Co5NGb3giy7nTrZ8sk0qKsmo1lFcuew9QgVr7prjq8R5lvwFUMloIC
U2cAwyNNRQSwQmpBW0tzHgBj1PV6EY5fwkE95E9Muac8Mc3sOHVwYITUEQXHqTQ+rLX+AvPPbUHT
Tx3bR6ZSLNoi3gS+jXmSFtIsP9Nc45T64g3L1irXKuJInOPhlkDkIyO9iPJ4HvTgvagnHbPFO+xz
b5Mp/U4E7WmPI0oM/dodq3WJSD7TBuvaFfphXe1UwnLsVF0QRLDJOm0ekMSuom2azrjMRXsz0U6l
EQwwY0VSd37tnRVlDOmrBBoFE3zSaGwd/eIqsr2L0NrGtfUlmhrwgB6RJZdp6wOKmQ6qdixmdHpt
QdzYMzeLzqHVnINu2E0+lRBNHDd0WIzQWcrSvTZ0WamsUNJsFkgvbwAu4RyixU0KKe5AzE135dXV
FRlD5w21QS+1VxluyLyNTiIbj1+CY0wn5WGsiDNkDOHezdNJ5ZGp48umu3QEeE+/bD81us3xr7YP
G/NUN6bLUIEWqRemuUqy+jSaYIsm2GyGDqeWU/T7PrGj+Rj9TDbsQeDqx//HzDKP9Or5vtljvgib
8ay9q8bzu7pNmgd4NWxr+VMojllzmf+5X7qHYv/hhf69I9tXB82LA9v9x7r/zN+7SrLnq7W3d3//
m4zrUlVbo0vI4SxE5u7fPiR55j/+WBMfTSoHgE1sDnW6puOx4X7PRumPxuH7X/FhQL//O9/7Anf3
fxtJXXnqyqK76a0DodlCxeDDMZRDqEHQ9fOB0D/apo7ZSAMXo2uODUXmnQ2EqtKHxun4bePASVwl
mlszOaMT4mZaXPD5OFgfLbQGl0dF4NtR3Qf/1zt8IF53+P3omyFLElgr+aqPaPVXD4TxUdfpIKeD
TzAOQvxvvRk3eYtLjCnKD/OMIszXN+PxEX3A8X+dsn4/N7y6wG9zAyNgU6Cg7GI8mO9ezQ0wlwyN
2CH47rZLA8m7eyNoZKPUoz28qv/jOOxvU1wbYd1U4U3DQ/98jrTBr2He4rUwZNHo5SshPkKQwm4I
UJ+3hsflvQ0ES4Xl6K9TI3/0hZBLBeU0pkbxkBvAq/98ZhAfhYXmbzM1YJQ05MTxvmZICfhiZ/gX
TJAuz72qWZacHyVP7NUwGLpweUxwasgV9b0Nw9OK+fCY/vnXgulBMPnpphCmSUszUREvBsL8iF3X
VE3ao0HImCY/fl/Pw9NA/AUvhoHsZjyuiPdxGs+fCJMCtmUSquGwiWKs3utA6A8f7E1PBKAU+uFp
Onep18sV6PlAkFVic+pi3E2iY4mdfa9PxF8wR9i2bemWyhi4tmXyTV8OhOZKWKEhN9eW9e4WjKc3
4zW18UeXDKYIdg4891jwHfkGvNpBWB81Vk120xj1LZfJ+b0+EA+73D//ZrB2mgTgYLgUyBrqfa/C
8wcCkgQeQNMARmmz33qva8bv9ME/8UDoukwkctlNfeO4aX+0OVYwEqrQbV1YPzBV/htHkK8H+FkQ
Jrf3R/fwrv7WCf+PfuHpxPr7n7/ceL/4PSTqu4dbP2zO5X//48Vu8/5A/eyHTwfs+9s8/vPH7/f7
O7+419OXevo/1+Fdta9ugvH+B+Pjpzzep5z9Z9yx2icfyDG4S8P987PD1+LCbx/q73978ZHv39SH
F+J79zitaAG/e3Xph83oWy99ISGu3/7wj/u8v+YOR3m1714OD1LL41n7rbc4vUfNPB+fp7mXqfKt
F9/uK5Lgxw+f9tX4dLVXNZO33uLXf9bNr//6kO1vP+z213fpt27D5PnW2+zC67vq7ubpQs+/BHuM
t159Xe1v724+bKtf/5Px+vW/nq74/DYsTW+9zRPm+MXr8PTnZsp/6/U/jTWtdmH24k1+uj57jLde
/zGS7ulCz0eHDdNbr/4F/OPTVZ5d+t5Ycl/TkPPgn5uEHt9g5SJM7upXb/JDjUBufb//Bb41/X4t
hP5+Un4qcH7rn71ccORv3CR3++of/w0AAP//</cx:binary>
              </cx:geoCache>
            </cx:geography>
          </cx:layoutPr>
        </cx:series>
      </cx:plotAreaRegion>
    </cx:plotArea>
    <cx:legend pos="r" align="min" overlay="1">
      <cx:txPr>
        <a:bodyPr spcFirstLastPara="1" vertOverflow="ellipsis" horzOverflow="overflow" wrap="square" lIns="0" tIns="0" rIns="0" bIns="0" anchor="ctr" anchorCtr="1"/>
        <a:lstStyle/>
        <a:p>
          <a:pPr algn="ctr" rtl="0">
            <a:defRPr/>
          </a:pPr>
          <a:endParaRPr lang="cs-CZ" sz="900" b="0" i="0" u="none" strike="noStrike" baseline="0">
            <a:solidFill>
              <a:srgbClr val="262626">
                <a:lumMod val="65000"/>
                <a:lumOff val="35000"/>
              </a:srgbClr>
            </a:solidFill>
            <a:latin typeface="Arial"/>
          </a:endParaRPr>
        </a:p>
      </cx:txPr>
    </cx:legend>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_xlchart.v5.6</cx:f>
        <cx:nf>_xlchart.v5.5</cx:nf>
      </cx:strDim>
      <cx:numDim type="colorVal">
        <cx:f>_xlchart.v5.9</cx:f>
        <cx:nf>_xlchart.v5.8</cx:nf>
      </cx:numDim>
    </cx:data>
  </cx:chartData>
  <cx:chart>
    <cx:title pos="t" align="ctr" overlay="0">
      <cx:tx>
        <cx:txData>
          <cx:v>Dodávky tepla v krajích ČR (TJ)</cx:v>
        </cx:txData>
      </cx:tx>
      <cx:txPr>
        <a:bodyPr spcFirstLastPara="1" vertOverflow="ellipsis" horzOverflow="overflow" wrap="square" lIns="0" tIns="0" rIns="0" bIns="0" anchor="ctr" anchorCtr="1"/>
        <a:lstStyle/>
        <a:p>
          <a:pPr algn="ctr" rtl="0">
            <a:defRPr sz="1000" b="1"/>
          </a:pPr>
          <a:r>
            <a:rPr lang="cs-CZ" sz="1000" b="1" i="0" u="none" strike="noStrike" baseline="0">
              <a:solidFill>
                <a:sysClr val="windowText" lastClr="000000">
                  <a:lumMod val="65000"/>
                  <a:lumOff val="35000"/>
                </a:sysClr>
              </a:solidFill>
              <a:latin typeface="Calibri" panose="020F0502020204030204"/>
            </a:rPr>
            <a:t>Dodávky tepla v krajích ČR (TJ)</a:t>
          </a:r>
        </a:p>
      </cx:txPr>
    </cx:title>
    <cx:plotArea>
      <cx:plotAreaRegion>
        <cx:plotSurface>
          <cx:spPr>
            <a:ln>
              <a:noFill/>
            </a:ln>
          </cx:spPr>
        </cx:plotSurface>
        <cx:series layoutId="regionMap" uniqueId="{6C70786E-5A2A-431D-B1FB-40E9E38B9232}">
          <cx:tx>
            <cx:txData>
              <cx:f>_xlchart.v5.7</cx:f>
              <cx:v>2022</cx:v>
            </cx:txData>
          </cx:tx>
          <cx:dataLabels>
            <cx:visibility seriesName="0" categoryName="1" value="1"/>
            <cx:separator>
</cx:separator>
          </cx:dataLabels>
          <cx:dataId val="0"/>
          <cx:layoutPr>
            <cx:geography cultureLanguage="cs-CZ" cultureRegion="CZ" attribution="Používá technologii Bing.">
              <cx:geoCache provider="{E9337A44-BEBE-4D9F-B70C-5C5E7DAFC167}">
                <cx:binary>7HvLkt44lt6rKGptqggSIIiOrl4A5H/Nu+7aMH5lpkACIEESJHh5Ai/sB7C98tKLeQSvuue9fFIq
qaVUdXfVeDR22RMhpSIJggTx4Vy+7xz98Xb+w625P/VP5to07g+3808/lMPQ/uHHH91teV+f3NO6
uu2ts++Hp7e2/tG+f1/d3v9415+mqpE/RiHCP96Wp364n3/40x/hafLentnb01DZ5nq875ebezea
wf2dsV8cenK6q6smq9zQV7cD+umHc9ufvNPWmfvV6T//zye6P6kfntw3QzUsz5f2/qcfvpryw5Mf
Hz/4m0U8MbDOYbyDuZg9TaMwZVEcxyzFMSU/PDG2kT8PI/qUUYYjlCCShCFJk0+vvjjVMP3D6qpT
8Kwy9646fRr8pXV9WNXp7q6/dw6+8sO/v/CArz7mF8Zv7dgMD9srYad/+kGs97flw4srZ8XHIWEf
Pky8/bATP34NzZ/++OgC7M2jK1+g93gj/9HQN+AdAasnLxdn//Kfq+bv7s5vRg2jGEcEY0JIkmD0
NWrkaUIRCQmL0jBmhMDwxwPzEbVftaJfxuuLqY+Q+mLkd4XRzpx88+d/elL/5b+5wT656k/lvyJS
JHwaJgllJMYMRShk+Guk8FOcJCimaZqEmMZJ/DVSsBo53n+69uvN6tO8Rxh9uvy7AuhQlWA/99/H
+YUsRjRESRKCg4seOT8AJ44wi6OQpTEgRD8B8dGMntlxKJ9wC/HiX+L6Hk1/BNWj0d8dYvXHuPU9
AlaYhhEimGD0ABpYzJcBK3maxARCWZpgipMP9val6/u4rT+HrU9w/nq7ejT9FzH7/PDfFWbHU2+s
P/XfwczAByKKQ8pSRkIErvBRtIqeUhKljKGEsQilDynIl5B9XNny5OWpXz6N/HrEvp79CLCvB39f
ePV//u8A2J//R9mf7u5v//UzQ0AtTiEg/WxH32SG5GmaJITiKKUYQRryKMfYfVjWk+OnZf525L59
wiP0vr3hd4XgWfXuvv9OyNEQrCxMwU3GEL0euUj8lDEWRgwRBl40ZeknbD6GtZ/X9enirze1zxMf
4fT5+u8Knktjazt+B8MCykUpTaIkBJtiNCHAqb6MYPQpYiF4wphA0pgkj9D5eVm/HZ3PEx+h8/n6
7wqdq1N/N76rvg88LETg1UJIyh/8W/Q1PAnAgwiEqTQmCYvjR4z408L+JUn7z98EUx9h9MVDf18o
mfX+n//jd0gpwIYISyPI81iapOgbAhw/jSLKwhRIMiSBGLNP9vLRxV19WNena7/ew32a9xienx/3
u8Lm2fDP/+X+7jsxqwfaG4YUxTH+yJweGRF++uDcIsQgd4AoFT3CR0D+15/Mv5xbffOAR4h9M/67
gu7P/9UN3ylxIHEYhyBuhnEapgRg+TIyxU9TTCiJk4TROKWP6PDDqkBHaU53T85O7+7r325e3z7h
EWzf3vC7wu2t+fM/Nd/HG0ZRiGOgUGH6oFM8sjb6lAIZBuRCHNEIJ49S9beman47WB9nPQLo48X/
q0H5W4v7SDk/xoKv7vntijqNIXtL4WeI4m/AIE9jkJwYpH6grEf4UXr3Wc/+28v5ZWH288Sv1v7d
BfK/LZ5/rjpkp+GUfyhXfKGf//3RT8L7o6l/r+rxcb/2dz/9ALUKzB4koi+Ae3jQV6LCB5Hmi7LK
p/P/6AH3JzfAE1PguiHk5B8AC3ECfnG6/zACyfpDJANZA1N45QOcje2H8qcfHvhzlCCUwu1wGqIU
1uMeFMMPRZc4ZRikkA/ifQga1qcvvrJmkbb5vD0///6kGesrWzWD++mHNAUNuf1438Ny4b0x8AgM
shcF1T9BYQjjt6cbKFTB7eg/dHPnrOvCVQx0aXMch/vQtzdhodNjGvR7kyTqWBNjs8wV3XgkFSo3
FW2lKIzrLoNKnle6HjbWVO6YJEbu+hU7MeK534S4q3kYRmSjvTyopc8X37Ks6M0pbKJgB+d8T2rX
HNYwujdIpTlrlpbjdnFHhcuEg4U0uetose37+dZN1ZAVKNCZN+mumUyQhbpDYp1wfza04SGyU89t
2PR53wWXqh/UxbrYLJYkGyd60Nreh+t2XutXE7MzT5vhrHZO8hn1I4eNFvNSEW5V8LJ19ZC7VVZC
z+nWl12azUaN3Mb9kSTLfo6KXZPMg5im8K2thogrT/wmXiYx1zPJktrafJDzFvcsFjJoEPfJeZf6
Usi2OkPGVvngC85MJfmydMsGLTuCWb8pkOTURTXvScv7PtmspEryNllHsQT2MJh53cT9dlhom0Wu
qvkYuEu1Riu3gdJ8ntD92DU88N09rjqzMfB9pa9KPmF96BKjs7nodj4YJh5UVS9UMZ33Q6EOlXlp
285xzJp3FWJl1vXjzE20DjsbjIVQLm6FHjstcB/GWTSo5WQuVbjwrm1dFhYNykYHDwjaTKIoyNI2
nLNFzp6rJp54MznLXZG+M7i3YiLLddHSy1bOoxiD6WXRo44vw/KCuRbnRb2kWTDXQxalqcqtTvZ4
Ca50OPE+xDyNhKSI8aWWme8HJ1TbP6PN1bKOhzhgiSgXq3IdYC+qdb1cSNpt54TlsA59Rn3FC1r6
Z6tpRNwxmpV9orJkmG9p15T7IWo3S9/gwzjufJqiY7gUz2s1yW3ixuNYIGHZEmesfd86vGMqnDc9
sj0nQSPauuTSeZShxa+8Q/ZtG9HcI9TyovbDRhfFcanjZ8M464vADFZE6j1+gcNlyqbWYj5NAdmW
bbIJY3leaLVkc+hytK1VU3PcqBdjOSvBSop51/sdcX0jSDJv5pWkomtsJUy4lqJIi22UjjF3AEBO
OyPGbq3hMCenanZ8WOJAgMowwvvwffFG+ZfTbDR3E3zDqLtaEI9Fo0YvbLF0e7yGW9nRN8wHIkZ1
AGAWLwtZvdNzg/maRkdZ3ldGYS6nKbexv14HqzmVfXssp+ZSYsv2dHaHkJ5ox1Ye9SwSUVJfLwl1
vGrBsGyx6YfuRAL8tjd6Q7piW802j4duA8LvKMoyXcTil1u3xO+D0R7bEuYts6c8CJMsSlzLU+wN
dxRMqNaJ3coAFvUuJNQIN3SpKMfoZZpqvnaSCSfXa680EVpOl96qeM8aBecl9EVupjZraRdklrKD
Lli7T2e6jRN71emg4LH3DfdFfNuiVm3HVIsp6ROuqJ42M1rgfPou5BpIqNAko6mx23iibT7EzeUc
4q2ujDBB1+x8OTAeVvVzubaXrSYc1+zEuuBN18tZFLa58yRIRN1V52U6KR5F7qzt++fBQncxCS/c
0PpdG4LTSkc4JUG/RdW4JU6eKO76fYr167rRfjO1/k1XyJCr1B+DtT25tpHCR6jkNgrUsY80r419
MZToTjLqLmOJBl6V3cJl0MLnEfu8bHXBaUE87wKveDUZgSJseWdNJ5YpHLK5H+0mqEnCAx3mOGrk
hpgS4LUJ42PvVrE20au5x5dElWGedu3VQj33UX9qyqXkKUhqsAw/8yrpp2xQ3KP0pBMT7dJ4zKsV
bUMyJrxYRpPHmGTGykLQ4WpO2bgvBlmAFy7FoFReNpIK7HwtqomC661f2qoOt56oIkto915r3juj
hK5VuOnbZ00TxWCYySqmAVwdogVHk6u3dG42gWQdd8Tfzah1B2cDK4gu32ot1baLmn3hUrpLRlOK
cYOLdcqDIl6EbcaDWtuAF13d86Jq3kTIXFLiGF8lzoOhaUTgYThZeB03OGfVhPiqkvhgw4Q3RUGO
g/f7BsfJfgl9lCXSWEGjyosS17UAh2vyMj404XVbtT5LouXZzEyUt029nUnxOqrGXZSub8gMxzbU
orMLORJYF7erGkVbzitXLJj5aAM+0UbnjiWEjypJIDROAw8mKspW8XZNKlGychbMVZUYiuWYxupC
R92bcVYbVFjLoT50VxY4gy8+hRN9pmBfqq7LBghQaMg1GTg2VQWmWm+cSTmc4PdFCcduckHLmS+8
UKsI2DMXsvodSsZTnUy7hhYOHtkOmZrt1iYKPFRXvuo6fIMTm/BORnkDaw7IIjcDWb3AhdkVTd1n
i2o8jw1+pbFr4FxUsXBpbXI59WcoGiEexvDipRjinQwBIJXAsbMx2nh8SLrmBeunAqJfV4Ex64AH
jeHh7FMeSaqzgNC8rkbKF1/6rEgbPtDCb2Q2j05t6mURQ5DW2TIVb0zXZ4ZMnq9QDxEh7l+N1m80
MQq88Py8DkoJTlhyUiku9YCEDmFTzJu0dmJWEoI9riOOY5H4KYIUbM4kblVmbbdBWN504yCayl4N
dL2qis7yaExfKkMq4VA6wUfGXLI3aIT4VE9qFrWDxVoZP1/QtRkwnAVNAj6PPJrjnpuQvVw9e71K
cjdbySszlqKKJlimxXk69++oPWoyXqRzcNuS6UVSpNdNZ9a9KhwkVo3PkXM00xhCiy/GnkeQj8Rl
93aotn6ksYi9ObN90fG1EVULB2FOV0Hb4LIc6Z0sputyql+atfZ53ZWHBFUob/EiMznNlrfan6/k
IoFU5EbT8trN601rkl0ZyosFDzyc8L4ivagcOp9IfOlRYnnYro63fnxv12jmfTAufJgAqyk+d00Y
7OfibqJ2zeIlgI2om11RdhdKRc/duh5bS9DG4falNqoVzrkjGcaCN4F6G/fnPQouDZ4WHkeO5dVY
XZARcgpZpKN4j9Oi5l3V7BFsaDTQ8yqeJ0FY+UL50HCpcMVjVqtdel2lNMj7uEozF5kkszXKWNpr
rrS8ipYm4daCryJKYq5psu9JfGThemXDaBVALa5w4BC3THNCwYcE6XIserKvrZvEUkzPUaRz2RVY
xMS9ZHNywVqXr8VL6ZK7kOkG8snWwZNHjvVQ8cSqYzjgfYzSy0KNW0T9C22waCd1E6LuckSt5RLp
V9C6Ah5Xzm8mQnlclA0v9XQ1FF3eTGXHp7rjzLZn/TDytZpz4qzQ7jlm7YaQ+YiQvGiHcDNyFS33
dKB5WdWXg6Yirup8MmXEpzWNuYo7HvY95h+W2o/ds2gu4CPdDZmuiWxu+9H33AexFCguDm2lr5vl
ek7oxvQB96ESxgwln4PV8thGl0197Puo4oTQA47ni4YlL+Kecqqq1zZqUnCAZj+XrwkREYOMxhB5
4fqQbpl3OzrmoO+/KItoN4zkJfItn2dj866OLgt/w9qh4XpQWx8v9w6S9xGrsxYFHdcNusC2uk6j
cs/S5dzYIquagnI2iZVF+Zjcy9Ltkv4aq3DLqBQSTLbV1VlPqu0Af8egOAdO0TY380S3SilRk3EP
nV5RNpP0NV0UuO0Kzrpl7YvGzbd1GThR2vhdI0u+LlMpysSe4lRfROhFGxHFrVNHVjXvgolNvEvr
Z6ZNhmwpU/iqNV0mXpTufPSL3E5dBGECKJud6m2SyDULStVBUqkfdnaU+0QSrjWChLOpL6JpSLmf
ViN2g9f1xmLciW4aJNcBqbdOXWPvSVao7n0y12d+GsAB4/iVMevIIcxfKco2WqKQj4a+HV36srKH
iKDcFzMccjfybmi3uCMv0g+kBEFm0i6eL27dfHg3jZ4hM89ZVJspp3LXmLHf0LRuzoIZM+7w2vEi
GvYDhqOMy3DTdc+WFqeX8QghGbRprmo4wZEcQ07qqeJftgt+xcJvbbv0lSx/bub8/Oufzj91iH5o
Ifzr9Yd20L/+9tzW8Ofv3vI3H/Sgrnx+0l9bFR/UjM99i480ko99p5/khN8y+JW68pWK9KU48tCd
8bnD9BtZ5S//Cfq07OP7/6GKEj0NWYKgKp1COxboG1+oKOgpdJ2m0GMAVR7QTAjUsj+pKOlTgqGK
DdYK0wjB9LeoKDFwhscyCmIpLALKfhHU9SICKuqXMspqZ1iaShvRld5yGk0CQYp3nNzci6FN95NT
7SapQ58Fobq27lXtdCnCyq95G4+QX6VgutLqRcQp3ssaI8gPipcRqvV+GFjelvWzISBFtpYVy5bh
RkFKV5Cwea1vCJtuyWjRAc3BNUw4hrXa00FSTroFWN8DPxuabtdhI7xNCU+CTvE4jJ73/ZIhMB9R
GR6PqsxsGp5GCdEmxllQmSSvyrCAFE47YTvI/Xv84CHj6tL3JblpQiRk1ILjD9IuCwrTiwUy5nUt
RNq2/pKuduKzqg4NqMt81vpmHR80FVofjX7wuYkrH1j1tKEFMKGpdRe0HUB1qI41BkmDjMNxjE2y
GYxM+cJYAToDkI+WAa0wDPKyYY5fS51mErx5kpL3UQcSwNiaVwWydwmbar668r1z9euhjaLttKwJ
UO7dpBuWyai+pP7B9RF2zuZGKJ/6vBj6KGsiyIWozQ1hvehimrNlYtsOre+UCV7FtVt5k7oNUvPB
hUvOoqbii5xe94bsCrzRzX2pJrxVKGnFIuOsdCx4iPZTlsqWewVN3BbtiwlkFxaHom7GF07LXWfn
t5jsF5ac4KgR7ksNUkRvjvXMRNIol7Gln/KBlXyUzbKpi/QNcF5gcVonu0HG18U0bKa+fqvjfuD2
2mj0rKq04UZHc1aY5t2YUgjxDbpR0+h5ZB2fbQ1KE1Mzb1bjNgxSzCaJozzR7cxxB5y4se6yVkG9
GXxVZ7SCj57ZNVkhn/dmCbI1VruCXVRqedG7aBc0tRQM6VVoqw4DAp4BO+yPdeyFrxOZTTVmEFIK
LklXiq6SbW4snEoc3EOODzn2oR+mVzJKYmAGKuLR+jap1kPoFicK5s/bQb5rmvJsDdJmP07LviyK
RQQlkG46yzetGROhMMSSqIXd1n6+AClsT7r5XEb2gkk7bCmZxNS2iKexPy8T936N5UVB8G5KNzqU
xT6OBHDIarc85MFgu6+BBWGhzFxkA1h5HWOxhEHFcQ/sG0orIa/XVISBkQebyBxqy2+XBik+FkEn
4gCIsuuqXQd/Q+3bjZHjvhsUOxs7oDGjqXkSBtt5QQHHKnopl+LMS3I2gopUzynkMovKR8zC3C7g
GfQKkk/jCRD6pTN81fRVQEckoiG5XNv+KKcWxMZWyM5pQXU9Q1gmgYhMWglSgQOouwEMnkwqjxA1
OSkDlZVpsJujMsqD6hjIotqsd4aU/T52RLQVHKde63Mp1ZDbdIU9WZJNC8H6vMDD9QOP4uXB9xRt
yrlsxdqys6bxTQ5SMRbBGcT54ELOZzJs0blS48FFo9s5ow9JPNc50MIiQ7bmgYufFROOd1X1fACf
l4dx0u47pN9Ma5Hjh4C8zGQQy5g+84yN25A2QKBGyEOCuGm3U9S0B9WPh2pyII+RMuR+ZSqLmm0j
C3VEzYjFSns48cQcQHYDUaU3aVbQ5bKu14p3ZhEMSKrHc8BR1OyiaNoVs+IUx6emCovtaGWu5vUS
rHjNaJHu45nOnAbxQ2KBUm5kWWUV0FdeVljzwo0vV2axMOR5Q/tB0Dq99WEL+isbnhXhWuXM74Z2
5PIBFJoWHnQsc6vi5cVcTDeIVpCcS4vOoqBY4cOH+YAvHhLiAqOrlrCLOJ5v40o5UFKmMC+RCp6H
kI61/nm/gJaDvPRXph024UD0kfjoYi57u8XxeFfXNcm9Z/q4LKbi4wxco056EJ9dkwg2g5/yHlge
STMlUZtT3Qd5F6c1BzeoBKY1y+hz6woH9h4GArxOFqR0vFQ2uSjW5MyPaNz1pb+Oyp73ja5gt/GZ
VmOaU1JehkvwelgN5vEEntc3ycpZZO7Gya/7de2ElMhvHpLwmtbzMXERRL1hFBFuh31nWcVLg5FA
E10yDD83rZFAq6cESgtreq/GduBK+RXywGQR6xs4Fw1vElpf+qjcyTJOd4FrL/u56LM67m5Sj0AX
pHGuElCOlV5VRi9n8qDfOKzzti9eVOATRw3qqppUtx/Ao80jOswBAS2mKnZ0mt5WLtqQANJrEJDA
KMKy5EvV4m2pakHnEYQt6xYg7VAT0D2IGKqagQIX85ay9X3oplMw9kZEFOWoljf9hC9BS8AbUBNB
4yrTvO3oqWZkAWECUFxMe0TxeKat17uRQT4v123gj6ABXHTUqG2VjpzF5b7G/q0K3s8svjLYdWKu
JqitWPQsSYZ9YxjwMEcOYzV0XOL0JchcmlsDdYuxLHYoKW9oOzWbsYazHqBdU0YkwzYy2YSByBKt
9Fm1LrskktMz2pLnti8TMfveZlQVeNfP4MfdSkFxW/odXnoRD2jdrKmPeV8M+AieeYtAdcrSztVH
vQ7TZUHAFBRZM5VqcqoozRM10tOSBNsUqa0ZmvEUDcHBrCBuRTp9rhY356COdNmagLiD26YByR+K
K6knNpNrE+a1q7J6rqPdFMMa5kk1eQE/M9a9nYe4F2OFAwh/roQgPZk9aKt7OzXubDQdR1YNUNjS
ajOtMUh0trgoQog+PgxKoRdw8E7mDiow+7VsTjVBdh8YAuKNdee+ck0m2xHIdjXv6Dr5swXRgTeq
Au86SWBqbX8OclqxaQsycuLTUxtXZoc0kKNVJ2M2mZiA+ReZXtLuuIIJhJKxfYWXw8rCZe8ily8V
vK4jGgJ7MoqwCVvQ+foKsjg7gpAzJBnRFgRzN/gNVi7kaRmTzVyGN8wM7/EszUXL4rfpOs5bP1O9
mXtg8RBUw100nE2BxBsG9WuhlHabvlyC81aSrVs79ar3jeKlxV0erKBdqZV0fID80IPCedk04bYg
NTqXlF1CYTvXqzb7CWmVpQYqRGFJd6hU86YdoB6g2ahAmsTs4yvqEWfUglZYzaAJ4gHhG7t2+Yq7
cpcUU7701EDSQRVojLXP6uWFqkCi68KDqRuQoPxkbnBfV1w2JYiyi2diTrHbsWkRSMeVYH4CrltP
bJOs67NkKRxHndG7NgBrDeoCZKB12tG0kwfd3SW2Y2JNWnkgzXJmiSXbRk17i1Z/gM4Yd9DYXuBx
Ap1raM6dTfRVIMH0m5GerfG6CTuI/wqUFTGMgxST7uYdastOmHU+AbtYz9mEzruyOegVNzvbA4H4
tyzNwkKD3djTX1GabUkVbAs0/n9amq3WlOS1xf9emg2uWDODuhP/49Ksa0eVt1P4fUuzOIh29qEw
+g9Ks0DaW5AC0b9daTZe2HY2/S+VZgPwYNKn//ul2TbU7wyBvOm3lWaXmKw8kFAq+X+yNCvHCOTc
tH5cmrVNl7NC/crSbE/1DI0i+hdKs4VunxdB+tfS7EgLDELo8Mul2XllI5R35u9WmjVL20FrhP/3
0uz/gdKsHQ9p8NfSbO98NnYbVUKdeDXzs1kn7/pwRDlRdgWvGYjQuDdylRmOzdE38i6uBsybCmSO
lb7VoNKADPc+gv+7s5EkdJxOrMmZgz6mNu2P3tmXpKu0mOlyBCnpZkpBvGnUwimBWjp2quY1oy30
EiC/bdcy72VF8g93RM4qoeQEejfqsjAEFp4kYiRtJeKiyMupHzYGQc0umsGA2iJ5kY6gsHhox4Js
27UHSPrPu9Uu+wW7m9Wt4wsD1YqNtkOX12MrRkuH5zHK1whqvLHrpoO347FiPbRGhcA2x9BFfInS
y2RQveixfNtjsplU/5JqfavX6MKVhWj9yZhKZ6PRAzdx6zlrLqDZC5o7Ej/nDWhoQ0MQX4gGroLf
lprofGrURYqHekOKFqoglrzrguhdsUJrhqFT5uCKMOiN697qzu69VCbr3ZwlLC0yKCqDFGbIuq1r
eVWMC70gc71tULmlFsXQCNY9lwY0oqSTVwNWAfRrqRq+EgrPatp40ztov2rmvI2GLTDrIan1SzmN
A5SNqxuLQIxJy3I+K/GqQFgtaTZUMk9WX22X1AKU3UN3Ey7z1i3ZoGWxS9AFFLGhU0KFFa+iNt4E
WL2CHphMKyLPVxRcEagwHSeomWzmxtd8Wef3cxUcl0BO/4u9M2uSHMey8y9iGQEuIF/0wNXdwz0i
Y4+MF1pmRCZBEgBBEuD23/SkP6bjNd09XTVTbd02Uktq00uaVVbG4u7kxb3nfufwKLu1EMsY5XQG
djJVXuJAvEmGfcFbI1hS47r4sm4sraD4JfvaVEnX6sfQxlXSYMg5AgmDnOJ+dIM3JQAaecEGDSHC
owDOIp75IfQZHxDcZoDZ0CkCEDCE5SC0PE3OMWqYk/lxzFPCoV6PQHAKMZjM0Z5JTbBhBzsB8MKy
sCTRmBm6YQXmiFdL+AFw0aF1fUBv66sX9Txj9eKmrfUwu/n9jenEgQ8A7kJ42woRhCbpJAaruf3S
tyuYF3xj/GSwO6MRBYPc5VuznecgevV3NmW2Wfayq4Go2RCypnSSkPM2G91+SUN/em27UV4U7SG5
t7pkozpjkdrdYNq9176zpmZX72rY+Jm49csymx9enxjSAwAS/FIxo26duLosLQYw0Z2hwZN8oCxM
cNp/65fazYgFI9fKQvuVzMUwvdpu/jn5KwR20922UH0KE4/vQY8N7T6BPpSa5d2qpzSElJzSURbg
Jrs0NEuc7V0FMIfhdVdapWKCrhRBUEhDz0tHg0+r3dafi9OtX2jnHoGUnHBI3FLlL0XVTNkQOxSS
vtDZQiBvMdmf3F636d62BXeDMZubFdzUrr9A334kdsUxppUB7OTQlMVrk1XuCuVM9Ce2yfkZoOih
9qI9a2jdpgtrfxpc+3W3PdhpAXHotj9xieiUTuOekmopUH+2lIMlxQoEAIbbgpXxXIP9cpgakEeH
aAOYwSGRZVqJBjPm0Gd25U3axOSLqpoNWhb+a+X+u+v0Z2w07zvL1jRqrJNOnfO5h+qLZFgl1ATK
R7TP0ExlsVJ9iWZApKwPDoFST6ugY+rTVuRgZ/phqm5FgM1DL0SmHh1lIbCDsrhyS97cvNCwiDuI
f640TiG7TWKpXpsyqmhW86U5+DvtshoSQ+L2HEvtTVzqGUBc1GWqWQtO2xvcfX3uMuB5YzvPqbzv
+s6kzrB+oxaCTDzUJause1g9XrjNDmJhxV67wX0p61CcuhaSeaODQzgR/HRcHoBJpb4zMdAQo+TF
pbK7tHYjyZUJKWvo5pUTx8UGfbAfZwBkrdkgwkkQCrbTpdOLNNg7UpDGXLTnzeW40ruGVE8BalSq
HFy6fv3hYRucQAHskrmvaMkc8aQsEFNCQXO5a/tgKoGysiidgj8cEokfenDCcU5kFNlsMP6JNy7W
4FONWx+CklGgBAfeY9PPw08o5TQdAp5N4X5UcwNwadrp0cNgH5LtXU/zUtCmleXYLRDbl/NKtE0J
gQZre9AjLake8A6PhfQoS52WXXACkLwn/cMyLOIKyL7XtFFF1C5p062ZqRxyYsELsM9LEId3OPDQ
I47hTV1vURLVMSlRuQPQK+JVRXVOF0/mhjYfwEH8hHRLlbq7ByTA8MxGBlfoDFGdQHsVSVxBi5mE
v5a7AYsgcbHOoutT4637PRXeo/DMQfYFM3ZJ5kHLYxcv7zSsX2M9rDkfX0nczQlWYiFKLL6a6vut
Dl8bC4lNaIINPotupwZ9KFykyYRePp0nljQ+toeuEHGqzfQoprhNe4pGYDDenlJum9xd4oeAsoMQ
WJsQB1+8qy7lVY1qG+Ee6FaApDwCAdtGLSvqCLCLcsY9I2Z44N9dv4YqszczdPAazI2Nx8QNNixF
6PeB3LSLAgrb4RpZhqGIlIyToeX6gO1l0e/q2d9mIGjrXGgqXkkzDzfHWQQjsAKcTNKqLNxHVkRn
ot3PyUBd2icsKUOLi8txJjQDVR4CBMv2JbTFbOvc4rPHMdeUjcLKY6XeizR3XoDVZ6XB32yvcy8q
aGtunQrKHhYzhyCX4y7FHiCrZBt/AcYgXPkUG6yw3EXYG1L7sqiGzUudRr27dE6rPTKnhmD11E8R
frgeZea543O0miey0TAdhh66mJ5qEHvOBl2KligkiTMu3u0+QxUEJM3XfLNu6u3+lKkaCycJDhQ6
lUrI+KoDUDBKHiO0aCcNeHLtaeJG81YsuBaXUH5rG/9jALQG2R23G2fhe6TJBEppihKDkjkPuFRG
jf2UCZWXLSwAnlF1fTY7sc0BygVgKvUj4+uQr/XyBfr8mdX0Qgh6SWBHSV9V0EF5wMsxrnOlm3fu
6EvXf99t2Q2zKuTIXrk0t+5ux5L63fvOvZ945SQdVvpYK2C5lTc/bFhqHuY6/inG9YZWcBMo9uZh
f1lV471Y7Tn2oPB1dnlQW3t2yIaT1qYB6I2bLlRHWXF2VMECRjnWa15P3qtbAZoNRp321+Pqqtsq
YFGJYgNLqL9uaTi4Syo5veVkI2ljCVbtfqhLMoHyIPuaNs4eZk0HRgaSde4s4PDCuGh7RW/CkaSb
Jlkk7VyqiMjUenOXhc568UHkJ3qKRbq41evkW8Ctrvfa1AGOYRedx97eCa8CCrvx+hbfINGrNjcS
/YjZ9s9+Uzz1KJZmWBS+bu5QJ6P1hrQbApVEWnyYfTotm6iyabU/hXFGkI9oSmLWPbtsoEdVParG
8XDk/pBB3J982rzuIpHzoSP9lC5kSYINe60FBx/atBFHkDNUd57pumxoiQC+6L/NvU/ykEzQblE0
5vjTzMtxUbhexRZ8jGaM04bvb5p3ftaqFZMGjxgGA5BGu+fe1+5gEwa3UtJVgC3bURlQjsO3tq/A
dYun6wEHURyITRP6fomikA2JZear8oc4ZxaSZ0vBJfLl0Rubrey4SDVjZ7glQDjo5oQC8zGpuSB8
jEsaRtD/ZVROYY2ap7YhdXw06GR5GYUTwgsQ3mmu7n1rX/0Qrbemw1L6PUApO9GTqCt0Qr5zgSn4
OC64G01bJWPPj2HD0IdX8E5UMCaMe/C4rkRm9aiyse/QNJFmOdJJvigL7LuL6WsnxE+n9W70bl8a
2b8tlsvUE5igpmG7TGiy+m7IRw60gLroMVa1RZAMPl3VuVDwj+1mPxSD9j18BgtanmAEBByO9JYM
8qZ1dH9odvmhmTmbeOqSjdVuscGhl84bpqgm9rHFQvpcboHPoezZ4+xUdyqKXjjaqsA6b2MV77kA
pZIGk/lQsnnzgjouOx8At98fXAXw0z2Gg7+mrrQyi0A8p2bVmceaO0ZClsDtchppDR6kF8DQnBOZ
tsJoCf4N3s5kwQARLyJb54VnVT9hIX60rpwTHO4Q9rKBOwTfcBlzAvLfNsfa7CRd4ZfPpWI/mcRZ
7u0EH6EUX/TqAwnQJo0Fw6WHNQa2zHVi2ky2FHegj2Z2na5QXvTBbHhaA2znljjieQcIO/dc7OJt
bYcbsswpCEbUKxlh6Ra4N6yqj1tNMJB4eB0zgOZxRXcx0e7GhBgJQgdbc+K0nwtzgozsIccC2Lyt
uHYK6uN99mOpwcJomzF3/9ZpF7gtVwIrZIx7YeiwLBQT1onjteOMhmIfE6WiPkF1LeZBYE3eYXDX
sb8faABkFgwwKmuXS5gF8jCo/dKx3evkuVXaNVzla6O/WAXOWKD45BSzdOErK5JGtVkjKn1E37Ml
Wixl5Pj4zTShGGnQworvo8MA29SA9wJsg2HsoVg6BPqFruB7FqtSH5UJr9/bsy7sHtUaAQde+gUb
KYNjXa0LLCPVV1oIpl83A0I/NmjCVrz7ZDP0vNbew+4SFyC6ihPl1iKrr+W5xgGe9+GY6TZ67Abl
g0fkIKYJerJoaLMqHAI4Vu7MxGxaTW4+ThwXFp/GNOx4nClwQVm7A24hrAX0jF/L3QiAVmIi0E5g
aeMaJiafVY8hVpa6ZyqDU+NVOgqU/gqFYXxY/GXKOs6v/KH5yfRwp0LDYDoABLIP+6Ed5YT7qK3P
ADkVrfcUVMWWSgI8F3vqU+iQW7LSl2ZcEmBBVbE58wc+2dKPHRc76+v7VmfjbL9VAsrEnNvYyebO
h9WD9SDL2/eBkFu1zRQM++4mWMmLZMNxKZdTjw2aAeqTx9Z/w2rnAcyAKgZLHpfqCSaILt3iT0KP
7BJy5+jCmvOID/rQOfpF6eVzn1lO7VRYimmSDli7DwYwEfAvmbP2lQe49PwI7yOuDDRHIywoq3ee
PCzcKTavgP0jAcbRKQdgvoVruy8q8C6ObtF/9gyXHyDgCYvNPlZwLc7VZehyo67jlL2Ct/7zEG9h
ZhkIJ9yEmNPzZWngq3C5yiiIqYToq6XA84GjkU8HtRE4hnrtd5ErH6u9fQW1IyPsYwMMwXz/nGuT
BVICkCP41cfdPbeDwQrdezZVPRSTQy5dNP0YUIWz3TCMnM3Qp7V17quG/2z3sBQdi06qMkU7mydM
UsEUwJMBOiAEpG3gpHOm/pa5cJ3QhXlPiwdTSMjhWKRnOUgJS8b0jcxjmAdRDa7elzcaRPYqw7YQ
M2szVxd8gxsBrywFc1MnsU9o5rO4Tv0Akmq8orPtvQ27PEowh8ZTne0rsyWsknwWumCwFaaRid87
Un+2HntZAFWRuH8NgPLU4efeaZnNFNwcdU4tEPZj0Otnr64+AIqsN/Pexnns+R+O5z8CFzxVesD2
c1cPYg7Y0W98ND+cmxQXHcoJakxAXwK/6RKjW2C+nE4pEH4wEZ587OL1E1YXp3R87yKCCMBLGH1u
ve/kO1xCIHVmC0FqPbW1rEuntt9XB4YluIDAt+MDQvHjcKpMoozsSpPQE6KkPaCwDmRjcy1CYzRE
uRuZ/uD0aEr1/GAdMB3Yt9f4DeFVgB8jjeYwPq22vaE7DFaAH9E+ATWE87CcrliGS6/lPqiByuH+
7sUeJKSejlHvOIle9idvX8p6XI4N7h7cyWEHh8d8rYSQFIlvPpevwQR6Y+OVyB1SsdLiqkoY2gs9
oM+43dbdTesI3KCiWiYkgOkFLeM961DzFxy3yItDy9huWzlOmBuD2TzHC1/R0XRLEnXTCjozSCup
nEw0LU8E7hOA5EHS6+mBtr6b8LAGfR9bmgC9PEJLq1N4De8qv74RGjbHmOJHyaX2MLvFacVCLPYv
YpjfVgonmwINlgDiIImwYkHP3kXJKFEVdQcHp4o/Ah8gYaf2Oyl2HwM7HDpESDcN+6/uDADE3afS
Y31T6NqkrlVtatBwQLSNMzn46hy6eEMovm+GyToU8IxBy0pF4aZ7E/KDDvUHsigxmZgqTtoQ5JRh
KK/x5N+CaSh4v0JygFU4lZW333IJgomtw6Vr92c29sehDfHuTI/z3N626ATCdWnOoFAyGdvw2NRo
X7wAA5M/8k+AOa+S0dulGTkchmGXulRc8OaPqXSBTEZxVSoT45SJyZGhYCQYwlU2YXLD/Xham1fC
JRQBBTWA1Tap5rmI+llmfbBMmJHYTTOPz9UCzHvkh45BjJNrf+A4r4p14xpuhWjARzUvuLKbnPWx
TPgQfxfbcmlWqIQDpQlcVc/BzHuU+KpJ6d6/ce/qGK2DYz9g5FcQjH3W9KlY1tcNHMARBruQwDpo
8QHdm81NBu9Jb6/Vwt8AQIAdgM5KVpBugRlKR0457Kb8vDRfq4jpo96gRgApa534YYCNlF95Bovr
rkWzd6x7SKfIa4W8urGiMc6ez1bppKmaHPigzDllKgnWC2D0L9oNQcODiQHPgsZh9e1NW8HYNmjM
02ztclC09Q3FDHuKyPA0k4GXnp1AV3EGv82VNbFRUhuZgdJFh1WB3u08aEI7DLddDSIY/tzrSWlO
g2MjKGR1MQjFMEYuPS7W6kfYhQ8YGdDTT9ORoDIJFTwA7/dTAEho8iqlEqmOZunvZfwMIQ9U8ObC
G4fjw6kCegelEM3c2g8piL0fI+Uf4wJyFlhEEi5QmDtjbbp6ENan9rN2YAZmAZx7sKInC/4aeudi
4dqj7xtZMDL4r77b/RRifZHMl6lj7ZhyCnd5F5P6BB72cfccDOF4t4MRKPPqg3WuNwhRBANZD4cY
l748VAS69iozny8RzC1ywetqnZyFDtylY1iGjYfLTdDCXciYbGEAEGbZT9qELCUNsI9xF0B/EeIM
OOlIu3g+u5vIVxxSrmtyj9n9Ac3v/hBPUKXGtk2wM2mBv20WXgh8Jhy6B2xStqDBclmtV6VhK/AN
nJhgJsCEC7V2zZwJ46W187GJ9Hc5VrhLgPItSwzOzNAUegZw7hHMZO30uYxsX65OK9LmLbbTmREd
YVrnr4sGmzpJ8ZWE4w3sny/Ch+1fddt3NrMb04uy3s1lxPHmgYrd1rXEcXisKotmyb4LBhNoVcFV
1LFYQIvEbNKE8bNp6/tZbTCcTlBfrAg/LVr+lHocFuPofVhmkIdSw20JAXMBsa7HdjiNys2s7zx0
TVvsxpz9jhU+5AVYrTqoQ7IrpVkuKJUrBqgjEG7w2NjRoKBO/ACaMYtbuIpaB9Ng04LJUnv/HV6U
dJsANA9+9MSC+mH3G51V6xhnOOXfVofxs3LiYqCjOY6ddz2IriuPEcht8GkWZ8sr3QLu7ha35A59
jQe8LKcCA+tVGJab6Qu1NCw9vi1JpzE1Cwp0yk4f1C6XELwRoDyABx1lJ9pMtpjcEPcZ2lXMBSrz
CCTxWlwWAa9gaJmfj0hDgo+mfnX664oJq5uF+1/XCTetw1wcUGGYdWRcT2bvf1atV8EKCeWn1Y6X
77Chpl5IxE0bbH0+bzbTBiULnFgJ2eiEO/6eDlc/r0TdGbBd49qByhgFbqJbhipN22RDjkQJKRXT
rS/Yj8ivFJTBUEMJwR/DOlYYY/mrWfwTasaddWE/xPLrB6yf71WzsmKEu7Ki87FGPhfsSFcvDqYc
yPdQrfzpFB8X2ew3NbDdzJsBd61fYo6rsVNQ7LYYHgCXLagluKeSGQQllFb4xdoQiK6q5vt66OBc
aqXMqG2icmPYqgV7OusIp6SEnXvyAUWTyr0EFcAwCzkDqxZRYwk/8jLuVv4qNjCqfnt9Rb8uUwVQ
vAYj7Sr87uAQ9igXnNBadw8bQ/OlNoO3puYFDAnQoOZTE1jAXKD1I59F2I5etdR8WwmWHP6Dmcbj
5oH0jTwK60LltnnlyOGwOfwd6kkmR+dc9/EJ5q4hJS1BbwFDAHaw9TGYlz71r1EOl3Uy3+qmeXDE
5B4lqOj9ujvp+bimqNZTymCHTKBXQ8vYuiN6s0fdS3OoR9iDYSWDVppz/wpAwzy9dZhV67X2QXxg
YlnZkPa6uQ2dimdtzD8QTILVVym8UGaQm3JYRn/QvWrzIeIQGZHj4foQiWaMUs2WBk4dZkTBbuDR
id7SNSwqWscnRHycBx8b6N6TpdzZw2S7cqXxnFT9/sJMu2cw2f5sYvTyiqBKxdf0BUqfhn2vj6Iu
xxqG2peKwJRe0QrGwF64p6rB1kXgUNoGfCTYVo9lLxyOcQF7NZfeSVhRkYZABQRyiw4Dvlqw8/B7
sgFX6QAWcT4B2qvz3ZNNpjWDet7RSxdDkGv2F+rJhElIFxFwQRiS8wltdxJt7MyaQN6K3n9Dd4Ya
hSbwhG4J1tUOkLyu1gPWjnNio1mUmJlzQNKfkxakdLAwrHc04bx5BjGpcNMGGHyRoOACIcWgtA8l
KuOJs6CcKa0TLaEo43r56dYoDNHgPcAQrDEdf8IluySeQnqB22PEFb3+mBwXR5pXiWyvwjPfiYVJ
Eor1hpOhso3NducaLUJmQJ8yMcb7dJR3HGOWLx2sJtSosjcrVnThULLZ+Wpa9Mp2P8YOVnTTVSaB
V+kwUbUnIRMKjumV5yEnWe0009msTk4p4iFcxde0d8uQdD4WLM2KEowUARO8LQJBJnv8c+2n4ELB
uLoj/KMdl6TU4dnwFyv5acC5W6/wTltn/x4y9chD/qmv8rq0Amp7SuaqOu3D9AJ/B1TSvoiD+F1H
kTz94x69/zfdd79J1fprNx35t2wjAhfcH5vw/i3V+NuvUc5/8MV/cuR5v3gIpUcMLPKJwhgJYn/J
Nfobjjz3F0SJIR4TyX6/PjICZr0/O/LwMAmkj0EuxvL71zj1P/sQf2OoxKMy/pNYI0b/Q6wRoTR2
EQ3tIW/ODX4fa4TtZCMbr1aoifrBAy9gNnkQ9XbecfJVnaxxXDmnQOoy5ABaeP2OdeY0bd+rtSl8
G76DhaZZU4Oe7/TjatmeBS7SJQjXUN17oXNee8Vk6JE37VFNptgm95PbNAr8b6G/QKGBSWbxoSZ0
1a0i0ZNHsb+MoxLoH3pMHJDOOdjk8zDM8EkHc+Zuw9tOmpOpxicl2RsJUF45g7gUH3YiHyrAwHrR
eRSZs2fHW8WmUlbutyG+aYmGROh3LvZ//RlRI6cZ+zk6fIzBw8IXrBax+ukC2JHfh3HNo6DJhVWo
5k5m1HpY4O4msO3PI+6vYw/IW6AMQe4uHUILhNLdTa48xZbBsuwfGnTE+x5k9VRUnjowLFM0YjBk
QxKYUAqctmXQ3KiBlrSJTtPWp5CX0ximqd2bC/BxwBMcuHFkHob7K+IffrIuOuwDh8lufhDTldGL
wX30mdsMSdN1aQ37jTY2x7WYUIfgWC0X500JNKONg/61O0jjp12I5g0CFSwaWRgshQSng4DCBO5A
d/pxcXyThqE+dfALVdzcT7Uqmr2+N8iSCsfueygYdgNXX6RRnzEhL7If7yJQ9O3MCont2tVmlQl5
sehuqtjeDPgGTky/x5N6wTxwwcn+oBds9ybx1Ljumy/U4zVeFH15czThD+XsGFRdaGUm/gzIoOCR
3HFQj+Xu0U9sCGERi/17P/4ytmF1RFs7CwzscI50O78fWjOncLysDb/rV+fGa8eLGqqvCjE2tTvd
QhEtDWZjQ4eLFa+jF97w0L0sMX+X+3ShYs42932ZtgMhTipGOL8ccZx3hIZoJ6Pucq4RIbWgCQmr
h8VedZxU6v47QiWmBEud2gyP3QZhG8EaiCmBpolt87aZZz5mKwTX1Hfacm/nnyoI4A6Kv0Xh9lB3
Drp0AJcR32tgWsH9Cso/IYhqcqPldm5oOhOOTCHUcbPDKKNDhXZ5P7fzcTfewe/NJVD9F5w+1aje
Z2LfHPz1um/fmu1j1IgyQEgNaI3hEXDbV2QAfG5IPkEEwSWc4hRRPvYAuCjDyZW4LmgqJVP8OImm
YezVWYAk2Vlwgh4LjT8qqAenvZeFo/2+INfDhZ+lwz9R2POhr9Zf+7zaq++rcSEcAjKa4kK4G8JF
1hsZrg8ANhK/qc7VRu76mb6Qrj+p+hue1nOAxQcpUn7mhjeVxYJeS1HuGl+KIJgFysxe8STGLqTF
Wsprjq128yYIwFzoA2KxLqDg3jceH/wOAvqiDkFlCwshxQcM5ZTGjDXcvs9cVO49ZfwmQvexdW6E
VUsfJ2Zf1UWoQxs0brbE1bmnAINgl8GqKLp6UHFbL1v/hY5dCPBmvmvCOqXaCRCk4z6RgbnYTPSp
BIyFxn7VSeucRbuKM2y/XowNOW9rXFDd9NDB6YfdZKqgmx2wdaCAlMiIdA/o1thzlbsvUT9RFdXG
sZ6I7/EcIRg7IFSLiG8J4mm+MQ+qVoDgKkjzEXYPoMS8yJZaEoZiU3dl0EleTAh3WDRgxr4OaN7C
OoT1Hv6oOqyVogHuk8hBGQkZahzSmbYb7Ikui64uZJLfA8TbjL0M83YPhjTakQ3x67/FJmea4wzW
YpKtjY9gCoJsLTkTzDTXvK+9osvNjusYMQPIr4lQ/pxYsdudYuqhA9xx/1+N/VWN3ebls/3+72os
0NOoHLBiwHb6D9TYyp8cLHDHv1ONXV1Qr4jF+yM1dp9hx3VF7P4naiw2zTcTm/65aixbR8R1uEid
+meosVUswQf8b1BjO+seh6vN6n+dGttMWC+6qh5/p8Y6GmosN3+3GhuPW3+M9+uO/19CjV1W+1BN
DMmP/7pqLFy+L7sLWObvUmN9HqAuT8/w+D5YJR/0OBRIEk2AA0HmdrEoab0eAYssFT0wryF4B/91
0FX/8I8Phn+YufLXkSv/7V9sfIyRho9J728Nj3/rcWjXtNm/fIs/jZD+L9jCIsuYen95XMWfonF9
ZPBjgItBtUQujmSMd/8ejUvwBAzkI7ssCCOk1/71CBn7eGwT5DP8g5CR+B8JdUESzH/IdMHTvdCh
IyUGAQ5gz36b6bJ4IPDI2o+pU2M+CzgtEAYxnDiJLhCJ61K+rprBV7FtT9GIScRjoVvSekOSia37
iy8Aeg6bhjl9cn5MFeCAscJ2C3xBDEZYLanytjof/e0dlMMp2Eh9nps6mzSWS1C0PQtfwDzTKQlI
NZd06RF7iks+i/v+ATmx2HI5G8gvzLIL9KyMwwh7lgh8iYFkI4JWjLne6YtpnR/EM16+uBHyQdCv
e7WHPKdqw6+oseKIAnkeVranfAbn6BsktCDiN/B84LDjReLpjrdzBV3GxKLNlioou6trQNfk2+xH
flohNi8bfGT9wTqGuYRnmpGqCDQYHtXU04GrTh79TuF3qqcllzqG9IagC89vHlcyXxBpkEnqdRlA
a5o2vwa8LgBpgOY+84X6mVmm5iZSyPEbsPdDJggG3YDXRYQU22wb6x5Zm7DxAdN2z/Cc3PThEGF2
ENWxtfH9Rtlnq2H/DZZgPMIfgwSYEVOj2x62NsjNNgBuavuzMYiic3ZAc3PdHJDnSFMfIyb33P7Q
N9sbuEV2506MHRSCYEC27lVmRwcDJxYKWY04yHzHDiGadToH8Z7tKviGmBkXCwyR+rYylxjZxceu
QUAW9gSVQ7t3R8XfLONlTxAFMlAfb6RbtyUyHL7zCebpiI4j1GLtHUQzBgnbWIne5efeTS/zOpQL
sI9+5sC1YhjctezLiFMvE2YFjlS5Pd5w3SRitsDycUDmuq7fSCS9EkqqSv/xuvhfqXi/KZ3lj/76
sI3p98lX/+cyrf5YVXNdiiXI3xTVrk8hhFxwfRbr//jvv1HV/vLFf6qI7Jfw+lCs2I9CN7oqZH8R
1YJfcMcFeCon8smhkuHn/akg4nEmIcX/iGIXSf0uu/4qf9bUol9wd3qhS0M8USNmYfgPFUQ8E+D3
FRGPb0AuMDQ8SHR4QMrvUq5s5IOP5BJM7t8V+DD6YYoK/88KfIhbo/KNd/+FwIdQ8qPH178KfEDm
SQub1f5/Z+BDE9PbfobRt/26gp7MYr0AHMeC0hWIXez27SLV9MXTQVC2WAeknrc/2eCLM7GjpUiC
4oN9iX04he38NE3dk9oR6F0jzAvABlIbMWdV0yngO3KYsVCAdfuuh77nSIYUQJnX8/ogiXkOxfa8
IYRlq5HxF2JdmDg9Urmj+H+yd15JsmNXlp1L/4MGjYuP/nEB1x5a/sAi4r0HrcXFxRx6VN0D6wU2
i6JIVmUyWdmksWhGmmUm46VHhAN+cc5ea5drxMgd+QCCOK7hfroatB9bKNO+6lFCFiG2mSPk93iC
71mCEI4c51M3qHqtgSKXQ7SKnvwiv1hzra2Ea7278jQa4kHZxVOJrJB4h/sx2IS9mya7jbvwzpSt
fjZNUnV6jzHUHr6MRA8MNhOMPLak+VhYquOYzVuh0otenEPbPIyl89mWJVIULGnOJBe8ZufEw+1s
qHPkaSwcNAZS/rXvFjNIlm885mazfim+4kFca4PwoyJm4I1f2OFuVVndsY/dLj/DsUZxpOF+zryL
4U5Ped9/6w35MOJ1c9Dcl+63UrDYc0nHxVpzg9x0lyTzwU3fGZ5sse5updXeE94KnLjepfYAczeS
VUdGlcUBKtetZKMeO1Dlk70j5cJANmjbHnyFpCv757fBFmutYvTCOj/zrdeklO7BXU0WRjMnPMbD
8D6EDFPyOSFSzac+/1J+M+pjjgRyfdKuQqYfcYyvLmtqn1QlH19j3fgrnJrFzo6XHJZrnFQMb+H5
qbNu0mnfjQRAjTRHg/RDFMQW6uUMkZntXe+wf2It15XaLkrrq/lDy8yzW8od4AsyUBQm6IhX4BiB
sOP9bIcrRwfKY0/cboVk60vup/MUup/3Qt9LTW4yM76mrbm1UyNw2ftiod4b3owprb54sThHMr4j
ZvoalcmmZA1mDATftPAu+tGongFz79zwvWCweyyxQWZWuUGsxfFMHJSJH7i6RqZ1CIV1cIzuxjYx
BEFsNvnR9SJEReoOe3LEE6wWxLAOK/dHPNF6PVUo3rXzgLxTuf6zkY4bcgkn4gRni1GjyBeZKCHV
VD6qmRgfAhpSzyyUnTB/5aDGnB5AUInbkUaDGJmMiJheoVobutPg27fm2GMSYNbn94FtiVXXsOb3
yFXyjTcxSnQvP9pZt60JlkWCGPJAItLuEMXN0zWP2NLK5nOcvUudIjLTZu1bkz43oUb0k0xRfw4L
f22P/bl2tbUiGG4wUkRgfBo4wDUN42cMyVk4nZK82SLNJWzZ36hwBNUcLjhvTtLLT4hjv9za/pRJ
fud47TYvQlbF0X5UzqNThaeU5HxdT8ewmx+KtrqSOd8PKFKZ+Ho6UFZqXkxR3tqOyQid9e8wqk9Q
mU1uxC+tX38zedbrTCsodI7ahbzY5XToGDHTkkFQHiR2UodC5ORih7vYyI4cBnFgD28iuSJkPlUZ
78Mi48xtlXhJy11UTLvoMmkAizoSv8H55Dd/q0fVbejxK9Jb/75PC+jRwlqZWRL43qeVMQnH/wix
qU7WZP0o6M7YE4C6KfrugLFZbtrUum+qp8biSOwXDKf8Wru2SMrZdfrPw9RzFmpRmqqhu3VHoi4h
Hry9HhunrCX633B/I8JE3tdEQ12l0Q+zfJldLhSUxgyR55Zh7Shw+k46mmBMfmMZg3xGjb0RZnKw
+Wg4KFHmG9MoGy6mmPt9Wz6OQy92YaJvFxjpZJnhR+n3z2TaAIxviMGFx8xkbs+W7ZgUWpAwT2tx
yRnKI36RsIyxM96YSf/ihsT03Awm2H9y7EAfXXYsUvH0EpNjmvzsI5mT3dSJ23nembrG9tgBxdUr
FiflczuEn/FscbOSzMH1cfpuJBoyvm95WT8R42zWvWkedNt4SmWxcTGREWGNLmT3h3UmMO6aZOPk
lNxN1Yi/zKt+iD4/8DH0w275KMJPuR9qtYvD1gQir97Nvtoyd7r3lxREOZofcWQ8cX2hOE8unVte
2yR+sb34zZH+iU0X0vI8ECTz14IA4Ea+C5cOhkn5BFPS4jwU6U2sfSA1ZGGifUcgf9/pRKJxqB8z
Z9zFlf8DO9rRnxUqyYHMb/FMiExxAuewz3ZMvqe6/qi0HrdtZuymUZ0c3dta/NarXH7WrsUkHHNU
2deXsPGIUEK5kj7b6h2EVJF1n9H0WobwT5PnPhlOsnda/yUbWMhlGVUldoA1/YaSmUXWf+P0iA5V
fSOWO0ReHEMo87gEe52eVJR/DGgZK6mfm9EBMDUODmBPeprJHOpdnWwM4X+XoKYEUR6HMn/uqtpZ
xTbiz8qtEXebgt3gcJXtO1nso9Z691grX8s2ISI7rN3oe03237fvm8w56hO0ey6CcYk6GFNMoKH9
yHiiHGp9N9lavCLMHHUa/t5FTNdbVXH2HYOLOS3Pps4zjoxh6ZM+22Wp1myopyFI0tT9xUZA2UxC
7pROp01Xh8bebrAG9DZJqcWMVbVOd4ysKzZKqjbcDkWhTgikh4lsZ88/WRaEoBDkEaJhXQwL5lan
HKrqiX1Hby/FBt73IoWgjxyNVGxhnYekUlf+C5sUftet7r6rRrwF5ZUPF66ScMFFiI/Gzg7CDDLu
zSGztxFCWhvVGRc7QZ3QG/pK+s8ZgbEXEbJfnf2AAci5DPV9mWRHwng3bHkDXSfZOvU2yr/GveSW
vPN6m+329FTM48sou31pLVgpgRNdb2JCHQ63Rz7Iu6y4GNMEsxNvjG7Mg9BuLlXuP7lVdZPP5V7X
5CkV3Z1vybNoHnn4ZPdC+gyyhqqPqz0w7zCYZedOuSFhNBXtjYOfcDDyQLnDcwtEnYDwwZYTdU4M
bnJ7Kbt3aDuQVwB3hWrWlceJKYITdkDE5H8dlGz9sLMqDO6iP4WJ/CpGcSbFfmw1JyBDuPe/j06z
S0MNI5t98gFoQlC13tZvcy9nb22twig8FrY4s1bfErFeS3PbeCJInWZTDmpresM+nXjNQ7eRQ3us
wEUMP6i7LHBPpD1XXd6cQBhmjBlYnTaNxhnHr9Sldey7aXJ3VTwAZ4dnUkU7R68OU4GonCKNxDgn
cfdoZMZrGSe4S+fqgXLYY4XoPyfKldT3mdecGxHuzYrIdN6QReBxbqEQNrM3HfxYP492J9YeH5Gp
FEsil205F7HFx2/mbvy8OaAE5PgD+924mzE2j82kP+fpSCZpXBljfNsk7M0iF12FQzirDfMdkTtQ
5vR97hPIbzE9Z0W+IfXDffHYGd9G/uDIMILSeC2Ma9NPZHDgOeL2SurHJm+Vqw99eZW1UsFMrotM
FqfCMF9CddWJ13DCHbvBVhB4y5Uz4GEU2rDzem3ceR4IR52YG9zB1sZW5bGy+k3e1j9kX96HhNQD
hLYZjycTlBZlDVNmjNA/0VEbRrkF32cd2quXPkmCFk+4dycX8ZyP8t7u99PE82cYiiP84QtXNc8Z
gvOLHp9NY/4xiuiobHmBfb3pcbSVcHJFiuozsb/bVnVUyVkWb+4Un/Vu+uxGZOLcXAIaITbcpA9s
lVZ6L0EaI/FhVuo26orrXBYPoea+Fr4ISM1ttM1kMQFL6/lImcr9XIljbkyHuKUewKq2ESpOzC6s
8yfOwlY+pLtiuNZK3HgqSlb+oN5cDSU/twav/OocYO62pmvIeszclvG1D1iBWRmnRiUCycVqFoSq
+cOVLLh1GBrBZohTls0gVNmgsAKinlj5ij6aJehOCULGWT0phl2VOi93pd5xjhiuEVeLb/DWrx8i
8cmTwVrxBvdGeeGdczXr9ok7xzXCVTdZw8FsfKpSbEzQk8k13/G+UiO702gxHES93686RoJJ/mIi
Wq9C/+jXePhrwzc3tSGTVRWX3Z6s4IterUqIpCY1kYT1b5oXa5sUBYuLsaKqjnPUvHpwsZChJvoE
KIK4ocNhWsQKhFY3Q8pjIWpjtTGrc8l0cayLG43vt5qnQJXGY1ISdWlxH0j9ZDjxBSArmPkGnALc
tgZIn25bACMravHcuneRWV4smyw5hVAPvvI2rU3nAs+cxxq+H9sffFRGNpiM+VSkn6btGSve1e9w
7S9tm70JFT6Ekdhx7rl6yF2qSoeG1d71chw3Izp9vJ/tVQ/7tVlSDADuWSb2RcuHM1UuhAXitz7T
WFvM763vBFon3y0P47RvmPe5kWyF727pfNiaEyRw1KTv/Bq37UABEIxI6JORsJ1pp6gKoSWk2JMB
pHuBj+atwaK+FuPRQ9/bNvJqN+ZDVquz70ZHH2AyGuZgaIZzPtovVEPt9Fo9JGZ6z+GGRgEM2nW5
m9L6NkEZG3d8aPjwsXZMKsUey1OnaM5hyPhsTGrPuyLlJuGDFvIiZYa9R5gOCu3iEYcrQCBa5cl6
mFvTgxMk9ccDkIURYJL+Z6KjUy0LGZSaXOkR4d6a6g4UQSlj3uZH40dfZpLvOuG8NR7XYU8KfeVP
+rnXTs0odsgJP2Q07UPdvfVnuiEqniw9uWsxWqYoY6nyWlUTAFfdb2GdDJuv5IFCH7jdRTuSHk88
iT/mXnUnc53epmw3OPfci/Aw7MMwXps28XEHhCufg9iq6pWb867kpJ23NvwxMRqdoSp/eTSshjcg
TPBjjCBhtCobRSRQZJXpBOFXfw/ncQmT4FPOt3JCH/BUD/+xnMcmnYd0jnAm+idxHrMX+VZG0e+c
x6WsEgQLNHf9t/P4n9d57BVn5drq7+Y8NiSK8b7+z53HP3998i+5VjZ+l0pm0/HXU8n/m3ro35ZW
/8ny5A9f+ft9suvAGFFl7HHvsahG/beqVfM3vm1Z7FX4x67u2hSR/Ns+2firJSGO/hudPYzPedVj
x8PK4+esT+hu/ffbE8NaljAW+x2D7nJ72a58ffy+ajUcmBxHZcUcwS3faqcxjmVTNhvlGvytmSFw
zYFx1aZLxQYlWXDNrs9McvKOs2Hu/BkIWCepCVEJlCN9i7rWrH8quv7eBk4+KR48B5V8C3XnPeOT
NWiirN7zYzmYbQz84DvpeTIVAyDmq4dWcPSpfXWz1BmYU148FOn8GTZPbYmrZhzyoPU+ZnQ2h9DJ
ApO94kWVOqazoT/4VtPsc1fEAQFh6raQsOkGwiGRC8h4NZ/GfIyPs3TOheYfeo+lbTewmExJiqJi
6J218GR4TMKREHAkq11CKnwzpkmyNdKwJc/8OnWsisOwNgOZkzRMNHDA2BwcQLmbtEuObTq0h75u
y13Ses+Ur9b3IETTWWQhzaXC3+T1jP6uturTKEcJPc1nMnKIB0HegN0AzzFjX4LnAYu0xG8909vl
IzUoI7WcIKTozjS/fcl5OeuG1cWOKLh5HIV9tN3+nGcMM1cdQm+Slo69SYy2wL6e75IwVueR2XGb
V5DBtdo3RvuFGUTwewS3m/2VFaV340g/J25Dd9buNZ/+tjKDo47clm/ZksdZKwBsRyoggWcD2Hpg
pSnNDoViDKRV1EfOUYudLlNwd9XwQvXEhBfMuXK2LuiXopIswr0yt3h5YXGxmzq3hW5EdAO63/LM
Lm6SDNWCB5fkcoZjxOochTTBzXyfTTPW61mjoC3Swm9D79/WxIV5H6px2zTmTTrWzPtt0Mahpxqi
ESDB0di/KBSQa21x2nBcrtfhCN01mHEZuPFwg8gOtazmo/o3DKzszs7NbiWxBQoG+vkSc2zswsHG
l9LXq94xdukU3gllH0ufn3HeAvCAjaA7QkUTJj2PKMb4iR+dlhI4LaaUu6HHhTcjCtulPY48Uc2M
DsDr1VYRzuCvub6svgtgAiAdK/+ien83MtL+LPXPaQj3s9sdUvxJReWuoM1vRJq9WWr8Vts9xRa0
yM7M43C6xc5zSQmGafqPDbb3VReLT7mEpIVzQRN4kmb/lPj12rPlt3iJ4c8wOfYYviK4enAG8T2v
wR7lXmfYHlHMSp6OVCDYd9pcMAYe8poVjZE/arO3UXQtUjSzKrPqB40SUEVDSS1MYj5Y3rjAUFxU
5M1vyVNQphG/l1b/7iEdIHiRz5saC4rWM7bOa1MGs9glcV3z+t1PbUYUr6lqn80JozT3uWnVWz0i
zYmRxESF9pTG70aMbtJjWshVg5vgRxwWn9Po3GcxT2Y82Pt6c21GpgLR2HTr+svHWkFlyuucAGrr
VLSuHCoYoIS3Y8bg1qZSuWlpHBMTmkIeVkygKt5iHTYZtgJec7By+aTV5mdlswgkdeJp/QNs18E4
8054qLz2AdnSxoQVjhJ59FUaqGh+KczhvpFo1wrrkYXztreLOyflchTzmW31NbrHhvjc5eptGLUj
yfzvjsCi8atbilTDrSZF4PVTLEXI4g82zYz/5ZYi2lSwzBGA+U8tRa5jKlh0+88tRaGoMx7jyr/Z
UiSthjkIxUr/ny1FscPeaWFTf31LkSalXNcOgca/t6XIqlyP5OTwiy1FjjdC2NOi9zMsRZww6rWc
EYf8UksRle050y7717AUTc28rWpcB/8wlqIwaV3AUOvnWYrY4W04Wv1LWoqYWhZrYwIl/SmWIj0f
OsSgKYfj8ho28lsW/iRLkR+axka69LT9PEvRUE97VxU/31I0zFEWZGOU/e2WIq878bGLYPSnWoqY
/R0HIZy/0VJkLHCMWjCZcAFmwgWdYReMH2uBaRasxlkAm7BnJ2yKsVzLBb+pFhDHWZAcx1uGtCtv
QXWSBdqx4sjd5rm7qp30M5KCY1d2wTjN3nRBfjKbw4BucibxFyAoW9CgZPmfcsGFxgUcaiGI7AUl
8heoiOOlF6R6v8vZ/+ULeGQvCJLW9gxZNfbDLWd3Dq9YCiCWEsilgr2VzqsfrYRczQI3WQMiAk+2
vOUAn+ae4EqZW3h4LCzEzT1ylHBtLrgURKIzuflZqy7dglPlC1iVQljpDRPcbmGuFvgKmRCMVH8z
EO0MRvgsfwG1KLo8WAu6VS8QF5f3OVmwrqzcd/8P8wL4mhb0y4MBM2DBogUKs9ynnoV5ivJqE1eo
MYCcnHXh7BSVXGSa+aIikdgnI+yW/z3W+F72Sa8eVf39f/6PvxoLXdpGQY//o6HGkgr9P/+LztM/
zYT+/it/N9RwyHAKRgaWIUzLs3RGF78LyVtEQh1C8pZuGLZnu8bvhxq/zYSS++Q/rqFbjsEo4g+Z
0F/QfEoQ/i81n5pLTt51BDkch1fxx1MNdwL3dpbm0xkN1K/cfFrN81dRTf/dfPoP2Xw6atam4FwP
J0rzaTyzTMHNgq7+T5tPMcGy/Bz+eZpPq4myRCG7n9x8GgLuohf8Kc2nQzy8GD3Bkl+l+dSexx8h
xQR/3HxKBXE1JcARf958OujV2hDWr9F8mnsEMbpUBDZhRMdLsbVjb6GsNlZB4pGT+a9tPjU5ZxwU
U6lf2HzauSvZGzvLpzFgWFaEEbtC5Xnlo9NNdLgOx3lZJyq0ubjZWTE6jrlquqDE9rCtcqvasMLn
wx/3f5xb4oS4gmpI3WUCyQf2jN90PRTaPvOfZG8y00q1kqK9lWit/I1oZ70v2wHpQnXbUzfphe0Y
RFZGLg4pUdf5R4GXfKNmjr06STpSo0RKTRb5QZpbrLXzxtuUuvuFluLlPZ2799lDalPbF8NOvBdD
Ja9N2BXbQukRG1bXXWtThojNzbBDqPSxChWCA5RcI7Ljh5yohJ3h/fd9F8PM4O+oEnh23O7WkJi4
+F7x1E/0PbQddqzJNdCYfTmxIVn8d1+YGcydSDpt61hh8eoaw4PtdS9hM32F4UzKxJlSdDsEAK1F
0+bG6840wltKPC5WSmVH24Dbe1R6eMgGmM5GM8qrj25MrZ3ZlY+4tvULnQkAUk66FRGOQMN1H9KR
dl9hiPVipCZKVFP1odKKjgAnmPOR8p7uPaynrx73jvLVeciIcs71u1tXH3Xs7TAwD/17Lmr0hE4Q
LcI+mekbf1icwO5eWfhJanXNOvTjjNwfPczSvqM9nfmlX4a0fJnIXjqq3YmUw2+e40Bo7YLuaYyG
dYVID1fBKoM7IwxAyXNB+DTFWNhRs7vC6eWPX904PvWte5/58Qds07Zo9LUuchbWZFxTjUSkRPKW
2WtRCbTNXdDEc9BP8YPBMpwp4mpI3HfK1Q9pkW/baT7ZTkUbULlm3nOo2voOj9k6CWlI8Z3TdzK6
t0hZjxk/HyfqkUMaeN6bQAJTTaVF3GgkWKuty0Kj38Ndk38kUlzva2G/GFP9NXIt4DGm1sLZmUP/
mLYNXJfETlBkV0Ffpe3E29E3H43FObxECdwwfh75Uye9PidV99h+OBHt3coggpqN4ePkvUnfv5Kz
v6tD7VVHs+WL+dgoQXB6Kf+Z/J1wCQCQC/lE8HVpNH3vzPx8s0Qg4wh3DaLcHLe6M+M3d8wSg+S4
jREUZylyzzDZ6VUQYVWapDEwju53TjHfeGF2aEP9UcOGg4M+v/L7N/HQR4FuqJcBP3yxV1Juo6bb
EzY8OEN2bNr+RQrjicTmG+YDjur1Lqo/wnIZoip0eASXvZXfaajNsdLlimpmfesWJJYSMD6nxqnU
T+Utlr6z0/SnNBqR0OpnTWpwsPFdb6mvbkjfe4voN1UubUraUl+P1g+GOk8ZEAR3XM1eO85zYeQX
1ah7o32cM+fRHWiyJpC4RtX53Mj6oLWkIS2Gw4SgBWBh8+ASxPbqeUMc9ZvVy8tQd0cvU9u+J3hH
6XpS2Q9KM07DkLarKQ4f2zRcOim0bdUXhBGNJxlWZ21IriG9q4UV7+sy2jVt/d2txJthxtwW/M3k
k8GeeuLayQZ7IwhBct82pHcj/zWaxkOdbjG13LiziTwehY1P8rLmpzg2O0oUal9saJ/qIA9dEI5y
eMibG2lXtE5M9zpcSzNPnzwQImM3kLfFfGvNXN6ZES08aMuoSmhoMbbSmyjLswCZu0bpuH0isU0/
Uk9xTqW6b6zkXsKhT2FcemLWLo3ETZsXQW+2ybodZjw6CdWflRQH4fJMioL7RsOovU8880Af9UeT
LxGWHD1oopv1C2KWyPsmJpz9feLd97XdbnQrO6Fw3SYjwTd2SaAis3kpxphru1XnROeSph33SGjt
G/xqdkkIrfK4KDdp7R6QbSI/jfJbP3e+y4b7kalTwhIu/rsQz01Bqu8Ymd9ATDfNiLVRUlujCjZ0
1RQ+J4azyRyZUT0gqpMd+1ePMf+R3K199bPS3M5TTjZ+1KejmwI6dPKxq2notTN8nk2uYfzi5aGz
Z89Qeh+enqGSabWSjxx/PQKyUSwV3iVIrlfWQNaz5n6mafGtPbN1aIn6dxgkVzItbKBTWqOhDigc
aXTqJrihZAIGgyatMau3bMVuCi/zl4TpXUltL2/6fab7FGJMLh8EStfPcRoujSzoDpMZ6U2kiJRT
Y4nGrJMgrNBrmD09EosbJb0W43+kNpHgtui10Xvvm7RBy/aTJqL6oHfaG0UH32fCwPnoHkrqZo/j
TBqtjdibetn8mVh1uu+j+JjGzmcXqnxXtbhosi58GlwinjoKeNCeyQC/kBlbxVIL+Jnxb8MxnGOd
XSW11m4cxhwsgbR+MxREJBWq9ib3G/zIww96hqnX6dt9mLUThnlucQ0uGd6I8zEs0etEZnvF3ues
F0yitx6thMilH3s/fI1GkHCcFPak7AbR6nwid1+wnSnv/ffRn+7YJ1OtI0uxL2d+T6U2bAotLHei
5Cc+W491nKBRtDBKghW759nv73ONPa9ldcY6rrinAnoP3BIqk09XlpojHr7b5NHvvCvWFpPVDUUt
pimedYDoa0M722YojbND/fEpb2fkybqxahiF0r1EszWl7Rddm9+0iaNH07P1rNKQoie7Cvicjm0i
vHXem6eccoCNSBSbXp+DQd9/mfgVIBac7h5SCqFrU21L3xpXmmkaZAD7e8j0KXATzMSTbM7afISH
co92Sse3ZGNlD9Zt13LlNGSNyYDHy91bvVb5CCUBchvF7aO7fIgYozI26eJkDat0H0lwHRAuuKR4
ulH9jsEO7PJem1udjqERe2hiUNFFEU0X0uWeVs24rTVhrG0qntfwOyEZgehAPm84+XrhrYinaoGl
EaueO7EpaxTRcR1YmNR39qL0a5bbhrmEaLuoWdkKXfcex6V2kSXNVlV/kDpi985gvoZJXsJlwQgV
MtzFzO2zMvOPlT9yzc79Oiox1bLEy4mXcpPA3nCTtfKpKwHFfWumLEjoEz3xms4FN8pNi+t/9ct1
k1ObUb3OtfVTdJM54Qt+VfUfdJMERe69gqPhP7huEmspm2dgnX9E3WQSp3RlhNxL/iPdpCvliWjK
X9JNmpn7zUW++We6SfSOHG418Ut1kxT+2NuSu81f101OjUbbE17aX6ybTMa8/Bt0k//S8S/cG389
/vWsOialSfnxl+JffOXvJqXubxZVh6VbJiWPniX+EP+yfyPwgMLIOzQ1OAS6/nhSyt+0mZNaNjd8
SPo/npT6lhCm5xi2i8nCEj8n/mWQGfv3+S+TKSmzCcHLI6jm6n86KQ1HfI+p8Ej398Z5sunBc01a
qLJOvA1NsUtU+hU3/Q+CQZwkCUXPSzw6BZLw2ilo/BpRWh59sWzqVvGuWILVaolYe2StNWYjA+MK
QQbbI4s9LqFsPklpCuLMZlmAAzgp9k7aAoLU4Qbu9iTLkadIN+RDhLj34PQ3SCZuo6na5XRItlZ5
39j5vT7oD8RVdrBlLyP58ZgcOSQvuvPkyIcvaK39UObqaqnsZPTT0UGL3EqwK9T4FAWhq5uWsHo1
qJ2/xNcjcuzNkmcn1165+ftvXyTUzDbDxjwZdIM79r1XT+bG89U7XX1BnnxQ2YjgMn4rlgh9SJae
+qpLTbbeIGM/k7UfydzPcUGPBM3ifA4mH7YAV6zV1uAkETb+jna6x4b8viLHP2rxRzFoQHRO/hku
Uf+CzH9I9r+CAWhhAfjO3c1EM5iEEjAXXEAzyosNP2DCETTwBDSr3g6SVsDxxBmeVkI7IL536TLz
VGCjdXtBONx6jBwVpBpcdF7d8Gy+Mapz91uYAUH0WsE3yAV06A2fiowFfuihIMoCdFKHi5BOjRmc
CFXyGS7YRGyNby0cRVo5Z0EmLIpfK7z9ZMwALpoFveAk24JPa0cLKsPpyxcBJedEw4rOFkrtOgH3
jQ1v2xqwPZzBKcdqQqyW8mBbxTqFEgmn/iky5qsLFzLBhwyTt47aL1u2D/FoHSvtVuQS8mE43dfQ
JSmUCes3ZgVwJz3zDaG+oOgp3sstZ233bMTEclxNUvSIaqyJ5If9yUQ0Lvtk441+MDeMvOqK40g2
U9CUZk+W3+37BYuJivzLFhcPWqYO9bdSpnybcDTlQMUEJ8DODW0+kjhEVbJd+TYUBH94nM0HjbYR
zHz37EiOaoF1om0HuVNC8GiQPDpETwzZY0H4ZHO4FDuBGthgjbkJ+ZJsJExQu8BBM5QQHQpnqb+h
ObYgiGZIInMujraggQvCKOrFzQxxNJNKNEfzhxGf/QVIahc0KdabFw1WSU1ASyTJ9jRz3eLbDjTv
rnOonU2CENLJ1HQecCHmtw6XldG7IwRa27LYUysmFNhiStoDIlnfF1BU1OVuHKiqZMGr8gW0EhBX
YkGv9Ip8hEKrObfgjBo1pEW/8SgrHqeTv8BbsZ2BB1s8KuX2HHQ+LmgnAs/mWLyUcXbXZebYmGpn
atfKeGXOEUhYsdT/hlV2gB/Tk4L6Hv1ZUyQcm+k9MhgAlUVJYo/3VWUrGLuZQUmf3qYQQnEut65n
PrezRdrV2xhQbCGPOgKqzeIPtqHcBLRbRyHDmITHMi3vWjXRl2Yb57GZD2wOhuVVxhVdmqHVSUAn
bZ/D1GWwdSOMXd2+FBB3zPUeqgXBm5T1qsrhsYfNs+sPnlyJm1UHtq87v44ukTGees/bZehIQ97g
IOvkamH+dNg/J1v3kICRYt98aqADMxHCYG2k1h3dtt9kMIRDKffczrYZA8EWxnAyaU201jbk4TCG
52HGFxHZK8fiB2WZt2Y4HSYr3zaQixkEo4Rk5EmOnoC9lnN34zl9KPgym+mMHE+V6umC4REKLLKl
xsENu0cVou8AmyTvycujVQ6ccgKrpNugBLKcFtqSf76nIzCYwTBHcEwXLFOCZ9YUlCy0pg7JtdCb
kgSX8vWROsqauppVx3PboM7IQe4Qnp4Qpu2bZSwyaE/F1F2Yw0KJEqJYqNEefNQdM4Y5BvWqC1kq
QUyrhTWF8uSpcHwpgFBH19nXNlaEVDAp9rqlNI+Hj8aAKC5vZpUfK4BWG7A1dKkJz4aAgtuVXOpE
DZf/A5IKpO7LULfUzBuGKsYhmtpTNHkvzMP0fjQ26ku71mRXaUlwglyUtPQKFC1SUjCs4u6LXCNJ
Lga9RAXubG+eb4aMOmz+rrUqmlIsAeT7cmrNuyI044szJZfSSKw7qnDuwtHq9k4XffQYnYVbMEmg
CoVItKsuWpjlW8Zvt7yvi5vOa1fNWJ2JGUfrwmoPBtff2nPktGvi5BRS7MMQEuEraQTksDGjZaaa
+raaR0rFkZtK4SUHDZ36Jpmg4hKz2s/auBdVp526iTjlhOA19+B6R5wsc/HdGINRz8rjUEIRK4vH
Za+yeTAeu7XuyjdC5Hxc8ktq2ekbnfOVz815aNqTI1mZxF70IZrpKSm+mjitoPPNeM1GJTD9F6DH
gBY6ShPc3XI1uSOl7+Urnbkh4qn/y9555caynHl+K7OBFDLSJzDoh/KGZVgsmsOXBM1hep+Rbjf9
OOvojc0v7kgtQYIGreduCBfQuRfkIauyIr7vb0O6PCpt/vAC55oU2dWZOTMAurrWx40bL/V2eDX6
lAKuJsTitgCJKKlORaQ5U0rlTs+a7rzVPoksrMmnYXrVLH0/Ft7GSbjqSGH4iDrjIlDhEkBCIzHZ
wznCYcdYGVq97FW3dPxSWT1pVxkVJwbmPZ74bqbJKDZPQz/Sbd7d464mkXdPy9Q+py0uyNNbmzov
fj6+235O+Eew1d38NMTTg50XhGj3e7zMMpfQHyVwW4Ra2ypviFKG8DqWxoNNo7MRcBBo6dHviksx
z1RWOrw/SGx7PUBRjKWR96H+RcKvZWbAyBixxyA/9YJM7V3TlOV+vrE1v1p8nEEAWzluhC7XNFVE
YbYxe/uoUzpPb9c2s5yHxNU3g9VuMwTPQEKr5mLUE71iWCz7h/acrOCQXhwNh3VYXMHlHiRyZF71
Q5TNZAOXq8zFNz+L/tD2NFnUpffZRP4hnhjBplH6GzINlkNVypUfpRgzcQNYGF5iUKg5lchdjCca
zNNd4gm6GOocSEXq723HfEE6OCq+bia8gpwST8qAqqLs3BfaR6raH4YZK3s6vrFhJcfOTB5iBtsd
+B9AQnBB3tiSKEysQUmHosJZFn5C5lys+9NZFzgA+zFb6dqIDCXypwXgqg6m43ZEApF5Yc/JKukm
sfdS8oSMhHCCkGCDTGS05hgeY/JQNYfCbNcUx9YW7alke9fbMe2fGj9PF/M0RwePTNjNiBaZEicB
ehh+O2HZbh2cj7Gkx2IuZ2PVcs0RIsl7tbKdgMgWGXKSJKO5Mh1SHWZ6koee332Q3VuUtAYn0N73
c8ysefRBxZa/JAcP/b9IjaVTOUuTJgy/o3yMWx0Gah5e5mIOVyPvbUGNjl4BBr6VGr1CTebvcZY+
9FTxNPV3mzdfUsUilFMU86m332i8ODlUrxmRSeSBr/y5zWOqgcLHlYdCv3LpWfQvESg1qQGu2thj
uCLKfsKAnke/4oUoqZBpW/ueyva78+59Mo6npPGow5wfrFrrT1HAT6YrQDSm0caabByIQjzIcUpW
jlWT5axXUCuOcxiC+Ud37ZtFHNSmxk8QjIEgmil4NbI2PaZx80XDS7fIbPt51ijergkPGto6WIZu
iHvBquqD69rWIvaAxLIG6yxAGIVhZUHGxZD9QulWgcjPIPMNCP1gojzVSDpvnxpTZCtcru2iBNN3
zYUmgT9B+l23Xg/1eHBhAFyYgDpZR/ACMfxAC0/QwRfwNoJ7EmUBj0CnDDSGR3Qe0jIbyylHbBZq
mwz+gX7TPcUZZB+WD7p4LhRNEcFX1Iq4yBz3LrOQ47/Rj05sPBUWZatRtzPjcY0T4WDAgRCK/e3A
idhwIz0cSTS762TEhzAj/OfkKvdyjNnH2mXdcwwqXqvSnqZiuEk/Iaz6hTWSXHuedmy06fNc/KSx
TlLFO51QmxYWRw+y96gTXyXsjpsEu9YE/If1sWB/LD04RnN27TyCu/S05zAYMRehbJ0MohN6b+PB
JFmKUtJU15KvaCat/AhhnQbYpwEWqoeNqmClLNgpA4hbq9rdCGtF99OOQ78aXuteW3tYa5bOkKDX
NzzopOlejMneggWzYcMGRYtpEjaZrg7YsgTWzKjFYoBFs2DTLEWrTYpgq0Z48mCbKN5NYacVTFwA
I8fm9ekqii6FqxsBobDS9wsPFm+GzSth9WLYvR6Wb3CxZ2v3WtFEwiDjUvuaJINg3Tw00biry/Rl
UGu0rY1rxWuZsIkuKKWAXRSwjLGiGwW842Bva0VDSvhIHV6yhJ+c4Sln+MqQ2TmHv7R6iuX5rn5n
bbhJ6RWqNwl8pwXvmcB/xvCgLXzoN0k5xwiGdOrUO1M8MkXtK59DCCa1hlHl8F3HnbfPR/Mdbw/5
IZR3wcA2MLENjCxeo5VH60QJUxvD2EqYW0o9o1UGl0vJ85oOrI+o926eOT6H8/SVPMA4oCxUVHAK
J9zDINBC6Sxs2OJS0ca5IpClopJTOGUinbGVwzIPsM2BrF4Lev3eqiR+KbTiZ9aLe1pyqaepfp56
xknSNcewIAdNX2lq5XPhtlM47q57FzZNRO7Whv+G73/v4MNHePEWftyHJ7fgy0cD+pTXZ4RHL8Hp
R8Zo3WdJ8ZaxotsrYT25ioAn1gcqXpSPJdFwJzJryEeozW2fQZFB3xOLUy4dGP1aUft8JOD5YPux
IwWYnZhsjJxbUgkClDTAVyIBH7WAiWrAVuoBJSNwlaCAklpjS2v2l2gcGDLva9I0rocWElPJEVIl
TNCVREHY8qq53L9KvIBRf2sqOYMtmttMQtqT1KdjORrzIrSyu6NEEIGSQ8wSdiIY23BfKbGEjmpC
V/KJ0jpNSk4Rz+37ua/D1yYwvzRVMqENMxWySobRKEFGmhvd2mnA7722QK7RJ/7BaqgD9KMfR0k6
WrQdgX8Bsek3bjBXO09W2a+cKUnJQcI5DE5p/YJJaj81CEZSJR2JwsF58Og/9ck1pSoiXRRKaIJm
tVy5lBKtfZ90JAcXfIsbXuCK93kstSHZ8VDJ7KmM8+3AFW279aPd+HcfZ72mh9tZkqWA3x7fPWXO
IS78oaUKmb3fJPpWK7Cz4daHo/JmzPsQj1fVSQEY81Hh7mfs/R/96X9Jf/oXWy1w5j/HVR/iz9/N
P/XV8qV/laAyMJDqbti0XgsLieefJajWn0xaZHXfRn9KPK3Smf6NrxYUVnf/XxSz5/4VWMVXa7l8
Qw8MzjBUYvO/Aqw6/j/gqsLxEMaiMxXC9HxLKVT/xlerR8k8R13CqKhH3bkwe7n1m+J3Ikaxm9zK
WRdGYSO6WVihExBEUpFNZHk4CnXCBIfCfwL9A/QMfqfmHNBA5l562zrRFRtT5F4scSj6D2N7kT09
4WWRPE3jL6cx7pQTcmkpKpXbOcb1GMQbIsx6Yq7MF8pdB8+0HuIZFt2fKKWeymQjQr/Yw5fbizqV
99bXSCOqs2qfU76xFxWCAYG2n/ldo9CYQsWgjr99A007szUx1HNqEVCW30p3/CnkaXaEuZ3Ihl6K
NHnUIkmQQYxReKILcMrbdx3J1jKcYyyQoAR2U0xbXXAAEKip8GkwwUl7ALj0j7CbCCa8lVPMHq0t
AqNl4rVEG9LcHijKHfw4VrltPcWq+JJNd8mvTPkfzfOLLpLuunR9+yxpnYNNz54S1qJVzszheFau
fpN0YRKVA0VI5XvlG+xw+W+80megoRkA3HwYovkz8rchWcfr0q8QVOCS1cWdfFs8oqaWLLSrCON1
bnCi+x3V41hpU7O9TuQwkc9VMDWEPWhCa65r4JB6Boft5XP+2cbOAXHbOZ67g0wznKk26I5gkS1Z
G6V8DmmSRqF6LHsfOhlJWk6lWjJSm13qq7hrPhrd4zeJGKZhWz+DnpYnt7Z3fmr9EIuKrSGl0m4g
/MdeGxl9R3PifeoN6VxRKRZtpW2DpAIYNtuFa2fpatS/yTI6otBYFSVNL50H/mlQvNKUn6mYGGb1
cZcN5hupM2UIaR0k6aIFMWmAVagNDaJkX05EsBQuFReiSnd23v2mUeiJ4OtT28WHcg6PTlh/akAC
gZc9aja9vurBGnT5XOcjp2+E27djpIEhb66WjO5VBQBoRu5j3k930rY+1RcWSjFXvso4v5KeuPfr
YOsF1m5q6sNM8NloA+QZMYmYkNP5DOeesOiwGL+GwqSTr20+NIfl2xp/JnlxS/0LO+9+DJuP2TCZ
nrTUpMGzSxaRdhTUzgEY0HCtPNgx/aAmhYZqzxdIF6JW+25rh66IqwzwP2s3pAA7zxE/U5JhWY73
9G6/p6X+wcvJc0ZDeYSIxdeOkdQu7cxA6PDvWWWWmL4L3bunyfQHpqa7/s3z3aNGgGIfcNWV8ZVU
yhOS/FVVEq+Y6fqn085fRNjsEyt/8bRXtyiugTask4C+Y1p6NUn3lc6KnZTZpxMH+nrW22ZDvSsP
P7FFufwySYxfgyUYqlSQMBrOxkUzMPo2usZ40EDXaCnLo8xe6jz+9qJ4xxiw8orcX9RJVO1Kq99g
XXnGRZwiWOIPRvaqZ1Z9XPQZ7wNNmODlslg5c+NuaIKv9O/M8OCYvNFamW10s+iQYswP1g7pRqt5
cOSml+GamgT83Fm0dUMettEwX/LuYto0YVG6GSaA0xBGIEADoWCGe0Nuo6LD/BRJFIxCnvisGLxI
+Z1aWWLRh4zSwdDKN0E9mUuphkCfvK7Z6w6xIMqmbCk1VLkCK1Nvnnurv9eIPZd1XfIYIEcFl9Sm
lWZTpIWpWiVTnueeAtdxNZGFS/YnH3eL9DYXDLWaHdKOfRJhm9fKRuFV5HsvCQf8+xer4CWlSJYm
q4njzMk/ktj6qpU8jL7TETDMeY+0kaguly7fLkUVVKsPWzV7SzZ1czVQTbDoA0QxPaXea68DB+vM
5smNxhrAd7imiXxwQ+MkxHRsbURJJWrAfRnZ0ZZ2gDUkFH9BdUrLT86ntO6LTd64r1HenfWZ1i/D
St/nyES3RI9tPRpPRMdmFO/2t8l37R1j2U/W0NQUyKNduG9mHy2CoHnMRvmga9Owy8bpVoB2aIRA
ug2R3JlsjqlDE1sQufvCHoqlZOZeh635qqMJtuyGkF86zyk6AtspyUOANScf0xonJIo6JFhknCNB
iXAsBR0AllNtCe5zF4JPdqxBhsUpOtWyiWitAn50/E1SFsbRacRyqsgyzGW/LTyRL6WJkcjRRvoF
HHreW58W3yh6K/J6Xs66+RqH9saqaP6o5uSSmYGDFz0Kz3wDlsCq4+BOrt00f5cTALhpECkgTFo5
dd7yRpogRDW5U+hBvqZUHhoKjlftKH+osyOTYci1he+mzzpVVNTgPFERR2Gf/Tu3/ZKyhPiVTTPv
dykD/3IQFL2zQa2G6jGl2heEa6XVwcXsoGDrBO0MPONbX1pi7Yj2telBDHr/uyN7cCh4XuPS+8LF
RwNqNL8p6/yKzmuafyPPXUo7cZAb6LSz1XLh0ntIWC7hwBS9dpTK1x/MMWDV7vg78HyCVvtflOy9
hFfNNM/E7D00MttB1jwWglulvscWLVWFIW+TPrzako7CQR4MN1pa7E6WUT3pnfEUHWkmoOy5eeod
82zWykY/fzZ+90yrWKlHAToi4PhaOe8xmwXKid80yZH7gxZQPPqRQcYVOIBnY+XpE6b2yI3fiOHY
ifcyUUCF5g+AryUBZ1BPBAFMBALEBAM0OQoyggLoCz8TXHuOo3fCj59LlSdACfMm9vpfQndeEgIH
aJ7YNUEgGHasT3SMpLASe6r3w6aZQEf8BgTT4BAgaIJZKG/eWxH8smJ9F8rkGhAmx9zRcnL68xPC
VHsRNFxdbp39NFULcTAeZ51ntU/ulau/EXewT1W0gspYYEikuIL4jOSFSMydKpMQ9u9Qdk9D5L3l
k01GokcqWyS/HRI5Stk8t3V9tIl2sEy0n0Q9VCrzIQ+0Oz3Ja795scKcT4LDNj1fiCc8GERGzF78
yzXkxZjsRcxZMxEtMQBu5/rns8SdNyXkxxFBYagsCoNQirYDUP4DrptWMg0OrkqviFWOxaQSLTqV
bUFzGvVnKu2C2IuB+Atf5WD0PHSFSsYg4Y8jWaVluMRmxMRntMRoCJWn0ahkjRB1gFRZG71K3bDT
K/4/Q2VxgGHEm9FrDgNhDtsyRBRgmCV+nQksrrem33Y7v5nMH/QPq+TxkAe/9K2PrImaRzvVnwsd
YSkJ62LRz1oKwjdzdSXPjrTNq6/RxR5CvRz/x1j4v/6lxY5N658vdsfmP/49K/v/+D9R8/H9Txc8
vsV/Kmds0vMJ76Us1UAF81fljP0nLH+m8hFaZCH5gpimvyx4+p9cHImYDAHfdIvApf9UzqjgJIQ2
QifmyHZ0lsN/ZcHzjX9c8NjvXKEbCHjYQdWP97cLXi09m0EoHWAyPVyzeIGAzsDU46Vjovgy2k9H
SUvM0dubenps4/FhNsLfWXBLiUBajDbHGxqWBW5fdzEdqOi5mD4aSB/o3NYRp4TTtzv3X3VP6iad
AWjbOcuWUZrciw5NhztcCTMaQdgL4oS5jmRHgDxw+bcmOQ2alosCwQhTkPUzEjZkuO069JxbI/KX
0hWHVD7TmHmaBc3OIVO+iPxyg6053TQZ02/sRec6donAT1c90vdF1+g2pYjTOf8DoXPWaLyXXWs+
hYyHMB3vWKVf6uyUmJRHV9J4MOkEl675Ap96si2auN3pDKNBbCiXnlu6r/0UovqNd3li3IoW5RH4
H/ePR71ifArcrjhr2MCGxFmxoTyUhGGta0qWFr2nfXimIEtGBsT35pshIId8CirSzvufllgfwvPT
cyK7cdP5zTtQd4xmItgVeeWu05Fzy4EtpnEHgqSaCH7p0BbNJLIsahzMWlDR2NZ2hJUbruDdRPza
mcYimcYfMoTHq5HqeyPuD1XfnY3CGjYBMvva1wxWBiaZQfCOu3l50EsCm2Zg8Ui3m1UfjzZqkuqa
as1THNOZYFaKQ7RBT11/ZGzVx2JnZLw2U94/Zy1x76Y3rxJqTZakf/90WKzxAdwkax3V7ckPSzrF
TW0zA/MOG81xJvwr4a6bAAhpEiqWmslzFDFFdjGVod5U062REFpa0va9TFH/kKrP/yO5+1oQcEue
E38aI+td18qHyGP+kO649GKpEdKsfc9Occ1dUlGZtKk5LzB76zhPjIqgbqQuIK47uyjurUNWbBb4
6XoizL5ug3Nmt9SB4zYr0EjLx0ypi/KSb9HHL7CZvkpv1fMOYUhKllHqhh0bHfVF0RDvrBmhfyhj
pQWOFm5fZhQ1fbi1l66KeNxERkIEsotjxzW1JXWn/TJ/TMsUOq8ePwyJR82vySgOpK4KNCD7Z4w8
41wuYnBnQsOzQ5pgbIwre+fgtQLP575227y6dD7AQVfkJ20c0lNos08JItC2YTDBBvv+Zqq6Tdn0
zVbAAi58A74ylGm11QgFsedU0JXanSrT7GGKjEssgjsN0OWy0EJ9ZYVfZoTFLebiBCc1jK2rZfcC
iT0kAbezPia3Lshc1a1aLeORTwf3u7/TnEZJYrBG1J11iHBjrGUbboVHr0ZX+HDPURkstMj5rrmk
l8z8TCwCJVg8L5J2NvbmkN0cMb1XLaONESf5Nm36ZWwQyjpgNKgMLA0sXyzCIrhZQ91syH5xiaFw
TyR/c8qJ8kYJVkbYOlUIRlxsKn9YRihiukATB9d+yZPhBGyHdlyiREO7FoYsO17oi20UQfcAYrwW
XohJwszRgcdfmcpGEOkQEF9gXoIeTY30OOr6Pj5qojfOyg1BbVmbWdieuvxILipB4llaLjtznB+N
zHzKqOnIiY/oJMlBdZXvU394J5H/1a/qcR01ryyH/aLWmH9Hl+QEo3qcQue1s5gQnMFhhna9c0tc
HHeLuWgNhymmVV4gO8ADiQuk6ton2nWTZWnM0bruzBnKE95VH/xbWDs7J/BQ1mt88Uz3XxRgqXS9
JOO4qWnaKhzOJGbfTagEJYXWzCvR1bfoEwVgTRwwkdmtFbacmz6OC3tagvl8ZtRVmJ1LUpWaYGqq
BVm+XZZwisO+u+wlULu5r7b0Wu3rtdrcoQI8HM1s80Lt9UmV+WuFD7nFA71d+dJrqmZjKzQgBhaI
FD5gKqQAmh3D3FPg94RRZNd2eu0ltqpa29Xm8JUCN5QKd6BGfRUDROgAEvSzbAIACraII/n0txgx
UAKAkQNkqLpbYI0J6ko3cb0h3ryEVGtk4qDxekyZzX8Q40ci8ncbo6ZjJTsvnH8ILt4FPPgqTY6E
ZLAVsva/dcCWVOcOMnjUpMJhUoXIOEAzOhSrRnyXurEUcjMpDGcAzGHq3DuAO6O8WEA9AZCPBfRj
aTOe08J79Xu29oDwVSXSIfwwvOScYf0UbGaAJB9ASeU+dUWy7wGaqtdSoU4a8JPoq09ZDvcktB8z
F046hB8VeXU1NQMwR2FYjUKzRmCtDHgrdMC51BeG7vDLBQDDr3PU/eQwTO3JASBzAMroBtq5uQP8
OePN8hWYBqgGnodfb1cEYYpSiU6D8b2KxVuI1MLzJXokM/t0TXmZDAsIJ5vXDfCdB4w36N+OQvUa
he/RUn1qAPxCgD89FIALQIES3QvTO8Xt9VEDKiRkjmzHWvwUgbnTFJrY8di4f+CLCmlMgBwrQj0U
AukoLDIV+ksBOGkAUloW5mBAyxTw0nCuIDmWKiSqlgnwZgbM2QF3Fp8F0GejIFAvBIE01mHpb0og
0k7rto6xbK36GikElZSbQiGqBtBq+DgonJXktXoFunZPksdQy6iDmBJzLcR26IZPJQVwSF1YuJpz
dpP0t8tkiKFU9X8rf79Cel2F+XIKIvsCBQ6Ag3uFC1d/IMQKK/YUapxpryP18Z2nWy9JghnY7x+K
EPHKGH7bdTOsrVEnDtsz6YiGGOOwPDf1rYsMPlhw0xuwm43uUaECyTBtLJFlD6ZNqsvnRGx1V87H
rAvXfmIZB6hj79pP0a1zonObafGyq8p5aeu+tte6eh3NUmxqjIuY4oAdqYI80TJhb/IgO82Rthak
QIcICknQbPeh0z7FhOKvSe5MN0NisCiNw7ksa+M+2YLL2H4jbm8dpD7p+iGJLp6Kay8nzs+Z0J6h
o0nDSDSy+ZnGMtIQqD/PKSVnAS1X/Bbz0uynYT8Hs2pXcDaBa9OLkPXtVvrat8zAgifrXdJJsWyq
2DmhcDuIgtzvrO53TuLD5F7iUL8Fg6mz+eHWb2u4c2eAL7AAUOYkzMlGT2tuNc86a1p+MYKBoYoi
zjM8LSCDDmbjp7dyEBjUQo/KhsyuN31bvYnIKpfT6MuNgTJl7ZiIg4cYl3wf1YtsdmhXwv3UFpNU
bUDzsp38YzcmOI/Hi9V0BAv0+2by75GbgR2RchARykn2Pox883twHL55He/wii4tkRxC5oc4Md4L
Z/6ZcvutxE49oJXq+1/Sj05SD5bt1hQRWaa0sw0VwE5loyTjY+028Wvgh0vQjVNWi5fEoTygSwlq
rC8uGtLSmI7JxPlvmlsL6UaCdq0Bv3Y+2hp7KeKzkET/djZPwaC91eGvyGdgmeeBdvj+EmryVlXB
8xjrN+JJz10QHSSdJYH7WQK7ioS5xhS8EJa4dmF3Ud7IoQk/+FvJEe3wmqli32vcxviCY9IadYpv
ggZxulMhorYm8MjwLWu9m6Fl+1liuO9fu0i7kmC0TDm6qqHepPyQJiZDqjDFq9A8kI1JqxZtecZN
zevviYPNXUc5xsHQy+dq8N707Aux9cY0PvPAInlo3oem/6hk85D0V6Jkjr1MNixZOwL1AQb161gk
93aYdlngnXnWLxNiw9ayD0Ob36eMrhAur86j3oKeH6uVwDy09gxLv0OKjqwzc3bNoP2EeXTJQ9fZ
DFpw4q/t19nIPDdEZ286GUwNyz5pApih5mHGRba0u7cRe6A3V5tRdiiJuG0Ro7WHGvAu6m2BzM35
9DiCopSXehbdUR8kgkfvoRxRldBDZZBxqq6GMugqwMf4cwjqXazFn9G2KGDrQvm7CChdtXtazTxX
Lic4/HUghL+Ikb8smtECqw6TmzlOOtJT+VhPopoXg+BHMGOnPchkIjGpzNfSzX4qXptetOXKb7Qf
W6M5Kr2LmZ9NzrmN97PtllgRXyULD+hy7y+I39/b03jqfRy2CMpcpHUXhC1fVZwfxrBMd0AqdP0Y
uY80drI/TYApTlT7faqc2zDj7ECEuNKliSlC4br+B8VNS3QppcGCpXsrn3HGRslaorA2NRNLsUPi
vtEfJN1HzRA+ab3cIdPe1EivO4nwRtTE95BLRrrYjhUUusHea4P8wYP7PdQxyFJtvP4BS6iezvB3
eS2zKaRq69/+99+2e/7dH//tv7Xv6f+bEHWhKaaUX38XEPUXap8v/TN84/7JF76n/kcpJ0ANwM6f
+XnnT66AhNeR0RNIhffpb+EbDjZB+7ICanzT/Ss/T3qU4cDn+wRHeTqeXPGvwDfgRf9QpExzKake
BkCSqQxaf2d8qvS5CuuwHjjd+5Ux+x8T7WhDaxzQTS6HqntkkCzGjJzCOl11I2DqNKxK315qrXms
ivRkduG1acSzzdKca0iXRdtu9SBZxpznQWJ9Fi3tuyUdJ43+1pgm6WyWOHYNxTmIFQv+xcrPI8Q3
1bwdB6kKjRE6XQxjg0w2496HZ6GP996klth2M8p9X87enk80TSR8TALhAe4Gz0E8Phtj2V4CLXC2
dToK2HYSKSwzXscSfnAO20tm+YdIa/gBNbPctrkpb0mOBkg6ItlSn/qUQc5fgiGhVc3FAKAAZTvo
0TpR9kIni2E9BKKyH2YkuNMMBC7QoFOrqd2CKYH3iIe3MQZ+r4bqDS8/Fq/OdrY+uS37wpFvzQhj
1cTTITac944E8X7qqU2z05TmpogoPXMk2sZw7wQ6eGQFcFXINt4Zur5jgZr2lYUTgwB86KAgW/Zl
2S+YJM0FFWSq5IngjbQxb2bgsckEkbZD+uuZlKNRiYdeadoUdhWfo9B+h6DKVokFMNdUqLq1grzz
Dq/6gB1+Zc7XosrKjfRcd+F19cEMsrVg8ZJ+fyiNZD/rdNbBeZa1e5gYUghl/FEmJnI2rLWw9bup
YaKLM/aB5tFqw41fihVFpFuq/CqiAwiASdJ1VqUoGBjgonnG1hK+I1xNNqRhfKAPHexz55UVEsLy
XLv+rmubF4IJdARc7S71RhjOdN3JAxEEm0FAiPa0QhH8bBxyt3rRh6aBHwWtmoz6Nol1mynonFV3
jSEemRyYDagE9cuQm62J+IRd2IJMDE6qErLlnzqNH6ISESk0V0hMUG0+Di3Ldf2j+4yQwzIp/gjJ
CFYBFyVVTiQwxo9ZIc5uGNSL3koeyHbZDOb0W89iyiBVekN6iyv94hsaXbg8N3ZiUtoieITtZ0/S
m4W3qtHdbW6HZ5P5eOEQgtK/5WO+H6aGOpY6eZsjyOncfy7EdHZs99DSW8lWdCR04TJRlLnIMxSD
A5aSvNFgN9xNOT3WcfpomMFh0DBDtBKdiBMWX87wGPott2hABHz9BDRQbOjcsNBusLfNcLYjTdt0
GXGPpu4yjvOLx8WVGtNvMIROZ9AM+RlGMiKrjW7dfWgZk1yRlnpb3teHMeeOH5g+mSDXcTpcrSBi
nLFh28Lxl+u4bAMVs2BPh1JqU3ImaZqtTZjH7llL5Nbiky06a++W0GDkwy8yzGqWIpL++FGj1vnW
g5egatfB6Jwtu32JakxnlTL0ZPPdMIntla6zT0b96LM1Uf3OJKQPKPIs91rpBrJ8fb7ScHrUG5ta
1xDEtsww45AuBWkfXgOvIacgFys6UfH9mzEynFEgS7yQxgIolzJIau1IvI+h3RNzHJYAFSej999Q
TO9tL8gX4SIKPOr1JIBHgmTZMlqgCItAhN70L25E9GP03vVU+3m8i60XgOZY1Utd2gIYfT7SYHnX
ovo85cXOQv1I5U8yr6bguyt0bR8N5okCuI3ZNfh8YvyodS9/GIYwGAkFG5j2Jc7MU0Jtkxis/Yzd
LtbBm5n+kATcMlepk1vzptvnOkVhPoygvxa4lytisS7q6JDPpNR3efoS+vJRGNa31vgXTDJLQBVv
oZM21PC8W332MABzL2VM62z9bg7i96DMZJllcIq1rUuWVdGv06BFzOBP+9h3Hmt7ePZH7cubh7M2
Hgl6/TTSni4fj4hHleMpoBw10/3WeUWryn0JCpagDPlWSke9rXE+xvVjyYGTF7DOeBDHJVhnA7T+
azRNrJsgrGlmx9irvJckYNOVLssGof6NpATKClGck4BkSkoSkD7EgTBWA8W6En0yLsx5o2stANiv
jKkzSjtQcLj1ceDa0qKQm3C8Z3aGGAODTpvKV23GnTAWek9gd7uawuidS7FYBUDT1IcCgK+kG/Qb
jQFx7iO8sDGzZeNTzIDfZJVyrS3CEpQPpGuRY3Vk76DH1Zmq5yY6OnQSbgKdkdPK4YnRl+1KjbQY
ZPiYevLuIRVwHX1akJBCUis4vfM6jbCCtlOSSxJkO2nPdE05U7gpHeTmhL/zn5yF0zm31jajV9Jo
FtwQ1E9V3ap0g3ZVYFyLuvFDb9vis6nvcACRFg+o8/iLg9hmFu+Cn9bl5xb5xkbrg6OgQx4k1y38
LRPAis8B1tGnqdI+wsBaaW79XaUth7HAwJd1v7wxO6sxPurzeJl1+YiSJYiXFGIA1OIFmzEs5gEk
bmoilOhp80Xizu7payM9ZqharBBMVAiIfGd0bRQP2dIZyyucwS8zlju68X5lfbEVESEmTduvJFLw
KIuW7L1PY+p8NroUhIWV80Lw2Ju6/IUqF+9jduyL8NuMEf4VcfQQZ8F73cQ5Z+KPodvmJrR1EPLB
R47blggLvOboxPmLI3OCSVxkJ2l4GzzerQLvIkXrw8pqE4IkfDJu81r02woAtQn/L3tnkhy5cm7p
vbw5rqF1AIM3YfQdm2CbnMDIJNPRA44eWEFtoRb09lWfZ13plVSmsrpzTWSSsiODEfDf/3POdxJv
8/t32G0F+F6i4PuDWuf8TpQMnAp1wkdKcvRmhL7wsd/YMKgobBacGD3GmDHpNm5NMkbY8kLNw8zJ
3F6XdmHtxpVmm1WsUYq+xvxP7hJ/92Kn7DFaNR6Hqj8lYQNNd6z4viLQL7Md3IkubVaNK98b12OL
0rz4tGFki01jZsQ24SMDxYsJSHJ8Ouz9wvLWLHnRWzFMm7LsCXJ4FhChjKS4+46bPNuMZXobuB3v
kAh/51J5n4q9Lnv0YJX74xqWDOec9aNV75mqDoMkdNW001qEQUSYVlKdmHuE8goeyP3s33pTsSst
TFEV4VlPqCeZ+8leKHnfualxw16h4LvEMZeO2yFv2m1PwmATRDgRqSoV+lFGQgh7RHKtrCBZBezj
z7G70BvtMoR1Cd2ny0AxWlDxo6SDFbBbDOdkJmQpo72geiEglJIm9OLSKudQQZ/yURvWWepJlETj
3gvs+DT2LQHUkmgjefRfU2KcZkOOpOGmbVERDQjZ35ktixYj4qmslpGXJscoxvviHi1ntYSsvWz6
F6CZ1Y+iBzCTmEZ8UCg2w2L+zBRbzVrNMcIbb9KIaQejXLx2RQ+MbWaih7vMozdw14tiIs7r4tji
FXek3Pi+x9OVvfeqaeWyzVmsGESXVx3uM2dmCdMsybRjZEZ9cxXdKqOB20Pl64ndyoY059C6871i
5O0X8yXJAkH9K4/ELlB3s0OWnuY/ikCK0tlEUh3GhgbxBOfpiqbxcdX94j2YHYMibHAheGuXjviS
Npne8tde7BmbaQrPlNhtS8csWEah0AmCMk41rJzErunJxSk/tyAC0nWQhr+iUV1EPTvXYCCGmpBY
Y7drrhhersRtZxJbjY+ZiA+jkcIUGgIxrdKY/TlVFFY5lht3xkCvOixAPeGjTFT32p3f9+HtEtUf
6ZSsCCX+CPUsw2MRDxm2vVoM9sprouW1zswDrn6+wiFKjtmUvlUeimyi0gfH6MBQpYQli5zFD4y2
jdsRiaOs2FyXncLj38hnjD+opx3aBCDJVZ6yX1uaCkt/HzwU5kR1izs/hbn5WIuOwOdIotQbB3FE
V9hI+1qwl9jO+kMUmziqk2bA2tLWW4O++okFVI4vKAp77gUtif6BrbFcGJnkOh+WsxGaaFE2rn/i
7z/qmXuFDzYCOB4evso5SI4JdL0XArPIJzy4x355oV5zlRukGDgjxxssPYdloKpQUJNslqHagszb
ekCtrPKWLfFbCFZh5aR0Rbog+NICqXB6SDPb2liz2g2tne/d3t1kHW+suBDf5eA99DIH/uZJOnup
HrawwTL2kqYzKAUmj4uB8Rh3VwLdK09+WynO6Sa5FhQaR41/9Sg4Hpp3w21vaVVicBb1S6KbkDvd
iTxQjpwMTxOyJ6u48NvS7ckmNcoZ4Uh0gWU51FQsu958LszwRvTJhz8Q3ykvaKjsgQswRnS/UtTM
AvKSLHckUCo2Ykywo0PaZm96EZ9Aip5NCp+tLHxmXV0THXkjdfa56GZo+ATO76ZoxR6poDx6pD3I
X7yFOOX8uUhcm26wsVLzlPf2LjGolyrhXlO7PrfgnGfdUP2zazM+evjyeDvX2XJESPiVeoAG7P5o
lvyCWwfXYgy+sRmuuvGjV/FdSiv2qOuxfV2UPbz7ujbbn7gjRrpJu8KLSLO248c/FE3bDY3bUldv
SzL6/vK8BMtHPHNlI7x6hc1Je1H+3tWlzdp+3lm0eTu61tuj39sHRkWV469RF3+7E/ePSm7SgEpw
z6AcHAbkBV8m3lysbYtrPeue8t/WjXponvv6e4rkHZ7h704Xj7N3YNBO4p9jU78skXrpeR5FHvW5
5rLjFbmfRbrrhvID5Rss5ggSsUXzRYjc2uqlzKv2Bl7aIUm6V49e9FEXpNu6Kl22lKanEGtBdVkk
rFiASmih1KuHKVsQToRyfPHr+HPhyD/1ucW3YAY7e6qfmLaQa3Vp+6Tr2x1d5O4DiULbcuEQUPJO
FSf+Ml383qIPOuQn0eVQD4dssIG+vVQq/Ba6Nr4RGDcmpXwciOZ2oVs+1CXznq6bn/r2XtE/n393
dNHLwHgpA/YmXh7fxQQvbpKZT0VNgX3qXGHhj4g66qBKl6Vu6O9tOu874PtO0L+m2gYWd59Wlmyd
AnU3LdL10oRXmDxoD7K6NyznXvYeFUTl90iSzTjLgUt7U+3IL+3yjE1QZudcKr2Tz02m6n9Mtn+S
VnY0G/wMQX6ep/kQh/JSlu2mAWKHO+Iguv5SEBbORhsHNxv3sP7KrPh16s11N8yfrbBQXz37YAXl
vZHYF8HbPOitVcdZZ8t93lS3Ybs8mlKfdJxtuYV2+u9d51+yrGEQ+9eWtfuP5qv/TP7VspM/+3ev
GrZ+Vpqm54eB44QsG/9cdnp/OIFphmy6sLDR0vMPXjWiZECc/tyP6j1oW/Vd/J//wbLTE0KEYcjq
lPCQ5/yVZSf1gHjR/vea+/D1n//hm7YVuhbV2K5pe/yXf4Y8yTjsuBoVA0oVZl2uxQHQSszQlL1j
b/rBcC/pPtdV8JJO+EqxtjD96rahLX5x2qsVfce6RD4aZnLxoCjOlYx3kYjdG5fOefACcrvUE5di
hQcm19X0NR31Y5snR9dB/tH19R4z16IJMNk0uatcl9wb9m3ZUHqfOhFWcZ9HBdXZgH8Le69GwDn8
leNuRDEL2IxcIpt1WZoaiuKgLtsNcXdjmRNQn5T5AXH03BKKPBc0Z+PQNyRVF6vQ4mJmz9YuQKUz
FRDVwgerSIfvQxgF38Aa9CPaIw7ISUwL4S7TZ7M9PSASN7hVhp3L4Q2m0Fn5+jjnWMeKIDjkAzdt
tszw0BGn8lpmwYHn7HgTWzrgSyB6Yliw45GtVOF9Do75EjNOKD1WCJ45pS0ec9ZL1PktP2Y9g0gK
ErGAL+fCNvghTBtTzyuL12zx+V+TcuJOP78uPpiWstrisGLS0TOPUBQXAvEucEJdF8YioecjGRCy
Unpmihv70TfMJ+zIFY14wYOp56tCT1qhnrnIyp5NPYVNS/K8dL1cuXpC8/SsZjC0lXp6G/Qc5+qJ
Dp7pQ1UnE7bx/M2UZXosbIxc8FoPQk+E+UDsehi9NXtc3iF6bhQMkPjSV87YfhTKuM0YMG09aRIL
Ub5GkJhJQi810ygeHo4PvC56TpUZE6vQs2urp1iG8JkCbveaObAPjJhZ12foTfArMAe2l1CPw4zF
uR6PeadzI1F3WUG8Ge7T0CgSpLmP3w+DB1rxWehpe5S0uMydg+3xJmIcD/VcziyeHRGM8x6zicBO
tZr0EA8/4cAqytmIzihWyqoI3nvtHUxk0Bz81WdMXHBoschM6XLPzy6ch2hD+jVnscKhHXObyPS1
wgoatmrIvLWRv/ZWvM9Td5+abr22p1cn4O/15WiyMqPAMnSrU5fhuVdy2gm0lG3uiY78NIRs4ghV
iltx4dLihtyRnKbLt76Rrt2+o+/RC161sR6c07jsMskA2ws+DYVBagwrS6OpMMKFkZ01xaW0KyJo
pJX9pjyHEwAdz+geihrufreU77Cz4jMMjpdx6L7TjPbryFiuDd7NEQ9ngJczwdNJaA+aKi5Pqm9X
Bq7PAfeniwtU4QbNtC20yVkzRy8ZbtEY12iPe3TERUptzqbEVVrgLu0bPghLDXpqpuBRNd5ZJfKW
lAZg2J7ViTfZLL4xvgy16e1iRYgtfh5r8+g0BOld90pv8ib0gTyRwyJ1QtS6odd+0HoG3tg+VQqn
Cd3ZfVxvjJytP2aIe2SNSx7Jp8Zn7dBpoTnhH7rhNvyzxIfr4qMctDE3zaKLnY53CYc9+v5oxNrA
225ybektoqsRhV9ZO5wxC53SxD942gJc4gX2HEoZtTm4xCUMABumlrgESJeT1jDZDnxJ0iIKcZMX
YOtrtTNA9syQP+ss3OETWll1soXftR+QSm3G0Dbvj6PFQ2dRYKQRVAXCasSeGu/7WtqAxbgiIL9W
rf8Rkd3MDPPH6GHq6FkZJoV7DRrnnUsZtyCkXNvycMVpdfcG+TTbKyRfsGY/3e4OsQlontaEczFc
LETiXqvFiAb1SiEgB1pJHrSmbGt1OUFmFsZ3hOg8avVZaRkaOTrXuvSAQO1qpXrSmnXRE23C1tQ/
kPcxTzXSdqs17lSr3R66He4GFPBca+FCq+IV8njcf1daLU92fHo+JyR0uEaftdbUU62uK5Hdkc+5
KyfQfeLcQvsw4vaUaFU+S8StV7ifUuv1DV9BpRX8XGv5bEZO2QAPgjVrLt9K6fIhBOCeVhRB9l6O
Eba6jLZxKbAJFNovMKGacAhi6kvSu/a3pUDsjX6rYN5NEih/Q0yh3zbah9DY4uxk5HzG04RNocOu
sGBbyHhtpsS/bbNpb8XxU+/N9z2599rFpKCSbVuYpy4a7zuzQFr3H+pyPkwLlaT2Z41pYsl/5ol4
s9viefGsYzfwVlImNG/wGrxTLUW8cKh9DkoODz8NixszhvrdoFrkukrBxe0b3iNFDBbTZ5Ufpkpc
e2wevfZ7LBg/DAwglXaChNoTQsntrXLvU+Fht242VTftJiwkSGm3PZaSTltLkCts7TWpMZ3MmE+K
blf38lg15W1nTFeFRSXGquJjWTGxrnAZLFjJ/gAI/4bIeanA/gV8kUHbrqX48DDADO4DG1R69uwd
BQE3FVij0sN311d3NfaZDBsNe8UXZ4kvRSnh6MjXrg8Til7tj6VnInHA0dvakrPrsOdEubzksvsx
YhT03dXs2m8VZp4UU88YRJQWJEfOhFUi472ceS5aZf2NgZvLGAfJKMh92RlwMP+pxjjkYSAyMRL1
GIo6jEXOb4dRGDBKjGwfmGfcU+/LR8cL+Me9lcV9wiAie0Q7YDO5uDthFGDeykhwGmbtmoR3ulN9
am+V26erwDZ/MViyk4FvlDzWfDeoYvU2l05/gOfgru2EwG0rE0RqbWqPS5a5v+E1iMftoe0db006
joIO9eHZTbAqkihdJwm2YMF3UNqXNOovSZAYDzZ0yPZaQP+xx/5bltaHGjuofhy6gz8/kGfHc+YQ
Ph8hgNyI5hBMDmqb7p6wczSCpSI+tRgBO8ofVaBCxCg72ppotX0kky2b9uSwXGy7fOKuVd5kqmcS
MIzVxDDIUtEkrgTNqdFcpxLAU6FJT4lmPpma/jTYjyTr8LPrH+hoYvYjEqZ5UYMmR3F5X02aJRVr
qpQCL1VrzJTmTRnFdJxcjj6eEGuQGythtsei9V+4A5+lUd2LZt7bIKzYhZzd/CxykkMArtRdB+wq
I8E0AL8qY3tbD0RYVcJpWmCt9Dmai21LuovSjQy/35DgDuZCDFhrvipN2TL3vUZukW0fpbN3NItL
idNcdD9sJswbzGI4ITOt9eA8LgB5sSa4qwF7Yd49uVjjCw1lBfz1q4YBFsMCW2CCdb/hYCmKzwDR
pjxLbzmbS3Wp4LI1WfUWwBZrfjPGsis+5Kc8yA6kUJKZiRUi2QCZTNXWpRTDcpMrTPXss1wH9AAs
M/gqPakEy1ArXvq1zSfRxoAeoZWbhMUkRDTpuB/kEPV5rMOWNpuytxqCWq1RahFMtdafnwMYaxn+
XEMBXUvw0mkImzVkV9OdX4lnw3sKTwO0tqRMP0EX35tRcB9O9sdYAJrn1M7nbVa+eZr4BvnNKsRu
AZiaVcO2GF+tTDLpYExIAvL/cfHThyAnIcm5GikHWueULepswpojM0gkH/ocIT4whCOSCOkPjaeb
NKgO9lLKjwF4nTlsS/vbNmMko9R8Nkb9Yk5gS0zLOA3NtC/tsNonkyREw+ZIRml6YE5YycBeWIss
WAi8KN2YcKJYBY7dmm+GUjuIe0Kj90w9buXQ+CZAZXgX1bmB0yc1sA9v1H2kEX7IGrN+MhXUxLRk
eiD94SH4gOvT7mHXPxQaBkj1EJMKeMBiAhTo++M10nIRMAVkP40TdDRYUGnEoFFiIw+5i8AeHDSE
EGmIPWOJfwRzIloYqMLoVv3KfJNem+rDGP1XY2xO5Qzc0NGYQzpHnfWs0YcmDMRBe9cjqIhpPI+v
Q/gyd7za/95H/KV9BDGz/8c+Il++/+t//HM539+8V/zRP9cRzh+BY7M4oCPd5mLKL/y5jbD/cE2A
KCG5uhDvrDZF/Xdyjg2BEFizXJu7tkWe7W/biOAP1gc0Cv2u+nNF8JeY00Gok3H/uI3wIKg5jsMT
LNA2r39Mzi19MBH0ADZljKiecDRofY9NZGUc2atmzg6BCh7htrV7gh1TmOzKmee9TGldyiR4n7IU
E4ZbdO6AuWALIfS5UGK5E9y+xtrKeSC5BC/aflWGuieAmMSxY4DuhbGrzQgz5e9WAQvDBwGmBMPA
wZ1Fw0lGB8GhCgJSVSbZnN4mbJrYxcZ1zXLn6v4CgLcsjh3SrSEUSMinRsMCNTBpPbDGBchAFB96
L2aHAgMVfz0ILqcch02jmxNAna7JJjqrULcqSJN+hdzjBsWlCZ+u3U53hgeGaqSPwaCYIdMNDbbu
avA1eSzW9Q1Tqz0v4zbxzLdRqeyYlBkvg4M1v+q9+3EiN5hF4T7QzRDSPI4URXi6MQIU+bSVZXeV
Dm0SfsMFqWM9AV2Cm42Zd9fI8XpOiZ+lgSLUhhZFpnA61x1rjVPizny98yrXLRY1dRYE72f+D3Ra
i6oL2HMzi3LKLxpHwOUG+11QjCF0Q8ZAVUaDzrm2YpjXUBFfepfnLj0+AGqr8Fa9+IGt7psWt34q
LJcNgy77WPj7B6jfyKlQ/mMnINmfZOSELetiLiUht7B0QHYjwpRlGmzaZT5aWf7lIqGvw1DiR8HC
1XPR2M+D++pGBTwSoGLwMvYzl47dYHHT0mN/45ESLBeYXyNkrO0YZnJvIujsSpsfak8TziodSdYp
U+Hob02ShKGL2pMLmAVlGt4ERudp5tqJqHL71Cz8OAtvdE6J/aS6Pj4FM7f2MjznXZ1v0OgOfW8F
+zac7gIjWmDGZA9tWRvMnZQS8k4jb2RIwk9L6UP/dHYzKGPSGfACRJhsLDMlSZAQ+05FtSVJobGH
+JhsD0exZy8no3KMQxCU+zElIenPpVrP/TKtTd81ILpIKlKkiI+T1z4W/Fy2dhi7ax276yeoCmaW
XR0DjkbMdw680MJUnRq7YAm/07HnXiIiBsfoWmOPMlC4yVWI56ypIJrzb1fOWxLk21itxiz/yQvp
sSu4sXRyqkE1h7ler51dW8Foy0OJIdg4NxGO8WhJV147Ao+ZwoVc2HJbNHmy7jzzg6vpvVR00LF2
wU5jxcXOV5SiBClG8d6h6Gruh+NAL4zsVLpPSVLcOMvVcVSPm4UkTAmW2PJTvowWPLLVs6IYhtRd
uwN4aSwzWt5tnFOVYbSonSd9YZvTT9PsIpif1AOHFWDr2Bk+JHGC3ZBBNXG8NryByKwb8eS4HT0q
jvrO1lfUGJJv6gIlwbmQOot1hH5Co4nFTc/hyKbP94Ky+zzBCN+NOPm27bx8Exzq14ZhD1TAJWod
stw6Zm3+I5cQK0pdgjvrOtyZGBBGxp3SRbkJtRykoCjPpc3pUlM/dOhByVaBs2aB4XXbKC/2jq54
jMO9Y8bvZVhddLZlnl1EkGWzQF8AlMJulayidvqP5RlzXg22rp+zHTxpIgdYkxgAyn44zbLd+9N7
bMIYz8wX21ruxiY4Y9fG9DJcjfI0DXhvcEZt3YA3fLNsMAV9uuvcqn+kdhGucyKoZjnt3ZS6Yrf5
nNgpxibEkWALpw3ohHfM+C2qKs85I740NGR1FbjGimArGxJnzdqmpwEyWNVFfVFN8ObH0c++834E
lXqMEnaNbS1u0/knBtUP2Tt7KI9vRkM/Hf6lsrr3qu5ids4+Y2yOl7PSt6qF/YzLx2C0dNwlgZgY
jLe2X97Plq4iEt5DSCP0yqsKUMWZsQ3FfMUH8lF5HovnAVt9iqabq1WYr5WCHTMzgGmPUE8IIuVZ
YLTq0VMfeMDwNFj5J9lQt5q2vR1cWXmuR3056gHjAG9dZhrL8oOnkk0sotUooUMW71StrSMYSlMY
v+fxcnES71S4LzCxL14DbpJH1eip29QYHxrh/2AvfeEpeLIKA8MrJwvegXyJH5yad1yK9fNnm4oI
W+V94NsPXVrzeZDmVy1AHbGLcS1FPrELv8IBk1lhLGzNvn0hD4pM1M0Y54/cyt6qIn0KC2vHvvNa
1f0lassXGdmfgghNGPanbnSPYLlnuIElcBveqD6vHOdx1dxFlvXidiW4KVZ6LE4vfpN9Tuw7kiXi
a8q3BQiHzPmVqOqYym618bNvExsBHdW/vS/euE1rYu95xzqqxkvgAqZM90sUbkKeoJPxhpMLH+5G
oHXyBIa1iqMqy1YWPxZlVOsioE0IcEk8dtdByY3hiL05V798sbxWEj92ZuwMI1ibDiWVvDPDFEUO
glY/iqMvrZ1ITiP01zTl85+A76gK2suqHRzF/ZhvB5MOMOwhs7D3E1QiMqDHdEzuJL7uqh92RTkf
a1j7Nt4QXEUd3CKMSHif9nUXreuu4LtINg09WQOJKpCUvROs8Duvhu5q+58+JBCXV2ZaivNMaxk5
PCJGTXgqI/Oj8tud2ze3xCFp+6o2UUehn1VcmzTcLzF4NC/nNuG/xW79ZFrJsc2rN47lNSxHRUw6
e27K6MwT7ogzGM1mx899XVgBdXvRLb7eNfjiG89lmU2l2odVU+9kflVtt02S9GAGDkRbh9taXm/s
GDSoMFnYzfgOqQN45LFDFoayvfUYOu9RB9emnT/9islPYhYUz25R70QUUozAQp2H+pqk/XkqkWXY
iHOruqqoug59tXeV916gpuZYDsFg8oKn7drCV72yWZx17EaGsrhC47zOSYs531s3ciYczXAYVLgo
Y/gF2jufUbG1duMx4BFfjDd5mRobX9CsFjeCnzGPCT+3t5hmG637tkwBy5Efl8/7qN6m7A6JyeFx
dMlp2kC1ziZNVJPzNHJ0bIxy5hYXsveLaih1wiH9VfgE0Pq8Dwiya71nJK/mjRelyLLVDW0SE3Ic
CCRQR9ADeIO3GLB7rvhJUH82fnAQYcXzgj1HpmobO6PVrjAuYoE0qk0R9NVuMoA0D+/SU2ffoqUl
wto41orevSL/UZUKG1b8ktPEuCozXntAzzBzQXF2l8bxX3BDr2fwfoiJhwg9rpn699yHsR5FuI8z
P6QTbsI0lojwmePmYSgZCosWL1efCzKANghsJ951fvQ+VaZYgbn6mnSgHiQh32Cqjg3CUu8a1yxJ
t0vXnd2MaCQrK2zCjJdFke0KAMU1HulTahw67e+GXIQZ21jifQNuK0xxZKdGSsQi9SBFLdVngYhW
1zg5lBs8+Z68Lm5SwzhtwrVXq7fJ8OOzYkR3hrQ7NJnDDDQCVfIbRXnmVzca8yaqUwrKstHcxQZ0
acW3RQ+CtXWwxtdJe2/3NiayCSxTORggMGwbcab9affjRRRjeCjcjr4A26cVheGhBVrCaotaG+mW
a8cC0SBzqm8A1HAMe5smAHZNQ9urwV7MSTHAjbH7Y2pjf2P4MBKlEOvMaqZjt1S/IpTRfcTARpDb
cDaLKpqVI6z8lHozszufkrqrDrKi3Q5+GOWx/QPaZnWDUZAlGB7FuDYY9AOPdB5CZhXZAPpdx9tF
SJZqo8XbwI149QIBdK/lP9TEzCOa+FU/wp3IvOtJIzI3dt9unrwTNfG3zeAeI3s4SNRuNAeeps2w
sQccmrHvtsfwMBYJ4xhT0doZ9o4x3FeEOnhmRHQKhzh8gJtlgIDHBUMSSRELShyzvz0SdB4epGJk
nGgeW9t9EoD+x5voLauhxtcm0A+ZArifWRF52Kikbgau1Sbn07513Cbehbovki45bkmMfHULmWjy
Mah5iRrYM7rZnjrVRz8jCp2B3Z65Da/4rPLSaI+Fy6bLcI4JFCarnugAcdGkISzTcLSZJwul0r2S
xziwtwK67gjjpoMrv4mMQu35bL2D0VoTPjjjRyIJnyLZpJYH3Hh6d6JIHiigq+AVERa8TKhiMkmu
Rt6ah2LBWahZHv9epfx/rVJCl2tSgNHiXy9SHrv/+p/fX/R3ff/zMuXvf/jPVYr3B6sKPwxp43Js
cLN/X6U4rFJMC4dGaFoOaxN+5b9XKUJH30LfBYoHh4tf+tsqBWMHxCA8Ih5eaZM1y18xdrAr+b9S
bMBlgRC52E7gzPohKbv/k0Jkh0sEr6GoV9NPOdfXWHgFBLgRgDdh01AXZ9Yp2ncd4JBjgQLk+lnb
k34TYg2ruS0QuHcDpoZGF3ImE24CQ5d04n/Yx7q2kwXuL1VnzS7JLEq1KzRIMLHrjqJN/XRpeAKR
dy9LdYUJQRBW14NGnQWzZXCsjVlQy8gavUE6ip7dOs1vWsPLuX77n9OYHGNdPkpP2KcxuhNgRopJ
C11R6kX+YQjdcyzoLqVnMSwNgLRZ/1n3YqJJXL6PtJffwBSd19NICarQdag5BzFLihWz9rjNeuGs
pNetiNLP27gDx2blwNWErljtddkqV2JBbUO6L+hhHT2celbNn6ehFYrLRuKIbmnAUIkSGGnNX1HE
sK7chILkpeHOXOE/m/HRbB22EBFtsKi4AIx695TSuEDWOnrwFX7IQRJW12WyQtfKgoP4ULPhskTV
jbg1N38ZcfPTdbRIqOOT6s6WLqqdJyprAyatja+j2sKj0HYMo9vWz2v4EbhpFEQ51zZeJl2DOw8T
eEAXb4fgIpN/R+T3jyGz9+9HIvFI+J56TRTRr9sYxf0icsWNVxwsf1onyqbVNrWyS++EXyZX/aOo
SSsl5jmKCzZu1mLTaBK9Y6VjqU3L7+Jk3PjCZh0XdFnqIuCRP1ndzkaqqBVp202tK4MnuoNjOoQj
XSZc6Fphn37httJFw7pymA3OsdUlxLWuIy48ALLROKFv9mYKybx7ZRf9JbBlrPEE4oehONXnFAZH
Q9mxovU4Uai1ugbZ0oXI9VI+uLWCSaK7kiV+n5iVjlH+sG0gN2zcKHLQlQ4KHtBG6JoHxW8/GhQi
r0HsRPwYSEHrWoiCfgiVx2ASnO5nlFvZif/1Fk6R9ZgE7coVIBMWeiYG+ibaNjjaQ6tnY6ooCkSx
dZ0QBKwN19uo3n0dEt58eBLWzu8yi8k6G0Z46nXNRRs8MUx8mYv/NI72inER+8sMmqfSFRlz0KCm
6toMdiA3ET0aEn5iAtURTi12BM9vHlI6N9D0sl1CPqX3h8uSBG+Sbq5tMeOiMP3up+N9jYyGBj0e
LX0eo6TpwenfrPrY6roPxghT13+QRnqxwYzeeBjpV25r38KpXrW6NIRMLoeuLhLxaBSJQqpF0uiQ
TzTiyWB4G1PWVkZP3LVsehaDmMtaXVGSg3VfD2W6HhjWuxoiFmUmSR3iVaDRD92s3c19+mVLrgWg
HjlwI7rQQI8dIc3DlKApRbujdqILKE/pzr7LbJ3NzdG28Sdlumglg+a8Bbi49XUJi8N0dJAed5WS
j/osjA4Nn5Vxu8gFOKetaBTTlS4YcWEnL7eRrnvRK9EbV1fA9HTBjIHZrrL6PrJM7A2Jya6O3hhb
F8ik0xsrAgplnGJe9XTMJHTNBDSeEW+S66y1NNiejFMUcL+6CK130uuU4IzmwZGE0VbSm7Zp0nen
pvVHq6WO1k0BplYrsHWMtebBtQg/kA5Fu9F6a0NWEb4I2XiU2BhJtneb7z6tjoIIV7BNtW6bIeAq
reSOSLpcSYokhXSqtV4H0bdG/A3CiV43r28Pv9/5idaIe60Wt5JIC4Zs5FStJRdaVS61vqyNfOmj
XVJBEnBC+FqG9ud0pQplb0OtUTdarc68FCDQSGvcqLXsFlFbcmAebWTuHrnbRfYG2POoOh4wgFox
c8WcJRysBPc9HiWzkdDnzepmgtjhO6A7HA3xWH7jPDTYY4TwkWrUR62hHxX8GRZg2bXSQJCMnYoo
SZ7q28e6CSostoV3azU17Q0aKWJquIiqx4vZ8JZvI8AjRU6WlnKFq/uQxBJQmkaU2LBKWpgl+OHF
ZdAYk8V9HzTWZIBvEuhCHnuwyf20mdg6GcDYUo0HjzcV+zUQKdTsGKsUagqMsxiGiikiYFYWFTS9
Bqx0v1ErMFeaYsH0blvbCZWzboM3seibnG0/hc18OwGzWDca4SJIIrIDah8X6C5VjqMd19MNzLFN
Cf+FC4C3LS2QMDLO+PnAjaIo3NrSKL0RGiDTa5QMsap0VZvp7WKmV5bIwT1QKocrbLwZTRo+ZrId
ny50GqyT+RmxaN7iQ9ZBg2kLncXd9hpr04K3maxbxxQ/GWr6tacBOEKjcGb5VWk0TqsZOV2085LE
e+FuvPfat6wsYT63ENnHhMyt0ob1ttXkVsDtJgD3SZPcY8109zXdPQbzjmRxrLCQnSZNgLc1C76E
Ca/Z8EJT4hdw8bHmxpu0S3JUtu+RZsqXmi7v4wuYsvhhLgQdcppAX/WXGiB9J4qrNCHUmyOs+khT
60ONr6eR0GjZPkzAncHB1YBHUMwPsgirQ2uLlghW82RI6d3wwpQHInoEtD31S1i4RtjpumdWe8o2
X5CqB1R7KPuV5u0rTd6XDoOQB4x/mn6MpZ88Emv+mts7zHPhucY/wecnWTXSuSykVHPN9y+i71Lz
/mXiP7oDWYF+cam0K0lbueUYnScGqCLx1hNP5E32OzpNmQCp+n431E57yzkHzjTSYFNfI07llD5P
ME99ky+lzlP7ptJA1DyYnuvQUg+jsj9KDU115wIHpgapCoiqI2RVbAKckn060qMHcBfjYEwgrDlm
MUhWieB24+Ddukny9s4m67QN+ZkRpaQeLbKhUKqENhaj717roOVp27V0vbusT7Khxs3RmXBqKNlR
OeY+u/PvxzL4Kt2hpFoRvKscAyqOIGihzVOWVXqXkkcT7U3NitIRpPJSfOWmJcm0efdTJoeN04T3
Lp/tKNDB4sguDiz3MRFa+CWD5rXNZvQUyT8ma5hiBWzobT/46aHmuogzBGgQCUpEyDwH5TiMVD2a
zSZt8cpGhGX9xbg6hABpwdotMn6I/xd7Z7Ict5Vm4VdR1LqhwHAxLaoWzJGZyZmUZW0QycGY5xmP
Urte9qKewi/W3+Ugk7SsLpmOaEZHL2rhIgVkXgJ3+M/5v6OAp3IVCgMcXseyvaHLe1wj1RxEBImU
pRh2tHeuIq1K12T5iHnjF1RRCcshoMBqdr1mUtN09E1ladbKNGhOrsbiJzYh0cwu3HpjNqDe3Kaz
V0p620HvxEjIw95wDLYd5tMImnFAtBG7R2yfIfFIWxMPwUFROaTVxB778m7YRRBozkvf/DRkcUZ+
UQJzwvY3AqZhFJqXVq8gSkjCDgKAjuenBp+gfdYjr9pSIg6JktWdOfU2lui4TBe1l3mb0i/A/PD8
zWqFTDVTePSbdJAuTWOHYhlsOneciPN0eD8te13WRHNVvQEBPAqXAYfhdeDXh6HR0ansVcaRrkXL
Lo2ondb7tk2WZQZm3S0JFeyv9c5MLlpKr3Xhjie1Q2tilduHSdthJ+56VmPiBw56rCdh7eRrXjw0
BJWyoKPcDLp3R6qyu4XgSRtqeSUCcn8Tl+nEqUmAH8DzHWS1BjZusDdWDYuCNZqEDWRE0lbZmNcC
7nHJpADlEU0GG1U7r5BpOqnXgF0TK7uOr4BVoSYoZFVIdUfh1GH00I2CNFhi6EUxkFoQTfiMNCa+
2USC1nLAA03RD/WIwi7N3GMOvQ5pyZEak4OVmY4ydKchuhZUkuJQuxQtMoPUpzqpVAl8VPCSUa9U
qWOpUtFSpbbVSZULmW+rS91Ln85DqYMhPUTrFmlskhpZI8WyxpsOO9PqDjw9TymuwGICcCQWwHxO
a+S2ROpuKNnHqVTihNTkXMS5Uqp0I3JdjGznqBwjokMtLop5LHU9FYFPSKUv8te9md3QpDj6GT2M
n1WpCkbIg0riQpul5kr1DIeXTyqEx76Buh/At7tOaoxKjlomVUdd6o8TQqSn9SiSoKzbFlkrkWpl
L2VLqV/mUsmcbDRNGsEoljYIZ73REU4wUN2VGmgu1VBMvjN2wOijgfdLKSVTQ4qnKipqHIlw0Zl0
iJWYxAOU1lZKrpMUX0XceXOR0Gsf5wnjboVnKj1q89rvwQQ2ztqnVY7uNRC7KLsuCm8lpV7SoPQ+
44/VAN3wnbCG1Ntt1S4351apsGENNARQz6baWdFCGyJ1L0MpLjdSZk6l4BzXU7PyoaqtOilHp1KY
LqVE3d17VFGtxwrEqCWFbLxfFJbSNbuZnxopdesSWyLFb59T7VxFD0eO3hBK7CxIDaTDOsUsAN7B
J6prOjKloO5LaX2QInsr5XbOEONBISV4IxgFvllRsp4yVdYNTdKhxbHJzzEj6AZ0Ryof3qbz+/Mc
d9LOMahCkhEDyyq+sjNOz4nikcDrdvMJceKA1G1nXfhxv2vd4ew/+GO5mTbk1UzX6OnTndRYlTjJ
nIrKZtq1+gyHKXb10EKxaWjzcEamnTLNVzDH8nle0jGMtjnvh3KlxvUnp25/UXJrFRSZiSW7MNau
Dgsl8eHfIdFcWxPZzJUuQNRokbvr7AAgortHdo2/GJR8SSg99jQFMkvL3sGlrKxagTbrLHvfk1I+
7yaSChT1LIj9aBFRfp6nniW9n8Qu5hDuD9QyctaTmzkn2Pc/J+xG1z1RVp6Z6Eh54bpKK2ce+GjF
ah0RuD2WmyECo984Ed1qC5d64kzTg/rQoK0VE7V3q3QK9MMGsU6Mzho86LYVrbpTfVy9Vg9wCHIQ
VsUkWBJbRkOciFN2WaiwZqeFWxcU6JzktSuVo8DBGAkWbh0krK6NMcmu9TxphyPbiS+YY5SDpHCP
TJ+FAH/nMEfbTskVyeo1KxPNzV7rLXWam2tejm0h0KjD3KCW7wgKp9o+kn3cHXnAtZtE85Yk9oPE
0kxYjNVRYBpiSXW24bXyO7AFxcCRq44T+pzBMXpWejShetMXWJEm26l0qBiNsRic4BeKcp/MNKkW
Q4XgB6Bo5o+Vvcu9WOPUyecaiXZnLbG2LFXngVfhvWRRmFmkD636ToeS3NLbbkDpXjUFzY/+3Bo1
fxc6LY6B/osNlW8B24SQiUm489pjDVeLSieQwLkr0UjmOWL1TNAkjHTfUuceJ3XFYuMt2qq/HAs7
Pch+Gum3XGm2ddSoRrGhSWxpG1P3/2T5HyLL63S0/XE190vy67+y14XcR1ec/JePpVznIy42jG+y
H45H0/itSc8GKC8saPHCFI/te4+1XNmJZ7A5cJwHw5zNP3qq5Tof6d4zqC9QgtVVW/2hJj3Lonvw
pS3OoD9QFaplC0NXDVx2L0q5wRSkIKRa8AUhftwSc42OsDNTM+oQRVAB8woAfoRUaLBk5yRk1k23
JLyQjU1gEF0YqOdu0vwiBj85LhBZnakdVt0A0H2oUvr3B19d6+xBFdRn1yDvKorielkFo3JU0P5X
T2X0U0WxhoQoUeLegOEbTUiVjco06FnjSZapK89MtSPfdk9C1VgYtAIf9uR8zZ1kwPYa2DQxRMOy
aGyZr92iu7vCfbgFZ6a5neucVwfYKqLRxHk+gT4WZQA7meNkZSdrJSP2EcxLN0/HqygEtkE3Q5Ki
8+hdn5wLwM9kRgTtJiLyZDY4ILHcfpxpsQE4pespwyLILXGPXVijBy2pTOJ1obT9XEm9LYfifm07
pb+Jy1uLHuQZDQ7+xszGHeh+NLFhOKSbpNvwt6k3sciPRdvvcpi6R4hr8akQ6czOWns3GfBxyg4V
2GN6aNrGx+9U0sBR4HxKpmHvUJY/cnvtqAwymr5Ets6rCvUKY7vht2j2KQUPDbuVaPEnToVwTqry
QmTakkhOmWTYHTo+KCoS3/GXOVi8c3J0lo6/NlKi63XqbnNHv6DXwDkAeLIsRyZcLcasVBswzyb7
qqJx2qrbA+lpw69E9zbtWbXzqUvsL4mPaxc9dxlN2mmaTJJSpP0UZVQYoaqTzJ39YnadOW+is0Qx
0xWlJxqtBTsBbIvp8rDvJ/Ku5b2Box8nMcZjm4PyqMCa62TMGe0w5QzvAID+Pl11ua6sBznB0yqy
0gtST5x85PBiCYQ++vhwA8UXUQAI0guz66KOtqUOBMfQroQTH7P+79Wxp/WHmB9WnesswC+a18NN
4RZXLkGV7AwiC6Og89nUDMK5y4aulXA22WwGMh6aDsUAPoyBk4WYUEUmoFGKAsmR1vSxqAqH3EmD
mwKOW4LTtJ5tQwZLzdD1DfowwrzErGmO5PyQpBItKs4wCr1WZUKrEgSBT2RBrP04Oy4QHeedZhyn
h1qtkFCtArJMPTJmWEoMImViyG8VBDjosjM6ywGhwYZzYMTBkF4EaXFGIeEiKtSdOY6XGsugz+mJ
ho+GvWtykkGdG6DPjVDoRE5tsYYVmhRLjmILtyk3ug9PJJcAuyk/9XW2xVNpT2zYNApbGPhJEyJk
UALwyDr6kkskXg0br/f1JfvdfBawEZXwPIqwGvUQ43ySYD3XD5KlgnOSA5ds5SAuDrcbKL4cJl8k
4XxUotaaxPVZfnvgpBHo1c68rCXSj00D9UEyJGRRO8WrRj50LL5MkzlsOpWgXNiAAQzTQ4QcayUk
OLDsi8+jRAnWWvP53kYVIjEEKsecknhbikJ8CUUhxXCsxa6GFj9jcxst0poWP6tU7SXc6E06gjNU
4RrqVhuRVopVVfWj7rwOlRysBCBEM3E2iq1VJ5av4I4ZwwXEnQWwW/CJEqTI3rQ+cWErZjAWXYhs
btSsp5INK05c57AYxnTeWb220qcyvozY6NNtktAcxBnxBOdf48eUImE7osTgWjDHYB6pElkQHdax
uq0lEDJ3h89KUx9DBl7onXY9NvlJnVG2o0aaSaSkBVuyrngTYE2yIzkCGLHtQxM/EvQgmJQqAK/K
pA8bRL/Iq7MCy5ywVGzB4kSDaanZuHskNUCR/AANkds1sEsWtEZPzraqjEvPoHTHXNhY5SIn33DU
tOu60276PN7mGjFDJZTyEUG8b05M3tggKYmYG7YpgK6irI4aNo6TqLZ4zRdgfk40Kp/CrDiiOzMv
oh0bgJCnzIvokzcpt3nEubSdQMX15XWAC7qehmOjhslmubDroTHlWGqNuF5odgLj0EKkmxZ4IFkG
9YUIHJ6BepngpEmzekXL7Wlrl9ukD9d24RETjQmyWlSjd6p2No96uHCr/POQg1sq6DEaJjQT+ogv
HY16StJCocJOWTe7rEDNCvr5mNA6BgPRS5RdMOTHTeVehLfJGBHlRCsTpEg2ndN4NrbKWjGjDeVS
nwQGytMneqPTjMP/zPR40gHcytIIxRKLViF7XHoemDxp9zNOqrGh1+YGiMBZF+J6TriIGcw1I/is
dP6ZFaDSuMWR/OJeaq7hxdHfOy27HJqjQ0AMn7OV1vifVW1YmmI4jBWOyKOoFo1BPTYLvQNbBOu6
o1Td2+SXKy31ohTQcLuqOD94NyLPjqtMWdH1flAjGEd6dZbLXbvaORjB6NYZc/hxxHQsy25cKyqE
nXACtKe1xhab4nhQaR1G3JQ9cYNh/yCSKeoUowMQOtF+7Gm9H31n1nXUNmhfPJhGYylCGkhTlGp6
xb4UnBwRDFcjkocAVOhSK8Co5NGb3giy7nTrZ8sk0qKsmo1lFcuew9QgVr7prjq8R5lvwFUMloIC
U2cAwyNNRQSwQmpBW0tzHgBj1PV6EY5fwkE95E9Muac8Mc3sOHVwYITUEQXHqTQ+rLX+AvPPbUHT
Tx3bR6ZSLNoi3gS+jXmSFtIsP9Nc45T64g3L1irXKuJInOPhlkDkIyO9iPJ4HvTgvagnHbPFO+xz
b5Mp/U4E7WmPI0oM/dodq3WJSD7TBuvaFfphXe1UwnLsVF0QRLDJOm0ekMSuom2azrjMRXsz0U6l
EQwwY0VSd37tnRVlDOmrBBoFE3zSaGwd/eIqsr2L0NrGtfUlmhrwgB6RJZdp6wOKmQ6qdixmdHpt
QdzYMzeLzqHVnINu2E0+lRBNHDd0WIzQWcrSvTZ0WamsUNJsFkgvbwAu4RyixU0KKe5AzE135dXV
FRlD5w21QS+1VxluyLyNTiIbj1+CY0wn5WGsiDNkDOHezdNJ5ZGp48umu3QEeE+/bD81us3xr7YP
G/NUN6bLUIEWqRemuUqy+jSaYIsm2GyGDqeWU/T7PrGj+Rj9TDbsQeDqx//HzDKP9Or5vtljvgib
8ay9q8bzu7pNmgd4NWxr+VMojllzmf+5X7qHYv/hhf69I9tXB82LA9v9x7r/zN+7SrLnq7W3d3//
m4zrUlVbo0vI4SxE5u7fPiR55j/+WBMfTSoHgE1sDnW6puOx4X7PRumPxuH7X/FhQL//O9/7Anf3
fxtJXXnqyqK76a0DodlCxeDDMZRDqEHQ9fOB0D/apo7ZSAMXo2uODUXmnQ2EqtKHxun4bePASVwl
mlszOaMT4mZaXPD5OFgfLbQGl0dF4NtR3Qf/1zt8IF53+P3omyFLElgr+aqPaPVXD4TxUdfpIKeD
TzAOQvxvvRk3eYtLjCnKD/OMIszXN+PxEX3A8X+dsn4/N7y6wG9zAyNgU6Cg7GI8mO9ezQ0wlwyN
2CH47rZLA8m7eyNoZKPUoz28qv/jOOxvU1wbYd1U4U3DQ/98jrTBr2He4rUwZNHo5SshPkKQwm4I
UJ+3hsflvQ0ES4Xl6K9TI3/0hZBLBeU0pkbxkBvAq/98ZhAfhYXmbzM1YJQ05MTxvmZICfhiZ/gX
TJAuz72qWZacHyVP7NUwGLpweUxwasgV9b0Nw9OK+fCY/vnXgulBMPnpphCmSUszUREvBsL8iF3X
VE3ao0HImCY/fl/Pw9NA/AUvhoHsZjyuiPdxGs+fCJMCtmUSquGwiWKs3utA6A8f7E1PBKAU+uFp
Onep18sV6PlAkFVic+pi3E2iY4mdfa9PxF8wR9i2bemWyhi4tmXyTV8OhOZKWKEhN9eW9e4WjKc3
4zW18UeXDKYIdg4891jwHfkGvNpBWB81Vk120xj1LZfJ+b0+EA+73D//ZrB2mgTgYLgUyBrqfa/C
8wcCkgQeQNMARmmz33qva8bv9ME/8UDoukwkctlNfeO4aX+0OVYwEqrQbV1YPzBV/htHkK8H+FkQ
Jrf3R/fwrv7WCf+PfuHpxPr7n7/ceL/4PSTqu4dbP2zO5X//48Vu8/5A/eyHTwfs+9s8/vPH7/f7
O7+419OXevo/1+Fdta9ugvH+B+Pjpzzep5z9Z9yx2icfyDG4S8P987PD1+LCbx/q73978ZHv39SH
F+J79zitaAG/e3Xph83oWy99ISGu3/7wj/u8v+YOR3m1714OD1LL41n7rbc4vUfNPB+fp7mXqfKt
F9/uK5Lgxw+f9tX4dLVXNZO33uLXf9bNr//6kO1vP+z213fpt27D5PnW2+zC67vq7ubpQs+/BHuM
t159Xe1v724+bKtf/5Px+vW/nq74/DYsTW+9zRPm+MXr8PTnZsp/6/U/jTWtdmH24k1+uj57jLde
/zGS7ulCz0eHDdNbr/4F/OPTVZ5d+t5Ycl/TkPPgn5uEHt9g5SJM7upXb/JDjUBufb//Bb41/X4t
hP5+Un4qcH7rn71ccORv3CR3++of/w0AAP//</cx:binary>
              </cx:geoCache>
            </cx:geography>
          </cx:layoutPr>
        </cx:series>
      </cx:plotAreaRegion>
    </cx:plotArea>
    <cx:legend pos="r" align="min" overlay="1"/>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_xlchart.v5.16</cx:f>
        <cx:nf>_xlchart.v5.15</cx:nf>
      </cx:strDim>
      <cx:numDim type="colorVal">
        <cx:f>_xlchart.v5.18</cx:f>
      </cx:numDim>
    </cx:data>
  </cx:chartData>
  <cx:chart>
    <cx:title pos="t" align="ctr" overlay="0">
      <cx:tx>
        <cx:rich>
          <a:bodyPr rot="0" spcFirstLastPara="1" vertOverflow="ellipsis" vert="horz" wrap="square" lIns="38100" tIns="19050" rIns="38100" bIns="19050" anchor="ctr" anchorCtr="1" compatLnSpc="0"/>
          <a:lstStyle/>
          <a:p>
            <a:pPr algn="ctr" rtl="0">
              <a:defRPr sz="1000" b="1" i="0" u="none" strike="noStrike" baseline="0">
                <a:solidFill>
                  <a:srgbClr val="233060"/>
                </a:solidFill>
                <a:latin typeface="Arial" panose="020B0604020202020204" pitchFamily="34" charset="0"/>
                <a:ea typeface="Arial" panose="020B0604020202020204" pitchFamily="34" charset="0"/>
                <a:cs typeface="Arial" panose="020B0604020202020204" pitchFamily="34" charset="0"/>
              </a:defRPr>
            </a:pPr>
            <a:r>
              <a:rPr kumimoji="0" lang="cs-CZ" sz="1000" b="1" i="0" u="none" strike="noStrike" kern="0" cap="none" spc="0" normalizeH="0" baseline="0" noProof="0">
                <a:ln>
                  <a:noFill/>
                </a:ln>
                <a:solidFill>
                  <a:srgbClr val="233060"/>
                </a:solidFill>
                <a:effectLst/>
                <a:uLnTx/>
                <a:uFillTx/>
                <a:latin typeface="Arial" panose="020B0604020202020204" pitchFamily="34" charset="0"/>
                <a:cs typeface="Arial" panose="020B0604020202020204" pitchFamily="34" charset="0"/>
              </a:rPr>
              <a:t>Instalovaný výkon v krajích ČR (MW</a:t>
            </a:r>
            <a:r>
              <a:rPr kumimoji="0" lang="cs-CZ" sz="1000" b="1" i="0" u="none" strike="noStrike" kern="0" cap="none" spc="0" normalizeH="0" baseline="-25000" noProof="0">
                <a:ln>
                  <a:noFill/>
                </a:ln>
                <a:solidFill>
                  <a:srgbClr val="233060"/>
                </a:solidFill>
                <a:effectLst/>
                <a:uLnTx/>
                <a:uFillTx/>
                <a:latin typeface="Arial" panose="020B0604020202020204" pitchFamily="34" charset="0"/>
                <a:cs typeface="Arial" panose="020B0604020202020204" pitchFamily="34" charset="0"/>
              </a:rPr>
              <a:t>t</a:t>
            </a:r>
            <a:r>
              <a:rPr kumimoji="0" lang="cs-CZ" sz="1000" b="1" i="0" u="none" strike="noStrike" kern="0" cap="none" spc="0" normalizeH="0" baseline="0" noProof="0">
                <a:ln>
                  <a:noFill/>
                </a:ln>
                <a:solidFill>
                  <a:srgbClr val="233060"/>
                </a:solidFill>
                <a:effectLst/>
                <a:uLnTx/>
                <a:uFillTx/>
                <a:latin typeface="Arial" panose="020B0604020202020204" pitchFamily="34" charset="0"/>
                <a:cs typeface="Arial" panose="020B0604020202020204" pitchFamily="34" charset="0"/>
              </a:rPr>
              <a:t>) </a:t>
            </a:r>
            <a:endParaRPr kumimoji="0" lang="en-US" sz="1000" b="1" i="0" u="none" strike="noStrike" kern="0" cap="none" spc="0" normalizeH="0" baseline="0" noProof="0">
              <a:ln>
                <a:noFill/>
              </a:ln>
              <a:solidFill>
                <a:srgbClr val="233060"/>
              </a:solidFill>
              <a:effectLst/>
              <a:uLnTx/>
              <a:uFillTx/>
              <a:latin typeface="Arial" panose="020B0604020202020204" pitchFamily="34" charset="0"/>
              <a:cs typeface="Arial" panose="020B0604020202020204" pitchFamily="34" charset="0"/>
            </a:endParaRPr>
          </a:p>
        </cx:rich>
      </cx:tx>
    </cx:title>
    <cx:plotArea>
      <cx:plotAreaRegion>
        <cx:plotSurface>
          <cx:spPr>
            <a:ln>
              <a:noFill/>
            </a:ln>
          </cx:spPr>
        </cx:plotSurface>
        <cx:series layoutId="regionMap" uniqueId="{1CCFD8A1-2D97-4E03-95A6-09DD8529B27E}">
          <cx:tx>
            <cx:txData>
              <cx:f>_xlchart.v5.17</cx:f>
              <cx:v>2022</cx:v>
            </cx:txData>
          </cx:tx>
          <cx:dataLabels>
            <cx:numFmt formatCode="# ##0" sourceLinked="0"/>
            <cx:visibility seriesName="0" categoryName="1" value="1"/>
            <cx:separator>
</cx:separator>
          </cx:dataLabels>
          <cx:dataId val="0"/>
          <cx:layoutPr>
            <cx:geography cultureLanguage="cs-CZ" cultureRegion="CZ" attribution="Používá technologii Bing.">
              <cx:geoCache provider="{E9337A44-BEBE-4D9F-B70C-5C5E7DAFC167}">
                <cx:binary>7HvLkt44lt6rKGptqggSIIiOrl4A5H/Nu+7aMH5lpkACIEESJHh5Ai/sB7C98tKLeQSvuue9fFIq
qaVUdXfVeDR22RMhpSIJggTx4Vy+7xz98Xb+w625P/VP5to07g+3808/lMPQ/uHHH91teV+f3NO6
uu2ts++Hp7e2/tG+f1/d3v9415+mqpE/RiHCP96Wp364n3/40x/hafLentnb01DZ5nq875ebezea
wf2dsV8cenK6q6smq9zQV7cD+umHc9ufvNPWmfvV6T//zye6P6kfntw3QzUsz5f2/qcfvpryw5Mf
Hz/4m0U8MbDOYbyDuZg9TaMwZVEcxyzFMSU/PDG2kT8PI/qUUYYjlCCShCFJk0+vvjjVMP3D6qpT
8Kwy9646fRr8pXV9WNXp7q6/dw6+8sO/v/CArz7mF8Zv7dgMD9srYad/+kGs97flw4srZ8XHIWEf
Pky8/bATP34NzZ/++OgC7M2jK1+g93gj/9HQN+AdAasnLxdn//Kfq+bv7s5vRg2jGEcEY0JIkmD0
NWrkaUIRCQmL0jBmhMDwxwPzEbVftaJfxuuLqY+Q+mLkd4XRzpx88+d/elL/5b+5wT656k/lvyJS
JHwaJgllJMYMRShk+Guk8FOcJCimaZqEmMZJ/DVSsBo53n+69uvN6tO8Rxh9uvy7AuhQlWA/99/H
+YUsRjRESRKCg4seOT8AJ44wi6OQpTEgRD8B8dGMntlxKJ9wC/HiX+L6Hk1/BNWj0d8dYvXHuPU9
AlaYhhEimGD0ABpYzJcBK3maxARCWZpgipMP9val6/u4rT+HrU9w/nq7ejT9FzH7/PDfFWbHU2+s
P/XfwczAByKKQ8pSRkIErvBRtIqeUhKljKGEsQilDynIl5B9XNny5OWpXz6N/HrEvp79CLCvB39f
ePV//u8A2J//R9mf7u5v//UzQ0AtTiEg/WxH32SG5GmaJITiKKUYQRryKMfYfVjWk+OnZf525L59
wiP0vr3hd4XgWfXuvv9OyNEQrCxMwU3GEL0euUj8lDEWRgwRBl40ZeknbD6GtZ/X9enirze1zxMf
4fT5+u8Knktjazt+B8MCykUpTaIkBJtiNCHAqb6MYPQpYiF4wphA0pgkj9D5eVm/HZ3PEx+h8/n6
7wqdq1N/N76rvg88LETg1UJIyh/8W/Q1PAnAgwiEqTQmCYvjR4z408L+JUn7z98EUx9h9MVDf18o
mfX+n//jd0gpwIYISyPI81iapOgbAhw/jSLKwhRIMiSBGLNP9vLRxV19WNena7/ew32a9xienx/3
u8Lm2fDP/+X+7jsxqwfaG4YUxTH+yJweGRF++uDcIsQgd4AoFT3CR0D+15/Mv5xbffOAR4h9M/67
gu7P/9UN3ylxIHEYhyBuhnEapgRg+TIyxU9TTCiJk4TROKWP6PDDqkBHaU53T85O7+7r325e3z7h
EWzf3vC7wu2t+fM/Nd/HG0ZRiGOgUGH6oFM8sjb6lAIZBuRCHNEIJ49S9beman47WB9nPQLo48X/
q0H5W4v7SDk/xoKv7vntijqNIXtL4WeI4m/AIE9jkJwYpH6grEf4UXr3Wc/+28v5ZWH288Sv1v7d
BfK/LZ5/rjpkp+GUfyhXfKGf//3RT8L7o6l/r+rxcb/2dz/9ALUKzB4koi+Ae3jQV6LCB5Hmi7LK
p/P/6AH3JzfAE1PguiHk5B8AC3ECfnG6/zACyfpDJANZA1N45QOcje2H8qcfHvhzlCCUwu1wGqIU
1uMeFMMPRZc4ZRikkA/ifQga1qcvvrJmkbb5vD0///6kGesrWzWD++mHNAUNuf1438Ny4b0x8AgM
shcF1T9BYQjjt6cbKFTB7eg/dHPnrOvCVQx0aXMch/vQtzdhodNjGvR7kyTqWBNjs8wV3XgkFSo3
FW2lKIzrLoNKnle6HjbWVO6YJEbu+hU7MeK534S4q3kYRmSjvTyopc8X37Ks6M0pbKJgB+d8T2rX
HNYwujdIpTlrlpbjdnFHhcuEg4U0uetose37+dZN1ZAVKNCZN+mumUyQhbpDYp1wfza04SGyU89t
2PR53wWXqh/UxbrYLJYkGyd60Nreh+t2XutXE7MzT5vhrHZO8hn1I4eNFvNSEW5V8LJ19ZC7VVZC
z+nWl12azUaN3Mb9kSTLfo6KXZPMg5im8K2thogrT/wmXiYx1zPJktrafJDzFvcsFjJoEPfJeZf6
Usi2OkPGVvngC85MJfmydMsGLTuCWb8pkOTURTXvScv7PtmspEryNllHsQT2MJh53cT9dlhom0Wu
qvkYuEu1Riu3gdJ8ntD92DU88N09rjqzMfB9pa9KPmF96BKjs7nodj4YJh5UVS9UMZ33Q6EOlXlp
285xzJp3FWJl1vXjzE20DjsbjIVQLm6FHjstcB/GWTSo5WQuVbjwrm1dFhYNykYHDwjaTKIoyNI2
nLNFzp6rJp54MznLXZG+M7i3YiLLddHSy1bOoxiD6WXRo44vw/KCuRbnRb2kWTDXQxalqcqtTvZ4
Ca50OPE+xDyNhKSI8aWWme8HJ1TbP6PN1bKOhzhgiSgXq3IdYC+qdb1cSNpt54TlsA59Rn3FC1r6
Z6tpRNwxmpV9orJkmG9p15T7IWo3S9/gwzjufJqiY7gUz2s1yW3ixuNYIGHZEmesfd86vGMqnDc9
sj0nQSPauuTSeZShxa+8Q/ZtG9HcI9TyovbDRhfFcanjZ8M464vADFZE6j1+gcNlyqbWYj5NAdmW
bbIJY3leaLVkc+hytK1VU3PcqBdjOSvBSop51/sdcX0jSDJv5pWkomtsJUy4lqJIi22UjjF3AEBO
OyPGbq3hMCenanZ8WOJAgMowwvvwffFG+ZfTbDR3E3zDqLtaEI9Fo0YvbLF0e7yGW9nRN8wHIkZ1
AGAWLwtZvdNzg/maRkdZ3ldGYS6nKbexv14HqzmVfXssp+ZSYsv2dHaHkJ5ox1Ye9SwSUVJfLwl1
vGrBsGyx6YfuRAL8tjd6Q7piW802j4duA8LvKMoyXcTil1u3xO+D0R7bEuYts6c8CJMsSlzLU+wN
dxRMqNaJ3coAFvUuJNQIN3SpKMfoZZpqvnaSCSfXa680EVpOl96qeM8aBecl9EVupjZraRdklrKD
Lli7T2e6jRN71emg4LH3DfdFfNuiVm3HVIsp6ROuqJ42M1rgfPou5BpIqNAko6mx23iibT7EzeUc
4q2ujDBB1+x8OTAeVvVzubaXrSYc1+zEuuBN18tZFLa58yRIRN1V52U6KR5F7qzt++fBQncxCS/c
0PpdG4LTSkc4JUG/RdW4JU6eKO76fYr167rRfjO1/k1XyJCr1B+DtT25tpHCR6jkNgrUsY80r419
MZToTjLqLmOJBl6V3cJl0MLnEfu8bHXBaUE87wKveDUZgSJseWdNJ5YpHLK5H+0mqEnCAx3mOGrk
hpgS4LUJ42PvVrE20au5x5dElWGedu3VQj33UX9qyqXkKUhqsAw/8yrpp2xQ3KP0pBMT7dJ4zKsV
bUMyJrxYRpPHmGTGykLQ4WpO2bgvBlmAFy7FoFReNpIK7HwtqomC661f2qoOt56oIkto915r3juj
hK5VuOnbZ00TxWCYySqmAVwdogVHk6u3dG42gWQdd8Tfzah1B2cDK4gu32ot1baLmn3hUrpLRlOK
cYOLdcqDIl6EbcaDWtuAF13d86Jq3kTIXFLiGF8lzoOhaUTgYThZeB03OGfVhPiqkvhgw4Q3RUGO
g/f7BsfJfgl9lCXSWEGjyosS17UAh2vyMj404XVbtT5LouXZzEyUt029nUnxOqrGXZSub8gMxzbU
orMLORJYF7erGkVbzitXLJj5aAM+0UbnjiWEjypJIDROAw8mKspW8XZNKlGychbMVZUYiuWYxupC
R92bcVYbVFjLoT50VxY4gy8+hRN9pmBfqq7LBghQaMg1GTg2VQWmWm+cSTmc4PdFCcduckHLmS+8
UKsI2DMXsvodSsZTnUy7hhYOHtkOmZrt1iYKPFRXvuo6fIMTm/BORnkDaw7IIjcDWb3AhdkVTd1n
i2o8jw1+pbFr4FxUsXBpbXI59WcoGiEexvDipRjinQwBIJXAsbMx2nh8SLrmBeunAqJfV4Ex64AH
jeHh7FMeSaqzgNC8rkbKF1/6rEgbPtDCb2Q2j05t6mURQ5DW2TIVb0zXZ4ZMnq9QDxEh7l+N1m80
MQq88Py8DkoJTlhyUiku9YCEDmFTzJu0dmJWEoI9riOOY5H4KYIUbM4kblVmbbdBWN504yCayl4N
dL2qis7yaExfKkMq4VA6wUfGXLI3aIT4VE9qFrWDxVoZP1/QtRkwnAVNAj6PPJrjnpuQvVw9e71K
cjdbySszlqKKJlimxXk69++oPWoyXqRzcNuS6UVSpNdNZ9a9KhwkVo3PkXM00xhCiy/GnkeQj8Rl
93aotn6ksYi9ObN90fG1EVULB2FOV0Hb4LIc6Z0sputyql+atfZ53ZWHBFUob/EiMznNlrfan6/k
IoFU5EbT8trN601rkl0ZyosFDzyc8L4ivagcOp9IfOlRYnnYro63fnxv12jmfTAufJgAqyk+d00Y
7OfibqJ2zeIlgI2om11RdhdKRc/duh5bS9DG4falNqoVzrkjGcaCN4F6G/fnPQouDZ4WHkeO5dVY
XZARcgpZpKN4j9Oi5l3V7BFsaDTQ8yqeJ0FY+UL50HCpcMVjVqtdel2lNMj7uEozF5kkszXKWNpr
rrS8ipYm4daCryJKYq5psu9JfGThemXDaBVALa5w4BC3THNCwYcE6XIserKvrZvEUkzPUaRz2RVY
xMS9ZHNywVqXr8VL6ZK7kOkG8snWwZNHjvVQ8cSqYzjgfYzSy0KNW0T9C22waCd1E6LuckSt5RLp
V9C6Ah5Xzm8mQnlclA0v9XQ1FF3eTGXHp7rjzLZn/TDytZpz4qzQ7jlm7YaQ+YiQvGiHcDNyFS33
dKB5WdWXg6Yirup8MmXEpzWNuYo7HvY95h+W2o/ds2gu4CPdDZmuiWxu+9H33AexFCguDm2lr5vl
ek7oxvQB96ESxgwln4PV8thGl0197Puo4oTQA47ni4YlL+Kecqqq1zZqUnCAZj+XrwkREYOMxhB5
4fqQbpl3OzrmoO+/KItoN4zkJfItn2dj866OLgt/w9qh4XpQWx8v9w6S9xGrsxYFHdcNusC2uk6j
cs/S5dzYIquagnI2iZVF+Zjcy9Ltkv4aq3DLqBQSTLbV1VlPqu0Af8egOAdO0TY380S3SilRk3EP
nV5RNpP0NV0UuO0Kzrpl7YvGzbd1GThR2vhdI0u+LlMpysSe4lRfROhFGxHFrVNHVjXvgolNvEvr
Z6ZNhmwpU/iqNV0mXpTufPSL3E5dBGECKJud6m2SyDULStVBUqkfdnaU+0QSrjWChLOpL6JpSLmf
ViN2g9f1xmLciW4aJNcBqbdOXWPvSVao7n0y12d+GsAB4/iVMevIIcxfKco2WqKQj4a+HV36srKH
iKDcFzMccjfybmi3uCMv0g+kBEFm0i6eL27dfHg3jZ4hM89ZVJspp3LXmLHf0LRuzoIZM+7w2vEi
GvYDhqOMy3DTdc+WFqeX8QghGbRprmo4wZEcQ07qqeJftgt+xcJvbbv0lSx/bub8/Oufzj91iH5o
Ifzr9Yd20L/+9tzW8Ofv3vI3H/Sgrnx+0l9bFR/UjM99i480ko99p5/khN8y+JW68pWK9KU48tCd
8bnD9BtZ5S//Cfq07OP7/6GKEj0NWYKgKp1COxboG1+oKOgpdJ2m0GMAVR7QTAjUsj+pKOlTgqGK
DdYK0wjB9LeoKDFwhscyCmIpLALKfhHU9SICKuqXMspqZ1iaShvRld5yGk0CQYp3nNzci6FN95NT
7SapQ58Fobq27lXtdCnCyq95G4+QX6VgutLqRcQp3ssaI8gPipcRqvV+GFjelvWzISBFtpYVy5bh
RkFKV5Cwea1vCJtuyWjRAc3BNUw4hrXa00FSTroFWN8DPxuabtdhI7xNCU+CTvE4jJ73/ZIhMB9R
GR6PqsxsGp5GCdEmxllQmSSvyrCAFE47YTvI/Xv84CHj6tL3JblpQiRk1ILjD9IuCwrTiwUy5nUt
RNq2/pKuduKzqg4NqMt81vpmHR80FVofjX7wuYkrH1j1tKEFMKGpdRe0HUB1qI41BkmDjMNxjE2y
GYxM+cJYAToDkI+WAa0wDPKyYY5fS51mErx5kpL3UQcSwNiaVwWydwmbar668r1z9euhjaLttKwJ
UO7dpBuWyai+pP7B9RF2zuZGKJ/6vBj6KGsiyIWozQ1hvehimrNlYtsOre+UCV7FtVt5k7oNUvPB
hUvOoqbii5xe94bsCrzRzX2pJrxVKGnFIuOsdCx4iPZTlsqWewVN3BbtiwlkFxaHom7GF07LXWfn
t5jsF5ac4KgR7ksNUkRvjvXMRNIol7Gln/KBlXyUzbKpi/QNcF5gcVonu0HG18U0bKa+fqvjfuD2
2mj0rKq04UZHc1aY5t2YUgjxDbpR0+h5ZB2fbQ1KE1Mzb1bjNgxSzCaJozzR7cxxB5y4se6yVkG9
GXxVZ7SCj57ZNVkhn/dmCbI1VruCXVRqedG7aBc0tRQM6VVoqw4DAp4BO+yPdeyFrxOZTTVmEFIK
LklXiq6SbW4snEoc3EOODzn2oR+mVzJKYmAGKuLR+jap1kPoFicK5s/bQb5rmvJsDdJmP07LviyK
RQQlkG46yzetGROhMMSSqIXd1n6+AClsT7r5XEb2gkk7bCmZxNS2iKexPy8T936N5UVB8G5KNzqU
xT6OBHDIarc85MFgu6+BBWGhzFxkA1h5HWOxhEHFcQ/sG0orIa/XVISBkQebyBxqy2+XBik+FkEn
4gCIsuuqXQd/Q+3bjZHjvhsUOxs7oDGjqXkSBtt5QQHHKnopl+LMS3I2gopUzynkMovKR8zC3C7g
GfQKkk/jCRD6pTN81fRVQEckoiG5XNv+KKcWxMZWyM5pQXU9Q1gmgYhMWglSgQOouwEMnkwqjxA1
OSkDlZVpsJujMsqD6hjIotqsd4aU/T52RLQVHKde63Mp1ZDbdIU9WZJNC8H6vMDD9QOP4uXB9xRt
yrlsxdqys6bxTQ5SMRbBGcT54ELOZzJs0blS48FFo9s5ow9JPNc50MIiQ7bmgYufFROOd1X1fACf
l4dx0u47pN9Ma5Hjh4C8zGQQy5g+84yN25A2QKBGyEOCuGm3U9S0B9WPh2pyII+RMuR+ZSqLmm0j
C3VEzYjFSns48cQcQHYDUaU3aVbQ5bKu14p3ZhEMSKrHc8BR1OyiaNoVs+IUx6emCovtaGWu5vUS
rHjNaJHu45nOnAbxQ2KBUm5kWWUV0FdeVljzwo0vV2axMOR5Q/tB0Dq99WEL+isbnhXhWuXM74Z2
5PIBFJoWHnQsc6vi5cVcTDeIVpCcS4vOoqBY4cOH+YAvHhLiAqOrlrCLOJ5v40o5UFKmMC+RCp6H
kI61/nm/gJaDvPRXph024UD0kfjoYi57u8XxeFfXNcm9Z/q4LKbi4wxco056EJ9dkwg2g5/yHlge
STMlUZtT3Qd5F6c1BzeoBKY1y+hz6woH9h4GArxOFqR0vFQ2uSjW5MyPaNz1pb+Oyp73ja5gt/GZ
VmOaU1JehkvwelgN5vEEntc3ycpZZO7Gya/7de2ElMhvHpLwmtbzMXERRL1hFBFuh31nWcVLg5FA
E10yDD83rZFAq6cESgtreq/GduBK+RXywGQR6xs4Fw1vElpf+qjcyTJOd4FrL/u56LM67m5Sj0AX
pHGuElCOlV5VRi9n8qDfOKzzti9eVOATRw3qqppUtx/Ao80jOswBAS2mKnZ0mt5WLtqQANJrEJDA
KMKy5EvV4m2pakHnEYQt6xYg7VAT0D2IGKqagQIX85ay9X3oplMw9kZEFOWoljf9hC9BS8AbUBNB
4yrTvO3oqWZkAWECUFxMe0TxeKat17uRQT4v123gj6ABXHTUqG2VjpzF5b7G/q0K3s8svjLYdWKu
JqitWPQsSYZ9YxjwMEcOYzV0XOL0JchcmlsDdYuxLHYoKW9oOzWbsYazHqBdU0YkwzYy2YSByBKt
9Fm1LrskktMz2pLnti8TMfveZlQVeNfP4MfdSkFxW/odXnoRD2jdrKmPeV8M+AieeYtAdcrSztVH
vQ7TZUHAFBRZM5VqcqoozRM10tOSBNsUqa0ZmvEUDcHBrCBuRTp9rhY356COdNmagLiD26YByR+K
K6knNpNrE+a1q7J6rqPdFMMa5kk1eQE/M9a9nYe4F2OFAwh/roQgPZk9aKt7OzXubDQdR1YNUNjS
ajOtMUh0trgoQog+PgxKoRdw8E7mDiow+7VsTjVBdh8YAuKNdee+ck0m2xHIdjXv6Dr5swXRgTeq
Au86SWBqbX8OclqxaQsycuLTUxtXZoc0kKNVJ2M2mZiA+ReZXtLuuIIJhJKxfYWXw8rCZe8ily8V
vK4jGgJ7MoqwCVvQ+foKsjg7gpAzJBnRFgRzN/gNVi7kaRmTzVyGN8wM7/EszUXL4rfpOs5bP1O9
mXtg8RBUw100nE2BxBsG9WuhlHabvlyC81aSrVs79ar3jeKlxV0erKBdqZV0fID80IPCedk04bYg
NTqXlF1CYTvXqzb7CWmVpQYqRGFJd6hU86YdoB6g2ahAmsTs4yvqEWfUglZYzaAJ4gHhG7t2+Yq7
cpcUU7701EDSQRVojLXP6uWFqkCi68KDqRuQoPxkbnBfV1w2JYiyi2diTrHbsWkRSMeVYH4CrltP
bJOs67NkKRxHndG7NgBrDeoCZKB12tG0kwfd3SW2Y2JNWnkgzXJmiSXbRk17i1Z/gM4Yd9DYXuBx
Ap1raM6dTfRVIMH0m5GerfG6CTuI/wqUFTGMgxST7uYdastOmHU+AbtYz9mEzruyOegVNzvbA4H4
tyzNwkKD3djTX1GabUkVbAs0/n9amq3WlOS1xf9emg2uWDODuhP/49Ksa0eVt1P4fUuzOIh29qEw
+g9Ks0DaW5AC0b9daTZe2HY2/S+VZgPwYNKn//ul2TbU7wyBvOm3lWaXmKw8kFAq+X+yNCvHCOTc
tH5cmrVNl7NC/crSbE/1DI0i+hdKs4VunxdB+tfS7EgLDELo8Mul2XllI5R35u9WmjVL20FrhP/3
0uz/gdKsHQ9p8NfSbO98NnYbVUKdeDXzs1kn7/pwRDlRdgWvGYjQuDdylRmOzdE38i6uBsybCmSO
lb7VoNKADPc+gv+7s5EkdJxOrMmZgz6mNu2P3tmXpKu0mOlyBCnpZkpBvGnUwimBWjp2quY1oy30
EiC/bdcy72VF8g93RM4qoeQEejfqsjAEFp4kYiRtJeKiyMupHzYGQc0umsGA2iJ5kY6gsHhox4Js
27UHSPrPu9Uu+wW7m9Wt4wsD1YqNtkOX12MrRkuH5zHK1whqvLHrpoO347FiPbRGhcA2x9BFfInS
y2RQveixfNtjsplU/5JqfavX6MKVhWj9yZhKZ6PRAzdx6zlrLqDZC5o7Ej/nDWhoQ0MQX4gGroLf
lprofGrURYqHekOKFqoglrzrguhdsUJrhqFT5uCKMOiN697qzu69VCbr3ZwlLC0yKCqDFGbIuq1r
eVWMC70gc71tULmlFsXQCNY9lwY0oqSTVwNWAfRrqRq+EgrPatp40ztov2rmvI2GLTDrIan1SzmN
A5SNqxuLQIxJy3I+K/GqQFgtaTZUMk9WX22X1AKU3UN3Ey7z1i3ZoGWxS9AFFLGhU0KFFa+iNt4E
WL2CHphMKyLPVxRcEagwHSeomWzmxtd8Wef3cxUcl0BO/4u9M2uSHMey8y9iGQEuIF/0wNXdwz0i
Y4+MF1pmRCZBEgBBEuD23/SkP6bjNd09XTVTbd02Uktq00uaVVbG4u7kxb3nfufwKLu1EMsY5XQG
djJVXuJAvEmGfcFbI1hS47r4sm4sraD4JfvaVEnX6sfQxlXSYMg5AgmDnOJ+dIM3JQAaecEGDSHC
owDOIp75IfQZHxDcZoDZ0CkCEDCE5SC0PE3OMWqYk/lxzFPCoV6PQHAKMZjM0Z5JTbBhBzsB8MKy
sCTRmBm6YQXmiFdL+AFw0aF1fUBv66sX9Txj9eKmrfUwu/n9jenEgQ8A7kJ42woRhCbpJAaruf3S
tyuYF3xj/GSwO6MRBYPc5VuznecgevV3NmW2Wfayq4Go2RCypnSSkPM2G91+SUN/em27UV4U7SG5
t7pkozpjkdrdYNq9176zpmZX72rY+Jm49csymx9enxjSAwAS/FIxo26duLosLQYw0Z2hwZN8oCxM
cNp/65fazYgFI9fKQvuVzMUwvdpu/jn5KwR20922UH0KE4/vQY8N7T6BPpSa5d2qpzSElJzSURbg
Jrs0NEuc7V0FMIfhdVdapWKCrhRBUEhDz0tHg0+r3dafi9OtX2jnHoGUnHBI3FLlL0XVTNkQOxSS
vtDZQiBvMdmf3F636d62BXeDMZubFdzUrr9A334kdsUxppUB7OTQlMVrk1XuCuVM9Ce2yfkZoOih
9qI9a2jdpgtrfxpc+3W3PdhpAXHotj9xieiUTuOekmopUH+2lIMlxQoEAIbbgpXxXIP9cpgakEeH
aAOYwSGRZVqJBjPm0Gd25U3axOSLqpoNWhb+a+X+u+v0Z2w07zvL1jRqrJNOnfO5h+qLZFgl1ATK
R7TP0ExlsVJ9iWZApKwPDoFST6ugY+rTVuRgZ/phqm5FgM1DL0SmHh1lIbCDsrhyS97cvNCwiDuI
f640TiG7TWKpXpsyqmhW86U5+DvtshoSQ+L2HEvtTVzqGUBc1GWqWQtO2xvcfX3uMuB5YzvPqbzv
+s6kzrB+oxaCTDzUJause1g9XrjNDmJhxV67wX0p61CcuhaSeaODQzgR/HRcHoBJpb4zMdAQo+TF
pbK7tHYjyZUJKWvo5pUTx8UGfbAfZwBkrdkgwkkQCrbTpdOLNNg7UpDGXLTnzeW40ruGVE8BalSq
HFy6fv3hYRucQAHskrmvaMkc8aQsEFNCQXO5a/tgKoGysiidgj8cEokfenDCcU5kFNlsMP6JNy7W
4FONWx+CklGgBAfeY9PPw08o5TQdAp5N4X5UcwNwadrp0cNgH5LtXU/zUtCmleXYLRDbl/NKtE0J
gQZre9AjLake8A6PhfQoS52WXXACkLwn/cMyLOIKyL7XtFFF1C5p062ZqRxyYsELsM9LEId3OPDQ
I47hTV1vURLVMSlRuQPQK+JVRXVOF0/mhjYfwEH8hHRLlbq7ByTA8MxGBlfoDFGdQHsVSVxBi5mE
v5a7AYsgcbHOoutT4637PRXeo/DMQfYFM3ZJ5kHLYxcv7zSsX2M9rDkfX0nczQlWYiFKLL6a6vut
Dl8bC4lNaIINPotupwZ9KFykyYRePp0nljQ+toeuEHGqzfQoprhNe4pGYDDenlJum9xd4oeAsoMQ
WJsQB1+8qy7lVY1qG+Ee6FaApDwCAdtGLSvqCLCLcsY9I2Z44N9dv4YqszczdPAazI2Nx8QNNixF
6PeB3LSLAgrb4RpZhqGIlIyToeX6gO1l0e/q2d9mIGjrXGgqXkkzDzfHWQQjsAKcTNKqLNxHVkRn
ot3PyUBd2icsKUOLi8txJjQDVR4CBMv2JbTFbOvc4rPHMdeUjcLKY6XeizR3XoDVZ6XB32yvcy8q
aGtunQrKHhYzhyCX4y7FHiCrZBt/AcYgXPkUG6yw3EXYG1L7sqiGzUudRr27dE6rPTKnhmD11E8R
frgeZea543O0miey0TAdhh66mJ5qEHvOBl2KligkiTMu3u0+QxUEJM3XfLNu6u3+lKkaCycJDhQ6
lUrI+KoDUDBKHiO0aCcNeHLtaeJG81YsuBaXUH5rG/9jALQG2R23G2fhe6TJBEppihKDkjkPuFRG
jf2UCZWXLSwAnlF1fTY7sc0BygVgKvUj4+uQr/XyBfr8mdX0Qgh6SWBHSV9V0EF5wMsxrnOlm3fu
6EvXf99t2Q2zKuTIXrk0t+5ux5L63fvOvZ945SQdVvpYK2C5lTc/bFhqHuY6/inG9YZWcBMo9uZh
f1lV471Y7Tn2oPB1dnlQW3t2yIaT1qYB6I2bLlRHWXF2VMECRjnWa15P3qtbAZoNRp321+Pqqtsq
YFGJYgNLqL9uaTi4Syo5veVkI2ljCVbtfqhLMoHyIPuaNs4eZk0HRgaSde4s4PDCuGh7RW/CkaSb
Jlkk7VyqiMjUenOXhc568UHkJ3qKRbq41evkW8Ctrvfa1AGOYRedx97eCa8CCrvx+hbfINGrNjcS
/YjZ9s9+Uzz1KJZmWBS+bu5QJ6P1hrQbApVEWnyYfTotm6iyabU/hXFGkI9oSmLWPbtsoEdVParG
8XDk/pBB3J982rzuIpHzoSP9lC5kSYINe60FBx/atBFHkDNUd57pumxoiQC+6L/NvU/ykEzQblE0
5vjTzMtxUbhexRZ8jGaM04bvb5p3ftaqFZMGjxgGA5BGu+fe1+5gEwa3UtJVgC3bURlQjsO3tq/A
dYun6wEHURyITRP6fomikA2JZear8oc4ZxaSZ0vBJfLl0Rubrey4SDVjZ7glQDjo5oQC8zGpuSB8
jEsaRtD/ZVROYY2ap7YhdXw06GR5GYUTwgsQ3mmu7n1rX/0Qrbemw1L6PUApO9GTqCt0Qr5zgSn4
OC64G01bJWPPj2HD0IdX8E5UMCaMe/C4rkRm9aiyse/QNJFmOdJJvigL7LuL6WsnxE+n9W70bl8a
2b8tlsvUE5igpmG7TGiy+m7IRw60gLroMVa1RZAMPl3VuVDwj+1mPxSD9j18BgtanmAEBByO9JYM
8qZ1dH9odvmhmTmbeOqSjdVuscGhl84bpqgm9rHFQvpcboHPoezZ4+xUdyqKXjjaqsA6b2MV77kA
pZIGk/lQsnnzgjouOx8At98fXAXw0z2Gg7+mrrQyi0A8p2bVmceaO0ZClsDtchppDR6kF8DQnBOZ
tsJoCf4N3s5kwQARLyJb54VnVT9hIX60rpwTHO4Q9rKBOwTfcBlzAvLfNsfa7CRd4ZfPpWI/mcRZ
7u0EH6EUX/TqAwnQJo0Fw6WHNQa2zHVi2ky2FHegj2Z2na5QXvTBbHhaA2znljjieQcIO/dc7OJt
bYcbsswpCEbUKxlh6Ra4N6yqj1tNMJB4eB0zgOZxRXcx0e7GhBgJQgdbc+K0nwtzgozsIccC2Lyt
uHYK6uN99mOpwcJomzF3/9ZpF7gtVwIrZIx7YeiwLBQT1onjteOMhmIfE6WiPkF1LeZBYE3eYXDX
sb8faABkFgwwKmuXS5gF8jCo/dKx3evkuVXaNVzla6O/WAXOWKD45BSzdOErK5JGtVkjKn1E37Ml
Wixl5Pj4zTShGGnQworvo8MA29SA9wJsg2HsoVg6BPqFruB7FqtSH5UJr9/bsy7sHtUaAQde+gUb
KYNjXa0LLCPVV1oIpl83A0I/NmjCVrz7ZDP0vNbew+4SFyC6ihPl1iKrr+W5xgGe9+GY6TZ67Abl
g0fkIKYJerJoaLMqHAI4Vu7MxGxaTW4+ThwXFp/GNOx4nClwQVm7A24hrAX0jF/L3QiAVmIi0E5g
aeMaJiafVY8hVpa6ZyqDU+NVOgqU/gqFYXxY/GXKOs6v/KH5yfRwp0LDYDoABLIP+6Ed5YT7qK3P
ADkVrfcUVMWWSgI8F3vqU+iQW7LSl2ZcEmBBVbE58wc+2dKPHRc76+v7VmfjbL9VAsrEnNvYyebO
h9WD9SDL2/eBkFu1zRQM++4mWMmLZMNxKZdTjw2aAeqTx9Z/w2rnAcyAKgZLHpfqCSaILt3iT0KP
7BJy5+jCmvOID/rQOfpF6eVzn1lO7VRYimmSDli7DwYwEfAvmbP2lQe49PwI7yOuDDRHIywoq3ee
PCzcKTavgP0jAcbRKQdgvoVruy8q8C6ObtF/9gyXHyDgCYvNPlZwLc7VZehyo67jlL2Ct/7zEG9h
ZhkIJ9yEmNPzZWngq3C5yiiIqYToq6XA84GjkU8HtRE4hnrtd5ErH6u9fQW1IyPsYwMMwXz/nGuT
BVICkCP41cfdPbeDwQrdezZVPRSTQy5dNP0YUIWz3TCMnM3Qp7V17quG/2z3sBQdi06qMkU7mydM
UsEUwJMBOiAEpG3gpHOm/pa5cJ3QhXlPiwdTSMjhWKRnOUgJS8b0jcxjmAdRDa7elzcaRPYqw7YQ
M2szVxd8gxsBrywFc1MnsU9o5rO4Tv0Akmq8orPtvQ27PEowh8ZTne0rsyWsknwWumCwFaaRid87
Un+2HntZAFWRuH8NgPLU4efeaZnNFNwcdU4tEPZj0Otnr64+AIqsN/Pexnns+R+O5z8CFzxVesD2
c1cPYg7Y0W98ND+cmxQXHcoJakxAXwK/6RKjW2C+nE4pEH4wEZ587OL1E1YXp3R87yKCCMBLGH1u
ve/kO1xCIHVmC0FqPbW1rEuntt9XB4YluIDAt+MDQvHjcKpMoozsSpPQE6KkPaCwDmRjcy1CYzRE
uRuZ/uD0aEr1/GAdMB3Yt9f4DeFVgB8jjeYwPq22vaE7DFaAH9E+ATWE87CcrliGS6/lPqiByuH+
7sUeJKSejlHvOIle9idvX8p6XI4N7h7cyWEHh8d8rYSQFIlvPpevwQR6Y+OVyB1SsdLiqkoY2gs9
oM+43dbdTesI3KCiWiYkgOkFLeM961DzFxy3yItDy9huWzlOmBuD2TzHC1/R0XRLEnXTCjozSCup
nEw0LU8E7hOA5EHS6+mBtr6b8LAGfR9bmgC9PEJLq1N4De8qv74RGjbHmOJHyaX2MLvFacVCLPYv
YpjfVgonmwINlgDiIImwYkHP3kXJKFEVdQcHp4o/Ah8gYaf2Oyl2HwM7HDpESDcN+6/uDADE3afS
Y31T6NqkrlVtatBwQLSNMzn46hy6eEMovm+GyToU8IxBy0pF4aZ7E/KDDvUHsigxmZgqTtoQ5JRh
KK/x5N+CaSh4v0JygFU4lZW333IJgomtw6Vr92c29sehDfHuTI/z3N626ATCdWnOoFAyGdvw2NRo
X7wAA5M/8k+AOa+S0dulGTkchmGXulRc8OaPqXSBTEZxVSoT45SJyZGhYCQYwlU2YXLD/Xham1fC
JRQBBTWA1Tap5rmI+llmfbBMmJHYTTOPz9UCzHvkh45BjJNrf+A4r4p14xpuhWjARzUvuLKbnPWx
TPgQfxfbcmlWqIQDpQlcVc/BzHuU+KpJ6d6/ce/qGK2DYz9g5FcQjH3W9KlY1tcNHMARBruQwDpo
8QHdm81NBu9Jb6/Vwt8AQIAdgM5KVpBugRlKR0457Kb8vDRfq4jpo96gRgApa534YYCNlF95Bovr
rkWzd6x7SKfIa4W8urGiMc6ez1bppKmaHPigzDllKgnWC2D0L9oNQcODiQHPgsZh9e1NW8HYNmjM
02ztclC09Q3FDHuKyPA0k4GXnp1AV3EGv82VNbFRUhuZgdJFh1WB3u08aEI7DLddDSIY/tzrSWlO
g2MjKGR1MQjFMEYuPS7W6kfYhQ8YGdDTT9ORoDIJFTwA7/dTAEho8iqlEqmOZunvZfwMIQ9U8ObC
G4fjw6kCegelEM3c2g8piL0fI+Uf4wJyFlhEEi5QmDtjbbp6ENan9rN2YAZmAZx7sKInC/4aeudi
4dqj7xtZMDL4r77b/RRifZHMl6lj7ZhyCnd5F5P6BB72cfccDOF4t4MRKPPqg3WuNwhRBANZD4cY
l748VAS69iozny8RzC1ywetqnZyFDtylY1iGjYfLTdDCXciYbGEAEGbZT9qELCUNsI9xF0B/EeIM
OOlIu3g+u5vIVxxSrmtyj9n9Ac3v/hBPUKXGtk2wM2mBv20WXgh8Jhy6B2xStqDBclmtV6VhK/AN
nJhgJsCEC7V2zZwJ46W187GJ9Hc5VrhLgPItSwzOzNAUegZw7hHMZO30uYxsX65OK9LmLbbTmREd
YVrnr4sGmzpJ8ZWE4w3sny/Ch+1fddt3NrMb04uy3s1lxPHmgYrd1rXEcXisKotmyb4LBhNoVcFV
1LFYQIvEbNKE8bNp6/tZbTCcTlBfrAg/LVr+lHocFuPofVhmkIdSw20JAXMBsa7HdjiNys2s7zx0
TVvsxpz9jhU+5AVYrTqoQ7IrpVkuKJUrBqgjEG7w2NjRoKBO/ACaMYtbuIpaB9Ng04LJUnv/HV6U
dJsANA9+9MSC+mH3G51V6xhnOOXfVofxs3LiYqCjOY6ddz2IriuPEcht8GkWZ8sr3QLu7ha35A59
jQe8LKcCA+tVGJab6Qu1NCw9vi1JpzE1Cwp0yk4f1C6XELwRoDyABx1lJ9pMtpjcEPcZ2lXMBSrz
CCTxWlwWAa9gaJmfj0hDgo+mfnX664oJq5uF+1/XCTetw1wcUGGYdWRcT2bvf1atV8EKCeWn1Y6X
77Chpl5IxE0bbH0+bzbTBiULnFgJ2eiEO/6eDlc/r0TdGbBd49qByhgFbqJbhipN22RDjkQJKRXT
rS/Yj8ivFJTBUEMJwR/DOlYYY/mrWfwTasaddWE/xPLrB6yf71WzsmKEu7Ki87FGPhfsSFcvDqYc
yPdQrfzpFB8X2ew3NbDdzJsBd61fYo6rsVNQ7LYYHgCXLagluKeSGQQllFb4xdoQiK6q5vt66OBc
aqXMqG2icmPYqgV7OusIp6SEnXvyAUWTyr0EFcAwCzkDqxZRYwk/8jLuVv4qNjCqfnt9Rb8uUwVQ
vAYj7Sr87uAQ9igXnNBadw8bQ/OlNoO3puYFDAnQoOZTE1jAXKD1I59F2I5etdR8WwmWHP6Dmcbj
5oH0jTwK60LltnnlyOGwOfwd6kkmR+dc9/EJ5q4hJS1BbwFDAHaw9TGYlz71r1EOl3Uy3+qmeXDE
5B4lqOj9ujvp+bimqNZTymCHTKBXQ8vYuiN6s0fdS3OoR9iDYSWDVppz/wpAwzy9dZhV67X2QXxg
YlnZkPa6uQ2dimdtzD8QTILVVym8UGaQm3JYRn/QvWrzIeIQGZHj4foQiWaMUs2WBk4dZkTBbuDR
id7SNSwqWscnRHycBx8b6N6TpdzZw2S7cqXxnFT9/sJMu2cw2f5sYvTyiqBKxdf0BUqfhn2vj6Iu
xxqG2peKwJRe0QrGwF64p6rB1kXgUNoGfCTYVo9lLxyOcQF7NZfeSVhRkYZABQRyiw4Dvlqw8/B7
sgFX6QAWcT4B2qvz3ZNNpjWDet7RSxdDkGv2F+rJhElIFxFwQRiS8wltdxJt7MyaQN6K3n9Dd4Ya
hSbwhG4J1tUOkLyu1gPWjnNio1mUmJlzQNKfkxakdLAwrHc04bx5BjGpcNMGGHyRoOACIcWgtA8l
KuOJs6CcKa0TLaEo43r56dYoDNHgPcAQrDEdf8IluySeQnqB22PEFb3+mBwXR5pXiWyvwjPfiYVJ
Eor1hpOhso3NducaLUJmQJ8yMcb7dJR3HGOWLx2sJtSosjcrVnThULLZ+Wpa9Mp2P8YOVnTTVSaB
V+kwUbUnIRMKjumV5yEnWe0009msTk4p4iFcxde0d8uQdD4WLM2KEowUARO8LQJBJnv8c+2n4ELB
uLoj/KMdl6TU4dnwFyv5acC5W6/wTltn/x4y9chD/qmv8rq0Amp7SuaqOu3D9AJ/B1TSvoiD+F1H
kTz94x69/zfdd79J1fprNx35t2wjAhfcH5vw/i3V+NuvUc5/8MV/cuR5v3gIpUcMLPKJwhgJYn/J
Nfobjjz3F0SJIR4TyX6/PjICZr0/O/LwMAmkj0EuxvL71zj1P/sQf2OoxKMy/pNYI0b/Q6wRoTR2
EQ3tIW/ODX4fa4TtZCMbr1aoifrBAy9gNnkQ9XbecfJVnaxxXDmnQOoy5ABaeP2OdeY0bd+rtSl8
G76DhaZZU4Oe7/TjatmeBS7SJQjXUN17oXNee8Vk6JE37VFNptgm95PbNAr8b6G/QKGBSWbxoSZ0
1a0i0ZNHsb+MoxLoH3pMHJDOOdjk8zDM8EkHc+Zuw9tOmpOpxicl2RsJUF45g7gUH3YiHyrAwHrR
eRSZs2fHW8WmUlbutyG+aYmGROh3LvZ//RlRI6cZ+zk6fIzBw8IXrBax+ukC2JHfh3HNo6DJhVWo
5k5m1HpY4O4msO3PI+6vYw/IW6AMQe4uHUILhNLdTa48xZbBsuwfGnTE+x5k9VRUnjowLFM0YjBk
QxKYUAqctmXQ3KiBlrSJTtPWp5CX0ximqd2bC/BxwBMcuHFkHob7K+IffrIuOuwDh8lufhDTldGL
wX30mdsMSdN1aQ37jTY2x7WYUIfgWC0X500JNKONg/61O0jjp12I5g0CFSwaWRgshQSng4DCBO5A
d/pxcXyThqE+dfALVdzcT7Uqmr2+N8iSCsfueygYdgNXX6RRnzEhL7If7yJQ9O3MCont2tVmlQl5
sehuqtjeDPgGTky/x5N6wTxwwcn+oBds9ybx1Ljumy/U4zVeFH15czThD+XsGFRdaGUm/gzIoOCR
3HFQj+Xu0U9sCGERi/17P/4ytmF1RFs7CwzscI50O78fWjOncLysDb/rV+fGa8eLGqqvCjE2tTvd
QhEtDWZjQ4eLFa+jF97w0L0sMX+X+3ShYs42932ZtgMhTipGOL8ccZx3hIZoJ6Pucq4RIbWgCQmr
h8VedZxU6v47QiWmBEud2gyP3QZhG8EaiCmBpolt87aZZz5mKwTX1Hfacm/nnyoI4A6Kv0Xh9lB3
Drp0AJcR32tgWsH9Cso/IYhqcqPldm5oOhOOTCHUcbPDKKNDhXZ5P7fzcTfewe/NJVD9F5w+1aje
Z2LfHPz1um/fmu1j1IgyQEgNaI3hEXDbV2QAfG5IPkEEwSWc4hRRPvYAuCjDyZW4LmgqJVP8OImm
YezVWYAk2Vlwgh4LjT8qqAenvZeFo/2+INfDhZ+lwz9R2POhr9Zf+7zaq++rcSEcAjKa4kK4G8JF
1hsZrg8ANhK/qc7VRu76mb6Qrj+p+hue1nOAxQcpUn7mhjeVxYJeS1HuGl+KIJgFysxe8STGLqTF
Wsprjq128yYIwFzoA2KxLqDg3jceH/wOAvqiDkFlCwshxQcM5ZTGjDXcvs9cVO49ZfwmQvexdW6E
VUsfJ2Zf1UWoQxs0brbE1bmnAINgl8GqKLp6UHFbL1v/hY5dCPBmvmvCOqXaCRCk4z6RgbnYTPSp
BIyFxn7VSeucRbuKM2y/XowNOW9rXFDd9NDB6YfdZKqgmx2wdaCAlMiIdA/o1thzlbsvUT9RFdXG
sZ6I7/EcIRg7IFSLiG8J4mm+MQ+qVoDgKkjzEXYPoMS8yJZaEoZiU3dl0EleTAh3WDRgxr4OaN7C
OoT1Hv6oOqyVogHuk8hBGQkZahzSmbYb7Ikui64uZJLfA8TbjL0M83YPhjTakQ3x67/FJmea4wzW
YpKtjY9gCoJsLTkTzDTXvK+9osvNjusYMQPIr4lQ/pxYsdudYuqhA9xx/1+N/VWN3ebls/3+72os
0NOoHLBiwHb6D9TYyp8cLHDHv1ONXV1Qr4jF+yM1dp9hx3VF7P4naiw2zTcTm/65aixbR8R1uEid
+meosVUswQf8b1BjO+seh6vN6n+dGttMWC+6qh5/p8Y6GmosN3+3GhuPW3+M9+uO/19CjV1W+1BN
DMmP/7pqLFy+L7sLWObvUmN9HqAuT8/w+D5YJR/0OBRIEk2AA0HmdrEoab0eAYssFT0wryF4B/91
0FX/8I8Phn+YufLXkSv/7V9sfIyRho9J728Nj3/rcWjXtNm/fIs/jZD+L9jCIsuYen95XMWfonF9
ZPBjgItBtUQujmSMd/8ejUvwBAzkI7ssCCOk1/71CBn7eGwT5DP8g5CR+B8JdUESzH/IdMHTvdCh
IyUGAQ5gz36b6bJ4IPDI2o+pU2M+CzgtEAYxnDiJLhCJ61K+rprBV7FtT9GIScRjoVvSekOSia37
iy8Aeg6bhjl9cn5MFeCAscJ2C3xBDEZYLanytjof/e0dlMMp2Eh9nps6mzSWS1C0PQtfwDzTKQlI
NZd06RF7iks+i/v+ATmx2HI5G8gvzLIL9KyMwwh7lgh8iYFkI4JWjLne6YtpnR/EM16+uBHyQdCv
e7WHPKdqw6+oseKIAnkeVranfAbn6BsktCDiN/B84LDjReLpjrdzBV3GxKLNlioou6trQNfk2+xH
flohNi8bfGT9wTqGuYRnmpGqCDQYHtXU04GrTh79TuF3qqcllzqG9IagC89vHlcyXxBpkEnqdRlA
a5o2vwa8LgBpgOY+84X6mVmm5iZSyPEbsPdDJggG3YDXRYQU22wb6x5Zm7DxAdN2z/Cc3PThEGF2
ENWxtfH9Rtlnq2H/DZZgPMIfgwSYEVOj2x62NsjNNgBuavuzMYiic3ZAc3PdHJDnSFMfIyb33P7Q
N9sbuEV2506MHRSCYEC27lVmRwcDJxYKWY04yHzHDiGadToH8Z7tKviGmBkXCwyR+rYylxjZxceu
QUAW9gSVQ7t3R8XfLONlTxAFMlAfb6RbtyUyHL7zCebpiI4j1GLtHUQzBgnbWIne5efeTS/zOpQL
sI9+5sC1YhjctezLiFMvE2YFjlS5Pd5w3SRitsDycUDmuq7fSCS9EkqqSv/xuvhfqXi/KZ3lj/76
sI3p98lX/+cyrf5YVXNdiiXI3xTVrk8hhFxwfRbr//jvv1HV/vLFf6qI7Jfw+lCs2I9CN7oqZH8R
1YJfcMcFeCon8smhkuHn/akg4nEmIcX/iGIXSf0uu/4qf9bUol9wd3qhS0M8USNmYfgPFUQ8E+D3
FRGPb0AuMDQ8SHR4QMrvUq5s5IOP5BJM7t8V+DD6YYoK/88KfIhbo/KNd/+FwIdQ8qPH178KfEDm
SQub1f5/Z+BDE9PbfobRt/26gp7MYr0AHMeC0hWIXez27SLV9MXTQVC2WAeknrc/2eCLM7GjpUiC
4oN9iX04he38NE3dk9oR6F0jzAvABlIbMWdV0yngO3KYsVCAdfuuh77nSIYUQJnX8/ogiXkOxfa8
IYRlq5HxF2JdmDg9Urmj+H+yd15JsmNXlp1L/4MGjYuP/nEB1x5a/sAi4r0HrcXFxRx6VN0D6wU2
i6JIVmUyWdmksWhGmmUm46VHhAN+cc5ea5drxMgd+QCCOK7hfroatB9bKNO+6lFCFiG2mSPk93iC
71mCEI4c51M3qHqtgSKXQ7SKnvwiv1hzra2Ea7278jQa4kHZxVOJrJB4h/sx2IS9mya7jbvwzpSt
fjZNUnV6jzHUHr6MRA8MNhOMPLak+VhYquOYzVuh0otenEPbPIyl89mWJVIULGnOJBe8ZufEw+1s
qHPkaSwcNAZS/rXvFjNIlm885mazfim+4kFca4PwoyJm4I1f2OFuVVndsY/dLj/DsUZxpOF+zryL
4U5Ped9/6w35MOJ1c9Dcl+63UrDYc0nHxVpzg9x0lyTzwU3fGZ5sse5updXeE94KnLjepfYAczeS
VUdGlcUBKtetZKMeO1Dlk70j5cJANmjbHnyFpCv757fBFmutYvTCOj/zrdeklO7BXU0WRjMnPMbD
8D6EDFPyOSFSzac+/1J+M+pjjgRyfdKuQqYfcYyvLmtqn1QlH19j3fgrnJrFzo6XHJZrnFQMb+H5
qbNu0mnfjQRAjTRHg/RDFMQW6uUMkZntXe+wf2It15XaLkrrq/lDy8yzW8od4AsyUBQm6IhX4BiB
sOP9bIcrRwfKY0/cboVk60vup/MUup/3Qt9LTW4yM76mrbm1UyNw2ftiod4b3owprb54sThHMr4j
ZvoalcmmZA1mDATftPAu+tGongFz79zwvWCweyyxQWZWuUGsxfFMHJSJH7i6RqZ1CIV1cIzuxjYx
BEFsNvnR9SJEReoOe3LEE6wWxLAOK/dHPNF6PVUo3rXzgLxTuf6zkY4bcgkn4gRni1GjyBeZKCHV
VD6qmRgfAhpSzyyUnTB/5aDGnB5AUInbkUaDGJmMiJheoVobutPg27fm2GMSYNbn94FtiVXXsOb3
yFXyjTcxSnQvP9pZt60JlkWCGPJAItLuEMXN0zWP2NLK5nOcvUudIjLTZu1bkz43oUb0k0xRfw4L
f22P/bl2tbUiGG4wUkRgfBo4wDUN42cMyVk4nZK82SLNJWzZ36hwBNUcLjhvTtLLT4hjv9za/pRJ
fud47TYvQlbF0X5UzqNThaeU5HxdT8ewmx+KtrqSOd8PKFKZ+Ho6UFZqXkxR3tqOyQid9e8wqk9Q
mU1uxC+tX38zedbrTCsodI7ahbzY5XToGDHTkkFQHiR2UodC5ORih7vYyI4cBnFgD28iuSJkPlUZ
78Mi48xtlXhJy11UTLvoMmkAizoSv8H55Dd/q0fVbejxK9Jb/75PC+jRwlqZWRL43qeVMQnH/wix
qU7WZP0o6M7YE4C6KfrugLFZbtrUum+qp8biSOwXDKf8Wru2SMrZdfrPw9RzFmpRmqqhu3VHoi4h
Hry9HhunrCX633B/I8JE3tdEQ12l0Q+zfJldLhSUxgyR55Zh7Shw+k46mmBMfmMZg3xGjb0RZnKw
+Wg4KFHmG9MoGy6mmPt9Wz6OQy92YaJvFxjpZJnhR+n3z2TaAIxviMGFx8xkbs+W7ZgUWpAwT2tx
yRnKI36RsIyxM96YSf/ihsT03Awm2H9y7EAfXXYsUvH0EpNjmvzsI5mT3dSJ23nembrG9tgBxdUr
FiflczuEn/FscbOSzMH1cfpuJBoyvm95WT8R42zWvWkedNt4SmWxcTGREWGNLmT3h3UmMO6aZOPk
lNxN1Yi/zKt+iD4/8DH0w275KMJPuR9qtYvD1gQir97Nvtoyd7r3lxREOZofcWQ8cX2hOE8unVte
2yR+sb34zZH+iU0X0vI8ECTz14IA4Ea+C5cOhkn5BFPS4jwU6U2sfSA1ZGGifUcgf9/pRKJxqB8z
Z9zFlf8DO9rRnxUqyYHMb/FMiExxAuewz3ZMvqe6/qi0HrdtZuymUZ0c3dta/NarXH7WrsUkHHNU
2deXsPGIUEK5kj7b6h2EVJF1n9H0WobwT5PnPhlOsnda/yUbWMhlGVUldoA1/YaSmUXWf+P0iA5V
fSOWO0ReHEMo87gEe52eVJR/DGgZK6mfm9EBMDUODmBPeprJHOpdnWwM4X+XoKYEUR6HMn/uqtpZ
xTbiz8qtEXebgt3gcJXtO1nso9Z691grX8s2ISI7rN3oe03237fvm8w56hO0ey6CcYk6GFNMoKH9
yHiiHGp9N9lavCLMHHUa/t5FTNdbVXH2HYOLOS3Pps4zjoxh6ZM+22Wp1myopyFI0tT9xUZA2UxC
7pROp01Xh8bebrAG9DZJqcWMVbVOd4ysKzZKqjbcDkWhTgikh4lsZ88/WRaEoBDkEaJhXQwL5lan
HKrqiX1Hby/FBt73IoWgjxyNVGxhnYekUlf+C5sUftet7r6rRrwF5ZUPF66ScMFFiI/Gzg7CDDLu
zSGztxFCWhvVGRc7QZ3QG/pK+s8ZgbEXEbJfnf2AAci5DPV9mWRHwng3bHkDXSfZOvU2yr/GveSW
vPN6m+329FTM48sou31pLVgpgRNdb2JCHQ63Rz7Iu6y4GNMEsxNvjG7Mg9BuLlXuP7lVdZPP5V7X
5CkV3Z1vybNoHnn4ZPdC+gyyhqqPqz0w7zCYZedOuSFhNBXtjYOfcDDyQLnDcwtEnYDwwZYTdU4M
bnJ7Kbt3aDuQVwB3hWrWlceJKYITdkDE5H8dlGz9sLMqDO6iP4WJ/CpGcSbFfmw1JyBDuPe/j06z
S0MNI5t98gFoQlC13tZvcy9nb22twig8FrY4s1bfErFeS3PbeCJInWZTDmpresM+nXjNQ7eRQ3us
wEUMP6i7LHBPpD1XXd6cQBhmjBlYnTaNxhnHr9Sldey7aXJ3VTwAZ4dnUkU7R68OU4GonCKNxDgn
cfdoZMZrGSe4S+fqgXLYY4XoPyfKldT3mdecGxHuzYrIdN6QReBxbqEQNrM3HfxYP492J9YeH5Gp
FEsil205F7HFx2/mbvy8OaAE5PgD+924mzE2j82kP+fpSCZpXBljfNsk7M0iF12FQzirDfMdkTtQ
5vR97hPIbzE9Z0W+IfXDffHYGd9G/uDIMILSeC2Ma9NPZHDgOeL2SurHJm+Vqw99eZW1UsFMrotM
FqfCMF9CddWJ13DCHbvBVhB4y5Uz4GEU2rDzem3ceR4IR52YG9zB1sZW5bGy+k3e1j9kX96HhNQD
hLYZjycTlBZlDVNmjNA/0VEbRrkF32cd2quXPkmCFk+4dycX8ZyP8t7u99PE82cYiiP84QtXNc8Z
gvOLHp9NY/4xiuiobHmBfb3pcbSVcHJFiuozsb/bVnVUyVkWb+4Un/Vu+uxGZOLcXAIaITbcpA9s
lVZ6L0EaI/FhVuo26orrXBYPoea+Fr4ISM1ttM1kMQFL6/lImcr9XIljbkyHuKUewKq2ESpOzC6s
8yfOwlY+pLtiuNZK3HgqSlb+oN5cDSU/twav/OocYO62pmvIeszclvG1D1iBWRmnRiUCycVqFoSq
+cOVLLh1GBrBZohTls0gVNmgsAKinlj5ij6aJehOCULGWT0phl2VOi93pd5xjhiuEVeLb/DWrx8i
8cmTwVrxBvdGeeGdczXr9ok7xzXCVTdZw8FsfKpSbEzQk8k13/G+UiO702gxHES93686RoJJ/mIi
Wq9C/+jXePhrwzc3tSGTVRWX3Z6s4IterUqIpCY1kYT1b5oXa5sUBYuLsaKqjnPUvHpwsZChJvoE
KIK4ocNhWsQKhFY3Q8pjIWpjtTGrc8l0cayLG43vt5qnQJXGY1ISdWlxH0j9ZDjxBSArmPkGnALc
tgZIn25bACMravHcuneRWV4smyw5hVAPvvI2rU3nAs+cxxq+H9sffFRGNpiM+VSkn6btGSve1e9w
7S9tm70JFT6Ekdhx7rl6yF2qSoeG1d71chw3Izp9vJ/tVQ/7tVlSDADuWSb2RcuHM1UuhAXitz7T
WFvM763vBFon3y0P47RvmPe5kWyF727pfNiaEyRw1KTv/Bq37UABEIxI6JORsJ1pp6gKoSWk2JMB
pHuBj+atwaK+FuPRQ9/bNvJqN+ZDVquz70ZHH2AyGuZgaIZzPtovVEPt9Fo9JGZ6z+GGRgEM2nW5
m9L6NkEZG3d8aPjwsXZMKsUey1OnaM5hyPhsTGrPuyLlJuGDFvIiZYa9R5gOCu3iEYcrQCBa5cl6
mFvTgxMk9ccDkIURYJL+Z6KjUy0LGZSaXOkR4d6a6g4UQSlj3uZH40dfZpLvOuG8NR7XYU8KfeVP
+rnXTs0odsgJP2Q07UPdvfVnuiEqniw9uWsxWqYoY6nyWlUTAFfdb2GdDJuv5IFCH7jdRTuSHk88
iT/mXnUnc53epmw3OPfci/Aw7MMwXps28XEHhCufg9iq6pWb867kpJ23NvwxMRqdoSp/eTSshjcg
TPBjjCBhtCobRSRQZJXpBOFXfw/ncQmT4FPOt3JCH/BUD/+xnMcmnYd0jnAm+idxHrMX+VZG0e+c
x6WsEgQLNHf9t/P4n9d57BVn5drq7+Y8NiSK8b7+z53HP3998i+5VjZ+l0pm0/HXU8n/m3ro35ZW
/8ny5A9f+ft9suvAGFFl7HHvsahG/beqVfM3vm1Z7FX4x67u2hSR/Ns+2firJSGO/hudPYzPedVj
x8PK4+esT+hu/ffbE8NaljAW+x2D7nJ72a58ffy+ajUcmBxHZcUcwS3faqcxjmVTNhvlGvytmSFw
zYFx1aZLxQYlWXDNrs9McvKOs2Hu/BkIWCepCVEJlCN9i7rWrH8quv7eBk4+KR48B5V8C3XnPeOT
NWiirN7zYzmYbQz84DvpeTIVAyDmq4dWcPSpfXWz1BmYU148FOn8GTZPbYmrZhzyoPU+ZnQ2h9DJ
ApO94kWVOqazoT/4VtPsc1fEAQFh6raQsOkGwiGRC8h4NZ/GfIyPs3TOheYfeo+lbTewmExJiqJi
6J218GR4TMKREHAkq11CKnwzpkmyNdKwJc/8OnWsisOwNgOZkzRMNHDA2BwcQLmbtEuObTq0h75u
y13Ses+Ur9b3IETTWWQhzaXC3+T1jP6uturTKEcJPc1nMnKIB0HegN0AzzFjX4LnAYu0xG8909vl
IzUoI7WcIKTozjS/fcl5OeuG1cWOKLh5HIV9tN3+nGcMM1cdQm+Slo69SYy2wL6e75IwVueR2XGb
V5DBtdo3RvuFGUTwewS3m/2VFaV340g/J25Dd9buNZ/+tjKDo47clm/ZksdZKwBsRyoggWcD2Hpg
pSnNDoViDKRV1EfOUYudLlNwd9XwQvXEhBfMuXK2LuiXopIswr0yt3h5YXGxmzq3hW5EdAO63/LM
Lm6SDNWCB5fkcoZjxOochTTBzXyfTTPW61mjoC3Swm9D79/WxIV5H6px2zTmTTrWzPtt0Mahpxqi
ESDB0di/KBSQa21x2nBcrtfhCN01mHEZuPFwg8gOtazmo/o3DKzszs7NbiWxBQoG+vkSc2zswsHG
l9LXq94xdukU3gllH0ufn3HeAvCAjaA7QkUTJj2PKMb4iR+dlhI4LaaUu6HHhTcjCtulPY48Uc2M
DsDr1VYRzuCvub6svgtgAiAdK/+ien83MtL+LPXPaQj3s9sdUvxJReWuoM1vRJq9WWr8Vts9xRa0
yM7M43C6xc5zSQmGafqPDbb3VReLT7mEpIVzQRN4kmb/lPj12rPlt3iJ4c8wOfYYviK4enAG8T2v
wR7lXmfYHlHMSp6OVCDYd9pcMAYe8poVjZE/arO3UXQtUjSzKrPqB40SUEVDSS1MYj5Y3rjAUFxU
5M1vyVNQphG/l1b/7iEdIHiRz5saC4rWM7bOa1MGs9glcV3z+t1PbUYUr6lqn80JozT3uWnVWz0i
zYmRxESF9pTG70aMbtJjWshVg5vgRxwWn9Po3GcxT2Y82Pt6c21GpgLR2HTr+svHWkFlyuucAGrr
VLSuHCoYoIS3Y8bg1qZSuWlpHBMTmkIeVkygKt5iHTYZtgJec7By+aTV5mdlswgkdeJp/QNs18E4
8054qLz2AdnSxoQVjhJ59FUaqGh+KczhvpFo1wrrkYXztreLOyflchTzmW31NbrHhvjc5eptGLUj
yfzvjsCi8atbilTDrSZF4PVTLEXI4g82zYz/5ZYi2lSwzBGA+U8tRa5jKlh0+88tRaGoMx7jyr/Z
UiSthjkIxUr/ny1FscPeaWFTf31LkSalXNcOgca/t6XIqlyP5OTwiy1FjjdC2NOi9zMsRZww6rWc
EYf8UksRle050y7717AUTc28rWpcB/8wlqIwaV3AUOvnWYrY4W04Wv1LWoqYWhZrYwIl/SmWIj0f
OsSgKYfj8ho28lsW/iRLkR+axka69LT9PEvRUE97VxU/31I0zFEWZGOU/e2WIq878bGLYPSnWoqY
/R0HIZy/0VJkLHCMWjCZcAFmwgWdYReMH2uBaRasxlkAm7BnJ2yKsVzLBb+pFhDHWZAcx1uGtCtv
QXWSBdqx4sjd5rm7qp30M5KCY1d2wTjN3nRBfjKbw4BucibxFyAoW9CgZPmfcsGFxgUcaiGI7AUl
8heoiOOlF6R6v8vZ/+ULeGQvCJLW9gxZNfbDLWd3Dq9YCiCWEsilgr2VzqsfrYRczQI3WQMiAk+2
vOUAn+ae4EqZW3h4LCzEzT1ylHBtLrgURKIzuflZqy7dglPlC1iVQljpDRPcbmGuFvgKmRCMVH8z
EO0MRvgsfwG1KLo8WAu6VS8QF5f3OVmwrqzcd/8P8wL4mhb0y4MBM2DBogUKs9ynnoV5ivJqE1eo
MYCcnHXh7BSVXGSa+aIikdgnI+yW/z3W+F72Sa8eVf39f/6PvxoLXdpGQY//o6HGkgr9P/+LztM/
zYT+/it/N9RwyHAKRgaWIUzLs3RGF78LyVtEQh1C8pZuGLZnu8bvhxq/zYSS++Q/rqFbjsEo4g+Z
0F/QfEoQ/i81n5pLTt51BDkch1fxx1MNdwL3dpbm0xkN1K/cfFrN81dRTf/dfPoP2Xw6atam4FwP
J0rzaTyzTMHNgq7+T5tPMcGy/Bz+eZpPq4myRCG7n9x8GgLuohf8Kc2nQzy8GD3Bkl+l+dSexx8h
xQR/3HxKBXE1JcARf958OujV2hDWr9F8mnsEMbpUBDZhRMdLsbVjb6GsNlZB4pGT+a9tPjU5ZxwU
U6lf2HzauSvZGzvLpzFgWFaEEbtC5Xnlo9NNdLgOx3lZJyq0ubjZWTE6jrlquqDE9rCtcqvasMLn
wx/3f5xb4oS4gmpI3WUCyQf2jN90PRTaPvOfZG8y00q1kqK9lWit/I1oZ70v2wHpQnXbUzfphe0Y
RFZGLg4pUdf5R4GXfKNmjr06STpSo0RKTRb5QZpbrLXzxtuUuvuFluLlPZ2799lDalPbF8NOvBdD
Ja9N2BXbQukRG1bXXWtThojNzbBDqPSxChWCA5RcI7Ljh5yohJ3h/fd9F8PM4O+oEnh23O7WkJi4
+F7x1E/0PbQddqzJNdCYfTmxIVn8d1+YGcydSDpt61hh8eoaw4PtdS9hM32F4UzKxJlSdDsEAK1F
0+bG6840wltKPC5WSmVH24Dbe1R6eMgGmM5GM8qrj25MrZ3ZlY+4tvULnQkAUk66FRGOQMN1H9KR
dl9hiPVipCZKVFP1odKKjgAnmPOR8p7uPaynrx73jvLVeciIcs71u1tXH3Xs7TAwD/17Lmr0hE4Q
LcI+mekbf1icwO5eWfhJanXNOvTjjNwfPczSvqM9nfmlX4a0fJnIXjqq3YmUw2+e40Bo7YLuaYyG
dYVID1fBKoM7IwxAyXNB+DTFWNhRs7vC6eWPX904PvWte5/58Qds07Zo9LUuchbWZFxTjUSkRPKW
2WtRCbTNXdDEc9BP8YPBMpwp4mpI3HfK1Q9pkW/baT7ZTkUbULlm3nOo2voOj9k6CWlI8Z3TdzK6
t0hZjxk/HyfqkUMaeN6bQAJTTaVF3GgkWKuty0Kj38Ndk38kUlzva2G/GFP9NXIt4DGm1sLZmUP/
mLYNXJfETlBkV0Ffpe3E29E3H43FObxECdwwfh75Uye9PidV99h+OBHt3coggpqN4ePkvUnfv5Kz
v6tD7VVHs+WL+dgoQXB6Kf+Z/J1wCQCQC/lE8HVpNH3vzPx8s0Qg4wh3DaLcHLe6M+M3d8wSg+S4
jREUZylyzzDZ6VUQYVWapDEwju53TjHfeGF2aEP9UcOGg4M+v/L7N/HQR4FuqJcBP3yxV1Juo6bb
EzY8OEN2bNr+RQrjicTmG+YDjur1Lqo/wnIZoip0eASXvZXfaajNsdLlimpmfesWJJYSMD6nxqnU
T+Utlr6z0/SnNBqR0OpnTWpwsPFdb6mvbkjfe4voN1UubUraUl+P1g+GOk8ZEAR3XM1eO85zYeQX
1ah7o32cM+fRHWiyJpC4RtX53Mj6oLWkIS2Gw4SgBWBh8+ASxPbqeUMc9ZvVy8tQd0cvU9u+J3hH
6XpS2Q9KM07DkLarKQ4f2zRcOim0bdUXhBGNJxlWZ21IriG9q4UV7+sy2jVt/d2txJthxtwW/M3k
k8GeeuLayQZ7IwhBct82pHcj/zWaxkOdbjG13LiziTwehY1P8rLmpzg2O0oUal9saJ/qIA9dEI5y
eMibG2lXtE5M9zpcSzNPnzwQImM3kLfFfGvNXN6ZES08aMuoSmhoMbbSmyjLswCZu0bpuH0isU0/
Uk9xTqW6b6zkXsKhT2FcemLWLo3ETZsXQW+2ybodZjw6CdWflRQH4fJMioL7RsOovU8880Af9UeT
LxGWHD1oopv1C2KWyPsmJpz9feLd97XdbnQrO6Fw3SYjwTd2SaAis3kpxphru1XnROeSph33SGjt
G/xqdkkIrfK4KDdp7R6QbSI/jfJbP3e+y4b7kalTwhIu/rsQz01Bqu8Ymd9ATDfNiLVRUlujCjZ0
1RQ+J4azyRyZUT0gqpMd+1ePMf+R3K199bPS3M5TTjZ+1KejmwI6dPKxq2notTN8nk2uYfzi5aGz
Z89Qeh+enqGSabWSjxx/PQKyUSwV3iVIrlfWQNaz5n6mafGtPbN1aIn6dxgkVzItbKBTWqOhDigc
aXTqJrihZAIGgyatMau3bMVuCi/zl4TpXUltL2/6fab7FGJMLh8EStfPcRoujSzoDpMZ6U2kiJRT
Y4nGrJMgrNBrmD09EosbJb0W43+kNpHgtui10Xvvm7RBy/aTJqL6oHfaG0UH32fCwPnoHkrqZo/j
TBqtjdibetn8mVh1uu+j+JjGzmcXqnxXtbhosi58GlwinjoKeNCeyQC/kBlbxVIL+Jnxb8MxnGOd
XSW11m4cxhwsgbR+MxREJBWq9ib3G/zIww96hqnX6dt9mLUThnlucQ0uGd6I8zEs0etEZnvF3ues
F0yitx6thMilH3s/fI1GkHCcFPak7AbR6nwid1+wnSnv/ffRn+7YJ1OtI0uxL2d+T6U2bAotLHei
5Cc+W491nKBRtDBKghW759nv73ONPa9ldcY6rrinAnoP3BIqk09XlpojHr7b5NHvvCvWFpPVDUUt
pimedYDoa0M722YojbND/fEpb2fkybqxahiF0r1EszWl7Rddm9+0iaNH07P1rNKQoie7Cvicjm0i
vHXem6eccoCNSBSbXp+DQd9/mfgVIBac7h5SCqFrU21L3xpXmmkaZAD7e8j0KXATzMSTbM7afISH
co92Sse3ZGNlD9Zt13LlNGSNyYDHy91bvVb5CCUBchvF7aO7fIgYozI26eJkDat0H0lwHRAuuKR4
ulH9jsEO7PJem1udjqERe2hiUNFFEU0X0uWeVs24rTVhrG0qntfwOyEZgehAPm84+XrhrYinaoGl
EaueO7EpaxTRcR1YmNR39qL0a5bbhrmEaLuoWdkKXfcex6V2kSXNVlV/kDpi985gvoZJXsJlwQgV
MtzFzO2zMvOPlT9yzc79Oiox1bLEy4mXcpPA3nCTtfKpKwHFfWumLEjoEz3xms4FN8pNi+t/9ct1
k1ObUb3OtfVTdJM54Qt+VfUfdJMERe69gqPhP7huEmspm2dgnX9E3WQSp3RlhNxL/iPdpCvliWjK
X9JNmpn7zUW++We6SfSOHG418Ut1kxT+2NuSu81f101OjUbbE17aX6ybTMa8/Bt0k//S8S/cG389
/vWsOialSfnxl+JffOXvJqXubxZVh6VbJiWPniX+EP+yfyPwgMLIOzQ1OAS6/nhSyt+0mZNaNjd8
SPo/npT6lhCm5xi2i8nCEj8n/mWQGfv3+S+TKSmzCcHLI6jm6n86KQ1HfI+p8Ej398Z5sunBc01a
qLJOvA1NsUtU+hU3/Q+CQZwkCUXPSzw6BZLw2ilo/BpRWh59sWzqVvGuWILVaolYe2StNWYjA+MK
QQbbI4s9LqFsPklpCuLMZlmAAzgp9k7aAoLU4Qbu9iTLkadIN+RDhLj34PQ3SCZuo6na5XRItlZ5
39j5vT7oD8RVdrBlLyP58ZgcOSQvuvPkyIcvaK39UObqaqnsZPTT0UGL3EqwK9T4FAWhq5uWsHo1
qJ2/xNcjcuzNkmcn1165+ftvXyTUzDbDxjwZdIM79r1XT+bG89U7XX1BnnxQ2YjgMn4rlgh9SJae
+qpLTbbeIGM/k7UfydzPcUGPBM3ifA4mH7YAV6zV1uAkETb+jna6x4b8viLHP2rxRzFoQHRO/hku
Uf+CzH9I9r+CAWhhAfjO3c1EM5iEEjAXXEAzyosNP2DCETTwBDSr3g6SVsDxxBmeVkI7IL536TLz
VGCjdXtBONx6jBwVpBpcdF7d8Gy+Mapz91uYAUH0WsE3yAV06A2fiowFfuihIMoCdFKHi5BOjRmc
CFXyGS7YRGyNby0cRVo5Z0EmLIpfK7z9ZMwALpoFveAk24JPa0cLKsPpyxcBJedEw4rOFkrtOgH3
jQ1v2xqwPZzBKcdqQqyW8mBbxTqFEgmn/iky5qsLFzLBhwyTt47aL1u2D/FoHSvtVuQS8mE43dfQ
JSmUCes3ZgVwJz3zDaG+oOgp3sstZ233bMTEclxNUvSIaqyJ5If9yUQ0Lvtk441+MDeMvOqK40g2
U9CUZk+W3+37BYuJivzLFhcPWqYO9bdSpnybcDTlQMUEJ8DODW0+kjhEVbJd+TYUBH94nM0HjbYR
zHz37EiOaoF1om0HuVNC8GiQPDpETwzZY0H4ZHO4FDuBGthgjbkJ+ZJsJExQu8BBM5QQHQpnqb+h
ObYgiGZIInMujraggQvCKOrFzQxxNJNKNEfzhxGf/QVIahc0KdabFw1WSU1ASyTJ9jRz3eLbDjTv
rnOonU2CENLJ1HQecCHmtw6XldG7IwRa27LYUysmFNhiStoDIlnfF1BU1OVuHKiqZMGr8gW0EhBX
YkGv9Ip8hEKrObfgjBo1pEW/8SgrHqeTv8BbsZ2BB1s8KuX2HHQ+LmgnAs/mWLyUcXbXZebYmGpn
atfKeGXOEUhYsdT/hlV2gB/Tk4L6Hv1ZUyQcm+k9MhgAlUVJYo/3VWUrGLuZQUmf3qYQQnEut65n
PrezRdrV2xhQbCGPOgKqzeIPtqHcBLRbRyHDmITHMi3vWjXRl2Yb57GZD2wOhuVVxhVdmqHVSUAn
bZ/D1GWwdSOMXd2+FBB3zPUeqgXBm5T1qsrhsYfNs+sPnlyJm1UHtq87v44ukTGees/bZehIQ97g
IOvkamH+dNg/J1v3kICRYt98aqADMxHCYG2k1h3dtt9kMIRDKffczrYZA8EWxnAyaU201jbk4TCG
52HGFxHZK8fiB2WZt2Y4HSYr3zaQixkEo4Rk5EmOnoC9lnN34zl9KPgym+mMHE+V6umC4REKLLKl
xsENu0cVou8AmyTvycujVQ6ccgKrpNugBLKcFtqSf76nIzCYwTBHcEwXLFOCZ9YUlCy0pg7JtdCb
kgSX8vWROsqauppVx3PboM7IQe4Qnp4Qpu2bZSwyaE/F1F2Yw0KJEqJYqNEefNQdM4Y5BvWqC1kq
QUyrhTWF8uSpcHwpgFBH19nXNlaEVDAp9rqlNI+Hj8aAKC5vZpUfK4BWG7A1dKkJz4aAgtuVXOpE
DZf/A5IKpO7LULfUzBuGKsYhmtpTNHkvzMP0fjQ26ku71mRXaUlwglyUtPQKFC1SUjCs4u6LXCNJ
Lga9RAXubG+eb4aMOmz+rrUqmlIsAeT7cmrNuyI044szJZfSSKw7qnDuwtHq9k4XffQYnYVbMEmg
CoVItKsuWpjlW8Zvt7yvi5vOa1fNWJ2JGUfrwmoPBtff2nPktGvi5BRS7MMQEuEraQTksDGjZaaa
+raaR0rFkZtK4SUHDZ36Jpmg4hKz2s/auBdVp526iTjlhOA19+B6R5wsc/HdGINRz8rjUEIRK4vH
Za+yeTAeu7XuyjdC5Hxc8ktq2ekbnfOVz815aNqTI1mZxF70IZrpKSm+mjitoPPNeM1GJTD9F6DH
gBY6ShPc3XI1uSOl7+Urnbkh4qn/y9555caynHl+K7OBFDLSJzDoh/KGZVgsmsOXBM1hep+Rbjf9
OOvojc0v7kgtQYIGreduCBfQuRfkIauyIr7vb0O6PCpt/vAC55oU2dWZOTMAurrWx40bL/V2eDX6
lAKuJsTitgCJKKlORaQ5U0rlTs+a7rzVPoksrMmnYXrVLH0/Ft7GSbjqSGH4iDrjIlDhEkBCIzHZ
wznCYcdYGVq97FW3dPxSWT1pVxkVJwbmPZ74bqbJKDZPQz/Sbd7d464mkXdPy9Q+py0uyNNbmzov
fj6+235O+Eew1d38NMTTg50XhGj3e7zMMpfQHyVwW4Ra2ypviFKG8DqWxoNNo7MRcBBo6dHviksx
z1RWOrw/SGx7PUBRjKWR96H+RcKvZWbAyBixxyA/9YJM7V3TlOV+vrE1v1p8nEEAWzluhC7XNFVE
YbYxe/uoUzpPb9c2s5yHxNU3g9VuMwTPQEKr5mLUE71iWCz7h/acrOCQXhwNh3VYXMHlHiRyZF71
Q5TNZAOXq8zFNz+L/tD2NFnUpffZRP4hnhjBplH6GzINlkNVypUfpRgzcQNYGF5iUKg5lchdjCca
zNNd4gm6GOocSEXq723HfEE6OCq+bia8gpwST8qAqqLs3BfaR6raH4YZK3s6vrFhJcfOTB5iBtsd
+B9AQnBB3tiSKEysQUmHosJZFn5C5lys+9NZFzgA+zFb6dqIDCXypwXgqg6m43ZEApF5Yc/JKukm
sfdS8oSMhHCCkGCDTGS05hgeY/JQNYfCbNcUx9YW7alke9fbMe2fGj9PF/M0RwePTNjNiBaZEicB
ehh+O2HZbh2cj7Gkx2IuZ2PVcs0RIsl7tbKdgMgWGXKSJKO5Mh1SHWZ6koee332Q3VuUtAYn0N73
c8ysefRBxZa/JAcP/b9IjaVTOUuTJgy/o3yMWx0Gah5e5mIOVyPvbUGNjl4BBr6VGr1CTebvcZY+
9FTxNPV3mzdfUsUilFMU86m332i8ODlUrxmRSeSBr/y5zWOqgcLHlYdCv3LpWfQvESg1qQGu2thj
uCLKfsKAnke/4oUoqZBpW/ueyva78+59Mo6npPGow5wfrFrrT1HAT6YrQDSm0caabByIQjzIcUpW
jlWT5axXUCuOcxiC+Ud37ZtFHNSmxk8QjIEgmil4NbI2PaZx80XDS7fIbPt51ijergkPGto6WIZu
iHvBquqD69rWIvaAxLIG6yxAGIVhZUHGxZD9QulWgcjPIPMNCP1gojzVSDpvnxpTZCtcru2iBNN3
zYUmgT9B+l23Xg/1eHBhAFyYgDpZR/ACMfxAC0/QwRfwNoJ7EmUBj0CnDDSGR3Qe0jIbyylHbBZq
mwz+gX7TPcUZZB+WD7p4LhRNEcFX1Iq4yBz3LrOQ47/Rj05sPBUWZatRtzPjcY0T4WDAgRCK/e3A
idhwIz0cSTS762TEhzAj/OfkKvdyjNnH2mXdcwwqXqvSnqZiuEk/Iaz6hTWSXHuedmy06fNc/KSx
TlLFO51QmxYWRw+y96gTXyXsjpsEu9YE/If1sWB/LD04RnN27TyCu/S05zAYMRehbJ0MohN6b+PB
JFmKUtJU15KvaCat/AhhnQbYpwEWqoeNqmClLNgpA4hbq9rdCGtF99OOQ78aXuteW3tYa5bOkKDX
NzzopOlejMneggWzYcMGRYtpEjaZrg7YsgTWzKjFYoBFs2DTLEWrTYpgq0Z48mCbKN5NYacVTFwA
I8fm9ekqii6FqxsBobDS9wsPFm+GzSth9WLYvR6Wb3CxZ2v3WtFEwiDjUvuaJINg3Tw00biry/Rl
UGu0rY1rxWuZsIkuKKWAXRSwjLGiGwW842Bva0VDSvhIHV6yhJ+c4Sln+MqQ2TmHv7R6iuX5rn5n
bbhJ6RWqNwl8pwXvmcB/xvCgLXzoN0k5xwiGdOrUO1M8MkXtK59DCCa1hlHl8F3HnbfPR/Mdbw/5
IZR3wcA2MLENjCxeo5VH60QJUxvD2EqYW0o9o1UGl0vJ85oOrI+o926eOT6H8/SVPMA4oCxUVHAK
J9zDINBC6Sxs2OJS0ca5IpClopJTOGUinbGVwzIPsM2BrF4Lev3eqiR+KbTiZ9aLe1pyqaepfp56
xknSNcewIAdNX2lq5XPhtlM47q57FzZNRO7Whv+G73/v4MNHePEWftyHJ7fgy0cD+pTXZ4RHL8Hp
R8Zo3WdJ8ZaxotsrYT25ioAn1gcqXpSPJdFwJzJryEeozW2fQZFB3xOLUy4dGP1aUft8JOD5YPux
IwWYnZhsjJxbUgkClDTAVyIBH7WAiWrAVuoBJSNwlaCAklpjS2v2l2gcGDLva9I0rocWElPJEVIl
TNCVREHY8qq53L9KvIBRf2sqOYMtmttMQtqT1KdjORrzIrSyu6NEEIGSQ8wSdiIY23BfKbGEjmpC
V/KJ0jpNSk4Rz+37ua/D1yYwvzRVMqENMxWySobRKEFGmhvd2mnA7722QK7RJ/7BaqgD9KMfR0k6
WrQdgX8Bsek3bjBXO09W2a+cKUnJQcI5DE5p/YJJaj81CEZSJR2JwsF58Og/9ck1pSoiXRRKaIJm
tVy5lBKtfZ90JAcXfIsbXuCK93kstSHZ8VDJ7KmM8+3AFW279aPd+HcfZ72mh9tZkqWA3x7fPWXO
IS78oaUKmb3fJPpWK7Cz4daHo/JmzPsQj1fVSQEY81Hh7mfs/R/96X9Jf/oXWy1w5j/HVR/iz9/N
P/XV8qV/laAyMJDqbti0XgsLieefJajWn0xaZHXfRn9KPK3Smf6NrxYUVnf/XxSz5/4VWMVXa7l8
Qw8MzjBUYvO/Aqw6/j/gqsLxEMaiMxXC9HxLKVT/xlerR8k8R13CqKhH3bkwe7n1m+J3Ikaxm9zK
WRdGYSO6WVihExBEUpFNZHk4CnXCBIfCfwL9A/QMfqfmHNBA5l562zrRFRtT5F4scSj6D2N7kT09
4WWRPE3jL6cx7pQTcmkpKpXbOcb1GMQbIsx6Yq7MF8pdB8+0HuIZFt2fKKWeymQjQr/Yw5fbizqV
99bXSCOqs2qfU76xFxWCAYG2n/ldo9CYQsWgjr99A007szUx1HNqEVCW30p3/CnkaXaEuZ3Ihl6K
NHnUIkmQQYxReKILcMrbdx3J1jKcYyyQoAR2U0xbXXAAEKip8GkwwUl7ALj0j7CbCCa8lVPMHq0t
AqNl4rVEG9LcHijKHfw4VrltPcWq+JJNd8mvTPkfzfOLLpLuunR9+yxpnYNNz54S1qJVzszheFau
fpN0YRKVA0VI5XvlG+xw+W+80megoRkA3HwYovkz8rchWcfr0q8QVOCS1cWdfFs8oqaWLLSrCON1
bnCi+x3V41hpU7O9TuQwkc9VMDWEPWhCa65r4JB6Boft5XP+2cbOAXHbOZ67g0wznKk26I5gkS1Z
G6V8DmmSRqF6LHsfOhlJWk6lWjJSm13qq7hrPhrd4zeJGKZhWz+DnpYnt7Z3fmr9EIuKrSGl0m4g
/MdeGxl9R3PifeoN6VxRKRZtpW2DpAIYNtuFa2fpatS/yTI6otBYFSVNL50H/mlQvNKUn6mYGGb1
cZcN5hupM2UIaR0k6aIFMWmAVagNDaJkX05EsBQuFReiSnd23v2mUeiJ4OtT28WHcg6PTlh/akAC
gZc9aja9vurBGnT5XOcjp2+E27djpIEhb66WjO5VBQBoRu5j3k930rY+1RcWSjFXvso4v5KeuPfr
YOsF1m5q6sNM8NloA+QZMYmYkNP5DOeesOiwGL+GwqSTr20+NIfl2xp/JnlxS/0LO+9+DJuP2TCZ
nrTUpMGzSxaRdhTUzgEY0HCtPNgx/aAmhYZqzxdIF6JW+25rh66IqwzwP2s3pAA7zxE/U5JhWY73
9G6/p6X+wcvJc0ZDeYSIxdeOkdQu7cxA6PDvWWWWmL4L3bunyfQHpqa7/s3z3aNGgGIfcNWV8ZVU
yhOS/FVVEq+Y6fqn085fRNjsEyt/8bRXtyiugTask4C+Y1p6NUn3lc6KnZTZpxMH+nrW22ZDvSsP
P7FFufwySYxfgyUYqlSQMBrOxkUzMPo2usZ40EDXaCnLo8xe6jz+9qJ4xxiw8orcX9RJVO1Kq99g
XXnGRZwiWOIPRvaqZ1Z9XPQZ7wNNmODlslg5c+NuaIKv9O/M8OCYvNFamW10s+iQYswP1g7pRqt5
cOSml+GamgT83Fm0dUMettEwX/LuYto0YVG6GSaA0xBGIEADoWCGe0Nuo6LD/BRJFIxCnvisGLxI
+Z1aWWLRh4zSwdDKN0E9mUuphkCfvK7Z6w6xIMqmbCk1VLkCK1Nvnnurv9eIPZd1XfIYIEcFl9Sm
lWZTpIWpWiVTnueeAtdxNZGFS/YnH3eL9DYXDLWaHdKOfRJhm9fKRuFV5HsvCQf8+xer4CWlSJYm
q4njzMk/ktj6qpU8jL7TETDMeY+0kaguly7fLkUVVKsPWzV7SzZ1czVQTbDoA0QxPaXea68DB+vM
5smNxhrAd7imiXxwQ+MkxHRsbURJJWrAfRnZ0ZZ2gDUkFH9BdUrLT86ntO6LTd64r1HenfWZ1i/D
St/nyES3RI9tPRpPRMdmFO/2t8l37R1j2U/W0NQUyKNduG9mHy2CoHnMRvmga9Owy8bpVoB2aIRA
ug2R3JlsjqlDE1sQufvCHoqlZOZeh635qqMJtuyGkF86zyk6AtspyUOANScf0xonJIo6JFhknCNB
iXAsBR0AllNtCe5zF4JPdqxBhsUpOtWyiWitAn50/E1SFsbRacRyqsgyzGW/LTyRL6WJkcjRRvoF
HHreW58W3yh6K/J6Xs66+RqH9saqaP6o5uSSmYGDFz0Kz3wDlsCq4+BOrt00f5cTALhpECkgTFo5
dd7yRpogRDW5U+hBvqZUHhoKjlftKH+osyOTYci1he+mzzpVVNTgPFERR2Gf/Tu3/ZKyhPiVTTPv
dykD/3IQFL2zQa2G6jGl2heEa6XVwcXsoGDrBO0MPONbX1pi7Yj2telBDHr/uyN7cCh4XuPS+8LF
RwNqNL8p6/yKzmuafyPPXUo7cZAb6LSz1XLh0ntIWC7hwBS9dpTK1x/MMWDV7vg78HyCVvtflOy9
hFfNNM/E7D00MttB1jwWglulvscWLVWFIW+TPrzako7CQR4MN1pa7E6WUT3pnfEUHWkmoOy5eeod
82zWykY/fzZ+90yrWKlHAToi4PhaOe8xmwXKid80yZH7gxZQPPqRQcYVOIBnY+XpE6b2yI3fiOHY
ifcyUUCF5g+AryUBZ1BPBAFMBALEBAM0OQoyggLoCz8TXHuOo3fCj59LlSdACfMm9vpfQndeEgIH
aJ7YNUEgGHasT3SMpLASe6r3w6aZQEf8BgTT4BAgaIJZKG/eWxH8smJ9F8rkGhAmx9zRcnL68xPC
VHsRNFxdbp39NFULcTAeZ51ntU/ulau/EXewT1W0gspYYEikuIL4jOSFSMydKpMQ9u9Qdk9D5L3l
k01GokcqWyS/HRI5Stk8t3V9tIl2sEy0n0Q9VCrzIQ+0Oz3Ja795scKcT4LDNj1fiCc8GERGzF78
yzXkxZjsRcxZMxEtMQBu5/rns8SdNyXkxxFBYagsCoNQirYDUP4DrptWMg0OrkqviFWOxaQSLTqV
bUFzGvVnKu2C2IuB+Atf5WD0PHSFSsYg4Y8jWaVluMRmxMRntMRoCJWn0ahkjRB1gFRZG71K3bDT
K/4/Q2VxgGHEm9FrDgNhDtsyRBRgmCV+nQksrrem33Y7v5nMH/QPq+TxkAe/9K2PrImaRzvVnwsd
YSkJ62LRz1oKwjdzdSXPjrTNq6/RxR5CvRz/x1j4v/6lxY5N658vdsfmP/49K/v/+D9R8/H9Txc8
vsV/Kmds0vMJ76Us1UAF81fljP0nLH+m8hFaZCH5gpimvyx4+p9cHImYDAHfdIvApf9UzqjgJIQ2
QifmyHZ0lsN/ZcHzjX9c8NjvXKEbCHjYQdWP97cLXi09m0EoHWAyPVyzeIGAzsDU46Vjovgy2k9H
SUvM0dubenps4/FhNsLfWXBLiUBajDbHGxqWBW5fdzEdqOi5mD4aSB/o3NYRp4TTtzv3X3VP6iad
AWjbOcuWUZrciw5NhztcCTMaQdgL4oS5jmRHgDxw+bcmOQ2alosCwQhTkPUzEjZkuO069JxbI/KX
0hWHVD7TmHmaBc3OIVO+iPxyg6053TQZ02/sRec6donAT1c90vdF1+g2pYjTOf8DoXPWaLyXXWs+
hYyHMB3vWKVf6uyUmJRHV9J4MOkEl675Ap96si2auN3pDKNBbCiXnlu6r/0UovqNd3li3IoW5RH4
H/ePR71ifArcrjhr2MCGxFmxoTyUhGGta0qWFr2nfXimIEtGBsT35pshIId8CirSzvufllgfwvPT
cyK7cdP5zTtQd4xmItgVeeWu05Fzy4EtpnEHgqSaCH7p0BbNJLIsahzMWlDR2NZ2hJUbruDdRPza
mcYimcYfMoTHq5HqeyPuD1XfnY3CGjYBMvva1wxWBiaZQfCOu3l50EsCm2Zg8Ui3m1UfjzZqkuqa
as1THNOZYFaKQ7RBT11/ZGzVx2JnZLw2U94/Zy1x76Y3rxJqTZakf/90WKzxAdwkax3V7ckPSzrF
TW0zA/MOG81xJvwr4a6bAAhpEiqWmslzFDFFdjGVod5U062REFpa0va9TFH/kKrP/yO5+1oQcEue
E38aI+td18qHyGP+kO649GKpEdKsfc9Occ1dUlGZtKk5LzB76zhPjIqgbqQuIK47uyjurUNWbBb4
6XoizL5ug3Nmt9SB4zYr0EjLx0ypi/KSb9HHL7CZvkpv1fMOYUhKllHqhh0bHfVF0RDvrBmhfyhj
pQWOFm5fZhQ1fbi1l66KeNxERkIEsotjxzW1JXWn/TJ/TMsUOq8ePwyJR82vySgOpK4KNCD7Z4w8
41wuYnBnQsOzQ5pgbIwre+fgtQLP575227y6dD7AQVfkJ20c0lNos08JItC2YTDBBvv+Zqq6Tdn0
zVbAAi58A74ylGm11QgFsedU0JXanSrT7GGKjEssgjsN0OWy0EJ9ZYVfZoTFLebiBCc1jK2rZfcC
iT0kAbezPia3Lshc1a1aLeORTwf3u7/TnEZJYrBG1J11iHBjrGUbboVHr0ZX+HDPURkstMj5rrmk
l8z8TCwCJVg8L5J2NvbmkN0cMb1XLaONESf5Nm36ZWwQyjpgNKgMLA0sXyzCIrhZQ91syH5xiaFw
TyR/c8qJ8kYJVkbYOlUIRlxsKn9YRihiukATB9d+yZPhBGyHdlyiREO7FoYsO17oi20UQfcAYrwW
XohJwszRgcdfmcpGEOkQEF9gXoIeTY30OOr6Pj5qojfOyg1BbVmbWdieuvxILipB4llaLjtznB+N
zHzKqOnIiY/oJMlBdZXvU394J5H/1a/qcR01ryyH/aLWmH9Hl+QEo3qcQue1s5gQnMFhhna9c0tc
HHeLuWgNhymmVV4gO8ADiQuk6ton2nWTZWnM0bruzBnKE95VH/xbWDs7J/BQ1mt88Uz3XxRgqXS9
JOO4qWnaKhzOJGbfTagEJYXWzCvR1bfoEwVgTRwwkdmtFbacmz6OC3tagvl8ZtRVmJ1LUpWaYGqq
BVm+XZZwisO+u+wlULu5r7b0Wu3rtdrcoQI8HM1s80Lt9UmV+WuFD7nFA71d+dJrqmZjKzQgBhaI
FD5gKqQAmh3D3FPg94RRZNd2eu0ltqpa29Xm8JUCN5QKd6BGfRUDROgAEvSzbAIACraII/n0txgx
UAKAkQNkqLpbYI0J6ko3cb0h3ryEVGtk4qDxekyZzX8Q40ci8ncbo6ZjJTsvnH8ILt4FPPgqTY6E
ZLAVsva/dcCWVOcOMnjUpMJhUoXIOEAzOhSrRnyXurEUcjMpDGcAzGHq3DuAO6O8WEA9AZCPBfRj
aTOe08J79Xu29oDwVSXSIfwwvOScYf0UbGaAJB9ASeU+dUWy7wGaqtdSoU4a8JPoq09ZDvcktB8z
F046hB8VeXU1NQMwR2FYjUKzRmCtDHgrdMC51BeG7vDLBQDDr3PU/eQwTO3JASBzAMroBtq5uQP8
OePN8hWYBqgGnodfb1cEYYpSiU6D8b2KxVuI1MLzJXokM/t0TXmZDAsIJ5vXDfCdB4w36N+OQvUa
he/RUn1qAPxCgD89FIALQIES3QvTO8Xt9VEDKiRkjmzHWvwUgbnTFJrY8di4f+CLCmlMgBwrQj0U
AukoLDIV+ksBOGkAUloW5mBAyxTw0nCuIDmWKiSqlgnwZgbM2QF3Fp8F0GejIFAvBIE01mHpb0og
0k7rto6xbK36GikElZSbQiGqBtBq+DgonJXktXoFunZPksdQy6iDmBJzLcR26IZPJQVwSF1YuJpz
dpP0t8tkiKFU9X8rf79Cel2F+XIKIvsCBQ6Ag3uFC1d/IMQKK/YUapxpryP18Z2nWy9JghnY7x+K
EPHKGH7bdTOsrVEnDtsz6YiGGOOwPDf1rYsMPlhw0xuwm43uUaECyTBtLJFlD6ZNqsvnRGx1V87H
rAvXfmIZB6hj79pP0a1zonObafGyq8p5aeu+tte6eh3NUmxqjIuY4oAdqYI80TJhb/IgO82Rthak
QIcICknQbPeh0z7FhOKvSe5MN0NisCiNw7ksa+M+2YLL2H4jbm8dpD7p+iGJLp6Kay8nzs+Z0J6h
o0nDSDSy+ZnGMtIQqD/PKSVnAS1X/Bbz0uynYT8Hs2pXcDaBa9OLkPXtVvrat8zAgifrXdJJsWyq
2DmhcDuIgtzvrO53TuLD5F7iUL8Fg6mz+eHWb2u4c2eAL7AAUOYkzMlGT2tuNc86a1p+MYKBoYoi
zjM8LSCDDmbjp7dyEBjUQo/KhsyuN31bvYnIKpfT6MuNgTJl7ZiIg4cYl3wf1YtsdmhXwv3UFpNU
bUDzsp38YzcmOI/Hi9V0BAv0+2by75GbgR2RchARykn2Pox883twHL55He/wii4tkRxC5oc4Md4L
Z/6ZcvutxE49oJXq+1/Sj05SD5bt1hQRWaa0sw0VwE5loyTjY+028Wvgh0vQjVNWi5fEoTygSwlq
rC8uGtLSmI7JxPlvmlsL6UaCdq0Bv3Y+2hp7KeKzkET/djZPwaC91eGvyGdgmeeBdvj+EmryVlXB
8xjrN+JJz10QHSSdJYH7WQK7ioS5xhS8EJa4dmF3Ud7IoQk/+FvJEe3wmqli32vcxviCY9IadYpv
ggZxulMhorYm8MjwLWu9m6Fl+1liuO9fu0i7kmC0TDm6qqHepPyQJiZDqjDFq9A8kI1JqxZtecZN
zevviYPNXUc5xsHQy+dq8N707Aux9cY0PvPAInlo3oem/6hk85D0V6Jkjr1MNixZOwL1AQb161gk
93aYdlngnXnWLxNiw9ayD0Ob36eMrhAur86j3oKeH6uVwDy09gxLv0OKjqwzc3bNoP2EeXTJQ9fZ
DFpw4q/t19nIPDdEZ286GUwNyz5pApih5mHGRba0u7cRe6A3V5tRdiiJuG0Ro7WHGvAu6m2BzM35
9DiCopSXehbdUR8kgkfvoRxRldBDZZBxqq6GMugqwMf4cwjqXazFn9G2KGDrQvm7CChdtXtazTxX
Lic4/HUghL+Ikb8smtECqw6TmzlOOtJT+VhPopoXg+BHMGOnPchkIjGpzNfSzX4qXptetOXKb7Qf
W6M5Kr2LmZ9NzrmN97PtllgRXyULD+hy7y+I39/b03jqfRy2CMpcpHUXhC1fVZwfxrBMd0AqdP0Y
uY80drI/TYApTlT7faqc2zDj7ECEuNKliSlC4br+B8VNS3QppcGCpXsrn3HGRslaorA2NRNLsUPi
vtEfJN1HzRA+ab3cIdPe1EivO4nwRtTE95BLRrrYjhUUusHea4P8wYP7PdQxyFJtvP4BS6iezvB3
eS2zKaRq69/+99+2e/7dH//tv7Xv6f+bEHWhKaaUX38XEPUXap8v/TN84/7JF76n/kcpJ0ANwM6f
+XnnT66AhNeR0RNIhffpb+EbDjZB+7ICanzT/Ss/T3qU4cDn+wRHeTqeXPGvwDfgRf9QpExzKake
BkCSqQxaf2d8qvS5CuuwHjjd+5Ux+x8T7WhDaxzQTS6HqntkkCzGjJzCOl11I2DqNKxK315qrXms
ivRkduG1acSzzdKca0iXRdtu9SBZxpznQWJ9Fi3tuyUdJ43+1pgm6WyWOHYNxTmIFQv+xcrPI8Q3
1bwdB6kKjRE6XQxjg0w2496HZ6GP996klth2M8p9X87enk80TSR8TALhAe4Gz0E8Phtj2V4CLXC2
dToK2HYSKSwzXscSfnAO20tm+YdIa/gBNbPctrkpb0mOBkg6ItlSn/qUQc5fgiGhVc3FAKAAZTvo
0TpR9kIni2E9BKKyH2YkuNMMBC7QoFOrqd2CKYH3iIe3MQZ+r4bqDS8/Fq/OdrY+uS37wpFvzQhj
1cTTITac944E8X7qqU2z05TmpogoPXMk2sZw7wQ6eGQFcFXINt4Zur5jgZr2lYUTgwB86KAgW/Zl
2S+YJM0FFWSq5IngjbQxb2bgsckEkbZD+uuZlKNRiYdeadoUdhWfo9B+h6DKVokFMNdUqLq1grzz
Dq/6gB1+Zc7XosrKjfRcd+F19cEMsrVg8ZJ+fyiNZD/rdNbBeZa1e5gYUghl/FEmJnI2rLWw9bup
YaKLM/aB5tFqw41fihVFpFuq/CqiAwiASdJ1VqUoGBjgonnG1hK+I1xNNqRhfKAPHexz55UVEsLy
XLv+rmubF4IJdARc7S71RhjOdN3JAxEEm0FAiPa0QhH8bBxyt3rRh6aBHwWtmoz6Nol1mynonFV3
jSEemRyYDagE9cuQm62J+IRd2IJMDE6qErLlnzqNH6ISESk0V0hMUG0+Di3Ldf2j+4yQwzIp/gjJ
CFYBFyVVTiQwxo9ZIc5uGNSL3koeyHbZDOb0W89iyiBVekN6iyv94hsaXbg8N3ZiUtoieITtZ0/S
m4W3qtHdbW6HZ5P5eOEQgtK/5WO+H6aGOpY6eZsjyOncfy7EdHZs99DSW8lWdCR04TJRlLnIMxSD
A5aSvNFgN9xNOT3WcfpomMFh0DBDtBKdiBMWX87wGPott2hABHz9BDRQbOjcsNBusLfNcLYjTdt0
GXGPpu4yjvOLx8WVGtNvMIROZ9AM+RlGMiKrjW7dfWgZk1yRlnpb3teHMeeOH5g+mSDXcTpcrSBi
nLFh28Lxl+u4bAMVs2BPh1JqU3ImaZqtTZjH7llL5Nbiky06a++W0GDkwy8yzGqWIpL++FGj1vnW
g5egatfB6Jwtu32JakxnlTL0ZPPdMIntla6zT0b96LM1Uf3OJKQPKPIs91rpBrJ8fb7ScHrUG5ta
1xDEtsww45AuBWkfXgOvIacgFys6UfH9mzEynFEgS7yQxgIolzJIau1IvI+h3RNzHJYAFSej999Q
TO9tL8gX4SIKPOr1JIBHgmTZMlqgCItAhN70L25E9GP03vVU+3m8i60XgOZY1Utd2gIYfT7SYHnX
ovo85cXOQv1I5U8yr6bguyt0bR8N5okCuI3ZNfh8YvyodS9/GIYwGAkFG5j2Jc7MU0Jtkxis/Yzd
LtbBm5n+kATcMlepk1vzptvnOkVhPoygvxa4lytisS7q6JDPpNR3efoS+vJRGNa31vgXTDJLQBVv
oZM21PC8W332MABzL2VM62z9bg7i96DMZJllcIq1rUuWVdGv06BFzOBP+9h3Hmt7ePZH7cubh7M2
Hgl6/TTSni4fj4hHleMpoBw10/3WeUWryn0JCpagDPlWSke9rXE+xvVjyYGTF7DOeBDHJVhnA7T+
azRNrJsgrGlmx9irvJckYNOVLssGof6NpATKClGck4BkSkoSkD7EgTBWA8W6En0yLsx5o2stANiv
jKkzSjtQcLj1ceDa0qKQm3C8Z3aGGAODTpvKV23GnTAWek9gd7uawuidS7FYBUDT1IcCgK+kG/Qb
jQFx7iO8sDGzZeNTzIDfZJVyrS3CEpQPpGuRY3Vk76DH1Zmq5yY6OnQSbgKdkdPK4YnRl+1KjbQY
ZPiYevLuIRVwHX1akJBCUis4vfM6jbCCtlOSSxJkO2nPdE05U7gpHeTmhL/zn5yF0zm31jajV9Jo
FtwQ1E9V3ap0g3ZVYFyLuvFDb9vis6nvcACRFg+o8/iLg9hmFu+Cn9bl5xb5xkbrg6OgQx4k1y38
LRPAis8B1tGnqdI+wsBaaW79XaUth7HAwJd1v7wxO6sxPurzeJl1+YiSJYiXFGIA1OIFmzEs5gEk
bmoilOhp80Xizu7payM9ZqharBBMVAiIfGd0bRQP2dIZyyucwS8zlju68X5lfbEVESEmTduvJFLw
KIuW7L1PY+p8NroUhIWV80Lw2Ju6/IUqF+9jduyL8NuMEf4VcfQQZ8F73cQ5Z+KPodvmJrR1EPLB
R47blggLvOboxPmLI3OCSVxkJ2l4GzzerQLvIkXrw8pqE4IkfDJu81r02woAtQn/L3tnkhy5cm7p
vbw5rqF1AIM3YfQdm2CbnMDIJNPRA44eWEFtoRb09lWfZ13plVSmsrpzTWSSsiODEfDf/3POdxJv
8/t32G0F+F6i4PuDWuf8TpQMnAp1wkdKcvRmhL7wsd/YMKgobBacGD3GmDHpNm5NMkbY8kLNw8zJ
3F6XdmHtxpVmm1WsUYq+xvxP7hJ/92Kn7DFaNR6Hqj8lYQNNd6z4viLQL7Md3IkubVaNK98b12OL
0rz4tGFki01jZsQ24SMDxYsJSHJ8Ouz9wvLWLHnRWzFMm7LsCXJ4FhChjKS4+46bPNuMZXobuB3v
kAh/51J5n4q9Lnv0YJX74xqWDOec9aNV75mqDoMkdNW001qEQUSYVlKdmHuE8goeyP3s33pTsSst
TFEV4VlPqCeZ+8leKHnfualxw16h4LvEMZeO2yFv2m1PwmATRDgRqSoV+lFGQgh7RHKtrCBZBezj
z7G70BvtMoR1Cd2ny0AxWlDxo6SDFbBbDOdkJmQpo72geiEglJIm9OLSKudQQZ/yURvWWepJlETj
3gvs+DT2LQHUkmgjefRfU2KcZkOOpOGmbVERDQjZ35ktixYj4qmslpGXJscoxvviHi1ntYSsvWz6
F6CZ1Y+iBzCTmEZ8UCg2w2L+zBRbzVrNMcIbb9KIaQejXLx2RQ+MbWaih7vMozdw14tiIs7r4tji
FXek3Pi+x9OVvfeqaeWyzVmsGESXVx3uM2dmCdMsybRjZEZ9cxXdKqOB20Pl64ndyoY059C6871i
5O0X8yXJAkH9K4/ELlB3s0OWnuY/ikCK0tlEUh3GhgbxBOfpiqbxcdX94j2YHYMibHAheGuXjviS
Npne8tde7BmbaQrPlNhtS8csWEah0AmCMk41rJzErunJxSk/tyAC0nWQhr+iUV1EPTvXYCCGmpBY
Y7drrhhersRtZxJbjY+ZiA+jkcIUGgIxrdKY/TlVFFY5lht3xkCvOixAPeGjTFT32p3f9+HtEtUf
6ZSsCCX+CPUsw2MRDxm2vVoM9sprouW1zswDrn6+wiFKjtmUvlUeimyi0gfH6MBQpYQli5zFD4y2
jdsRiaOs2FyXncLj38hnjD+opx3aBCDJVZ6yX1uaCkt/HzwU5kR1izs/hbn5WIuOwOdIotQbB3FE
V9hI+1qwl9jO+kMUmziqk2bA2tLWW4O++okFVI4vKAp77gUtif6BrbFcGJnkOh+WsxGaaFE2rn/i
7z/qmXuFDzYCOB4evso5SI4JdL0XArPIJzy4x355oV5zlRukGDgjxxssPYdloKpQUJNslqHagszb
ekCtrPKWLfFbCFZh5aR0Rbog+NICqXB6SDPb2liz2g2tne/d3t1kHW+suBDf5eA99DIH/uZJOnup
HrawwTL2kqYzKAUmj4uB8Rh3VwLdK09+WynO6Sa5FhQaR41/9Sg4Hpp3w21vaVVicBb1S6KbkDvd
iTxQjpwMTxOyJ6u48NvS7ckmNcoZ4Uh0gWU51FQsu958LszwRvTJhz8Q3ykvaKjsgQswRnS/UtTM
AvKSLHckUCo2Ykywo0PaZm96EZ9Aip5NCp+tLHxmXV0THXkjdfa56GZo+ATO76ZoxR6poDx6pD3I
X7yFOOX8uUhcm26wsVLzlPf2LjGolyrhXlO7PrfgnGfdUP2zazM+evjyeDvX2XJESPiVeoAG7P5o
lvyCWwfXYgy+sRmuuvGjV/FdSiv2qOuxfV2UPbz7ujbbn7gjRrpJu8KLSLO248c/FE3bDY3bUldv
SzL6/vK8BMtHPHNlI7x6hc1Je1H+3tWlzdp+3lm0eTu61tuj39sHRkWV469RF3+7E/ePSm7SgEpw
z6AcHAbkBV8m3lysbYtrPeue8t/WjXponvv6e4rkHZ7h704Xj7N3YNBO4p9jU78skXrpeR5FHvW5
5rLjFbmfRbrrhvID5Rss5ggSsUXzRYjc2uqlzKv2Bl7aIUm6V49e9FEXpNu6Kl22lKanEGtBdVkk
rFiASmih1KuHKVsQToRyfPHr+HPhyD/1ucW3YAY7e6qfmLaQa3Vp+6Tr2x1d5O4DiULbcuEQUPJO
FSf+Ml383qIPOuQn0eVQD4dssIG+vVQq/Ba6Nr4RGDcmpXwciOZ2oVs+1CXznq6bn/r2XtE/n393
dNHLwHgpA/YmXh7fxQQvbpKZT0VNgX3qXGHhj4g66qBKl6Vu6O9tOu874PtO0L+m2gYWd59Wlmyd
AnU3LdL10oRXmDxoD7K6NyznXvYeFUTl90iSzTjLgUt7U+3IL+3yjE1QZudcKr2Tz02m6n9Mtn+S
VnY0G/wMQX6ep/kQh/JSlu2mAWKHO+Iguv5SEBbORhsHNxv3sP7KrPh16s11N8yfrbBQXz37YAXl
vZHYF8HbPOitVcdZZ8t93lS3Ybs8mlKfdJxtuYV2+u9d51+yrGEQ+9eWtfuP5qv/TP7VspM/+3ev
GrZ+Vpqm54eB44QsG/9cdnp/OIFphmy6sLDR0vMPXjWiZECc/tyP6j1oW/Vd/J//wbLTE0KEYcjq
lPCQ5/yVZSf1gHjR/vea+/D1n//hm7YVuhbV2K5pe/yXf4Y8yTjsuBoVA0oVZl2uxQHQSszQlL1j
b/rBcC/pPtdV8JJO+EqxtjD96rahLX5x2qsVfce6RD4aZnLxoCjOlYx3kYjdG5fOefACcrvUE5di
hQcm19X0NR31Y5snR9dB/tH19R4z16IJMNk0uatcl9wb9m3ZUHqfOhFWcZ9HBdXZgH8Le69GwDn8
leNuRDEL2IxcIpt1WZoaiuKgLtsNcXdjmRNQn5T5AXH03BKKPBc0Z+PQNyRVF6vQ4mJmz9YuQKUz
FRDVwgerSIfvQxgF38Aa9CPaIw7ISUwL4S7TZ7M9PSASN7hVhp3L4Q2m0Fn5+jjnWMeKIDjkAzdt
tszw0BGn8lpmwYHn7HgTWzrgSyB6Yliw45GtVOF9Do75EjNOKD1WCJ45pS0ec9ZL1PktP2Y9g0gK
ErGAL+fCNvghTBtTzyuL12zx+V+TcuJOP78uPpiWstrisGLS0TOPUBQXAvEucEJdF8YioecjGRCy
Unpmihv70TfMJ+zIFY14wYOp56tCT1qhnrnIyp5NPYVNS/K8dL1cuXpC8/SsZjC0lXp6G/Qc5+qJ
Dp7pQ1UnE7bx/M2UZXosbIxc8FoPQk+E+UDsehi9NXtc3iF6bhQMkPjSV87YfhTKuM0YMG09aRIL
Ub5GkJhJQi810ygeHo4PvC56TpUZE6vQs2urp1iG8JkCbveaObAPjJhZ12foTfArMAe2l1CPw4zF
uR6PeadzI1F3WUG8Ge7T0CgSpLmP3w+DB1rxWehpe5S0uMydg+3xJmIcD/VcziyeHRGM8x6zicBO
tZr0EA8/4cAqytmIzihWyqoI3nvtHUxk0Bz81WdMXHBoschM6XLPzy6ch2hD+jVnscKhHXObyPS1
wgoatmrIvLWRv/ZWvM9Td5+abr22p1cn4O/15WiyMqPAMnSrU5fhuVdy2gm0lG3uiY78NIRs4ghV
iltx4dLihtyRnKbLt76Rrt2+o+/RC161sR6c07jsMskA2ws+DYVBagwrS6OpMMKFkZ01xaW0KyJo
pJX9pjyHEwAdz+geihrufreU77Cz4jMMjpdx6L7TjPbryFiuDd7NEQ9ngJczwdNJaA+aKi5Pqm9X
Bq7PAfeniwtU4QbNtC20yVkzRy8ZbtEY12iPe3TERUptzqbEVVrgLu0bPghLDXpqpuBRNd5ZJfKW
lAZg2J7ViTfZLL4xvgy16e1iRYgtfh5r8+g0BOld90pv8ib0gTyRwyJ1QtS6odd+0HoG3tg+VQqn
Cd3ZfVxvjJytP2aIe2SNSx7Jp8Zn7dBpoTnhH7rhNvyzxIfr4qMctDE3zaKLnY53CYc9+v5oxNrA
225ybektoqsRhV9ZO5wxC53SxD942gJc4gX2HEoZtTm4xCUMABumlrgESJeT1jDZDnxJ0iIKcZMX
YOtrtTNA9syQP+ss3OETWll1soXftR+QSm3G0Dbvj6PFQ2dRYKQRVAXCasSeGu/7WtqAxbgiIL9W
rf8Rkd3MDPPH6GHq6FkZJoV7DRrnnUsZtyCkXNvycMVpdfcG+TTbKyRfsGY/3e4OsQlontaEczFc
LETiXqvFiAb1SiEgB1pJHrSmbGt1OUFmFsZ3hOg8avVZaRkaOTrXuvSAQO1qpXrSmnXRE23C1tQ/
kPcxTzXSdqs17lSr3R66He4GFPBca+FCq+IV8njcf1daLU92fHo+JyR0uEaftdbUU62uK5Hdkc+5
KyfQfeLcQvsw4vaUaFU+S8StV7ifUuv1DV9BpRX8XGv5bEZO2QAPgjVrLt9K6fIhBOCeVhRB9l6O
Eba6jLZxKbAJFNovMKGacAhi6kvSu/a3pUDsjX6rYN5NEih/Q0yh3zbah9DY4uxk5HzG04RNocOu
sGBbyHhtpsS/bbNpb8XxU+/N9z2599rFpKCSbVuYpy4a7zuzQFr3H+pyPkwLlaT2Z41pYsl/5ol4
s9viefGsYzfwVlImNG/wGrxTLUW8cKh9DkoODz8NixszhvrdoFrkukrBxe0b3iNFDBbTZ5Ufpkpc
e2wevfZ7LBg/DAwglXaChNoTQsntrXLvU+Fht242VTftJiwkSGm3PZaSTltLkCts7TWpMZ3MmE+K
blf38lg15W1nTFeFRSXGquJjWTGxrnAZLFjJ/gAI/4bIeanA/gV8kUHbrqX48DDADO4DG1R69uwd
BQE3FVij0sN311d3NfaZDBsNe8UXZ4kvRSnh6MjXrg8Til7tj6VnInHA0dvakrPrsOdEubzksvsx
YhT03dXs2m8VZp4UU88YRJQWJEfOhFUi472ceS5aZf2NgZvLGAfJKMh92RlwMP+pxjjkYSAyMRL1
GIo6jEXOb4dRGDBKjGwfmGfcU+/LR8cL+Me9lcV9wiAie0Q7YDO5uDthFGDeykhwGmbtmoR3ulN9
am+V26erwDZ/MViyk4FvlDzWfDeoYvU2l05/gOfgru2EwG0rE0RqbWqPS5a5v+E1iMftoe0db006
joIO9eHZTbAqkihdJwm2YMF3UNqXNOovSZAYDzZ0yPZaQP+xx/5bltaHGjuofhy6gz8/kGfHc+YQ
Ph8hgNyI5hBMDmqb7p6wczSCpSI+tRgBO8ofVaBCxCg72ppotX0kky2b9uSwXGy7fOKuVd5kqmcS
MIzVxDDIUtEkrgTNqdFcpxLAU6FJT4lmPpma/jTYjyTr8LPrH+hoYvYjEqZ5UYMmR3F5X02aJRVr
qpQCL1VrzJTmTRnFdJxcjj6eEGuQGythtsei9V+4A5+lUd2LZt7bIKzYhZzd/CxykkMArtRdB+wq
I8E0AL8qY3tbD0RYVcJpWmCt9Dmai21LuovSjQy/35DgDuZCDFhrvipN2TL3vUZukW0fpbN3NItL
idNcdD9sJswbzGI4ITOt9eA8LgB5sSa4qwF7Yd49uVjjCw1lBfz1q4YBFsMCW2CCdb/hYCmKzwDR
pjxLbzmbS3Wp4LI1WfUWwBZrfjPGsis+5Kc8yA6kUJKZiRUi2QCZTNXWpRTDcpMrTPXss1wH9AAs
M/gqPakEy1ArXvq1zSfRxoAeoZWbhMUkRDTpuB/kEPV5rMOWNpuytxqCWq1RahFMtdafnwMYaxn+
XEMBXUvw0mkImzVkV9OdX4lnw3sKTwO0tqRMP0EX35tRcB9O9sdYAJrn1M7nbVa+eZr4BvnNKsRu
AZiaVcO2GF+tTDLpYExIAvL/cfHThyAnIcm5GikHWueULepswpojM0gkH/ocIT4whCOSCOkPjaeb
NKgO9lLKjwF4nTlsS/vbNmMko9R8Nkb9Yk5gS0zLOA3NtC/tsNonkyREw+ZIRml6YE5YycBeWIss
WAi8KN2YcKJYBY7dmm+GUjuIe0Kj90w9buXQ+CZAZXgX1bmB0yc1sA9v1H2kEX7IGrN+MhXUxLRk
eiD94SH4gOvT7mHXPxQaBkj1EJMKeMBiAhTo++M10nIRMAVkP40TdDRYUGnEoFFiIw+5i8AeHDSE
EGmIPWOJfwRzIloYqMLoVv3KfJNem+rDGP1XY2xO5Qzc0NGYQzpHnfWs0YcmDMRBe9cjqIhpPI+v
Q/gyd7za/95H/KV9BDGz/8c+Il++/+t//HM539+8V/zRP9cRzh+BY7M4oCPd5mLKL/y5jbD/cE2A
KCG5uhDvrDZF/Xdyjg2BEFizXJu7tkWe7W/biOAP1gc0Cv2u+nNF8JeY00Gok3H/uI3wIKg5jsMT
LNA2r39Mzi19MBH0ADZljKiecDRofY9NZGUc2atmzg6BCh7htrV7gh1TmOzKmee9TGldyiR4n7IU
E4ZbdO6AuWALIfS5UGK5E9y+xtrKeSC5BC/aflWGuieAmMSxY4DuhbGrzQgz5e9WAQvDBwGmBMPA
wZ1Fw0lGB8GhCgJSVSbZnN4mbJrYxcZ1zXLn6v4CgLcsjh3SrSEUSMinRsMCNTBpPbDGBchAFB96
L2aHAgMVfz0ILqcch02jmxNAna7JJjqrULcqSJN+hdzjBsWlCZ+u3U53hgeGaqSPwaCYIdMNDbbu
avA1eSzW9Q1Tqz0v4zbxzLdRqeyYlBkvg4M1v+q9+3EiN5hF4T7QzRDSPI4URXi6MQIU+bSVZXeV
Dm0SfsMFqWM9AV2Cm42Zd9fI8XpOiZ+lgSLUhhZFpnA61x1rjVPizny98yrXLRY1dRYE72f+D3Ra
i6oL2HMzi3LKLxpHwOUG+11QjCF0Q8ZAVUaDzrm2YpjXUBFfepfnLj0+AGqr8Fa9+IGt7psWt34q
LJcNgy77WPj7B6jfyKlQ/mMnINmfZOSELetiLiUht7B0QHYjwpRlGmzaZT5aWf7lIqGvw1DiR8HC
1XPR2M+D++pGBTwSoGLwMvYzl47dYHHT0mN/45ESLBeYXyNkrO0YZnJvIujsSpsfak8TziodSdYp
U+Hob02ShKGL2pMLmAVlGt4ERudp5tqJqHL71Cz8OAtvdE6J/aS6Pj4FM7f2MjznXZ1v0OgOfW8F
+zac7gIjWmDGZA9tWRvMnZQS8k4jb2RIwk9L6UP/dHYzKGPSGfACRJhsLDMlSZAQ+05FtSVJobGH
+JhsD0exZy8no3KMQxCU+zElIenPpVrP/TKtTd81ILpIKlKkiI+T1z4W/Fy2dhi7ax276yeoCmaW
XR0DjkbMdw680MJUnRq7YAm/07HnXiIiBsfoWmOPMlC4yVWI56ypIJrzb1fOWxLk21itxiz/yQvp
sSu4sXRyqkE1h7ler51dW8Foy0OJIdg4NxGO8WhJV147Ao+ZwoVc2HJbNHmy7jzzg6vpvVR00LF2
wU5jxcXOV5SiBClG8d6h6Gruh+NAL4zsVLpPSVLcOMvVcVSPm4UkTAmW2PJTvowWPLLVs6IYhtRd
uwN4aSwzWt5tnFOVYbSonSd9YZvTT9PsIpif1AOHFWDr2Bk+JHGC3ZBBNXG8NryByKwb8eS4HT0q
jvrO1lfUGJJv6gIlwbmQOot1hH5Co4nFTc/hyKbP94Ky+zzBCN+NOPm27bx8Exzq14ZhD1TAJWod
stw6Zm3+I5cQK0pdgjvrOtyZGBBGxp3SRbkJtRykoCjPpc3pUlM/dOhByVaBs2aB4XXbKC/2jq54
jMO9Y8bvZVhddLZlnl1EkGWzQF8AlMJulayidvqP5RlzXg22rp+zHTxpIgdYkxgAyn44zbLd+9N7
bMIYz8wX21ruxiY4Y9fG9DJcjfI0DXhvcEZt3YA3fLNsMAV9uuvcqn+kdhGucyKoZjnt3ZS6Yrf5
nNgpxibEkWALpw3ohHfM+C2qKs85I740NGR1FbjGimArGxJnzdqmpwEyWNVFfVFN8ObH0c++834E
lXqMEnaNbS1u0/knBtUP2Tt7KI9vRkM/Hf6lsrr3qu5ids4+Y2yOl7PSt6qF/YzLx2C0dNwlgZgY
jLe2X97Plq4iEt5DSCP0yqsKUMWZsQ3FfMUH8lF5HovnAVt9iqabq1WYr5WCHTMzgGmPUE8IIuVZ
YLTq0VMfeMDwNFj5J9lQt5q2vR1cWXmuR3056gHjAG9dZhrL8oOnkk0sotUooUMW71StrSMYSlMY
v+fxcnES71S4LzCxL14DbpJH1eip29QYHxrh/2AvfeEpeLIKA8MrJwvegXyJH5yad1yK9fNnm4oI
W+V94NsPXVrzeZDmVy1AHbGLcS1FPrELv8IBk1lhLGzNvn0hD4pM1M0Y54/cyt6qIn0KC2vHvvNa
1f0lassXGdmfgghNGPanbnSPYLlnuIElcBveqD6vHOdx1dxFlvXidiW4KVZ6LE4vfpN9Tuw7kiXi
a8q3BQiHzPmVqOqYym618bNvExsBHdW/vS/euE1rYu95xzqqxkvgAqZM90sUbkKeoJPxhpMLH+5G
oHXyBIa1iqMqy1YWPxZlVOsioE0IcEk8dtdByY3hiL05V798sbxWEj92ZuwMI1ibDiWVvDPDFEUO
glY/iqMvrZ1ITiP01zTl85+A76gK2suqHRzF/ZhvB5MOMOwhs7D3E1QiMqDHdEzuJL7uqh92RTkf
a1j7Nt4QXEUd3CKMSHif9nUXreuu4LtINg09WQOJKpCUvROs8Duvhu5q+58+JBCXV2ZaivNMaxk5
PCJGTXgqI/Oj8tud2ze3xCFp+6o2UUehn1VcmzTcLzF4NC/nNuG/xW79ZFrJsc2rN47lNSxHRUw6
e27K6MwT7ogzGM1mx899XVgBdXvRLb7eNfjiG89lmU2l2odVU+9kflVtt02S9GAGDkRbh9taXm/s
GDSoMFnYzfgOqQN45LFDFoayvfUYOu9RB9emnT/9islPYhYUz25R70QUUozAQp2H+pqk/XkqkWXY
iHOruqqoug59tXeV916gpuZYDsFg8oKn7drCV72yWZx17EaGsrhC47zOSYs531s3ciYczXAYVLgo
Y/gF2jufUbG1duMx4BFfjDd5mRobX9CsFjeCnzGPCT+3t5hmG637tkwBy5Efl8/7qN6m7A6JyeFx
dMlp2kC1ziZNVJPzNHJ0bIxy5hYXsveLaih1wiH9VfgE0Pq8Dwiya71nJK/mjRelyLLVDW0SE3Ic
CCRQR9ADeIO3GLB7rvhJUH82fnAQYcXzgj1HpmobO6PVrjAuYoE0qk0R9NVuMoA0D+/SU2ffoqUl
wto41orevSL/UZUKG1b8ktPEuCozXntAzzBzQXF2l8bxX3BDr2fwfoiJhwg9rpn699yHsR5FuI8z
P6QTbsI0lojwmePmYSgZCosWL1efCzKANghsJ951fvQ+VaZYgbn6mnSgHiQh32Cqjg3CUu8a1yxJ
t0vXnd2MaCQrK2zCjJdFke0KAMU1HulTahw67e+GXIQZ21jifQNuK0xxZKdGSsQi9SBFLdVngYhW
1zg5lBs8+Z68Lm5SwzhtwrVXq7fJ8OOzYkR3hrQ7NJnDDDQCVfIbRXnmVzca8yaqUwrKstHcxQZ0
acW3RQ+CtXWwxtdJe2/3NiayCSxTORggMGwbcab9affjRRRjeCjcjr4A26cVheGhBVrCaotaG+mW
a8cC0SBzqm8A1HAMe5smAHZNQ9urwV7MSTHAjbH7Y2pjf2P4MBKlEOvMaqZjt1S/IpTRfcTARpDb
cDaLKpqVI6z8lHozszufkrqrDrKi3Q5+GOWx/QPaZnWDUZAlGB7FuDYY9AOPdB5CZhXZAPpdx9tF
SJZqo8XbwI149QIBdK/lP9TEzCOa+FU/wp3IvOtJIzI3dt9unrwTNfG3zeAeI3s4SNRuNAeeps2w
sQccmrHvtsfwMBYJ4xhT0doZ9o4x3FeEOnhmRHQKhzh8gJtlgIDHBUMSSRELShyzvz0SdB4epGJk
nGgeW9t9EoD+x5voLauhxtcm0A+ZArifWRF52Kikbgau1Sbn07513Cbehbovki45bkmMfHULmWjy
Mah5iRrYM7rZnjrVRz8jCp2B3Z65Da/4rPLSaI+Fy6bLcI4JFCarnugAcdGkISzTcLSZJwul0r2S
xziwtwK67gjjpoMrv4mMQu35bL2D0VoTPjjjRyIJnyLZpJYH3Hh6d6JIHiigq+AVERa8TKhiMkmu
Rt6ah2LBWahZHv9epfx/rVJCl2tSgNHiXy9SHrv/+p/fX/R3ff/zMuXvf/jPVYr3B6sKPwxp43Js
cLN/X6U4rFJMC4dGaFoOaxN+5b9XKUJH30LfBYoHh4tf+tsqBWMHxCA8Ih5eaZM1y18xdrAr+b9S
bMBlgRC52E7gzPohKbv/k0Jkh0sEr6GoV9NPOdfXWHgFBLgRgDdh01AXZ9Yp2ncd4JBjgQLk+lnb
k34TYg2ruS0QuHcDpoZGF3ImE24CQ5d04n/Yx7q2kwXuL1VnzS7JLEq1KzRIMLHrjqJN/XRpeAKR
dy9LdYUJQRBW14NGnQWzZXCsjVlQy8gavUE6ip7dOs1vWsPLuX77n9OYHGNdPkpP2KcxuhNgRopJ
C11R6kX+YQjdcyzoLqVnMSwNgLRZ/1n3YqJJXL6PtJffwBSd19NICarQdag5BzFLihWz9rjNeuGs
pNetiNLP27gDx2blwNWErljtddkqV2JBbUO6L+hhHT2celbNn6ehFYrLRuKIbmnAUIkSGGnNX1HE
sK7chILkpeHOXOE/m/HRbB22EBFtsKi4AIx695TSuEDWOnrwFX7IQRJW12WyQtfKgoP4ULPhskTV
jbg1N38ZcfPTdbRIqOOT6s6WLqqdJyprAyatja+j2sKj0HYMo9vWz2v4EbhpFEQ51zZeJl2DOw8T
eEAXb4fgIpN/R+T3jyGz9+9HIvFI+J56TRTRr9sYxf0icsWNVxwsf1onyqbVNrWyS++EXyZX/aOo
SSsl5jmKCzZu1mLTaBK9Y6VjqU3L7+Jk3PjCZh0XdFnqIuCRP1ndzkaqqBVp202tK4MnuoNjOoQj
XSZc6Fphn37httJFw7pymA3OsdUlxLWuIy48ALLROKFv9mYKybx7ZRf9JbBlrPEE4oehONXnFAZH
Q9mxovU4Uai1ugbZ0oXI9VI+uLWCSaK7kiV+n5iVjlH+sG0gN2zcKHLQlQ4KHtBG6JoHxW8/GhQi
r0HsRPwYSEHrWoiCfgiVx2ASnO5nlFvZif/1Fk6R9ZgE7coVIBMWeiYG+ibaNjjaQ6tnY6ooCkSx
dZ0QBKwN19uo3n0dEt58eBLWzu8yi8k6G0Z46nXNRRs8MUx8mYv/NI72inER+8sMmqfSFRlz0KCm
6toMdiA3ET0aEn5iAtURTi12BM9vHlI6N9D0sl1CPqX3h8uSBG+Sbq5tMeOiMP3up+N9jYyGBj0e
LX0eo6TpwenfrPrY6roPxghT13+QRnqxwYzeeBjpV25r38KpXrW6NIRMLoeuLhLxaBSJQqpF0uiQ
TzTiyWB4G1PWVkZP3LVsehaDmMtaXVGSg3VfD2W6HhjWuxoiFmUmSR3iVaDRD92s3c19+mVLrgWg
HjlwI7rQQI8dIc3DlKApRbujdqILKE/pzr7LbJ3NzdG28Sdlumglg+a8Bbi49XUJi8N0dJAed5WS
j/osjA4Nn5Vxu8gFOKetaBTTlS4YcWEnL7eRrnvRK9EbV1fA9HTBjIHZrrL6PrJM7A2Jya6O3hhb
F8ik0xsrAgplnGJe9XTMJHTNBDSeEW+S66y1NNiejFMUcL+6CK130uuU4IzmwZGE0VbSm7Zp0nen
pvVHq6WO1k0BplYrsHWMtebBtQg/kA5Fu9F6a0NWEb4I2XiU2BhJtneb7z6tjoIIV7BNtW6bIeAq
reSOSLpcSYokhXSqtV4H0bdG/A3CiV43r28Pv9/5idaIe60Wt5JIC4Zs5FStJRdaVS61vqyNfOmj
XVJBEnBC+FqG9ud0pQplb0OtUTdarc68FCDQSGvcqLXsFlFbcmAebWTuHrnbRfYG2POoOh4wgFox
c8WcJRysBPc9HiWzkdDnzepmgtjhO6A7HA3xWH7jPDTYY4TwkWrUR62hHxX8GRZg2bXSQJCMnYoo
SZ7q28e6CSostoV3azU17Q0aKWJquIiqx4vZ8JZvI8AjRU6WlnKFq/uQxBJQmkaU2LBKWpgl+OHF
ZdAYk8V9HzTWZIBvEuhCHnuwyf20mdg6GcDYUo0HjzcV+zUQKdTsGKsUagqMsxiGiikiYFYWFTS9
Bqx0v1ErMFeaYsH0blvbCZWzboM3seibnG0/hc18OwGzWDca4SJIIrIDah8X6C5VjqMd19MNzLFN
Cf+FC4C3LS2QMDLO+PnAjaIo3NrSKL0RGiDTa5QMsap0VZvp7WKmV5bIwT1QKocrbLwZTRo+ZrId
ny50GqyT+RmxaN7iQ9ZBg2kLncXd9hpr04K3maxbxxQ/GWr6tacBOEKjcGb5VWk0TqsZOV2085LE
e+FuvPfat6wsYT63ENnHhMyt0ob1ttXkVsDtJgD3SZPcY8109zXdPQbzjmRxrLCQnSZNgLc1C76E
Ca/Z8EJT4hdw8bHmxpu0S3JUtu+RZsqXmi7v4wuYsvhhLgQdcppAX/WXGiB9J4qrNCHUmyOs+khT
60ONr6eR0GjZPkzAncHB1YBHUMwPsgirQ2uLlghW82RI6d3wwpQHInoEtD31S1i4RtjpumdWe8o2
X5CqB1R7KPuV5u0rTd6XDoOQB4x/mn6MpZ88Emv+mts7zHPhucY/wecnWTXSuSykVHPN9y+i71Lz
/mXiP7oDWYF+cam0K0lbueUYnScGqCLx1hNP5E32OzpNmQCp+n431E57yzkHzjTSYFNfI07llD5P
ME99ky+lzlP7ptJA1DyYnuvQUg+jsj9KDU115wIHpgapCoiqI2RVbAKckn060qMHcBfjYEwgrDlm
MUhWieB24+Ddukny9s4m67QN+ZkRpaQeLbKhUKqENhaj717roOVp27V0vbusT7Khxs3RmXBqKNlR
OeY+u/PvxzL4Kt2hpFoRvKscAyqOIGihzVOWVXqXkkcT7U3NitIRpPJSfOWmJcm0efdTJoeN04T3
Lp/tKNDB4sguDiz3MRFa+CWD5rXNZvQUyT8ma5hiBWzobT/46aHmuogzBGgQCUpEyDwH5TiMVD2a
zSZt8cpGhGX9xbg6hABpwdotMn6I/xd7Z7Ict5Vm4VdR1LqhwHAxLaoWzJGZyZmUZW0QycGY5xmP
Urte9qKewi/W3+Ugk7SsLpmOaEZHL2rhIgVkXgJ3+M/5v6OAp3IVCgMcXseyvaHLe1wj1RxEBImU
pRh2tHeuIq1K12T5iHnjF1RRCcshoMBqdr1mUtN09E1ladbKNGhOrsbiJzYh0cwu3HpjNqDe3Kaz
V0p620HvxEjIw95wDLYd5tMImnFAtBG7R2yfIfFIWxMPwUFROaTVxB778m7YRRBozkvf/DRkcUZ+
UQJzwvY3AqZhFJqXVq8gSkjCDgKAjuenBp+gfdYjr9pSIg6JktWdOfU2lui4TBe1l3mb0i/A/PD8
zWqFTDVTePSbdJAuTWOHYhlsOneciPN0eD8te13WRHNVvQEBPAqXAYfhdeDXh6HR0ansVcaRrkXL
Lo2ondb7tk2WZQZm3S0JFeyv9c5MLlpKr3Xhjie1Q2tilduHSdthJ+56VmPiBw56rCdh7eRrXjw0
BJWyoKPcDLp3R6qyu4XgSRtqeSUCcn8Tl+nEqUmAH8DzHWS1BjZusDdWDYuCNZqEDWRE0lbZmNcC
7nHJpADlEU0GG1U7r5BpOqnXgF0TK7uOr4BVoSYoZFVIdUfh1GH00I2CNFhi6EUxkFoQTfiMNCa+
2USC1nLAA03RD/WIwi7N3GMOvQ5pyZEak4OVmY4ydKchuhZUkuJQuxQtMoPUpzqpVAl8VPCSUa9U
qWOpUtFSpbbVSZULmW+rS91Ln85DqYMhPUTrFmlskhpZI8WyxpsOO9PqDjw9TymuwGICcCQWwHxO
a+S2ROpuKNnHqVTihNTkXMS5Uqp0I3JdjGznqBwjokMtLop5LHU9FYFPSKUv8te9md3QpDj6GT2M
n1WpCkbIg0riQpul5kr1DIeXTyqEx76Buh/At7tOaoxKjlomVUdd6o8TQqSn9SiSoKzbFlkrkWpl
L2VLqV/mUsmcbDRNGsEoljYIZ73REU4wUN2VGmgu1VBMvjN2wOijgfdLKSVTQ4qnKipqHIlw0Zl0
iJWYxAOU1lZKrpMUX0XceXOR0Gsf5wnjboVnKj1q89rvwQQ2ztqnVY7uNRC7KLsuCm8lpV7SoPQ+
44/VAN3wnbCG1Ntt1S4351apsGENNARQz6baWdFCGyJ1L0MpLjdSZk6l4BzXU7PyoaqtOilHp1KY
LqVE3d17VFGtxwrEqCWFbLxfFJbSNbuZnxopdesSWyLFb59T7VxFD0eO3hBK7CxIDaTDOsUsAN7B
J6prOjKloO5LaX2QInsr5XbOEONBISV4IxgFvllRsp4yVdYNTdKhxbHJzzEj6AZ0Ryof3qbz+/Mc
d9LOMahCkhEDyyq+sjNOz4nikcDrdvMJceKA1G1nXfhxv2vd4ew/+GO5mTbk1UzX6OnTndRYlTjJ
nIrKZtq1+gyHKXb10EKxaWjzcEamnTLNVzDH8nle0jGMtjnvh3KlxvUnp25/UXJrFRSZiSW7MNau
Dgsl8eHfIdFcWxPZzJUuQNRokbvr7AAgortHdo2/GJR8SSg99jQFMkvL3sGlrKxagTbrLHvfk1I+
7yaSChT1LIj9aBFRfp6nniW9n8Qu5hDuD9QyctaTmzkn2Pc/J+xG1z1RVp6Z6Eh54bpKK2ce+GjF
ah0RuD2WmyECo984Ed1qC5d64kzTg/rQoK0VE7V3q3QK9MMGsU6Mzho86LYVrbpTfVy9Vg9wCHIQ
VsUkWBJbRkOciFN2WaiwZqeFWxcU6JzktSuVo8DBGAkWbh0krK6NMcmu9TxphyPbiS+YY5SDpHCP
TJ+FAH/nMEfbTskVyeo1KxPNzV7rLXWam2tejm0h0KjD3KCW7wgKp9o+kn3cHXnAtZtE85Yk9oPE
0kxYjNVRYBpiSXW24bXyO7AFxcCRq44T+pzBMXpWejShetMXWJEm26l0qBiNsRic4BeKcp/MNKkW
Q4XgB6Bo5o+Vvcu9WOPUyecaiXZnLbG2LFXngVfhvWRRmFmkD636ToeS3NLbbkDpXjUFzY/+3Bo1
fxc6LY6B/osNlW8B24SQiUm489pjDVeLSieQwLkr0UjmOWL1TNAkjHTfUuceJ3XFYuMt2qq/HAs7
Pch+Gum3XGm2ddSoRrGhSWxpG1P3/2T5HyLL63S0/XE190vy67+y14XcR1ec/JePpVznIy42jG+y
H45H0/itSc8GKC8saPHCFI/te4+1XNmJZ7A5cJwHw5zNP3qq5Tof6d4zqC9QgtVVW/2hJj3Lonvw
pS3OoD9QFaplC0NXDVx2L0q5wRSkIKRa8AUhftwSc42OsDNTM+oQRVAB8woAfoRUaLBk5yRk1k23
JLyQjU1gEF0YqOdu0vwiBj85LhBZnakdVt0A0H2oUvr3B19d6+xBFdRn1yDvKorielkFo3JU0P5X
T2X0U0WxhoQoUeLegOEbTUiVjco06FnjSZapK89MtSPfdk9C1VgYtAIf9uR8zZ1kwPYa2DQxRMOy
aGyZr92iu7vCfbgFZ6a5neucVwfYKqLRxHk+gT4WZQA7meNkZSdrJSP2EcxLN0/HqygEtkE3Q5Ki
8+hdn5wLwM9kRgTtJiLyZDY4ILHcfpxpsQE4pespwyLILXGPXVijBy2pTOJ1obT9XEm9LYfifm07
pb+Jy1uLHuQZDQ7+xszGHeh+NLFhOKSbpNvwt6k3sciPRdvvcpi6R4hr8akQ6czOWns3GfBxyg4V
2GN6aNrGx+9U0sBR4HxKpmHvUJY/cnvtqAwymr5Ets6rCvUKY7vht2j2KQUPDbuVaPEnToVwTqry
QmTakkhOmWTYHTo+KCoS3/GXOVi8c3J0lo6/NlKi63XqbnNHv6DXwDkAeLIsRyZcLcasVBswzyb7
qqJx2qrbA+lpw69E9zbtWbXzqUvsL4mPaxc9dxlN2mmaTJJSpP0UZVQYoaqTzJ39YnadOW+is0Qx
0xWlJxqtBTsBbIvp8rDvJ/Ku5b2Box8nMcZjm4PyqMCa62TMGe0w5QzvAID+Pl11ua6sBznB0yqy
0gtST5x85PBiCYQ++vhwA8UXUQAI0guz66KOtqUOBMfQroQTH7P+79Wxp/WHmB9WnesswC+a18NN
4RZXLkGV7AwiC6Og89nUDMK5y4aulXA22WwGMh6aDsUAPoyBk4WYUEUmoFGKAsmR1vSxqAqH3EmD
mwKOW4LTtJ5tQwZLzdD1DfowwrzErGmO5PyQpBItKs4wCr1WZUKrEgSBT2RBrP04Oy4QHeedZhyn
h1qtkFCtArJMPTJmWEoMImViyG8VBDjosjM6ywGhwYZzYMTBkF4EaXFGIeEiKtSdOY6XGsugz+mJ
ho+GvWtykkGdG6DPjVDoRE5tsYYVmhRLjmILtyk3ug9PJJcAuyk/9XW2xVNpT2zYNApbGPhJEyJk
UALwyDr6kkskXg0br/f1JfvdfBawEZXwPIqwGvUQ43ySYD3XD5KlgnOSA5ds5SAuDrcbKL4cJl8k
4XxUotaaxPVZfnvgpBHo1c68rCXSj00D9UEyJGRRO8WrRj50LL5MkzlsOpWgXNiAAQzTQ4QcayUk
OLDsi8+jRAnWWvP53kYVIjEEKsecknhbikJ8CUUhxXCsxa6GFj9jcxst0poWP6tU7SXc6E06gjNU
4RrqVhuRVopVVfWj7rwOlRysBCBEM3E2iq1VJ5av4I4ZwwXEnQWwW/CJEqTI3rQ+cWErZjAWXYhs
btSsp5INK05c57AYxnTeWb220qcyvozY6NNtktAcxBnxBOdf48eUImE7osTgWjDHYB6pElkQHdax
uq0lEDJ3h89KUx9DBl7onXY9NvlJnVG2o0aaSaSkBVuyrngTYE2yIzkCGLHtQxM/EvQgmJQqAK/K
pA8bRL/Iq7MCy5ywVGzB4kSDaanZuHskNUCR/AANkds1sEsWtEZPzraqjEvPoHTHXNhY5SIn33DU
tOu60276PN7mGjFDJZTyEUG8b05M3tggKYmYG7YpgK6irI4aNo6TqLZ4zRdgfk40Kp/CrDiiOzMv
oh0bgJCnzIvokzcpt3nEubSdQMX15XWAC7qehmOjhslmubDroTHlWGqNuF5odgLj0EKkmxZ4IFkG
9YUIHJ6BepngpEmzekXL7Wlrl9ukD9d24RETjQmyWlSjd6p2No96uHCr/POQg1sq6DEaJjQT+ogv
HY16StJCocJOWTe7rEDNCvr5mNA6BgPRS5RdMOTHTeVehLfJGBHlRCsTpEg2ndN4NrbKWjGjDeVS
nwQGytMneqPTjMP/zPR40gHcytIIxRKLViF7XHoemDxp9zNOqrGh1+YGiMBZF+J6TriIGcw1I/is
dP6ZFaDSuMWR/OJeaq7hxdHfOy27HJqjQ0AMn7OV1vifVW1YmmI4jBWOyKOoFo1BPTYLvQNbBOu6
o1Td2+SXKy31ohTQcLuqOD94NyLPjqtMWdH1flAjGEd6dZbLXbvaORjB6NYZc/hxxHQsy25cKyqE
nXACtKe1xhab4nhQaR1G3JQ9cYNh/yCSKeoUowMQOtF+7Gm9H31n1nXUNmhfPJhGYylCGkhTlGp6
xb4UnBwRDFcjkocAVOhSK8Co5NGb3giy7nTrZ8sk0qKsmo1lFcuew9QgVr7prjq8R5lvwFUMloIC
U2cAwyNNRQSwQmpBW0tzHgBj1PV6EY5fwkE95E9Muac8Mc3sOHVwYITUEQXHqTQ+rLX+AvPPbUHT
Tx3bR6ZSLNoi3gS+jXmSFtIsP9Nc45T64g3L1irXKuJInOPhlkDkIyO9iPJ4HvTgvagnHbPFO+xz
b5Mp/U4E7WmPI0oM/dodq3WJSD7TBuvaFfphXe1UwnLsVF0QRLDJOm0ekMSuom2azrjMRXsz0U6l
EQwwY0VSd37tnRVlDOmrBBoFE3zSaGwd/eIqsr2L0NrGtfUlmhrwgB6RJZdp6wOKmQ6qdixmdHpt
QdzYMzeLzqHVnINu2E0+lRBNHDd0WIzQWcrSvTZ0WamsUNJsFkgvbwAu4RyixU0KKe5AzE135dXV
FRlD5w21QS+1VxluyLyNTiIbj1+CY0wn5WGsiDNkDOHezdNJ5ZGp48umu3QEeE+/bD81us3xr7YP
G/NUN6bLUIEWqRemuUqy+jSaYIsm2GyGDqeWU/T7PrGj+Rj9TDbsQeDqx//HzDKP9Or5vtljvgib
8ay9q8bzu7pNmgd4NWxr+VMojllzmf+5X7qHYv/hhf69I9tXB82LA9v9x7r/zN+7SrLnq7W3d3//
m4zrUlVbo0vI4SxE5u7fPiR55j/+WBMfTSoHgE1sDnW6puOx4X7PRumPxuH7X/FhQL//O9/7Anf3
fxtJXXnqyqK76a0DodlCxeDDMZRDqEHQ9fOB0D/apo7ZSAMXo2uODUXmnQ2EqtKHxun4bePASVwl
mlszOaMT4mZaXPD5OFgfLbQGl0dF4NtR3Qf/1zt8IF53+P3omyFLElgr+aqPaPVXD4TxUdfpIKeD
TzAOQvxvvRk3eYtLjCnKD/OMIszXN+PxEX3A8X+dsn4/N7y6wG9zAyNgU6Cg7GI8mO9ezQ0wlwyN
2CH47rZLA8m7eyNoZKPUoz28qv/jOOxvU1wbYd1U4U3DQ/98jrTBr2He4rUwZNHo5SshPkKQwm4I
UJ+3hsflvQ0ES4Xl6K9TI3/0hZBLBeU0pkbxkBvAq/98ZhAfhYXmbzM1YJQ05MTxvmZICfhiZ/gX
TJAuz72qWZacHyVP7NUwGLpweUxwasgV9b0Nw9OK+fCY/vnXgulBMPnpphCmSUszUREvBsL8iF3X
VE3ao0HImCY/fl/Pw9NA/AUvhoHsZjyuiPdxGs+fCJMCtmUSquGwiWKs3utA6A8f7E1PBKAU+uFp
Onep18sV6PlAkFVic+pi3E2iY4mdfa9PxF8wR9i2bemWyhi4tmXyTV8OhOZKWKEhN9eW9e4WjKc3
4zW18UeXDKYIdg4891jwHfkGvNpBWB81Vk120xj1LZfJ+b0+EA+73D//ZrB2mgTgYLgUyBrqfa/C
8wcCkgQeQNMARmmz33qva8bv9ME/8UDoukwkctlNfeO4aX+0OVYwEqrQbV1YPzBV/htHkK8H+FkQ
Jrf3R/fwrv7WCf+PfuHpxPr7n7/ceL/4PSTqu4dbP2zO5X//48Vu8/5A/eyHTwfs+9s8/vPH7/f7
O7+419OXevo/1+Fdta9ugvH+B+Pjpzzep5z9Z9yx2icfyDG4S8P987PD1+LCbx/q73978ZHv39SH
F+J79zitaAG/e3Xph83oWy99ISGu3/7wj/u8v+YOR3m1714OD1LL41n7rbc4vUfNPB+fp7mXqfKt
F9/uK5Lgxw+f9tX4dLVXNZO33uLXf9bNr//6kO1vP+z213fpt27D5PnW2+zC67vq7ubpQs+/BHuM
t159Xe1v724+bKtf/5Px+vW/nq74/DYsTW+9zRPm+MXr8PTnZsp/6/U/jTWtdmH24k1+uj57jLde
/zGS7ulCz0eHDdNbr/4F/OPTVZ5d+t5Ycl/TkPPgn5uEHt9g5SJM7upXb/JDjUBufb//Bb41/X4t
hP5+Un4qcH7rn71ccORv3CR3++of/w0AAP//</cx:binary>
              </cx:geoCache>
            </cx:geography>
          </cx:layoutPr>
        </cx:series>
      </cx:plotAreaRegion>
    </cx:plotArea>
    <cx:legend pos="r" align="min" overlay="1"/>
  </cx:chart>
  <cx:spPr>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_xlchart.v5.11</cx:f>
        <cx:nf>_xlchart.v5.10</cx:nf>
      </cx:strDim>
      <cx:numDim type="colorVal">
        <cx:f>_xlchart.v5.14</cx:f>
        <cx:nf>_xlchart.v5.13</cx:nf>
      </cx:numDim>
    </cx:data>
  </cx:chartData>
  <cx:chart>
    <cx:title pos="t" align="ctr" overlay="0">
      <cx:tx>
        <cx:txData>
          <cx:v>Spotřeba tepla v krajích ČR (TJ)</cx:v>
        </cx:txData>
      </cx:tx>
      <cx:txPr>
        <a:bodyPr spcFirstLastPara="1" vertOverflow="ellipsis" horzOverflow="overflow" wrap="square" lIns="0" tIns="0" rIns="0" bIns="0" anchor="ctr" anchorCtr="1"/>
        <a:lstStyle/>
        <a:p>
          <a:pPr algn="ctr" rtl="0">
            <a:defRPr sz="1000" b="1"/>
          </a:pPr>
          <a:r>
            <a:rPr lang="cs-CZ" sz="1000" b="1" i="0" u="none" strike="noStrike" baseline="0">
              <a:solidFill>
                <a:sysClr val="windowText" lastClr="000000">
                  <a:lumMod val="65000"/>
                  <a:lumOff val="35000"/>
                </a:sysClr>
              </a:solidFill>
              <a:latin typeface="Calibri" panose="020F0502020204030204"/>
            </a:rPr>
            <a:t>Spotřeba tepla v krajích ČR (TJ)</a:t>
          </a:r>
        </a:p>
      </cx:txPr>
    </cx:title>
    <cx:plotArea>
      <cx:plotAreaRegion>
        <cx:series layoutId="regionMap" uniqueId="{38102B2F-A779-42C5-95E9-399E82A2AA4F}">
          <cx:tx>
            <cx:txData>
              <cx:f>_xlchart.v5.12</cx:f>
              <cx:v>2022</cx:v>
            </cx:txData>
          </cx:tx>
          <cx:dataLabels>
            <cx:visibility seriesName="0" categoryName="1" value="1"/>
            <cx:separator>
</cx:separator>
          </cx:dataLabels>
          <cx:dataId val="0"/>
          <cx:layoutPr>
            <cx:geography cultureLanguage="cs-CZ" cultureRegion="CZ" attribution="Používá technologii Bing.">
              <cx:geoCache provider="{E9337A44-BEBE-4D9F-B70C-5C5E7DAFC167}">
                <cx:binary>7HvLkt44lt6rKGptqggSIIiOrl4A5H/Nu+7aMH5lpkACIEESJHh5Ai/sB7C98tKLeQSvuue9fFIq
qaVUdXfVeDR22RMhpSIJggTx4Vy+7xz98Xb+w625P/VP5to07g+3808/lMPQ/uHHH91teV+f3NO6
uu2ts++Hp7e2/tG+f1/d3v9415+mqpE/RiHCP96Wp364n3/40x/hafLentnb01DZ5nq875ebezea
wf2dsV8cenK6q6smq9zQV7cD+umHc9ufvNPWmfvV6T//zye6P6kfntw3QzUsz5f2/qcfvpryw5Mf
Hz/4m0U8MbDOYbyDuZg9TaMwZVEcxyzFMSU/PDG2kT8PI/qUUYYjlCCShCFJk0+vvjjVMP3D6qpT
8Kwy9646fRr8pXV9WNXp7q6/dw6+8sO/v/CArz7mF8Zv7dgMD9srYad/+kGs97flw4srZ8XHIWEf
Pky8/bATP34NzZ/++OgC7M2jK1+g93gj/9HQN+AdAasnLxdn//Kfq+bv7s5vRg2jGEcEY0JIkmD0
NWrkaUIRCQmL0jBmhMDwxwPzEbVftaJfxuuLqY+Q+mLkd4XRzpx88+d/elL/5b+5wT656k/lvyJS
JHwaJgllJMYMRShk+Guk8FOcJCimaZqEmMZJ/DVSsBo53n+69uvN6tO8Rxh9uvy7AuhQlWA/99/H
+YUsRjRESRKCg4seOT8AJ44wi6OQpTEgRD8B8dGMntlxKJ9wC/HiX+L6Hk1/BNWj0d8dYvXHuPU9
AlaYhhEimGD0ABpYzJcBK3maxARCWZpgipMP9val6/u4rT+HrU9w/nq7ejT9FzH7/PDfFWbHU2+s
P/XfwczAByKKQ8pSRkIErvBRtIqeUhKljKGEsQilDynIl5B9XNny5OWpXz6N/HrEvp79CLCvB39f
ePV//u8A2J//R9mf7u5v//UzQ0AtTiEg/WxH32SG5GmaJITiKKUYQRryKMfYfVjWk+OnZf525L59
wiP0vr3hd4XgWfXuvv9OyNEQrCxMwU3GEL0euUj8lDEWRgwRBl40ZeknbD6GtZ/X9enirze1zxMf
4fT5+u8Knktjazt+B8MCykUpTaIkBJtiNCHAqb6MYPQpYiF4wphA0pgkj9D5eVm/HZ3PEx+h8/n6
7wqdq1N/N76rvg88LETg1UJIyh/8W/Q1PAnAgwiEqTQmCYvjR4z408L+JUn7z98EUx9h9MVDf18o
mfX+n//jd0gpwIYISyPI81iapOgbAhw/jSLKwhRIMiSBGLNP9vLRxV19WNena7/ew32a9xienx/3
u8Lm2fDP/+X+7jsxqwfaG4YUxTH+yJweGRF++uDcIsQgd4AoFT3CR0D+15/Mv5xbffOAR4h9M/67
gu7P/9UN3ylxIHEYhyBuhnEapgRg+TIyxU9TTCiJk4TROKWP6PDDqkBHaU53T85O7+7r325e3z7h
EWzf3vC7wu2t+fM/Nd/HG0ZRiGOgUGH6oFM8sjb6lAIZBuRCHNEIJ49S9beman47WB9nPQLo48X/
q0H5W4v7SDk/xoKv7vntijqNIXtL4WeI4m/AIE9jkJwYpH6grEf4UXr3Wc/+28v5ZWH288Sv1v7d
BfK/LZ5/rjpkp+GUfyhXfKGf//3RT8L7o6l/r+rxcb/2dz/9ALUKzB4koi+Ae3jQV6LCB5Hmi7LK
p/P/6AH3JzfAE1PguiHk5B8AC3ECfnG6/zACyfpDJANZA1N45QOcje2H8qcfHvhzlCCUwu1wGqIU
1uMeFMMPRZc4ZRikkA/ifQga1qcvvrJmkbb5vD0///6kGesrWzWD++mHNAUNuf1438Ny4b0x8AgM
shcF1T9BYQjjt6cbKFTB7eg/dHPnrOvCVQx0aXMch/vQtzdhodNjGvR7kyTqWBNjs8wV3XgkFSo3
FW2lKIzrLoNKnle6HjbWVO6YJEbu+hU7MeK534S4q3kYRmSjvTyopc8X37Ks6M0pbKJgB+d8T2rX
HNYwujdIpTlrlpbjdnFHhcuEg4U0uetose37+dZN1ZAVKNCZN+mumUyQhbpDYp1wfza04SGyU89t
2PR53wWXqh/UxbrYLJYkGyd60Nreh+t2XutXE7MzT5vhrHZO8hn1I4eNFvNSEW5V8LJ19ZC7VVZC
z+nWl12azUaN3Mb9kSTLfo6KXZPMg5im8K2thogrT/wmXiYx1zPJktrafJDzFvcsFjJoEPfJeZf6
Usi2OkPGVvngC85MJfmydMsGLTuCWb8pkOTURTXvScv7PtmspEryNllHsQT2MJh53cT9dlhom0Wu
qvkYuEu1Riu3gdJ8ntD92DU88N09rjqzMfB9pa9KPmF96BKjs7nodj4YJh5UVS9UMZ33Q6EOlXlp
285xzJp3FWJl1vXjzE20DjsbjIVQLm6FHjstcB/GWTSo5WQuVbjwrm1dFhYNykYHDwjaTKIoyNI2
nLNFzp6rJp54MznLXZG+M7i3YiLLddHSy1bOoxiD6WXRo44vw/KCuRbnRb2kWTDXQxalqcqtTvZ4
Ca50OPE+xDyNhKSI8aWWme8HJ1TbP6PN1bKOhzhgiSgXq3IdYC+qdb1cSNpt54TlsA59Rn3FC1r6
Z6tpRNwxmpV9orJkmG9p15T7IWo3S9/gwzjufJqiY7gUz2s1yW3ixuNYIGHZEmesfd86vGMqnDc9
sj0nQSPauuTSeZShxa+8Q/ZtG9HcI9TyovbDRhfFcanjZ8M464vADFZE6j1+gcNlyqbWYj5NAdmW
bbIJY3leaLVkc+hytK1VU3PcqBdjOSvBSop51/sdcX0jSDJv5pWkomtsJUy4lqJIi22UjjF3AEBO
OyPGbq3hMCenanZ8WOJAgMowwvvwffFG+ZfTbDR3E3zDqLtaEI9Fo0YvbLF0e7yGW9nRN8wHIkZ1
AGAWLwtZvdNzg/maRkdZ3ldGYS6nKbexv14HqzmVfXssp+ZSYsv2dHaHkJ5ox1Ye9SwSUVJfLwl1
vGrBsGyx6YfuRAL8tjd6Q7piW802j4duA8LvKMoyXcTil1u3xO+D0R7bEuYts6c8CJMsSlzLU+wN
dxRMqNaJ3coAFvUuJNQIN3SpKMfoZZpqvnaSCSfXa680EVpOl96qeM8aBecl9EVupjZraRdklrKD
Lli7T2e6jRN71emg4LH3DfdFfNuiVm3HVIsp6ROuqJ42M1rgfPou5BpIqNAko6mx23iibT7EzeUc
4q2ujDBB1+x8OTAeVvVzubaXrSYc1+zEuuBN18tZFLa58yRIRN1V52U6KR5F7qzt++fBQncxCS/c
0PpdG4LTSkc4JUG/RdW4JU6eKO76fYr167rRfjO1/k1XyJCr1B+DtT25tpHCR6jkNgrUsY80r419
MZToTjLqLmOJBl6V3cJl0MLnEfu8bHXBaUE87wKveDUZgSJseWdNJ5YpHLK5H+0mqEnCAx3mOGrk
hpgS4LUJ42PvVrE20au5x5dElWGedu3VQj33UX9qyqXkKUhqsAw/8yrpp2xQ3KP0pBMT7dJ4zKsV
bUMyJrxYRpPHmGTGykLQ4WpO2bgvBlmAFy7FoFReNpIK7HwtqomC661f2qoOt56oIkto915r3juj
hK5VuOnbZ00TxWCYySqmAVwdogVHk6u3dG42gWQdd8Tfzah1B2cDK4gu32ot1baLmn3hUrpLRlOK
cYOLdcqDIl6EbcaDWtuAF13d86Jq3kTIXFLiGF8lzoOhaUTgYThZeB03OGfVhPiqkvhgw4Q3RUGO
g/f7BsfJfgl9lCXSWEGjyosS17UAh2vyMj404XVbtT5LouXZzEyUt029nUnxOqrGXZSub8gMxzbU
orMLORJYF7erGkVbzitXLJj5aAM+0UbnjiWEjypJIDROAw8mKspW8XZNKlGychbMVZUYiuWYxupC
R92bcVYbVFjLoT50VxY4gy8+hRN9pmBfqq7LBghQaMg1GTg2VQWmWm+cSTmc4PdFCcduckHLmS+8
UKsI2DMXsvodSsZTnUy7hhYOHtkOmZrt1iYKPFRXvuo6fIMTm/BORnkDaw7IIjcDWb3AhdkVTd1n
i2o8jw1+pbFr4FxUsXBpbXI59WcoGiEexvDipRjinQwBIJXAsbMx2nh8SLrmBeunAqJfV4Ex64AH
jeHh7FMeSaqzgNC8rkbKF1/6rEgbPtDCb2Q2j05t6mURQ5DW2TIVb0zXZ4ZMnq9QDxEh7l+N1m80
MQq88Py8DkoJTlhyUiku9YCEDmFTzJu0dmJWEoI9riOOY5H4KYIUbM4kblVmbbdBWN504yCayl4N
dL2qis7yaExfKkMq4VA6wUfGXLI3aIT4VE9qFrWDxVoZP1/QtRkwnAVNAj6PPJrjnpuQvVw9e71K
cjdbySszlqKKJlimxXk69++oPWoyXqRzcNuS6UVSpNdNZ9a9KhwkVo3PkXM00xhCiy/GnkeQj8Rl
93aotn6ksYi9ObN90fG1EVULB2FOV0Hb4LIc6Z0sputyql+atfZ53ZWHBFUob/EiMznNlrfan6/k
IoFU5EbT8trN601rkl0ZyosFDzyc8L4ivagcOp9IfOlRYnnYro63fnxv12jmfTAufJgAqyk+d00Y
7OfibqJ2zeIlgI2om11RdhdKRc/duh5bS9DG4falNqoVzrkjGcaCN4F6G/fnPQouDZ4WHkeO5dVY
XZARcgpZpKN4j9Oi5l3V7BFsaDTQ8yqeJ0FY+UL50HCpcMVjVqtdel2lNMj7uEozF5kkszXKWNpr
rrS8ipYm4daCryJKYq5psu9JfGThemXDaBVALa5w4BC3THNCwYcE6XIserKvrZvEUkzPUaRz2RVY
xMS9ZHNywVqXr8VL6ZK7kOkG8snWwZNHjvVQ8cSqYzjgfYzSy0KNW0T9C22waCd1E6LuckSt5RLp
V9C6Ah5Xzm8mQnlclA0v9XQ1FF3eTGXHp7rjzLZn/TDytZpz4qzQ7jlm7YaQ+YiQvGiHcDNyFS33
dKB5WdWXg6Yirup8MmXEpzWNuYo7HvY95h+W2o/ds2gu4CPdDZmuiWxu+9H33AexFCguDm2lr5vl
ek7oxvQB96ESxgwln4PV8thGl0197Puo4oTQA47ni4YlL+Kecqqq1zZqUnCAZj+XrwkREYOMxhB5
4fqQbpl3OzrmoO+/KItoN4zkJfItn2dj866OLgt/w9qh4XpQWx8v9w6S9xGrsxYFHdcNusC2uk6j
cs/S5dzYIquagnI2iZVF+Zjcy9Ltkv4aq3DLqBQSTLbV1VlPqu0Af8egOAdO0TY380S3SilRk3EP
nV5RNpP0NV0UuO0Kzrpl7YvGzbd1GThR2vhdI0u+LlMpysSe4lRfROhFGxHFrVNHVjXvgolNvEvr
Z6ZNhmwpU/iqNV0mXpTufPSL3E5dBGECKJud6m2SyDULStVBUqkfdnaU+0QSrjWChLOpL6JpSLmf
ViN2g9f1xmLciW4aJNcBqbdOXWPvSVao7n0y12d+GsAB4/iVMevIIcxfKco2WqKQj4a+HV36srKH
iKDcFzMccjfybmi3uCMv0g+kBEFm0i6eL27dfHg3jZ4hM89ZVJspp3LXmLHf0LRuzoIZM+7w2vEi
GvYDhqOMy3DTdc+WFqeX8QghGbRprmo4wZEcQ07qqeJftgt+xcJvbbv0lSx/bub8/Oufzj91iH5o
Ifzr9Yd20L/+9tzW8Ofv3vI3H/Sgrnx+0l9bFR/UjM99i480ko99p5/khN8y+JW68pWK9KU48tCd
8bnD9BtZ5S//Cfq07OP7/6GKEj0NWYKgKp1COxboG1+oKOgpdJ2m0GMAVR7QTAjUsj+pKOlTgqGK
DdYK0wjB9LeoKDFwhscyCmIpLALKfhHU9SICKuqXMspqZ1iaShvRld5yGk0CQYp3nNzci6FN95NT
7SapQ58Fobq27lXtdCnCyq95G4+QX6VgutLqRcQp3ssaI8gPipcRqvV+GFjelvWzISBFtpYVy5bh
RkFKV5Cwea1vCJtuyWjRAc3BNUw4hrXa00FSTroFWN8DPxuabtdhI7xNCU+CTvE4jJ73/ZIhMB9R
GR6PqsxsGp5GCdEmxllQmSSvyrCAFE47YTvI/Xv84CHj6tL3JblpQiRk1ILjD9IuCwrTiwUy5nUt
RNq2/pKuduKzqg4NqMt81vpmHR80FVofjX7wuYkrH1j1tKEFMKGpdRe0HUB1qI41BkmDjMNxjE2y
GYxM+cJYAToDkI+WAa0wDPKyYY5fS51mErx5kpL3UQcSwNiaVwWydwmbar668r1z9euhjaLttKwJ
UO7dpBuWyai+pP7B9RF2zuZGKJ/6vBj6KGsiyIWozQ1hvehimrNlYtsOre+UCV7FtVt5k7oNUvPB
hUvOoqbii5xe94bsCrzRzX2pJrxVKGnFIuOsdCx4iPZTlsqWewVN3BbtiwlkFxaHom7GF07LXWfn
t5jsF5ac4KgR7ksNUkRvjvXMRNIol7Gln/KBlXyUzbKpi/QNcF5gcVonu0HG18U0bKa+fqvjfuD2
2mj0rKq04UZHc1aY5t2YUgjxDbpR0+h5ZB2fbQ1KE1Mzb1bjNgxSzCaJozzR7cxxB5y4se6yVkG9
GXxVZ7SCj57ZNVkhn/dmCbI1VruCXVRqedG7aBc0tRQM6VVoqw4DAp4BO+yPdeyFrxOZTTVmEFIK
LklXiq6SbW4snEoc3EOODzn2oR+mVzJKYmAGKuLR+jap1kPoFicK5s/bQb5rmvJsDdJmP07LviyK
RQQlkG46yzetGROhMMSSqIXd1n6+AClsT7r5XEb2gkk7bCmZxNS2iKexPy8T936N5UVB8G5KNzqU
xT6OBHDIarc85MFgu6+BBWGhzFxkA1h5HWOxhEHFcQ/sG0orIa/XVISBkQebyBxqy2+XBik+FkEn
4gCIsuuqXQd/Q+3bjZHjvhsUOxs7oDGjqXkSBtt5QQHHKnopl+LMS3I2gopUzynkMovKR8zC3C7g
GfQKkk/jCRD6pTN81fRVQEckoiG5XNv+KKcWxMZWyM5pQXU9Q1gmgYhMWglSgQOouwEMnkwqjxA1
OSkDlZVpsJujMsqD6hjIotqsd4aU/T52RLQVHKde63Mp1ZDbdIU9WZJNC8H6vMDD9QOP4uXB9xRt
yrlsxdqys6bxTQ5SMRbBGcT54ELOZzJs0blS48FFo9s5ow9JPNc50MIiQ7bmgYufFROOd1X1fACf
l4dx0u47pN9Ma5Hjh4C8zGQQy5g+84yN25A2QKBGyEOCuGm3U9S0B9WPh2pyII+RMuR+ZSqLmm0j
C3VEzYjFSns48cQcQHYDUaU3aVbQ5bKu14p3ZhEMSKrHc8BR1OyiaNoVs+IUx6emCovtaGWu5vUS
rHjNaJHu45nOnAbxQ2KBUm5kWWUV0FdeVljzwo0vV2axMOR5Q/tB0Dq99WEL+isbnhXhWuXM74Z2
5PIBFJoWHnQsc6vi5cVcTDeIVpCcS4vOoqBY4cOH+YAvHhLiAqOrlrCLOJ5v40o5UFKmMC+RCp6H
kI61/nm/gJaDvPRXph024UD0kfjoYi57u8XxeFfXNcm9Z/q4LKbi4wxco056EJ9dkwg2g5/yHlge
STMlUZtT3Qd5F6c1BzeoBKY1y+hz6woH9h4GArxOFqR0vFQ2uSjW5MyPaNz1pb+Oyp73ja5gt/GZ
VmOaU1JehkvwelgN5vEEntc3ycpZZO7Gya/7de2ElMhvHpLwmtbzMXERRL1hFBFuh31nWcVLg5FA
E10yDD83rZFAq6cESgtreq/GduBK+RXywGQR6xs4Fw1vElpf+qjcyTJOd4FrL/u56LM67m5Sj0AX
pHGuElCOlV5VRi9n8qDfOKzzti9eVOATRw3qqppUtx/Ao80jOswBAS2mKnZ0mt5WLtqQANJrEJDA
KMKy5EvV4m2pakHnEYQt6xYg7VAT0D2IGKqagQIX85ay9X3oplMw9kZEFOWoljf9hC9BS8AbUBNB
4yrTvO3oqWZkAWECUFxMe0TxeKat17uRQT4v123gj6ABXHTUqG2VjpzF5b7G/q0K3s8svjLYdWKu
JqitWPQsSYZ9YxjwMEcOYzV0XOL0JchcmlsDdYuxLHYoKW9oOzWbsYazHqBdU0YkwzYy2YSByBKt
9Fm1LrskktMz2pLnti8TMfveZlQVeNfP4MfdSkFxW/odXnoRD2jdrKmPeV8M+AieeYtAdcrSztVH
vQ7TZUHAFBRZM5VqcqoozRM10tOSBNsUqa0ZmvEUDcHBrCBuRTp9rhY356COdNmagLiD26YByR+K
K6knNpNrE+a1q7J6rqPdFMMa5kk1eQE/M9a9nYe4F2OFAwh/roQgPZk9aKt7OzXubDQdR1YNUNjS
ajOtMUh0trgoQog+PgxKoRdw8E7mDiow+7VsTjVBdh8YAuKNdee+ck0m2xHIdjXv6Dr5swXRgTeq
Au86SWBqbX8OclqxaQsycuLTUxtXZoc0kKNVJ2M2mZiA+ReZXtLuuIIJhJKxfYWXw8rCZe8ily8V
vK4jGgJ7MoqwCVvQ+foKsjg7gpAzJBnRFgRzN/gNVi7kaRmTzVyGN8wM7/EszUXL4rfpOs5bP1O9
mXtg8RBUw100nE2BxBsG9WuhlHabvlyC81aSrVs79ar3jeKlxV0erKBdqZV0fID80IPCedk04bYg
NTqXlF1CYTvXqzb7CWmVpQYqRGFJd6hU86YdoB6g2ahAmsTs4yvqEWfUglZYzaAJ4gHhG7t2+Yq7
cpcUU7701EDSQRVojLXP6uWFqkCi68KDqRuQoPxkbnBfV1w2JYiyi2diTrHbsWkRSMeVYH4CrltP
bJOs67NkKRxHndG7NgBrDeoCZKB12tG0kwfd3SW2Y2JNWnkgzXJmiSXbRk17i1Z/gM4Yd9DYXuBx
Ap1raM6dTfRVIMH0m5GerfG6CTuI/wqUFTGMgxST7uYdastOmHU+AbtYz9mEzruyOegVNzvbA4H4
tyzNwkKD3djTX1GabUkVbAs0/n9amq3WlOS1xf9emg2uWDODuhP/49Ksa0eVt1P4fUuzOIh29qEw
+g9Ks0DaW5AC0b9daTZe2HY2/S+VZgPwYNKn//ul2TbU7wyBvOm3lWaXmKw8kFAq+X+yNCvHCOTc
tH5cmrVNl7NC/crSbE/1DI0i+hdKs4VunxdB+tfS7EgLDELo8Mul2XllI5R35u9WmjVL20FrhP/3
0uz/gdKsHQ9p8NfSbO98NnYbVUKdeDXzs1kn7/pwRDlRdgWvGYjQuDdylRmOzdE38i6uBsybCmSO
lb7VoNKADPc+gv+7s5EkdJxOrMmZgz6mNu2P3tmXpKu0mOlyBCnpZkpBvGnUwimBWjp2quY1oy30
EiC/bdcy72VF8g93RM4qoeQEejfqsjAEFp4kYiRtJeKiyMupHzYGQc0umsGA2iJ5kY6gsHhox4Js
27UHSPrPu9Uu+wW7m9Wt4wsD1YqNtkOX12MrRkuH5zHK1whqvLHrpoO347FiPbRGhcA2x9BFfInS
y2RQveixfNtjsplU/5JqfavX6MKVhWj9yZhKZ6PRAzdx6zlrLqDZC5o7Ej/nDWhoQ0MQX4gGroLf
lprofGrURYqHekOKFqoglrzrguhdsUJrhqFT5uCKMOiN697qzu69VCbr3ZwlLC0yKCqDFGbIuq1r
eVWMC70gc71tULmlFsXQCNY9lwY0oqSTVwNWAfRrqRq+EgrPatp40ztov2rmvI2GLTDrIan1SzmN
A5SNqxuLQIxJy3I+K/GqQFgtaTZUMk9WX22X1AKU3UN3Ey7z1i3ZoGWxS9AFFLGhU0KFFa+iNt4E
WL2CHphMKyLPVxRcEagwHSeomWzmxtd8Wef3cxUcl0BO/4u9M2uSHMey8y9iGQEuIF/0wNXdwz0i
Y4+MF1pmRCZBEgBBEuD23/SkP6bjNd09XTVTbd02Uktq00uaVVbG4u7kxb3nfufwKLu1EMsY5XQG
djJVXuJAvEmGfcFbI1hS47r4sm4sraD4JfvaVEnX6sfQxlXSYMg5AgmDnOJ+dIM3JQAaecEGDSHC
owDOIp75IfQZHxDcZoDZ0CkCEDCE5SC0PE3OMWqYk/lxzFPCoV6PQHAKMZjM0Z5JTbBhBzsB8MKy
sCTRmBm6YQXmiFdL+AFw0aF1fUBv66sX9Txj9eKmrfUwu/n9jenEgQ8A7kJ42woRhCbpJAaruf3S
tyuYF3xj/GSwO6MRBYPc5VuznecgevV3NmW2Wfayq4Go2RCypnSSkPM2G91+SUN/em27UV4U7SG5
t7pkozpjkdrdYNq9176zpmZX72rY+Jm49csymx9enxjSAwAS/FIxo26duLosLQYw0Z2hwZN8oCxM
cNp/65fazYgFI9fKQvuVzMUwvdpu/jn5KwR20922UH0KE4/vQY8N7T6BPpSa5d2qpzSElJzSURbg
Jrs0NEuc7V0FMIfhdVdapWKCrhRBUEhDz0tHg0+r3dafi9OtX2jnHoGUnHBI3FLlL0XVTNkQOxSS
vtDZQiBvMdmf3F636d62BXeDMZubFdzUrr9A334kdsUxppUB7OTQlMVrk1XuCuVM9Ce2yfkZoOih
9qI9a2jdpgtrfxpc+3W3PdhpAXHotj9xieiUTuOekmopUH+2lIMlxQoEAIbbgpXxXIP9cpgakEeH
aAOYwSGRZVqJBjPm0Gd25U3axOSLqpoNWhb+a+X+u+v0Z2w07zvL1jRqrJNOnfO5h+qLZFgl1ATK
R7TP0ExlsVJ9iWZApKwPDoFST6ugY+rTVuRgZ/phqm5FgM1DL0SmHh1lIbCDsrhyS97cvNCwiDuI
f640TiG7TWKpXpsyqmhW86U5+DvtshoSQ+L2HEvtTVzqGUBc1GWqWQtO2xvcfX3uMuB5YzvPqbzv
+s6kzrB+oxaCTDzUJause1g9XrjNDmJhxV67wX0p61CcuhaSeaODQzgR/HRcHoBJpb4zMdAQo+TF
pbK7tHYjyZUJKWvo5pUTx8UGfbAfZwBkrdkgwkkQCrbTpdOLNNg7UpDGXLTnzeW40ruGVE8BalSq
HFy6fv3hYRucQAHskrmvaMkc8aQsEFNCQXO5a/tgKoGysiidgj8cEokfenDCcU5kFNlsMP6JNy7W
4FONWx+CklGgBAfeY9PPw08o5TQdAp5N4X5UcwNwadrp0cNgH5LtXU/zUtCmleXYLRDbl/NKtE0J
gQZre9AjLake8A6PhfQoS52WXXACkLwn/cMyLOIKyL7XtFFF1C5p062ZqRxyYsELsM9LEId3OPDQ
I47hTV1vURLVMSlRuQPQK+JVRXVOF0/mhjYfwEH8hHRLlbq7ByTA8MxGBlfoDFGdQHsVSVxBi5mE
v5a7AYsgcbHOoutT4637PRXeo/DMQfYFM3ZJ5kHLYxcv7zSsX2M9rDkfX0nczQlWYiFKLL6a6vut
Dl8bC4lNaIINPotupwZ9KFykyYRePp0nljQ+toeuEHGqzfQoprhNe4pGYDDenlJum9xd4oeAsoMQ
WJsQB1+8qy7lVY1qG+Ee6FaApDwCAdtGLSvqCLCLcsY9I2Z44N9dv4YqszczdPAazI2Nx8QNNixF
6PeB3LSLAgrb4RpZhqGIlIyToeX6gO1l0e/q2d9mIGjrXGgqXkkzDzfHWQQjsAKcTNKqLNxHVkRn
ot3PyUBd2icsKUOLi8txJjQDVR4CBMv2JbTFbOvc4rPHMdeUjcLKY6XeizR3XoDVZ6XB32yvcy8q
aGtunQrKHhYzhyCX4y7FHiCrZBt/AcYgXPkUG6yw3EXYG1L7sqiGzUudRr27dE6rPTKnhmD11E8R
frgeZea543O0miey0TAdhh66mJ5qEHvOBl2KligkiTMu3u0+QxUEJM3XfLNu6u3+lKkaCycJDhQ6
lUrI+KoDUDBKHiO0aCcNeHLtaeJG81YsuBaXUH5rG/9jALQG2R23G2fhe6TJBEppihKDkjkPuFRG
jf2UCZWXLSwAnlF1fTY7sc0BygVgKvUj4+uQr/XyBfr8mdX0Qgh6SWBHSV9V0EF5wMsxrnOlm3fu
6EvXf99t2Q2zKuTIXrk0t+5ux5L63fvOvZ945SQdVvpYK2C5lTc/bFhqHuY6/inG9YZWcBMo9uZh
f1lV471Y7Tn2oPB1dnlQW3t2yIaT1qYB6I2bLlRHWXF2VMECRjnWa15P3qtbAZoNRp321+Pqqtsq
YFGJYgNLqL9uaTi4Syo5veVkI2ljCVbtfqhLMoHyIPuaNs4eZk0HRgaSde4s4PDCuGh7RW/CkaSb
Jlkk7VyqiMjUenOXhc568UHkJ3qKRbq41evkW8Ctrvfa1AGOYRedx97eCa8CCrvx+hbfINGrNjcS
/YjZ9s9+Uzz1KJZmWBS+bu5QJ6P1hrQbApVEWnyYfTotm6iyabU/hXFGkI9oSmLWPbtsoEdVParG
8XDk/pBB3J982rzuIpHzoSP9lC5kSYINe60FBx/atBFHkDNUd57pumxoiQC+6L/NvU/ykEzQblE0
5vjTzMtxUbhexRZ8jGaM04bvb5p3ftaqFZMGjxgGA5BGu+fe1+5gEwa3UtJVgC3bURlQjsO3tq/A
dYun6wEHURyITRP6fomikA2JZear8oc4ZxaSZ0vBJfLl0Rubrey4SDVjZ7glQDjo5oQC8zGpuSB8
jEsaRtD/ZVROYY2ap7YhdXw06GR5GYUTwgsQ3mmu7n1rX/0Qrbemw1L6PUApO9GTqCt0Qr5zgSn4
OC64G01bJWPPj2HD0IdX8E5UMCaMe/C4rkRm9aiyse/QNJFmOdJJvigL7LuL6WsnxE+n9W70bl8a
2b8tlsvUE5igpmG7TGiy+m7IRw60gLroMVa1RZAMPl3VuVDwj+1mPxSD9j18BgtanmAEBByO9JYM
8qZ1dH9odvmhmTmbeOqSjdVuscGhl84bpqgm9rHFQvpcboHPoezZ4+xUdyqKXjjaqsA6b2MV77kA
pZIGk/lQsnnzgjouOx8At98fXAXw0z2Gg7+mrrQyi0A8p2bVmceaO0ZClsDtchppDR6kF8DQnBOZ
tsJoCf4N3s5kwQARLyJb54VnVT9hIX60rpwTHO4Q9rKBOwTfcBlzAvLfNsfa7CRd4ZfPpWI/mcRZ
7u0EH6EUX/TqAwnQJo0Fw6WHNQa2zHVi2ky2FHegj2Z2na5QXvTBbHhaA2znljjieQcIO/dc7OJt
bYcbsswpCEbUKxlh6Ra4N6yqj1tNMJB4eB0zgOZxRXcx0e7GhBgJQgdbc+K0nwtzgozsIccC2Lyt
uHYK6uN99mOpwcJomzF3/9ZpF7gtVwIrZIx7YeiwLBQT1onjteOMhmIfE6WiPkF1LeZBYE3eYXDX
sb8faABkFgwwKmuXS5gF8jCo/dKx3evkuVXaNVzla6O/WAXOWKD45BSzdOErK5JGtVkjKn1E37Ml
Wixl5Pj4zTShGGnQworvo8MA29SA9wJsg2HsoVg6BPqFruB7FqtSH5UJr9/bsy7sHtUaAQde+gUb
KYNjXa0LLCPVV1oIpl83A0I/NmjCVrz7ZDP0vNbew+4SFyC6ihPl1iKrr+W5xgGe9+GY6TZ67Abl
g0fkIKYJerJoaLMqHAI4Vu7MxGxaTW4+ThwXFp/GNOx4nClwQVm7A24hrAX0jF/L3QiAVmIi0E5g
aeMaJiafVY8hVpa6ZyqDU+NVOgqU/gqFYXxY/GXKOs6v/KH5yfRwp0LDYDoABLIP+6Ed5YT7qK3P
ADkVrfcUVMWWSgI8F3vqU+iQW7LSl2ZcEmBBVbE58wc+2dKPHRc76+v7VmfjbL9VAsrEnNvYyebO
h9WD9SDL2/eBkFu1zRQM++4mWMmLZMNxKZdTjw2aAeqTx9Z/w2rnAcyAKgZLHpfqCSaILt3iT0KP
7BJy5+jCmvOID/rQOfpF6eVzn1lO7VRYimmSDli7DwYwEfAvmbP2lQe49PwI7yOuDDRHIywoq3ee
PCzcKTavgP0jAcbRKQdgvoVruy8q8C6ObtF/9gyXHyDgCYvNPlZwLc7VZehyo67jlL2Ct/7zEG9h
ZhkIJ9yEmNPzZWngq3C5yiiIqYToq6XA84GjkU8HtRE4hnrtd5ErH6u9fQW1IyPsYwMMwXz/nGuT
BVICkCP41cfdPbeDwQrdezZVPRSTQy5dNP0YUIWz3TCMnM3Qp7V17quG/2z3sBQdi06qMkU7mydM
UsEUwJMBOiAEpG3gpHOm/pa5cJ3QhXlPiwdTSMjhWKRnOUgJS8b0jcxjmAdRDa7elzcaRPYqw7YQ
M2szVxd8gxsBrywFc1MnsU9o5rO4Tv0Akmq8orPtvQ27PEowh8ZTne0rsyWsknwWumCwFaaRid87
Un+2HntZAFWRuH8NgPLU4efeaZnNFNwcdU4tEPZj0Otnr64+AIqsN/Pexnns+R+O5z8CFzxVesD2
c1cPYg7Y0W98ND+cmxQXHcoJakxAXwK/6RKjW2C+nE4pEH4wEZ587OL1E1YXp3R87yKCCMBLGH1u
ve/kO1xCIHVmC0FqPbW1rEuntt9XB4YluIDAt+MDQvHjcKpMoozsSpPQE6KkPaCwDmRjcy1CYzRE
uRuZ/uD0aEr1/GAdMB3Yt9f4DeFVgB8jjeYwPq22vaE7DFaAH9E+ATWE87CcrliGS6/lPqiByuH+
7sUeJKSejlHvOIle9idvX8p6XI4N7h7cyWEHh8d8rYSQFIlvPpevwQR6Y+OVyB1SsdLiqkoY2gs9
oM+43dbdTesI3KCiWiYkgOkFLeM961DzFxy3yItDy9huWzlOmBuD2TzHC1/R0XRLEnXTCjozSCup
nEw0LU8E7hOA5EHS6+mBtr6b8LAGfR9bmgC9PEJLq1N4De8qv74RGjbHmOJHyaX2MLvFacVCLPYv
YpjfVgonmwINlgDiIImwYkHP3kXJKFEVdQcHp4o/Ah8gYaf2Oyl2HwM7HDpESDcN+6/uDADE3afS
Y31T6NqkrlVtatBwQLSNMzn46hy6eEMovm+GyToU8IxBy0pF4aZ7E/KDDvUHsigxmZgqTtoQ5JRh
KK/x5N+CaSh4v0JygFU4lZW333IJgomtw6Vr92c29sehDfHuTI/z3N626ATCdWnOoFAyGdvw2NRo
X7wAA5M/8k+AOa+S0dulGTkchmGXulRc8OaPqXSBTEZxVSoT45SJyZGhYCQYwlU2YXLD/Xham1fC
JRQBBTWA1Tap5rmI+llmfbBMmJHYTTOPz9UCzHvkh45BjJNrf+A4r4p14xpuhWjARzUvuLKbnPWx
TPgQfxfbcmlWqIQDpQlcVc/BzHuU+KpJ6d6/ce/qGK2DYz9g5FcQjH3W9KlY1tcNHMARBruQwDpo
8QHdm81NBu9Jb6/Vwt8AQIAdgM5KVpBugRlKR0457Kb8vDRfq4jpo96gRgApa534YYCNlF95Bovr
rkWzd6x7SKfIa4W8urGiMc6ez1bppKmaHPigzDllKgnWC2D0L9oNQcODiQHPgsZh9e1NW8HYNmjM
02ztclC09Q3FDHuKyPA0k4GXnp1AV3EGv82VNbFRUhuZgdJFh1WB3u08aEI7DLddDSIY/tzrSWlO
g2MjKGR1MQjFMEYuPS7W6kfYhQ8YGdDTT9ORoDIJFTwA7/dTAEho8iqlEqmOZunvZfwMIQ9U8ObC
G4fjw6kCegelEM3c2g8piL0fI+Uf4wJyFlhEEi5QmDtjbbp6ENan9rN2YAZmAZx7sKInC/4aeudi
4dqj7xtZMDL4r77b/RRifZHMl6lj7ZhyCnd5F5P6BB72cfccDOF4t4MRKPPqg3WuNwhRBANZD4cY
l748VAS69iozny8RzC1ywetqnZyFDtylY1iGjYfLTdDCXciYbGEAEGbZT9qELCUNsI9xF0B/EeIM
OOlIu3g+u5vIVxxSrmtyj9n9Ac3v/hBPUKXGtk2wM2mBv20WXgh8Jhy6B2xStqDBclmtV6VhK/AN
nJhgJsCEC7V2zZwJ46W187GJ9Hc5VrhLgPItSwzOzNAUegZw7hHMZO30uYxsX65OK9LmLbbTmREd
YVrnr4sGmzpJ8ZWE4w3sny/Ch+1fddt3NrMb04uy3s1lxPHmgYrd1rXEcXisKotmyb4LBhNoVcFV
1LFYQIvEbNKE8bNp6/tZbTCcTlBfrAg/LVr+lHocFuPofVhmkIdSw20JAXMBsa7HdjiNys2s7zx0
TVvsxpz9jhU+5AVYrTqoQ7IrpVkuKJUrBqgjEG7w2NjRoKBO/ACaMYtbuIpaB9Ng04LJUnv/HV6U
dJsANA9+9MSC+mH3G51V6xhnOOXfVofxs3LiYqCjOY6ddz2IriuPEcht8GkWZ8sr3QLu7ha35A59
jQe8LKcCA+tVGJab6Qu1NCw9vi1JpzE1Cwp0yk4f1C6XELwRoDyABx1lJ9pMtpjcEPcZ2lXMBSrz
CCTxWlwWAa9gaJmfj0hDgo+mfnX664oJq5uF+1/XCTetw1wcUGGYdWRcT2bvf1atV8EKCeWn1Y6X
77Chpl5IxE0bbH0+bzbTBiULnFgJ2eiEO/6eDlc/r0TdGbBd49qByhgFbqJbhipN22RDjkQJKRXT
rS/Yj8ivFJTBUEMJwR/DOlYYY/mrWfwTasaddWE/xPLrB6yf71WzsmKEu7Ki87FGPhfsSFcvDqYc
yPdQrfzpFB8X2ew3NbDdzJsBd61fYo6rsVNQ7LYYHgCXLagluKeSGQQllFb4xdoQiK6q5vt66OBc
aqXMqG2icmPYqgV7OusIp6SEnXvyAUWTyr0EFcAwCzkDqxZRYwk/8jLuVv4qNjCqfnt9Rb8uUwVQ
vAYj7Sr87uAQ9igXnNBadw8bQ/OlNoO3puYFDAnQoOZTE1jAXKD1I59F2I5etdR8WwmWHP6Dmcbj
5oH0jTwK60LltnnlyOGwOfwd6kkmR+dc9/EJ5q4hJS1BbwFDAHaw9TGYlz71r1EOl3Uy3+qmeXDE
5B4lqOj9ujvp+bimqNZTymCHTKBXQ8vYuiN6s0fdS3OoR9iDYSWDVppz/wpAwzy9dZhV67X2QXxg
YlnZkPa6uQ2dimdtzD8QTILVVym8UGaQm3JYRn/QvWrzIeIQGZHj4foQiWaMUs2WBk4dZkTBbuDR
id7SNSwqWscnRHycBx8b6N6TpdzZw2S7cqXxnFT9/sJMu2cw2f5sYvTyiqBKxdf0BUqfhn2vj6Iu
xxqG2peKwJRe0QrGwF64p6rB1kXgUNoGfCTYVo9lLxyOcQF7NZfeSVhRkYZABQRyiw4Dvlqw8/B7
sgFX6QAWcT4B2qvz3ZNNpjWDet7RSxdDkGv2F+rJhElIFxFwQRiS8wltdxJt7MyaQN6K3n9Dd4Ya
hSbwhG4J1tUOkLyu1gPWjnNio1mUmJlzQNKfkxakdLAwrHc04bx5BjGpcNMGGHyRoOACIcWgtA8l
KuOJs6CcKa0TLaEo43r56dYoDNHgPcAQrDEdf8IluySeQnqB22PEFb3+mBwXR5pXiWyvwjPfiYVJ
Eor1hpOhso3NducaLUJmQJ8yMcb7dJR3HGOWLx2sJtSosjcrVnThULLZ+Wpa9Mp2P8YOVnTTVSaB
V+kwUbUnIRMKjumV5yEnWe0009msTk4p4iFcxde0d8uQdD4WLM2KEowUARO8LQJBJnv8c+2n4ELB
uLoj/KMdl6TU4dnwFyv5acC5W6/wTltn/x4y9chD/qmv8rq0Amp7SuaqOu3D9AJ/B1TSvoiD+F1H
kTz94x69/zfdd79J1fprNx35t2wjAhfcH5vw/i3V+NuvUc5/8MV/cuR5v3gIpUcMLPKJwhgJYn/J
Nfobjjz3F0SJIR4TyX6/PjICZr0/O/LwMAmkj0EuxvL71zj1P/sQf2OoxKMy/pNYI0b/Q6wRoTR2
EQ3tIW/ODX4fa4TtZCMbr1aoifrBAy9gNnkQ9XbecfJVnaxxXDmnQOoy5ABaeP2OdeY0bd+rtSl8
G76DhaZZU4Oe7/TjatmeBS7SJQjXUN17oXNee8Vk6JE37VFNptgm95PbNAr8b6G/QKGBSWbxoSZ0
1a0i0ZNHsb+MoxLoH3pMHJDOOdjk8zDM8EkHc+Zuw9tOmpOpxicl2RsJUF45g7gUH3YiHyrAwHrR
eRSZs2fHW8WmUlbutyG+aYmGROh3LvZ//RlRI6cZ+zk6fIzBw8IXrBax+ukC2JHfh3HNo6DJhVWo
5k5m1HpY4O4msO3PI+6vYw/IW6AMQe4uHUILhNLdTa48xZbBsuwfGnTE+x5k9VRUnjowLFM0YjBk
QxKYUAqctmXQ3KiBlrSJTtPWp5CX0ximqd2bC/BxwBMcuHFkHob7K+IffrIuOuwDh8lufhDTldGL
wX30mdsMSdN1aQ37jTY2x7WYUIfgWC0X500JNKONg/61O0jjp12I5g0CFSwaWRgshQSng4DCBO5A
d/pxcXyThqE+dfALVdzcT7Uqmr2+N8iSCsfueygYdgNXX6RRnzEhL7If7yJQ9O3MCont2tVmlQl5
sehuqtjeDPgGTky/x5N6wTxwwcn+oBds9ybx1Ljumy/U4zVeFH15czThD+XsGFRdaGUm/gzIoOCR
3HFQj+Xu0U9sCGERi/17P/4ytmF1RFs7CwzscI50O78fWjOncLysDb/rV+fGa8eLGqqvCjE2tTvd
QhEtDWZjQ4eLFa+jF97w0L0sMX+X+3ShYs42932ZtgMhTipGOL8ccZx3hIZoJ6Pucq4RIbWgCQmr
h8VedZxU6v47QiWmBEud2gyP3QZhG8EaiCmBpolt87aZZz5mKwTX1Hfacm/nnyoI4A6Kv0Xh9lB3
Drp0AJcR32tgWsH9Cso/IYhqcqPldm5oOhOOTCHUcbPDKKNDhXZ5P7fzcTfewe/NJVD9F5w+1aje
Z2LfHPz1um/fmu1j1IgyQEgNaI3hEXDbV2QAfG5IPkEEwSWc4hRRPvYAuCjDyZW4LmgqJVP8OImm
YezVWYAk2Vlwgh4LjT8qqAenvZeFo/2+INfDhZ+lwz9R2POhr9Zf+7zaq++rcSEcAjKa4kK4G8JF
1hsZrg8ANhK/qc7VRu76mb6Qrj+p+hue1nOAxQcpUn7mhjeVxYJeS1HuGl+KIJgFysxe8STGLqTF
Wsprjq128yYIwFzoA2KxLqDg3jceH/wOAvqiDkFlCwshxQcM5ZTGjDXcvs9cVO49ZfwmQvexdW6E
VUsfJ2Zf1UWoQxs0brbE1bmnAINgl8GqKLp6UHFbL1v/hY5dCPBmvmvCOqXaCRCk4z6RgbnYTPSp
BIyFxn7VSeucRbuKM2y/XowNOW9rXFDd9NDB6YfdZKqgmx2wdaCAlMiIdA/o1thzlbsvUT9RFdXG
sZ6I7/EcIRg7IFSLiG8J4mm+MQ+qVoDgKkjzEXYPoMS8yJZaEoZiU3dl0EleTAh3WDRgxr4OaN7C
OoT1Hv6oOqyVogHuk8hBGQkZahzSmbYb7Ikui64uZJLfA8TbjL0M83YPhjTakQ3x67/FJmea4wzW
YpKtjY9gCoJsLTkTzDTXvK+9osvNjusYMQPIr4lQ/pxYsdudYuqhA9xx/1+N/VWN3ebls/3+72os
0NOoHLBiwHb6D9TYyp8cLHDHv1ONXV1Qr4jF+yM1dp9hx3VF7P4naiw2zTcTm/65aixbR8R1uEid
+meosVUswQf8b1BjO+seh6vN6n+dGttMWC+6qh5/p8Y6GmosN3+3GhuPW3+M9+uO/19CjV1W+1BN
DMmP/7pqLFy+L7sLWObvUmN9HqAuT8/w+D5YJR/0OBRIEk2AA0HmdrEoab0eAYssFT0wryF4B/91
0FX/8I8Phn+YufLXkSv/7V9sfIyRho9J728Nj3/rcWjXtNm/fIs/jZD+L9jCIsuYen95XMWfonF9
ZPBjgItBtUQujmSMd/8ejUvwBAzkI7ssCCOk1/71CBn7eGwT5DP8g5CR+B8JdUESzH/IdMHTvdCh
IyUGAQ5gz36b6bJ4IPDI2o+pU2M+CzgtEAYxnDiJLhCJ61K+rprBV7FtT9GIScRjoVvSekOSia37
iy8Aeg6bhjl9cn5MFeCAscJ2C3xBDEZYLanytjof/e0dlMMp2Eh9nps6mzSWS1C0PQtfwDzTKQlI
NZd06RF7iks+i/v+ATmx2HI5G8gvzLIL9KyMwwh7lgh8iYFkI4JWjLne6YtpnR/EM16+uBHyQdCv
e7WHPKdqw6+oseKIAnkeVranfAbn6BsktCDiN/B84LDjReLpjrdzBV3GxKLNlioou6trQNfk2+xH
flohNi8bfGT9wTqGuYRnmpGqCDQYHtXU04GrTh79TuF3qqcllzqG9IagC89vHlcyXxBpkEnqdRlA
a5o2vwa8LgBpgOY+84X6mVmm5iZSyPEbsPdDJggG3YDXRYQU22wb6x5Zm7DxAdN2z/Cc3PThEGF2
ENWxtfH9Rtlnq2H/DZZgPMIfgwSYEVOj2x62NsjNNgBuavuzMYiic3ZAc3PdHJDnSFMfIyb33P7Q
N9sbuEV2506MHRSCYEC27lVmRwcDJxYKWY04yHzHDiGadToH8Z7tKviGmBkXCwyR+rYylxjZxceu
QUAW9gSVQ7t3R8XfLONlTxAFMlAfb6RbtyUyHL7zCebpiI4j1GLtHUQzBgnbWIne5efeTS/zOpQL
sI9+5sC1YhjctezLiFMvE2YFjlS5Pd5w3SRitsDycUDmuq7fSCS9EkqqSv/xuvhfqXi/KZ3lj/76
sI3p98lX/+cyrf5YVXNdiiXI3xTVrk8hhFxwfRbr//jvv1HV/vLFf6qI7Jfw+lCs2I9CN7oqZH8R
1YJfcMcFeCon8smhkuHn/akg4nEmIcX/iGIXSf0uu/4qf9bUol9wd3qhS0M8USNmYfgPFUQ8E+D3
FRGPb0AuMDQ8SHR4QMrvUq5s5IOP5BJM7t8V+DD6YYoK/88KfIhbo/KNd/+FwIdQ8qPH178KfEDm
SQub1f5/Z+BDE9PbfobRt/26gp7MYr0AHMeC0hWIXez27SLV9MXTQVC2WAeknrc/2eCLM7GjpUiC
4oN9iX04he38NE3dk9oR6F0jzAvABlIbMWdV0yngO3KYsVCAdfuuh77nSIYUQJnX8/ogiXkOxfa8
IYRlq5HxF2JdmDg9Urmj+H+yd15JsmNXlp1L/4MGjYuP/nEB1x5a/sAi4r0HrcXFxRx6VN0D6wU2
i6JIVmUyWdmksWhGmmUm46VHhAN+cc5ea5drxMgd+QCCOK7hfroatB9bKNO+6lFCFiG2mSPk93iC
71mCEI4c51M3qHqtgSKXQ7SKnvwiv1hzra2Ea7278jQa4kHZxVOJrJB4h/sx2IS9mya7jbvwzpSt
fjZNUnV6jzHUHr6MRA8MNhOMPLak+VhYquOYzVuh0otenEPbPIyl89mWJVIULGnOJBe8ZufEw+1s
qHPkaSwcNAZS/rXvFjNIlm885mazfim+4kFca4PwoyJm4I1f2OFuVVndsY/dLj/DsUZxpOF+zryL
4U5Ped9/6w35MOJ1c9Dcl+63UrDYc0nHxVpzg9x0lyTzwU3fGZ5sse5updXeE94KnLjepfYAczeS
VUdGlcUBKtetZKMeO1Dlk70j5cJANmjbHnyFpCv757fBFmutYvTCOj/zrdeklO7BXU0WRjMnPMbD
8D6EDFPyOSFSzac+/1J+M+pjjgRyfdKuQqYfcYyvLmtqn1QlH19j3fgrnJrFzo6XHJZrnFQMb+H5
qbNu0mnfjQRAjTRHg/RDFMQW6uUMkZntXe+wf2It15XaLkrrq/lDy8yzW8od4AsyUBQm6IhX4BiB
sOP9bIcrRwfKY0/cboVk60vup/MUup/3Qt9LTW4yM76mrbm1UyNw2ftiod4b3owprb54sThHMr4j
ZvoalcmmZA1mDATftPAu+tGongFz79zwvWCweyyxQWZWuUGsxfFMHJSJH7i6RqZ1CIV1cIzuxjYx
BEFsNvnR9SJEReoOe3LEE6wWxLAOK/dHPNF6PVUo3rXzgLxTuf6zkY4bcgkn4gRni1GjyBeZKCHV
VD6qmRgfAhpSzyyUnTB/5aDGnB5AUInbkUaDGJmMiJheoVobutPg27fm2GMSYNbn94FtiVXXsOb3
yFXyjTcxSnQvP9pZt60JlkWCGPJAItLuEMXN0zWP2NLK5nOcvUudIjLTZu1bkz43oUb0k0xRfw4L
f22P/bl2tbUiGG4wUkRgfBo4wDUN42cMyVk4nZK82SLNJWzZ36hwBNUcLjhvTtLLT4hjv9za/pRJ
fud47TYvQlbF0X5UzqNThaeU5HxdT8ewmx+KtrqSOd8PKFKZ+Ho6UFZqXkxR3tqOyQid9e8wqk9Q
mU1uxC+tX38zedbrTCsodI7ahbzY5XToGDHTkkFQHiR2UodC5ORih7vYyI4cBnFgD28iuSJkPlUZ
78Mi48xtlXhJy11UTLvoMmkAizoSv8H55Dd/q0fVbejxK9Jb/75PC+jRwlqZWRL43qeVMQnH/wix
qU7WZP0o6M7YE4C6KfrugLFZbtrUum+qp8biSOwXDKf8Wru2SMrZdfrPw9RzFmpRmqqhu3VHoi4h
Hry9HhunrCX633B/I8JE3tdEQ12l0Q+zfJldLhSUxgyR55Zh7Shw+k46mmBMfmMZg3xGjb0RZnKw
+Wg4KFHmG9MoGy6mmPt9Wz6OQy92YaJvFxjpZJnhR+n3z2TaAIxviMGFx8xkbs+W7ZgUWpAwT2tx
yRnKI36RsIyxM96YSf/ihsT03Awm2H9y7EAfXXYsUvH0EpNjmvzsI5mT3dSJ23nembrG9tgBxdUr
FiflczuEn/FscbOSzMH1cfpuJBoyvm95WT8R42zWvWkedNt4SmWxcTGREWGNLmT3h3UmMO6aZOPk
lNxN1Yi/zKt+iD4/8DH0w275KMJPuR9qtYvD1gQir97Nvtoyd7r3lxREOZofcWQ8cX2hOE8unVte
2yR+sb34zZH+iU0X0vI8ECTz14IA4Ea+C5cOhkn5BFPS4jwU6U2sfSA1ZGGifUcgf9/pRKJxqB8z
Z9zFlf8DO9rRnxUqyYHMb/FMiExxAuewz3ZMvqe6/qi0HrdtZuymUZ0c3dta/NarXH7WrsUkHHNU
2deXsPGIUEK5kj7b6h2EVJF1n9H0WobwT5PnPhlOsnda/yUbWMhlGVUldoA1/YaSmUXWf+P0iA5V
fSOWO0ReHEMo87gEe52eVJR/DGgZK6mfm9EBMDUODmBPeprJHOpdnWwM4X+XoKYEUR6HMn/uqtpZ
xTbiz8qtEXebgt3gcJXtO1nso9Z691grX8s2ISI7rN3oe03237fvm8w56hO0ey6CcYk6GFNMoKH9
yHiiHGp9N9lavCLMHHUa/t5FTNdbVXH2HYOLOS3Pps4zjoxh6ZM+22Wp1myopyFI0tT9xUZA2UxC
7pROp01Xh8bebrAG9DZJqcWMVbVOd4ysKzZKqjbcDkWhTgikh4lsZ88/WRaEoBDkEaJhXQwL5lan
HKrqiX1Hby/FBt73IoWgjxyNVGxhnYekUlf+C5sUftet7r6rRrwF5ZUPF66ScMFFiI/Gzg7CDDLu
zSGztxFCWhvVGRc7QZ3QG/pK+s8ZgbEXEbJfnf2AAci5DPV9mWRHwng3bHkDXSfZOvU2yr/GveSW
vPN6m+329FTM48sou31pLVgpgRNdb2JCHQ63Rz7Iu6y4GNMEsxNvjG7Mg9BuLlXuP7lVdZPP5V7X
5CkV3Z1vybNoHnn4ZPdC+gyyhqqPqz0w7zCYZedOuSFhNBXtjYOfcDDyQLnDcwtEnYDwwZYTdU4M
bnJ7Kbt3aDuQVwB3hWrWlceJKYITdkDE5H8dlGz9sLMqDO6iP4WJ/CpGcSbFfmw1JyBDuPe/j06z
S0MNI5t98gFoQlC13tZvcy9nb22twig8FrY4s1bfErFeS3PbeCJInWZTDmpresM+nXjNQ7eRQ3us
wEUMP6i7LHBPpD1XXd6cQBhmjBlYnTaNxhnHr9Sldey7aXJ3VTwAZ4dnUkU7R68OU4GonCKNxDgn
cfdoZMZrGSe4S+fqgXLYY4XoPyfKldT3mdecGxHuzYrIdN6QReBxbqEQNrM3HfxYP492J9YeH5Gp
FEsil205F7HFx2/mbvy8OaAE5PgD+924mzE2j82kP+fpSCZpXBljfNsk7M0iF12FQzirDfMdkTtQ
5vR97hPIbzE9Z0W+IfXDffHYGd9G/uDIMILSeC2Ma9NPZHDgOeL2SurHJm+Vqw99eZW1UsFMrotM
FqfCMF9CddWJ13DCHbvBVhB4y5Uz4GEU2rDzem3ceR4IR52YG9zB1sZW5bGy+k3e1j9kX96HhNQD
hLYZjycTlBZlDVNmjNA/0VEbRrkF32cd2quXPkmCFk+4dycX8ZyP8t7u99PE82cYiiP84QtXNc8Z
gvOLHp9NY/4xiuiobHmBfb3pcbSVcHJFiuozsb/bVnVUyVkWb+4Un/Vu+uxGZOLcXAIaITbcpA9s
lVZ6L0EaI/FhVuo26orrXBYPoea+Fr4ISM1ttM1kMQFL6/lImcr9XIljbkyHuKUewKq2ESpOzC6s
8yfOwlY+pLtiuNZK3HgqSlb+oN5cDSU/twav/OocYO62pmvIeszclvG1D1iBWRmnRiUCycVqFoSq
+cOVLLh1GBrBZohTls0gVNmgsAKinlj5ij6aJehOCULGWT0phl2VOi93pd5xjhiuEVeLb/DWrx8i
8cmTwVrxBvdGeeGdczXr9ok7xzXCVTdZw8FsfKpSbEzQk8k13/G+UiO702gxHES93686RoJJ/mIi
Wq9C/+jXePhrwzc3tSGTVRWX3Z6s4IterUqIpCY1kYT1b5oXa5sUBYuLsaKqjnPUvHpwsZChJvoE
KIK4ocNhWsQKhFY3Q8pjIWpjtTGrc8l0cayLG43vt5qnQJXGY1ISdWlxH0j9ZDjxBSArmPkGnALc
tgZIn25bACMravHcuneRWV4smyw5hVAPvvI2rU3nAs+cxxq+H9sffFRGNpiM+VSkn6btGSve1e9w
7S9tm70JFT6Ekdhx7rl6yF2qSoeG1d71chw3Izp9vJ/tVQ/7tVlSDADuWSb2RcuHM1UuhAXitz7T
WFvM763vBFon3y0P47RvmPe5kWyF727pfNiaEyRw1KTv/Bq37UABEIxI6JORsJ1pp6gKoSWk2JMB
pHuBj+atwaK+FuPRQ9/bNvJqN+ZDVquz70ZHH2AyGuZgaIZzPtovVEPt9Fo9JGZ6z+GGRgEM2nW5
m9L6NkEZG3d8aPjwsXZMKsUey1OnaM5hyPhsTGrPuyLlJuGDFvIiZYa9R5gOCu3iEYcrQCBa5cl6
mFvTgxMk9ccDkIURYJL+Z6KjUy0LGZSaXOkR4d6a6g4UQSlj3uZH40dfZpLvOuG8NR7XYU8KfeVP
+rnXTs0odsgJP2Q07UPdvfVnuiEqniw9uWsxWqYoY6nyWlUTAFfdb2GdDJuv5IFCH7jdRTuSHk88
iT/mXnUnc53epmw3OPfci/Aw7MMwXps28XEHhCufg9iq6pWb867kpJ23NvwxMRqdoSp/eTSshjcg
TPBjjCBhtCobRSRQZJXpBOFXfw/ncQmT4FPOt3JCH/BUD/+xnMcmnYd0jnAm+idxHrMX+VZG0e+c
x6WsEgQLNHf9t/P4n9d57BVn5drq7+Y8NiSK8b7+z53HP3998i+5VjZ+l0pm0/HXU8n/m3ro35ZW
/8ny5A9f+ft9suvAGFFl7HHvsahG/beqVfM3vm1Z7FX4x67u2hSR/Ns+2firJSGO/hudPYzPedVj
x8PK4+esT+hu/ffbE8NaljAW+x2D7nJ72a58ffy+ajUcmBxHZcUcwS3faqcxjmVTNhvlGvytmSFw
zYFx1aZLxQYlWXDNrs9McvKOs2Hu/BkIWCepCVEJlCN9i7rWrH8quv7eBk4+KR48B5V8C3XnPeOT
NWiirN7zYzmYbQz84DvpeTIVAyDmq4dWcPSpfXWz1BmYU148FOn8GTZPbYmrZhzyoPU+ZnQ2h9DJ
ApO94kWVOqazoT/4VtPsc1fEAQFh6raQsOkGwiGRC8h4NZ/GfIyPs3TOheYfeo+lbTewmExJiqJi
6J218GR4TMKREHAkq11CKnwzpkmyNdKwJc/8OnWsisOwNgOZkzRMNHDA2BwcQLmbtEuObTq0h75u
y13Ses+Ur9b3IETTWWQhzaXC3+T1jP6uturTKEcJPc1nMnKIB0HegN0AzzFjX4LnAYu0xG8909vl
IzUoI7WcIKTozjS/fcl5OeuG1cWOKLh5HIV9tN3+nGcMM1cdQm+Slo69SYy2wL6e75IwVueR2XGb
V5DBtdo3RvuFGUTwewS3m/2VFaV340g/J25Dd9buNZ/+tjKDo47clm/ZksdZKwBsRyoggWcD2Hpg
pSnNDoViDKRV1EfOUYudLlNwd9XwQvXEhBfMuXK2LuiXopIswr0yt3h5YXGxmzq3hW5EdAO63/LM
Lm6SDNWCB5fkcoZjxOochTTBzXyfTTPW61mjoC3Swm9D79/WxIV5H6px2zTmTTrWzPtt0Mahpxqi
ESDB0di/KBSQa21x2nBcrtfhCN01mHEZuPFwg8gOtazmo/o3DKzszs7NbiWxBQoG+vkSc2zswsHG
l9LXq94xdukU3gllH0ufn3HeAvCAjaA7QkUTJj2PKMb4iR+dlhI4LaaUu6HHhTcjCtulPY48Uc2M
DsDr1VYRzuCvub6svgtgAiAdK/+ien83MtL+LPXPaQj3s9sdUvxJReWuoM1vRJq9WWr8Vts9xRa0
yM7M43C6xc5zSQmGafqPDbb3VReLT7mEpIVzQRN4kmb/lPj12rPlt3iJ4c8wOfYYviK4enAG8T2v
wR7lXmfYHlHMSp6OVCDYd9pcMAYe8poVjZE/arO3UXQtUjSzKrPqB40SUEVDSS1MYj5Y3rjAUFxU
5M1vyVNQphG/l1b/7iEdIHiRz5saC4rWM7bOa1MGs9glcV3z+t1PbUYUr6lqn80JozT3uWnVWz0i
zYmRxESF9pTG70aMbtJjWshVg5vgRxwWn9Po3GcxT2Y82Pt6c21GpgLR2HTr+svHWkFlyuucAGrr
VLSuHCoYoIS3Y8bg1qZSuWlpHBMTmkIeVkygKt5iHTYZtgJec7By+aTV5mdlswgkdeJp/QNs18E4
8054qLz2AdnSxoQVjhJ59FUaqGh+KczhvpFo1wrrkYXztreLOyflchTzmW31NbrHhvjc5eptGLUj
yfzvjsCi8atbilTDrSZF4PVTLEXI4g82zYz/5ZYi2lSwzBGA+U8tRa5jKlh0+88tRaGoMx7jyr/Z
UiSthjkIxUr/ny1FscPeaWFTf31LkSalXNcOgca/t6XIqlyP5OTwiy1FjjdC2NOi9zMsRZww6rWc
EYf8UksRle050y7717AUTc28rWpcB/8wlqIwaV3AUOvnWYrY4W04Wv1LWoqYWhZrYwIl/SmWIj0f
OsSgKYfj8ho28lsW/iRLkR+axka69LT9PEvRUE97VxU/31I0zFEWZGOU/e2WIq878bGLYPSnWoqY
/R0HIZy/0VJkLHCMWjCZcAFmwgWdYReMH2uBaRasxlkAm7BnJ2yKsVzLBb+pFhDHWZAcx1uGtCtv
QXWSBdqx4sjd5rm7qp30M5KCY1d2wTjN3nRBfjKbw4BucibxFyAoW9CgZPmfcsGFxgUcaiGI7AUl
8heoiOOlF6R6v8vZ/+ULeGQvCJLW9gxZNfbDLWd3Dq9YCiCWEsilgr2VzqsfrYRczQI3WQMiAk+2
vOUAn+ae4EqZW3h4LCzEzT1ylHBtLrgURKIzuflZqy7dglPlC1iVQljpDRPcbmGuFvgKmRCMVH8z
EO0MRvgsfwG1KLo8WAu6VS8QF5f3OVmwrqzcd/8P8wL4mhb0y4MBM2DBogUKs9ynnoV5ivJqE1eo
MYCcnHXh7BSVXGSa+aIikdgnI+yW/z3W+F72Sa8eVf39f/6PvxoLXdpGQY//o6HGkgr9P/+LztM/
zYT+/it/N9RwyHAKRgaWIUzLs3RGF78LyVtEQh1C8pZuGLZnu8bvhxq/zYSS++Q/rqFbjsEo4g+Z
0F/QfEoQ/i81n5pLTt51BDkch1fxx1MNdwL3dpbm0xkN1K/cfFrN81dRTf/dfPoP2Xw6atam4FwP
J0rzaTyzTMHNgq7+T5tPMcGy/Bz+eZpPq4myRCG7n9x8GgLuohf8Kc2nQzy8GD3Bkl+l+dSexx8h
xQR/3HxKBXE1JcARf958OujV2hDWr9F8mnsEMbpUBDZhRMdLsbVjb6GsNlZB4pGT+a9tPjU5ZxwU
U6lf2HzauSvZGzvLpzFgWFaEEbtC5Xnlo9NNdLgOx3lZJyq0ubjZWTE6jrlquqDE9rCtcqvasMLn
wx/3f5xb4oS4gmpI3WUCyQf2jN90PRTaPvOfZG8y00q1kqK9lWit/I1oZ70v2wHpQnXbUzfphe0Y
RFZGLg4pUdf5R4GXfKNmjr06STpSo0RKTRb5QZpbrLXzxtuUuvuFluLlPZ2799lDalPbF8NOvBdD
Ja9N2BXbQukRG1bXXWtThojNzbBDqPSxChWCA5RcI7Ljh5yohJ3h/fd9F8PM4O+oEnh23O7WkJi4
+F7x1E/0PbQddqzJNdCYfTmxIVn8d1+YGcydSDpt61hh8eoaw4PtdS9hM32F4UzKxJlSdDsEAK1F
0+bG6840wltKPC5WSmVH24Dbe1R6eMgGmM5GM8qrj25MrZ3ZlY+4tvULnQkAUk66FRGOQMN1H9KR
dl9hiPVipCZKVFP1odKKjgAnmPOR8p7uPaynrx73jvLVeciIcs71u1tXH3Xs7TAwD/17Lmr0hE4Q
LcI+mekbf1icwO5eWfhJanXNOvTjjNwfPczSvqM9nfmlX4a0fJnIXjqq3YmUw2+e40Bo7YLuaYyG
dYVID1fBKoM7IwxAyXNB+DTFWNhRs7vC6eWPX904PvWte5/58Qds07Zo9LUuchbWZFxTjUSkRPKW
2WtRCbTNXdDEc9BP8YPBMpwp4mpI3HfK1Q9pkW/baT7ZTkUbULlm3nOo2voOj9k6CWlI8Z3TdzK6
t0hZjxk/HyfqkUMaeN6bQAJTTaVF3GgkWKuty0Kj38Ndk38kUlzva2G/GFP9NXIt4DGm1sLZmUP/
mLYNXJfETlBkV0Ffpe3E29E3H43FObxECdwwfh75Uye9PidV99h+OBHt3coggpqN4ePkvUnfv5Kz
v6tD7VVHs+WL+dgoQXB6Kf+Z/J1wCQCQC/lE8HVpNH3vzPx8s0Qg4wh3DaLcHLe6M+M3d8wSg+S4
jREUZylyzzDZ6VUQYVWapDEwju53TjHfeGF2aEP9UcOGg4M+v/L7N/HQR4FuqJcBP3yxV1Juo6bb
EzY8OEN2bNr+RQrjicTmG+YDjur1Lqo/wnIZoip0eASXvZXfaajNsdLlimpmfesWJJYSMD6nxqnU
T+Utlr6z0/SnNBqR0OpnTWpwsPFdb6mvbkjfe4voN1UubUraUl+P1g+GOk8ZEAR3XM1eO85zYeQX
1ah7o32cM+fRHWiyJpC4RtX53Mj6oLWkIS2Gw4SgBWBh8+ASxPbqeUMc9ZvVy8tQd0cvU9u+J3hH
6XpS2Q9KM07DkLarKQ4f2zRcOim0bdUXhBGNJxlWZ21IriG9q4UV7+sy2jVt/d2txJthxtwW/M3k
k8GeeuLayQZ7IwhBct82pHcj/zWaxkOdbjG13LiziTwehY1P8rLmpzg2O0oUal9saJ/qIA9dEI5y
eMibG2lXtE5M9zpcSzNPnzwQImM3kLfFfGvNXN6ZES08aMuoSmhoMbbSmyjLswCZu0bpuH0isU0/
Uk9xTqW6b6zkXsKhT2FcemLWLo3ETZsXQW+2ybodZjw6CdWflRQH4fJMioL7RsOovU8880Af9UeT
LxGWHD1oopv1C2KWyPsmJpz9feLd97XdbnQrO6Fw3SYjwTd2SaAis3kpxphru1XnROeSph33SGjt
G/xqdkkIrfK4KDdp7R6QbSI/jfJbP3e+y4b7kalTwhIu/rsQz01Bqu8Ymd9ATDfNiLVRUlujCjZ0
1RQ+J4azyRyZUT0gqpMd+1ePMf+R3K199bPS3M5TTjZ+1KejmwI6dPKxq2notTN8nk2uYfzi5aGz
Z89Qeh+enqGSabWSjxx/PQKyUSwV3iVIrlfWQNaz5n6mafGtPbN1aIn6dxgkVzItbKBTWqOhDigc
aXTqJrihZAIGgyatMau3bMVuCi/zl4TpXUltL2/6fab7FGJMLh8EStfPcRoujSzoDpMZ6U2kiJRT
Y4nGrJMgrNBrmD09EosbJb0W43+kNpHgtui10Xvvm7RBy/aTJqL6oHfaG0UH32fCwPnoHkrqZo/j
TBqtjdibetn8mVh1uu+j+JjGzmcXqnxXtbhosi58GlwinjoKeNCeyQC/kBlbxVIL+Jnxb8MxnGOd
XSW11m4cxhwsgbR+MxREJBWq9ib3G/zIww96hqnX6dt9mLUThnlucQ0uGd6I8zEs0etEZnvF3ues
F0yitx6thMilH3s/fI1GkHCcFPak7AbR6nwid1+wnSnv/ffRn+7YJ1OtI0uxL2d+T6U2bAotLHei
5Cc+W491nKBRtDBKghW759nv73ONPa9ldcY6rrinAnoP3BIqk09XlpojHr7b5NHvvCvWFpPVDUUt
pimedYDoa0M722YojbND/fEpb2fkybqxahiF0r1EszWl7Rddm9+0iaNH07P1rNKQoie7Cvicjm0i
vHXem6eccoCNSBSbXp+DQd9/mfgVIBac7h5SCqFrU21L3xpXmmkaZAD7e8j0KXATzMSTbM7afISH
co92Sse3ZGNlD9Zt13LlNGSNyYDHy91bvVb5CCUBchvF7aO7fIgYozI26eJkDat0H0lwHRAuuKR4
ulH9jsEO7PJem1udjqERe2hiUNFFEU0X0uWeVs24rTVhrG0qntfwOyEZgehAPm84+XrhrYinaoGl
EaueO7EpaxTRcR1YmNR39qL0a5bbhrmEaLuoWdkKXfcex6V2kSXNVlV/kDpi985gvoZJXsJlwQgV
MtzFzO2zMvOPlT9yzc79Oiox1bLEy4mXcpPA3nCTtfKpKwHFfWumLEjoEz3xms4FN8pNi+t/9ct1
k1ObUb3OtfVTdJM54Qt+VfUfdJMERe69gqPhP7huEmspm2dgnX9E3WQSp3RlhNxL/iPdpCvliWjK
X9JNmpn7zUW++We6SfSOHG418Ut1kxT+2NuSu81f101OjUbbE17aX6ybTMa8/Bt0k//S8S/cG389
/vWsOialSfnxl+JffOXvJqXubxZVh6VbJiWPniX+EP+yfyPwgMLIOzQ1OAS6/nhSyt+0mZNaNjd8
SPo/npT6lhCm5xi2i8nCEj8n/mWQGfv3+S+TKSmzCcHLI6jm6n86KQ1HfI+p8Ej398Z5sunBc01a
qLJOvA1NsUtU+hU3/Q+CQZwkCUXPSzw6BZLw2ilo/BpRWh59sWzqVvGuWILVaolYe2StNWYjA+MK
QQbbI4s9LqFsPklpCuLMZlmAAzgp9k7aAoLU4Qbu9iTLkadIN+RDhLj34PQ3SCZuo6na5XRItlZ5
39j5vT7oD8RVdrBlLyP58ZgcOSQvuvPkyIcvaK39UObqaqnsZPTT0UGL3EqwK9T4FAWhq5uWsHo1
qJ2/xNcjcuzNkmcn1165+ftvXyTUzDbDxjwZdIM79r1XT+bG89U7XX1BnnxQ2YjgMn4rlgh9SJae
+qpLTbbeIGM/k7UfydzPcUGPBM3ifA4mH7YAV6zV1uAkETb+jna6x4b8viLHP2rxRzFoQHRO/hku
Uf+CzH9I9r+CAWhhAfjO3c1EM5iEEjAXXEAzyosNP2DCETTwBDSr3g6SVsDxxBmeVkI7IL536TLz
VGCjdXtBONx6jBwVpBpcdF7d8Gy+Mapz91uYAUH0WsE3yAV06A2fiowFfuihIMoCdFKHi5BOjRmc
CFXyGS7YRGyNby0cRVo5Z0EmLIpfK7z9ZMwALpoFveAk24JPa0cLKsPpyxcBJedEw4rOFkrtOgH3
jQ1v2xqwPZzBKcdqQqyW8mBbxTqFEgmn/iky5qsLFzLBhwyTt47aL1u2D/FoHSvtVuQS8mE43dfQ
JSmUCes3ZgVwJz3zDaG+oOgp3sstZ233bMTEclxNUvSIaqyJ5If9yUQ0Lvtk441+MDeMvOqK40g2
U9CUZk+W3+37BYuJivzLFhcPWqYO9bdSpnybcDTlQMUEJ8DODW0+kjhEVbJd+TYUBH94nM0HjbYR
zHz37EiOaoF1om0HuVNC8GiQPDpETwzZY0H4ZHO4FDuBGthgjbkJ+ZJsJExQu8BBM5QQHQpnqb+h
ObYgiGZIInMujraggQvCKOrFzQxxNJNKNEfzhxGf/QVIahc0KdabFw1WSU1ASyTJ9jRz3eLbDjTv
rnOonU2CENLJ1HQecCHmtw6XldG7IwRa27LYUysmFNhiStoDIlnfF1BU1OVuHKiqZMGr8gW0EhBX
YkGv9Ip8hEKrObfgjBo1pEW/8SgrHqeTv8BbsZ2BB1s8KuX2HHQ+LmgnAs/mWLyUcXbXZebYmGpn
atfKeGXOEUhYsdT/hlV2gB/Tk4L6Hv1ZUyQcm+k9MhgAlUVJYo/3VWUrGLuZQUmf3qYQQnEut65n
PrezRdrV2xhQbCGPOgKqzeIPtqHcBLRbRyHDmITHMi3vWjXRl2Yb57GZD2wOhuVVxhVdmqHVSUAn
bZ/D1GWwdSOMXd2+FBB3zPUeqgXBm5T1qsrhsYfNs+sPnlyJm1UHtq87v44ukTGees/bZehIQ97g
IOvkamH+dNg/J1v3kICRYt98aqADMxHCYG2k1h3dtt9kMIRDKffczrYZA8EWxnAyaU201jbk4TCG
52HGFxHZK8fiB2WZt2Y4HSYr3zaQixkEo4Rk5EmOnoC9lnN34zl9KPgym+mMHE+V6umC4REKLLKl
xsENu0cVou8AmyTvycujVQ6ccgKrpNugBLKcFtqSf76nIzCYwTBHcEwXLFOCZ9YUlCy0pg7JtdCb
kgSX8vWROsqauppVx3PboM7IQe4Qnp4Qpu2bZSwyaE/F1F2Yw0KJEqJYqNEefNQdM4Y5BvWqC1kq
QUyrhTWF8uSpcHwpgFBH19nXNlaEVDAp9rqlNI+Hj8aAKC5vZpUfK4BWG7A1dKkJz4aAgtuVXOpE
DZf/A5IKpO7LULfUzBuGKsYhmtpTNHkvzMP0fjQ26ku71mRXaUlwglyUtPQKFC1SUjCs4u6LXCNJ
Lga9RAXubG+eb4aMOmz+rrUqmlIsAeT7cmrNuyI044szJZfSSKw7qnDuwtHq9k4XffQYnYVbMEmg
CoVItKsuWpjlW8Zvt7yvi5vOa1fNWJ2JGUfrwmoPBtff2nPktGvi5BRS7MMQEuEraQTksDGjZaaa
+raaR0rFkZtK4SUHDZ36Jpmg4hKz2s/auBdVp526iTjlhOA19+B6R5wsc/HdGINRz8rjUEIRK4vH
Za+yeTAeu7XuyjdC5Hxc8ktq2ekbnfOVz815aNqTI1mZxF70IZrpKSm+mjitoPPNeM1GJTD9F6DH
gBY6ShPc3XI1uSOl7+Urnbkh4qn/y9555caynHl+K7OBFDLSJzDoh/KGZVgsmsOXBM1hep+Rbjf9
OOvojc0v7kgtQYIGreduCBfQuRfkIauyIr7vb0O6PCpt/vAC55oU2dWZOTMAurrWx40bL/V2eDX6
lAKuJsTitgCJKKlORaQ5U0rlTs+a7rzVPoksrMmnYXrVLH0/Ft7GSbjqSGH4iDrjIlDhEkBCIzHZ
wznCYcdYGVq97FW3dPxSWT1pVxkVJwbmPZ74bqbJKDZPQz/Sbd7d464mkXdPy9Q+py0uyNNbmzov
fj6+235O+Eew1d38NMTTg50XhGj3e7zMMpfQHyVwW4Ra2ypviFKG8DqWxoNNo7MRcBBo6dHviksx
z1RWOrw/SGx7PUBRjKWR96H+RcKvZWbAyBixxyA/9YJM7V3TlOV+vrE1v1p8nEEAWzluhC7XNFVE
YbYxe/uoUzpPb9c2s5yHxNU3g9VuMwTPQEKr5mLUE71iWCz7h/acrOCQXhwNh3VYXMHlHiRyZF71
Q5TNZAOXq8zFNz+L/tD2NFnUpffZRP4hnhjBplH6GzINlkNVypUfpRgzcQNYGF5iUKg5lchdjCca
zNNd4gm6GOocSEXq723HfEE6OCq+bia8gpwST8qAqqLs3BfaR6raH4YZK3s6vrFhJcfOTB5iBtsd
+B9AQnBB3tiSKEysQUmHosJZFn5C5lys+9NZFzgA+zFb6dqIDCXypwXgqg6m43ZEApF5Yc/JKukm
sfdS8oSMhHCCkGCDTGS05hgeY/JQNYfCbNcUx9YW7alke9fbMe2fGj9PF/M0RwePTNjNiBaZEicB
ehh+O2HZbh2cj7Gkx2IuZ2PVcs0RIsl7tbKdgMgWGXKSJKO5Mh1SHWZ6koee332Q3VuUtAYn0N73
c8ysefRBxZa/JAcP/b9IjaVTOUuTJgy/o3yMWx0Gah5e5mIOVyPvbUGNjl4BBr6VGr1CTebvcZY+
9FTxNPV3mzdfUsUilFMU86m332i8ODlUrxmRSeSBr/y5zWOqgcLHlYdCv3LpWfQvESg1qQGu2thj
uCLKfsKAnke/4oUoqZBpW/ueyva78+59Mo6npPGow5wfrFrrT1HAT6YrQDSm0caabByIQjzIcUpW
jlWT5axXUCuOcxiC+Ud37ZtFHNSmxk8QjIEgmil4NbI2PaZx80XDS7fIbPt51ijergkPGto6WIZu
iHvBquqD69rWIvaAxLIG6yxAGIVhZUHGxZD9QulWgcjPIPMNCP1gojzVSDpvnxpTZCtcru2iBNN3
zYUmgT9B+l23Xg/1eHBhAFyYgDpZR/ACMfxAC0/QwRfwNoJ7EmUBj0CnDDSGR3Qe0jIbyylHbBZq
mwz+gX7TPcUZZB+WD7p4LhRNEcFX1Iq4yBz3LrOQ47/Rj05sPBUWZatRtzPjcY0T4WDAgRCK/e3A
idhwIz0cSTS762TEhzAj/OfkKvdyjNnH2mXdcwwqXqvSnqZiuEk/Iaz6hTWSXHuedmy06fNc/KSx
TlLFO51QmxYWRw+y96gTXyXsjpsEu9YE/If1sWB/LD04RnN27TyCu/S05zAYMRehbJ0MohN6b+PB
JFmKUtJU15KvaCat/AhhnQbYpwEWqoeNqmClLNgpA4hbq9rdCGtF99OOQ78aXuteW3tYa5bOkKDX
NzzopOlejMneggWzYcMGRYtpEjaZrg7YsgTWzKjFYoBFs2DTLEWrTYpgq0Z48mCbKN5NYacVTFwA
I8fm9ekqii6FqxsBobDS9wsPFm+GzSth9WLYvR6Wb3CxZ2v3WtFEwiDjUvuaJINg3Tw00biry/Rl
UGu0rY1rxWuZsIkuKKWAXRSwjLGiGwW842Bva0VDSvhIHV6yhJ+c4Sln+MqQ2TmHv7R6iuX5rn5n
bbhJ6RWqNwl8pwXvmcB/xvCgLXzoN0k5xwiGdOrUO1M8MkXtK59DCCa1hlHl8F3HnbfPR/Mdbw/5
IZR3wcA2MLENjCxeo5VH60QJUxvD2EqYW0o9o1UGl0vJ85oOrI+o926eOT6H8/SVPMA4oCxUVHAK
J9zDINBC6Sxs2OJS0ca5IpClopJTOGUinbGVwzIPsM2BrF4Lev3eqiR+KbTiZ9aLe1pyqaepfp56
xknSNcewIAdNX2lq5XPhtlM47q57FzZNRO7Whv+G73/v4MNHePEWftyHJ7fgy0cD+pTXZ4RHL8Hp
R8Zo3WdJ8ZaxotsrYT25ioAn1gcqXpSPJdFwJzJryEeozW2fQZFB3xOLUy4dGP1aUft8JOD5YPux
IwWYnZhsjJxbUgkClDTAVyIBH7WAiWrAVuoBJSNwlaCAklpjS2v2l2gcGDLva9I0rocWElPJEVIl
TNCVREHY8qq53L9KvIBRf2sqOYMtmttMQtqT1KdjORrzIrSyu6NEEIGSQ8wSdiIY23BfKbGEjmpC
V/KJ0jpNSk4Rz+37ua/D1yYwvzRVMqENMxWySobRKEFGmhvd2mnA7722QK7RJ/7BaqgD9KMfR0k6
WrQdgX8Bsek3bjBXO09W2a+cKUnJQcI5DE5p/YJJaj81CEZSJR2JwsF58Og/9ck1pSoiXRRKaIJm
tVy5lBKtfZ90JAcXfIsbXuCK93kstSHZ8VDJ7KmM8+3AFW279aPd+HcfZ72mh9tZkqWA3x7fPWXO
IS78oaUKmb3fJPpWK7Cz4daHo/JmzPsQj1fVSQEY81Hh7mfs/R/96X9Jf/oXWy1w5j/HVR/iz9/N
P/XV8qV/laAyMJDqbti0XgsLieefJajWn0xaZHXfRn9KPK3Smf6NrxYUVnf/XxSz5/4VWMVXa7l8
Qw8MzjBUYvO/Aqw6/j/gqsLxEMaiMxXC9HxLKVT/xlerR8k8R13CqKhH3bkwe7n1m+J3Ikaxm9zK
WRdGYSO6WVihExBEUpFNZHk4CnXCBIfCfwL9A/QMfqfmHNBA5l562zrRFRtT5F4scSj6D2N7kT09
4WWRPE3jL6cx7pQTcmkpKpXbOcb1GMQbIsx6Yq7MF8pdB8+0HuIZFt2fKKWeymQjQr/Yw5fbizqV
99bXSCOqs2qfU76xFxWCAYG2n/ldo9CYQsWgjr99A007szUx1HNqEVCW30p3/CnkaXaEuZ3Ihl6K
NHnUIkmQQYxReKILcMrbdx3J1jKcYyyQoAR2U0xbXXAAEKip8GkwwUl7ALj0j7CbCCa8lVPMHq0t
AqNl4rVEG9LcHijKHfw4VrltPcWq+JJNd8mvTPkfzfOLLpLuunR9+yxpnYNNz54S1qJVzszheFau
fpN0YRKVA0VI5XvlG+xw+W+80megoRkA3HwYovkz8rchWcfr0q8QVOCS1cWdfFs8oqaWLLSrCON1
bnCi+x3V41hpU7O9TuQwkc9VMDWEPWhCa65r4JB6Boft5XP+2cbOAXHbOZ67g0wznKk26I5gkS1Z
G6V8DmmSRqF6LHsfOhlJWk6lWjJSm13qq7hrPhrd4zeJGKZhWz+DnpYnt7Z3fmr9EIuKrSGl0m4g
/MdeGxl9R3PifeoN6VxRKRZtpW2DpAIYNtuFa2fpatS/yTI6otBYFSVNL50H/mlQvNKUn6mYGGb1
cZcN5hupM2UIaR0k6aIFMWmAVagNDaJkX05EsBQuFReiSnd23v2mUeiJ4OtT28WHcg6PTlh/akAC
gZc9aja9vurBGnT5XOcjp2+E27djpIEhb66WjO5VBQBoRu5j3k930rY+1RcWSjFXvso4v5KeuPfr
YOsF1m5q6sNM8NloA+QZMYmYkNP5DOeesOiwGL+GwqSTr20+NIfl2xp/JnlxS/0LO+9+DJuP2TCZ
nrTUpMGzSxaRdhTUzgEY0HCtPNgx/aAmhYZqzxdIF6JW+25rh66IqwzwP2s3pAA7zxE/U5JhWY73
9G6/p6X+wcvJc0ZDeYSIxdeOkdQu7cxA6PDvWWWWmL4L3bunyfQHpqa7/s3z3aNGgGIfcNWV8ZVU
yhOS/FVVEq+Y6fqn085fRNjsEyt/8bRXtyiugTask4C+Y1p6NUn3lc6KnZTZpxMH+nrW22ZDvSsP
P7FFufwySYxfgyUYqlSQMBrOxkUzMPo2usZ40EDXaCnLo8xe6jz+9qJ4xxiw8orcX9RJVO1Kq99g
XXnGRZwiWOIPRvaqZ1Z9XPQZ7wNNmODlslg5c+NuaIKv9O/M8OCYvNFamW10s+iQYswP1g7pRqt5
cOSml+GamgT83Fm0dUMettEwX/LuYto0YVG6GSaA0xBGIEADoWCGe0Nuo6LD/BRJFIxCnvisGLxI
+Z1aWWLRh4zSwdDKN0E9mUuphkCfvK7Z6w6xIMqmbCk1VLkCK1Nvnnurv9eIPZd1XfIYIEcFl9Sm
lWZTpIWpWiVTnueeAtdxNZGFS/YnH3eL9DYXDLWaHdKOfRJhm9fKRuFV5HsvCQf8+xer4CWlSJYm
q4njzMk/ktj6qpU8jL7TETDMeY+0kaguly7fLkUVVKsPWzV7SzZ1czVQTbDoA0QxPaXea68DB+vM
5smNxhrAd7imiXxwQ+MkxHRsbURJJWrAfRnZ0ZZ2gDUkFH9BdUrLT86ntO6LTd64r1HenfWZ1i/D
St/nyES3RI9tPRpPRMdmFO/2t8l37R1j2U/W0NQUyKNduG9mHy2CoHnMRvmga9Owy8bpVoB2aIRA
ug2R3JlsjqlDE1sQufvCHoqlZOZeh635qqMJtuyGkF86zyk6AtspyUOANScf0xonJIo6JFhknCNB
iXAsBR0AllNtCe5zF4JPdqxBhsUpOtWyiWitAn50/E1SFsbRacRyqsgyzGW/LTyRL6WJkcjRRvoF
HHreW58W3yh6K/J6Xs66+RqH9saqaP6o5uSSmYGDFz0Kz3wDlsCq4+BOrt00f5cTALhpECkgTFo5
dd7yRpogRDW5U+hBvqZUHhoKjlftKH+osyOTYci1he+mzzpVVNTgPFERR2Gf/Tu3/ZKyhPiVTTPv
dykD/3IQFL2zQa2G6jGl2heEa6XVwcXsoGDrBO0MPONbX1pi7Yj2telBDHr/uyN7cCh4XuPS+8LF
RwNqNL8p6/yKzmuafyPPXUo7cZAb6LSz1XLh0ntIWC7hwBS9dpTK1x/MMWDV7vg78HyCVvtflOy9
hFfNNM/E7D00MttB1jwWglulvscWLVWFIW+TPrzako7CQR4MN1pa7E6WUT3pnfEUHWkmoOy5eeod
82zWykY/fzZ+90yrWKlHAToi4PhaOe8xmwXKid80yZH7gxZQPPqRQcYVOIBnY+XpE6b2yI3fiOHY
ifcyUUCF5g+AryUBZ1BPBAFMBALEBAM0OQoyggLoCz8TXHuOo3fCj59LlSdACfMm9vpfQndeEgIH
aJ7YNUEgGHasT3SMpLASe6r3w6aZQEf8BgTT4BAgaIJZKG/eWxH8smJ9F8rkGhAmx9zRcnL68xPC
VHsRNFxdbp39NFULcTAeZ51ntU/ulau/EXewT1W0gspYYEikuIL4jOSFSMydKpMQ9u9Qdk9D5L3l
k01GokcqWyS/HRI5Stk8t3V9tIl2sEy0n0Q9VCrzIQ+0Oz3Ja795scKcT4LDNj1fiCc8GERGzF78
yzXkxZjsRcxZMxEtMQBu5/rns8SdNyXkxxFBYagsCoNQirYDUP4DrptWMg0OrkqviFWOxaQSLTqV
bUFzGvVnKu2C2IuB+Atf5WD0PHSFSsYg4Y8jWaVluMRmxMRntMRoCJWn0ahkjRB1gFRZG71K3bDT
K/4/Q2VxgGHEm9FrDgNhDtsyRBRgmCV+nQksrrem33Y7v5nMH/QPq+TxkAe/9K2PrImaRzvVnwsd
YSkJ62LRz1oKwjdzdSXPjrTNq6/RxR5CvRz/x1j4v/6lxY5N658vdsfmP/49K/v/+D9R8/H9Txc8
vsV/Kmds0vMJ76Us1UAF81fljP0nLH+m8hFaZCH5gpimvyx4+p9cHImYDAHfdIvApf9UzqjgJIQ2
QifmyHZ0lsN/ZcHzjX9c8NjvXKEbCHjYQdWP97cLXi09m0EoHWAyPVyzeIGAzsDU46Vjovgy2k9H
SUvM0dubenps4/FhNsLfWXBLiUBajDbHGxqWBW5fdzEdqOi5mD4aSB/o3NYRp4TTtzv3X3VP6iad
AWjbOcuWUZrciw5NhztcCTMaQdgL4oS5jmRHgDxw+bcmOQ2alosCwQhTkPUzEjZkuO069JxbI/KX
0hWHVD7TmHmaBc3OIVO+iPxyg6053TQZ02/sRec6donAT1c90vdF1+g2pYjTOf8DoXPWaLyXXWs+
hYyHMB3vWKVf6uyUmJRHV9J4MOkEl675Ap96si2auN3pDKNBbCiXnlu6r/0UovqNd3li3IoW5RH4
H/ePR71ifArcrjhr2MCGxFmxoTyUhGGta0qWFr2nfXimIEtGBsT35pshIId8CirSzvufllgfwvPT
cyK7cdP5zTtQd4xmItgVeeWu05Fzy4EtpnEHgqSaCH7p0BbNJLIsahzMWlDR2NZ2hJUbruDdRPza
mcYimcYfMoTHq5HqeyPuD1XfnY3CGjYBMvva1wxWBiaZQfCOu3l50EsCm2Zg8Ui3m1UfjzZqkuqa
as1THNOZYFaKQ7RBT11/ZGzVx2JnZLw2U94/Zy1x76Y3rxJqTZakf/90WKzxAdwkax3V7ckPSzrF
TW0zA/MOG81xJvwr4a6bAAhpEiqWmslzFDFFdjGVod5U062REFpa0va9TFH/kKrP/yO5+1oQcEue
E38aI+td18qHyGP+kO649GKpEdKsfc9Occ1dUlGZtKk5LzB76zhPjIqgbqQuIK47uyjurUNWbBb4
6XoizL5ug3Nmt9SB4zYr0EjLx0ypi/KSb9HHL7CZvkpv1fMOYUhKllHqhh0bHfVF0RDvrBmhfyhj
pQWOFm5fZhQ1fbi1l66KeNxERkIEsotjxzW1JXWn/TJ/TMsUOq8ePwyJR82vySgOpK4KNCD7Z4w8
41wuYnBnQsOzQ5pgbIwre+fgtQLP575227y6dD7AQVfkJ20c0lNos08JItC2YTDBBvv+Zqq6Tdn0
zVbAAi58A74ylGm11QgFsedU0JXanSrT7GGKjEssgjsN0OWy0EJ9ZYVfZoTFLebiBCc1jK2rZfcC
iT0kAbezPia3Lshc1a1aLeORTwf3u7/TnEZJYrBG1J11iHBjrGUbboVHr0ZX+HDPURkstMj5rrmk
l8z8TCwCJVg8L5J2NvbmkN0cMb1XLaONESf5Nm36ZWwQyjpgNKgMLA0sXyzCIrhZQ91syH5xiaFw
TyR/c8qJ8kYJVkbYOlUIRlxsKn9YRihiukATB9d+yZPhBGyHdlyiREO7FoYsO17oi20UQfcAYrwW
XohJwszRgcdfmcpGEOkQEF9gXoIeTY30OOr6Pj5qojfOyg1BbVmbWdieuvxILipB4llaLjtznB+N
zHzKqOnIiY/oJMlBdZXvU394J5H/1a/qcR01ryyH/aLWmH9Hl+QEo3qcQue1s5gQnMFhhna9c0tc
HHeLuWgNhymmVV4gO8ADiQuk6ton2nWTZWnM0bruzBnKE95VH/xbWDs7J/BQ1mt88Uz3XxRgqXS9
JOO4qWnaKhzOJGbfTagEJYXWzCvR1bfoEwVgTRwwkdmtFbacmz6OC3tagvl8ZtRVmJ1LUpWaYGqq
BVm+XZZwisO+u+wlULu5r7b0Wu3rtdrcoQI8HM1s80Lt9UmV+WuFD7nFA71d+dJrqmZjKzQgBhaI
FD5gKqQAmh3D3FPg94RRZNd2eu0ltqpa29Xm8JUCN5QKd6BGfRUDROgAEvSzbAIACraII/n0txgx
UAKAkQNkqLpbYI0J6ko3cb0h3ryEVGtk4qDxekyZzX8Q40ci8ncbo6ZjJTsvnH8ILt4FPPgqTY6E
ZLAVsva/dcCWVOcOMnjUpMJhUoXIOEAzOhSrRnyXurEUcjMpDGcAzGHq3DuAO6O8WEA9AZCPBfRj
aTOe08J79Xu29oDwVSXSIfwwvOScYf0UbGaAJB9ASeU+dUWy7wGaqtdSoU4a8JPoq09ZDvcktB8z
F046hB8VeXU1NQMwR2FYjUKzRmCtDHgrdMC51BeG7vDLBQDDr3PU/eQwTO3JASBzAMroBtq5uQP8
OePN8hWYBqgGnodfb1cEYYpSiU6D8b2KxVuI1MLzJXokM/t0TXmZDAsIJ5vXDfCdB4w36N+OQvUa
he/RUn1qAPxCgD89FIALQIES3QvTO8Xt9VEDKiRkjmzHWvwUgbnTFJrY8di4f+CLCmlMgBwrQj0U
AukoLDIV+ksBOGkAUloW5mBAyxTw0nCuIDmWKiSqlgnwZgbM2QF3Fp8F0GejIFAvBIE01mHpb0og
0k7rto6xbK36GikElZSbQiGqBtBq+DgonJXktXoFunZPksdQy6iDmBJzLcR26IZPJQVwSF1YuJpz
dpP0t8tkiKFU9X8rf79Cel2F+XIKIvsCBQ6Ag3uFC1d/IMQKK/YUapxpryP18Z2nWy9JghnY7x+K
EPHKGH7bdTOsrVEnDtsz6YiGGOOwPDf1rYsMPlhw0xuwm43uUaECyTBtLJFlD6ZNqsvnRGx1V87H
rAvXfmIZB6hj79pP0a1zonObafGyq8p5aeu+tte6eh3NUmxqjIuY4oAdqYI80TJhb/IgO82Rthak
QIcICknQbPeh0z7FhOKvSe5MN0NisCiNw7ksa+M+2YLL2H4jbm8dpD7p+iGJLp6Kay8nzs+Z0J6h
o0nDSDSy+ZnGMtIQqD/PKSVnAS1X/Bbz0uynYT8Hs2pXcDaBa9OLkPXtVvrat8zAgifrXdJJsWyq
2DmhcDuIgtzvrO53TuLD5F7iUL8Fg6mz+eHWb2u4c2eAL7AAUOYkzMlGT2tuNc86a1p+MYKBoYoi
zjM8LSCDDmbjp7dyEBjUQo/KhsyuN31bvYnIKpfT6MuNgTJl7ZiIg4cYl3wf1YtsdmhXwv3UFpNU
bUDzsp38YzcmOI/Hi9V0BAv0+2by75GbgR2RchARykn2Pox883twHL55He/wii4tkRxC5oc4Md4L
Z/6ZcvutxE49oJXq+1/Sj05SD5bt1hQRWaa0sw0VwE5loyTjY+028Wvgh0vQjVNWi5fEoTygSwlq
rC8uGtLSmI7JxPlvmlsL6UaCdq0Bv3Y+2hp7KeKzkET/djZPwaC91eGvyGdgmeeBdvj+EmryVlXB
8xjrN+JJz10QHSSdJYH7WQK7ioS5xhS8EJa4dmF3Ud7IoQk/+FvJEe3wmqli32vcxviCY9IadYpv
ggZxulMhorYm8MjwLWu9m6Fl+1liuO9fu0i7kmC0TDm6qqHepPyQJiZDqjDFq9A8kI1JqxZtecZN
zevviYPNXUc5xsHQy+dq8N707Aux9cY0PvPAInlo3oem/6hk85D0V6Jkjr1MNixZOwL1AQb161gk
93aYdlngnXnWLxNiw9ayD0Ob36eMrhAur86j3oKeH6uVwDy09gxLv0OKjqwzc3bNoP2EeXTJQ9fZ
DFpw4q/t19nIPDdEZ286GUwNyz5pApih5mHGRba0u7cRe6A3V5tRdiiJuG0Ro7WHGvAu6m2BzM35
9DiCopSXehbdUR8kgkfvoRxRldBDZZBxqq6GMugqwMf4cwjqXazFn9G2KGDrQvm7CChdtXtazTxX
Lic4/HUghL+Ikb8smtECqw6TmzlOOtJT+VhPopoXg+BHMGOnPchkIjGpzNfSzX4qXptetOXKb7Qf
W6M5Kr2LmZ9NzrmN97PtllgRXyULD+hy7y+I39/b03jqfRy2CMpcpHUXhC1fVZwfxrBMd0AqdP0Y
uY80drI/TYApTlT7faqc2zDj7ECEuNKliSlC4br+B8VNS3QppcGCpXsrn3HGRslaorA2NRNLsUPi
vtEfJN1HzRA+ab3cIdPe1EivO4nwRtTE95BLRrrYjhUUusHea4P8wYP7PdQxyFJtvP4BS6iezvB3
eS2zKaRq69/+99+2e/7dH//tv7Xv6f+bEHWhKaaUX38XEPUXap8v/TN84/7JF76n/kcpJ0ANwM6f
+XnnT66AhNeR0RNIhffpb+EbDjZB+7ICanzT/Ss/T3qU4cDn+wRHeTqeXPGvwDfgRf9QpExzKake
BkCSqQxaf2d8qvS5CuuwHjjd+5Ux+x8T7WhDaxzQTS6HqntkkCzGjJzCOl11I2DqNKxK315qrXms
ivRkduG1acSzzdKca0iXRdtu9SBZxpznQWJ9Fi3tuyUdJ43+1pgm6WyWOHYNxTmIFQv+xcrPI8Q3
1bwdB6kKjRE6XQxjg0w2496HZ6GP996klth2M8p9X87enk80TSR8TALhAe4Gz0E8Phtj2V4CLXC2
dToK2HYSKSwzXscSfnAO20tm+YdIa/gBNbPctrkpb0mOBkg6ItlSn/qUQc5fgiGhVc3FAKAAZTvo
0TpR9kIni2E9BKKyH2YkuNMMBC7QoFOrqd2CKYH3iIe3MQZ+r4bqDS8/Fq/OdrY+uS37wpFvzQhj
1cTTITac944E8X7qqU2z05TmpogoPXMk2sZw7wQ6eGQFcFXINt4Zur5jgZr2lYUTgwB86KAgW/Zl
2S+YJM0FFWSq5IngjbQxb2bgsckEkbZD+uuZlKNRiYdeadoUdhWfo9B+h6DKVokFMNdUqLq1grzz
Dq/6gB1+Zc7XosrKjfRcd+F19cEMsrVg8ZJ+fyiNZD/rdNbBeZa1e5gYUghl/FEmJnI2rLWw9bup
YaKLM/aB5tFqw41fihVFpFuq/CqiAwiASdJ1VqUoGBjgonnG1hK+I1xNNqRhfKAPHexz55UVEsLy
XLv+rmubF4IJdARc7S71RhjOdN3JAxEEm0FAiPa0QhH8bBxyt3rRh6aBHwWtmoz6Nol1mynonFV3
jSEemRyYDagE9cuQm62J+IRd2IJMDE6qErLlnzqNH6ISESk0V0hMUG0+Di3Ldf2j+4yQwzIp/gjJ
CFYBFyVVTiQwxo9ZIc5uGNSL3koeyHbZDOb0W89iyiBVekN6iyv94hsaXbg8N3ZiUtoieITtZ0/S
m4W3qtHdbW6HZ5P5eOEQgtK/5WO+H6aGOpY6eZsjyOncfy7EdHZs99DSW8lWdCR04TJRlLnIMxSD
A5aSvNFgN9xNOT3WcfpomMFh0DBDtBKdiBMWX87wGPott2hABHz9BDRQbOjcsNBusLfNcLYjTdt0
GXGPpu4yjvOLx8WVGtNvMIROZ9AM+RlGMiKrjW7dfWgZk1yRlnpb3teHMeeOH5g+mSDXcTpcrSBi
nLFh28Lxl+u4bAMVs2BPh1JqU3ImaZqtTZjH7llL5Nbiky06a++W0GDkwy8yzGqWIpL++FGj1vnW
g5egatfB6Jwtu32JakxnlTL0ZPPdMIntla6zT0b96LM1Uf3OJKQPKPIs91rpBrJ8fb7ScHrUG5ta
1xDEtsww45AuBWkfXgOvIacgFys6UfH9mzEynFEgS7yQxgIolzJIau1IvI+h3RNzHJYAFSej999Q
TO9tL8gX4SIKPOr1JIBHgmTZMlqgCItAhN70L25E9GP03vVU+3m8i60XgOZY1Utd2gIYfT7SYHnX
ovo85cXOQv1I5U8yr6bguyt0bR8N5okCuI3ZNfh8YvyodS9/GIYwGAkFG5j2Jc7MU0Jtkxis/Yzd
LtbBm5n+kATcMlepk1vzptvnOkVhPoygvxa4lytisS7q6JDPpNR3efoS+vJRGNa31vgXTDJLQBVv
oZM21PC8W332MABzL2VM62z9bg7i96DMZJllcIq1rUuWVdGv06BFzOBP+9h3Hmt7ePZH7cubh7M2
Hgl6/TTSni4fj4hHleMpoBw10/3WeUWryn0JCpagDPlWSke9rXE+xvVjyYGTF7DOeBDHJVhnA7T+
azRNrJsgrGlmx9irvJckYNOVLssGof6NpATKClGck4BkSkoSkD7EgTBWA8W6En0yLsx5o2stANiv
jKkzSjtQcLj1ceDa0qKQm3C8Z3aGGAODTpvKV23GnTAWek9gd7uawuidS7FYBUDT1IcCgK+kG/Qb
jQFx7iO8sDGzZeNTzIDfZJVyrS3CEpQPpGuRY3Vk76DH1Zmq5yY6OnQSbgKdkdPK4YnRl+1KjbQY
ZPiYevLuIRVwHX1akJBCUis4vfM6jbCCtlOSSxJkO2nPdE05U7gpHeTmhL/zn5yF0zm31jajV9Jo
FtwQ1E9V3ap0g3ZVYFyLuvFDb9vis6nvcACRFg+o8/iLg9hmFu+Cn9bl5xb5xkbrg6OgQx4k1y38
LRPAis8B1tGnqdI+wsBaaW79XaUth7HAwJd1v7wxO6sxPurzeJl1+YiSJYiXFGIA1OIFmzEs5gEk
bmoilOhp80Xizu7payM9ZqharBBMVAiIfGd0bRQP2dIZyyucwS8zlju68X5lfbEVESEmTduvJFLw
KIuW7L1PY+p8NroUhIWV80Lw2Ju6/IUqF+9jduyL8NuMEf4VcfQQZ8F73cQ5Z+KPodvmJrR1EPLB
R47blggLvOboxPmLI3OCSVxkJ2l4GzzerQLvIkXrw8pqE4IkfDJu81r02woAtQn/L3tnkhy5cm7p
vbw5rqF1AIM3YfQdm2CbnMDIJNPRA44eWEFtoRb09lWfZ13plVSmsrpzTWSSsiODEfDf/3POdxJv
8/t32G0F+F6i4PuDWuf8TpQMnAp1wkdKcvRmhL7wsd/YMKgobBacGD3GmDHpNm5NMkbY8kLNw8zJ
3F6XdmHtxpVmm1WsUYq+xvxP7hJ/92Kn7DFaNR6Hqj8lYQNNd6z4viLQL7Md3IkubVaNK98b12OL
0rz4tGFki01jZsQ24SMDxYsJSHJ8Ouz9wvLWLHnRWzFMm7LsCXJ4FhChjKS4+46bPNuMZXobuB3v
kAh/51J5n4q9Lnv0YJX74xqWDOec9aNV75mqDoMkdNW001qEQUSYVlKdmHuE8goeyP3s33pTsSst
TFEV4VlPqCeZ+8leKHnfualxw16h4LvEMZeO2yFv2m1PwmATRDgRqSoV+lFGQgh7RHKtrCBZBezj
z7G70BvtMoR1Cd2ny0AxWlDxo6SDFbBbDOdkJmQpo72geiEglJIm9OLSKudQQZ/yURvWWepJlETj
3gvs+DT2LQHUkmgjefRfU2KcZkOOpOGmbVERDQjZ35ktixYj4qmslpGXJscoxvviHi1ntYSsvWz6
F6CZ1Y+iBzCTmEZ8UCg2w2L+zBRbzVrNMcIbb9KIaQejXLx2RQ+MbWaih7vMozdw14tiIs7r4tji
FXek3Pi+x9OVvfeqaeWyzVmsGESXVx3uM2dmCdMsybRjZEZ9cxXdKqOB20Pl64ndyoY059C6871i
5O0X8yXJAkH9K4/ELlB3s0OWnuY/ikCK0tlEUh3GhgbxBOfpiqbxcdX94j2YHYMibHAheGuXjviS
Npne8tde7BmbaQrPlNhtS8csWEah0AmCMk41rJzErunJxSk/tyAC0nWQhr+iUV1EPTvXYCCGmpBY
Y7drrhhersRtZxJbjY+ZiA+jkcIUGgIxrdKY/TlVFFY5lht3xkCvOixAPeGjTFT32p3f9+HtEtUf
6ZSsCCX+CPUsw2MRDxm2vVoM9sprouW1zswDrn6+wiFKjtmUvlUeimyi0gfH6MBQpYQli5zFD4y2
jdsRiaOs2FyXncLj38hnjD+opx3aBCDJVZ6yX1uaCkt/HzwU5kR1izs/hbn5WIuOwOdIotQbB3FE
V9hI+1qwl9jO+kMUmziqk2bA2tLWW4O++okFVI4vKAp77gUtif6BrbFcGJnkOh+WsxGaaFE2rn/i
7z/qmXuFDzYCOB4evso5SI4JdL0XArPIJzy4x355oV5zlRukGDgjxxssPYdloKpQUJNslqHagszb
ekCtrPKWLfFbCFZh5aR0Rbog+NICqXB6SDPb2liz2g2tne/d3t1kHW+suBDf5eA99DIH/uZJOnup
HrawwTL2kqYzKAUmj4uB8Rh3VwLdK09+WynO6Sa5FhQaR41/9Sg4Hpp3w21vaVVicBb1S6KbkDvd
iTxQjpwMTxOyJ6u48NvS7ckmNcoZ4Uh0gWU51FQsu958LszwRvTJhz8Q3ykvaKjsgQswRnS/UtTM
AvKSLHckUCo2Ykywo0PaZm96EZ9Aip5NCp+tLHxmXV0THXkjdfa56GZo+ATO76ZoxR6poDx6pD3I
X7yFOOX8uUhcm26wsVLzlPf2LjGolyrhXlO7PrfgnGfdUP2zazM+evjyeDvX2XJESPiVeoAG7P5o
lvyCWwfXYgy+sRmuuvGjV/FdSiv2qOuxfV2UPbz7ujbbn7gjRrpJu8KLSLO248c/FE3bDY3bUldv
SzL6/vK8BMtHPHNlI7x6hc1Je1H+3tWlzdp+3lm0eTu61tuj39sHRkWV469RF3+7E/ePSm7SgEpw
z6AcHAbkBV8m3lysbYtrPeue8t/WjXponvv6e4rkHZ7h704Xj7N3YNBO4p9jU78skXrpeR5FHvW5
5rLjFbmfRbrrhvID5Rss5ggSsUXzRYjc2uqlzKv2Bl7aIUm6V49e9FEXpNu6Kl22lKanEGtBdVkk
rFiASmih1KuHKVsQToRyfPHr+HPhyD/1ucW3YAY7e6qfmLaQa3Vp+6Tr2x1d5O4DiULbcuEQUPJO
FSf+Ml383qIPOuQn0eVQD4dssIG+vVQq/Ba6Nr4RGDcmpXwciOZ2oVs+1CXznq6bn/r2XtE/n393
dNHLwHgpA/YmXh7fxQQvbpKZT0VNgX3qXGHhj4g66qBKl6Vu6O9tOu874PtO0L+m2gYWd59Wlmyd
AnU3LdL10oRXmDxoD7K6NyznXvYeFUTl90iSzTjLgUt7U+3IL+3yjE1QZudcKr2Tz02m6n9Mtn+S
VnY0G/wMQX6ep/kQh/JSlu2mAWKHO+Iguv5SEBbORhsHNxv3sP7KrPh16s11N8yfrbBQXz37YAXl
vZHYF8HbPOitVcdZZ8t93lS3Ybs8mlKfdJxtuYV2+u9d51+yrGEQ+9eWtfuP5qv/TP7VspM/+3ev
GrZ+Vpqm54eB44QsG/9cdnp/OIFphmy6sLDR0vMPXjWiZECc/tyP6j1oW/Vd/J//wbLTE0KEYcjq
lPCQ5/yVZSf1gHjR/vea+/D1n//hm7YVuhbV2K5pe/yXf4Y8yTjsuBoVA0oVZl2uxQHQSszQlL1j
b/rBcC/pPtdV8JJO+EqxtjD96rahLX5x2qsVfce6RD4aZnLxoCjOlYx3kYjdG5fOefACcrvUE5di
hQcm19X0NR31Y5snR9dB/tH19R4z16IJMNk0uatcl9wb9m3ZUHqfOhFWcZ9HBdXZgH8Le69GwDn8
leNuRDEL2IxcIpt1WZoaiuKgLtsNcXdjmRNQn5T5AXH03BKKPBc0Z+PQNyRVF6vQ4mJmz9YuQKUz
FRDVwgerSIfvQxgF38Aa9CPaIw7ISUwL4S7TZ7M9PSASN7hVhp3L4Q2m0Fn5+jjnWMeKIDjkAzdt
tszw0BGn8lpmwYHn7HgTWzrgSyB6Yliw45GtVOF9Do75EjNOKD1WCJ45pS0ec9ZL1PktP2Y9g0gK
ErGAL+fCNvghTBtTzyuL12zx+V+TcuJOP78uPpiWstrisGLS0TOPUBQXAvEucEJdF8YioecjGRCy
Unpmihv70TfMJ+zIFY14wYOp56tCT1qhnrnIyp5NPYVNS/K8dL1cuXpC8/SsZjC0lXp6G/Qc5+qJ
Dp7pQ1UnE7bx/M2UZXosbIxc8FoPQk+E+UDsehi9NXtc3iF6bhQMkPjSV87YfhTKuM0YMG09aRIL
Ub5GkJhJQi810ygeHo4PvC56TpUZE6vQs2urp1iG8JkCbveaObAPjJhZ12foTfArMAe2l1CPw4zF
uR6PeadzI1F3WUG8Ge7T0CgSpLmP3w+DB1rxWehpe5S0uMydg+3xJmIcD/VcziyeHRGM8x6zicBO
tZr0EA8/4cAqytmIzihWyqoI3nvtHUxk0Bz81WdMXHBoschM6XLPzy6ch2hD+jVnscKhHXObyPS1
wgoatmrIvLWRv/ZWvM9Td5+abr22p1cn4O/15WiyMqPAMnSrU5fhuVdy2gm0lG3uiY78NIRs4ghV
iltx4dLihtyRnKbLt76Rrt2+o+/RC161sR6c07jsMskA2ws+DYVBagwrS6OpMMKFkZ01xaW0KyJo
pJX9pjyHEwAdz+geihrufreU77Cz4jMMjpdx6L7TjPbryFiuDd7NEQ9ngJczwdNJaA+aKi5Pqm9X
Bq7PAfeniwtU4QbNtC20yVkzRy8ZbtEY12iPe3TERUptzqbEVVrgLu0bPghLDXpqpuBRNd5ZJfKW
lAZg2J7ViTfZLL4xvgy16e1iRYgtfh5r8+g0BOld90pv8ib0gTyRwyJ1QtS6odd+0HoG3tg+VQqn
Cd3ZfVxvjJytP2aIe2SNSx7Jp8Zn7dBpoTnhH7rhNvyzxIfr4qMctDE3zaKLnY53CYc9+v5oxNrA
225ybektoqsRhV9ZO5wxC53SxD942gJc4gX2HEoZtTm4xCUMABumlrgESJeT1jDZDnxJ0iIKcZMX
YOtrtTNA9syQP+ss3OETWll1soXftR+QSm3G0Dbvj6PFQ2dRYKQRVAXCasSeGu/7WtqAxbgiIL9W
rf8Rkd3MDPPH6GHq6FkZJoV7DRrnnUsZtyCkXNvycMVpdfcG+TTbKyRfsGY/3e4OsQlontaEczFc
LETiXqvFiAb1SiEgB1pJHrSmbGt1OUFmFsZ3hOg8avVZaRkaOTrXuvSAQO1qpXrSmnXRE23C1tQ/
kPcxTzXSdqs17lSr3R66He4GFPBca+FCq+IV8njcf1daLU92fHo+JyR0uEaftdbUU62uK5Hdkc+5
KyfQfeLcQvsw4vaUaFU+S8StV7ifUuv1DV9BpRX8XGv5bEZO2QAPgjVrLt9K6fIhBOCeVhRB9l6O
Eba6jLZxKbAJFNovMKGacAhi6kvSu/a3pUDsjX6rYN5NEih/Q0yh3zbah9DY4uxk5HzG04RNocOu
sGBbyHhtpsS/bbNpb8XxU+/N9z2599rFpKCSbVuYpy4a7zuzQFr3H+pyPkwLlaT2Z41pYsl/5ol4
s9viefGsYzfwVlImNG/wGrxTLUW8cKh9DkoODz8NixszhvrdoFrkukrBxe0b3iNFDBbTZ5Ufpkpc
e2wevfZ7LBg/DAwglXaChNoTQsntrXLvU+Fht242VTftJiwkSGm3PZaSTltLkCts7TWpMZ3MmE+K
blf38lg15W1nTFeFRSXGquJjWTGxrnAZLFjJ/gAI/4bIeanA/gV8kUHbrqX48DDADO4DG1R69uwd
BQE3FVij0sN311d3NfaZDBsNe8UXZ4kvRSnh6MjXrg8Til7tj6VnInHA0dvakrPrsOdEubzksvsx
YhT03dXs2m8VZp4UU88YRJQWJEfOhFUi472ceS5aZf2NgZvLGAfJKMh92RlwMP+pxjjkYSAyMRL1
GIo6jEXOb4dRGDBKjGwfmGfcU+/LR8cL+Me9lcV9wiAie0Q7YDO5uDthFGDeykhwGmbtmoR3ulN9
am+V26erwDZ/MViyk4FvlDzWfDeoYvU2l05/gOfgru2EwG0rE0RqbWqPS5a5v+E1iMftoe0db006
joIO9eHZTbAqkihdJwm2YMF3UNqXNOovSZAYDzZ0yPZaQP+xx/5bltaHGjuofhy6gz8/kGfHc+YQ
Ph8hgNyI5hBMDmqb7p6wczSCpSI+tRgBO8ofVaBCxCg72ppotX0kky2b9uSwXGy7fOKuVd5kqmcS
MIzVxDDIUtEkrgTNqdFcpxLAU6FJT4lmPpma/jTYjyTr8LPrH+hoYvYjEqZ5UYMmR3F5X02aJRVr
qpQCL1VrzJTmTRnFdJxcjj6eEGuQGythtsei9V+4A5+lUd2LZt7bIKzYhZzd/CxykkMArtRdB+wq
I8E0AL8qY3tbD0RYVcJpWmCt9Dmai21LuovSjQy/35DgDuZCDFhrvipN2TL3vUZukW0fpbN3NItL
idNcdD9sJswbzGI4ITOt9eA8LgB5sSa4qwF7Yd49uVjjCw1lBfz1q4YBFsMCW2CCdb/hYCmKzwDR
pjxLbzmbS3Wp4LI1WfUWwBZrfjPGsis+5Kc8yA6kUJKZiRUi2QCZTNXWpRTDcpMrTPXss1wH9AAs
M/gqPakEy1ArXvq1zSfRxoAeoZWbhMUkRDTpuB/kEPV5rMOWNpuytxqCWq1RahFMtdafnwMYaxn+
XEMBXUvw0mkImzVkV9OdX4lnw3sKTwO0tqRMP0EX35tRcB9O9sdYAJrn1M7nbVa+eZr4BvnNKsRu
AZiaVcO2GF+tTDLpYExIAvL/cfHThyAnIcm5GikHWueULepswpojM0gkH/ocIT4whCOSCOkPjaeb
NKgO9lLKjwF4nTlsS/vbNmMko9R8Nkb9Yk5gS0zLOA3NtC/tsNonkyREw+ZIRml6YE5YycBeWIss
WAi8KN2YcKJYBY7dmm+GUjuIe0Kj90w9buXQ+CZAZXgX1bmB0yc1sA9v1H2kEX7IGrN+MhXUxLRk
eiD94SH4gOvT7mHXPxQaBkj1EJMKeMBiAhTo++M10nIRMAVkP40TdDRYUGnEoFFiIw+5i8AeHDSE
EGmIPWOJfwRzIloYqMLoVv3KfJNem+rDGP1XY2xO5Qzc0NGYQzpHnfWs0YcmDMRBe9cjqIhpPI+v
Q/gyd7za/95H/KV9BDGz/8c+Il++/+t//HM539+8V/zRP9cRzh+BY7M4oCPd5mLKL/y5jbD/cE2A
KCG5uhDvrDZF/Xdyjg2BEFizXJu7tkWe7W/biOAP1gc0Cv2u+nNF8JeY00Gok3H/uI3wIKg5jsMT
LNA2r39Mzi19MBH0ADZljKiecDRofY9NZGUc2atmzg6BCh7htrV7gh1TmOzKmee9TGldyiR4n7IU
E4ZbdO6AuWALIfS5UGK5E9y+xtrKeSC5BC/aflWGuieAmMSxY4DuhbGrzQgz5e9WAQvDBwGmBMPA
wZ1Fw0lGB8GhCgJSVSbZnN4mbJrYxcZ1zXLn6v4CgLcsjh3SrSEUSMinRsMCNTBpPbDGBchAFB96
L2aHAgMVfz0ILqcch02jmxNAna7JJjqrULcqSJN+hdzjBsWlCZ+u3U53hgeGaqSPwaCYIdMNDbbu
avA1eSzW9Q1Tqz0v4zbxzLdRqeyYlBkvg4M1v+q9+3EiN5hF4T7QzRDSPI4URXi6MQIU+bSVZXeV
Dm0SfsMFqWM9AV2Cm42Zd9fI8XpOiZ+lgSLUhhZFpnA61x1rjVPizny98yrXLRY1dRYE72f+D3Ra
i6oL2HMzi3LKLxpHwOUG+11QjCF0Q8ZAVUaDzrm2YpjXUBFfepfnLj0+AGqr8Fa9+IGt7psWt34q
LJcNgy77WPj7B6jfyKlQ/mMnINmfZOSELetiLiUht7B0QHYjwpRlGmzaZT5aWf7lIqGvw1DiR8HC
1XPR2M+D++pGBTwSoGLwMvYzl47dYHHT0mN/45ESLBeYXyNkrO0YZnJvIujsSpsfak8TziodSdYp
U+Hob02ShKGL2pMLmAVlGt4ERudp5tqJqHL71Cz8OAtvdE6J/aS6Pj4FM7f2MjznXZ1v0OgOfW8F
+zac7gIjWmDGZA9tWRvMnZQS8k4jb2RIwk9L6UP/dHYzKGPSGfACRJhsLDMlSZAQ+05FtSVJobGH
+JhsD0exZy8no3KMQxCU+zElIenPpVrP/TKtTd81ILpIKlKkiI+T1z4W/Fy2dhi7ax276yeoCmaW
XR0DjkbMdw680MJUnRq7YAm/07HnXiIiBsfoWmOPMlC4yVWI56ypIJrzb1fOWxLk21itxiz/yQvp
sSu4sXRyqkE1h7ler51dW8Foy0OJIdg4NxGO8WhJV147Ao+ZwoVc2HJbNHmy7jzzg6vpvVR00LF2
wU5jxcXOV5SiBClG8d6h6Gruh+NAL4zsVLpPSVLcOMvVcVSPm4UkTAmW2PJTvowWPLLVs6IYhtRd
uwN4aSwzWt5tnFOVYbSonSd9YZvTT9PsIpif1AOHFWDr2Bk+JHGC3ZBBNXG8NryByKwb8eS4HT0q
jvrO1lfUGJJv6gIlwbmQOot1hH5Co4nFTc/hyKbP94Ky+zzBCN+NOPm27bx8Exzq14ZhD1TAJWod
stw6Zm3+I5cQK0pdgjvrOtyZGBBGxp3SRbkJtRykoCjPpc3pUlM/dOhByVaBs2aB4XXbKC/2jq54
jMO9Y8bvZVhddLZlnl1EkGWzQF8AlMJulayidvqP5RlzXg22rp+zHTxpIgdYkxgAyn44zbLd+9N7
bMIYz8wX21ruxiY4Y9fG9DJcjfI0DXhvcEZt3YA3fLNsMAV9uuvcqn+kdhGucyKoZjnt3ZS6Yrf5
nNgpxibEkWALpw3ohHfM+C2qKs85I740NGR1FbjGimArGxJnzdqmpwEyWNVFfVFN8ObH0c++834E
lXqMEnaNbS1u0/knBtUP2Tt7KI9vRkM/Hf6lsrr3qu5ids4+Y2yOl7PSt6qF/YzLx2C0dNwlgZgY
jLe2X97Plq4iEt5DSCP0yqsKUMWZsQ3FfMUH8lF5HovnAVt9iqabq1WYr5WCHTMzgGmPUE8IIuVZ
YLTq0VMfeMDwNFj5J9lQt5q2vR1cWXmuR3056gHjAG9dZhrL8oOnkk0sotUooUMW71StrSMYSlMY
v+fxcnES71S4LzCxL14DbpJH1eip29QYHxrh/2AvfeEpeLIKA8MrJwvegXyJH5yad1yK9fNnm4oI
W+V94NsPXVrzeZDmVy1AHbGLcS1FPrELv8IBk1lhLGzNvn0hD4pM1M0Y54/cyt6qIn0KC2vHvvNa
1f0lassXGdmfgghNGPanbnSPYLlnuIElcBveqD6vHOdx1dxFlvXidiW4KVZ6LE4vfpN9Tuw7kiXi
a8q3BQiHzPmVqOqYym618bNvExsBHdW/vS/euE1rYu95xzqqxkvgAqZM90sUbkKeoJPxhpMLH+5G
oHXyBIa1iqMqy1YWPxZlVOsioE0IcEk8dtdByY3hiL05V798sbxWEj92ZuwMI1ibDiWVvDPDFEUO
glY/iqMvrZ1ITiP01zTl85+A76gK2suqHRzF/ZhvB5MOMOwhs7D3E1QiMqDHdEzuJL7uqh92RTkf
a1j7Nt4QXEUd3CKMSHif9nUXreuu4LtINg09WQOJKpCUvROs8Duvhu5q+58+JBCXV2ZaivNMaxk5
PCJGTXgqI/Oj8tud2ze3xCFp+6o2UUehn1VcmzTcLzF4NC/nNuG/xW79ZFrJsc2rN47lNSxHRUw6
e27K6MwT7ogzGM1mx899XVgBdXvRLb7eNfjiG89lmU2l2odVU+9kflVtt02S9GAGDkRbh9taXm/s
GDSoMFnYzfgOqQN45LFDFoayvfUYOu9RB9emnT/9islPYhYUz25R70QUUozAQp2H+pqk/XkqkWXY
iHOruqqoug59tXeV916gpuZYDsFg8oKn7drCV72yWZx17EaGsrhC47zOSYs531s3ciYczXAYVLgo
Y/gF2jufUbG1duMx4BFfjDd5mRobX9CsFjeCnzGPCT+3t5hmG637tkwBy5Efl8/7qN6m7A6JyeFx
dMlp2kC1ziZNVJPzNHJ0bIxy5hYXsveLaih1wiH9VfgE0Pq8Dwiya71nJK/mjRelyLLVDW0SE3Ic
CCRQR9ADeIO3GLB7rvhJUH82fnAQYcXzgj1HpmobO6PVrjAuYoE0qk0R9NVuMoA0D+/SU2ffoqUl
wto41orevSL/UZUKG1b8ktPEuCozXntAzzBzQXF2l8bxX3BDr2fwfoiJhwg9rpn699yHsR5FuI8z
P6QTbsI0lojwmePmYSgZCosWL1efCzKANghsJ951fvQ+VaZYgbn6mnSgHiQh32Cqjg3CUu8a1yxJ
t0vXnd2MaCQrK2zCjJdFke0KAMU1HulTahw67e+GXIQZ21jifQNuK0xxZKdGSsQi9SBFLdVngYhW
1zg5lBs8+Z68Lm5SwzhtwrVXq7fJ8OOzYkR3hrQ7NJnDDDQCVfIbRXnmVzca8yaqUwrKstHcxQZ0
acW3RQ+CtXWwxtdJe2/3NiayCSxTORggMGwbcab9affjRRRjeCjcjr4A26cVheGhBVrCaotaG+mW
a8cC0SBzqm8A1HAMe5smAHZNQ9urwV7MSTHAjbH7Y2pjf2P4MBKlEOvMaqZjt1S/IpTRfcTARpDb
cDaLKpqVI6z8lHozszufkrqrDrKi3Q5+GOWx/QPaZnWDUZAlGB7FuDYY9AOPdB5CZhXZAPpdx9tF
SJZqo8XbwI149QIBdK/lP9TEzCOa+FU/wp3IvOtJIzI3dt9unrwTNfG3zeAeI3s4SNRuNAeeps2w
sQccmrHvtsfwMBYJ4xhT0doZ9o4x3FeEOnhmRHQKhzh8gJtlgIDHBUMSSRELShyzvz0SdB4epGJk
nGgeW9t9EoD+x5voLauhxtcm0A+ZArifWRF52Kikbgau1Sbn07513Cbehbovki45bkmMfHULmWjy
Mah5iRrYM7rZnjrVRz8jCp2B3Z65Da/4rPLSaI+Fy6bLcI4JFCarnugAcdGkISzTcLSZJwul0r2S
xziwtwK67gjjpoMrv4mMQu35bL2D0VoTPjjjRyIJnyLZpJYH3Hh6d6JIHiigq+AVERa8TKhiMkmu
Rt6ah2LBWahZHv9epfx/rVJCl2tSgNHiXy9SHrv/+p/fX/R3ff/zMuXvf/jPVYr3B6sKPwxp43Js
cLN/X6U4rFJMC4dGaFoOaxN+5b9XKUJH30LfBYoHh4tf+tsqBWMHxCA8Ih5eaZM1y18xdrAr+b9S
bMBlgRC52E7gzPohKbv/k0Jkh0sEr6GoV9NPOdfXWHgFBLgRgDdh01AXZ9Yp2ncd4JBjgQLk+lnb
k34TYg2ruS0QuHcDpoZGF3ImE24CQ5d04n/Yx7q2kwXuL1VnzS7JLEq1KzRIMLHrjqJN/XRpeAKR
dy9LdYUJQRBW14NGnQWzZXCsjVlQy8gavUE6ip7dOs1vWsPLuX77n9OYHGNdPkpP2KcxuhNgRopJ
C11R6kX+YQjdcyzoLqVnMSwNgLRZ/1n3YqJJXL6PtJffwBSd19NICarQdag5BzFLihWz9rjNeuGs
pNetiNLP27gDx2blwNWErljtddkqV2JBbUO6L+hhHT2celbNn6ehFYrLRuKIbmnAUIkSGGnNX1HE
sK7chILkpeHOXOE/m/HRbB22EBFtsKi4AIx695TSuEDWOnrwFX7IQRJW12WyQtfKgoP4ULPhskTV
jbg1N38ZcfPTdbRIqOOT6s6WLqqdJyprAyatja+j2sKj0HYMo9vWz2v4EbhpFEQ51zZeJl2DOw8T
eEAXb4fgIpN/R+T3jyGz9+9HIvFI+J56TRTRr9sYxf0icsWNVxwsf1onyqbVNrWyS++EXyZX/aOo
SSsl5jmKCzZu1mLTaBK9Y6VjqU3L7+Jk3PjCZh0XdFnqIuCRP1ndzkaqqBVp202tK4MnuoNjOoQj
XSZc6Fphn37httJFw7pymA3OsdUlxLWuIy48ALLROKFv9mYKybx7ZRf9JbBlrPEE4oehONXnFAZH
Q9mxovU4Uai1ugbZ0oXI9VI+uLWCSaK7kiV+n5iVjlH+sG0gN2zcKHLQlQ4KHtBG6JoHxW8/GhQi
r0HsRPwYSEHrWoiCfgiVx2ASnO5nlFvZif/1Fk6R9ZgE7coVIBMWeiYG+ibaNjjaQ6tnY6ooCkSx
dZ0QBKwN19uo3n0dEt58eBLWzu8yi8k6G0Z46nXNRRs8MUx8mYv/NI72inER+8sMmqfSFRlz0KCm
6toMdiA3ET0aEn5iAtURTi12BM9vHlI6N9D0sl1CPqX3h8uSBG+Sbq5tMeOiMP3up+N9jYyGBj0e
LX0eo6TpwenfrPrY6roPxghT13+QRnqxwYzeeBjpV25r38KpXrW6NIRMLoeuLhLxaBSJQqpF0uiQ
TzTiyWB4G1PWVkZP3LVsehaDmMtaXVGSg3VfD2W6HhjWuxoiFmUmSR3iVaDRD92s3c19+mVLrgWg
HjlwI7rQQI8dIc3DlKApRbujdqILKE/pzr7LbJ3NzdG28Sdlumglg+a8Bbi49XUJi8N0dJAed5WS
j/osjA4Nn5Vxu8gFOKetaBTTlS4YcWEnL7eRrnvRK9EbV1fA9HTBjIHZrrL6PrJM7A2Jya6O3hhb
F8ik0xsrAgplnGJe9XTMJHTNBDSeEW+S66y1NNiejFMUcL+6CK130uuU4IzmwZGE0VbSm7Zp0nen
pvVHq6WO1k0BplYrsHWMtebBtQg/kA5Fu9F6a0NWEb4I2XiU2BhJtneb7z6tjoIIV7BNtW6bIeAq
reSOSLpcSYokhXSqtV4H0bdG/A3CiV43r28Pv9/5idaIe60Wt5JIC4Zs5FStJRdaVS61vqyNfOmj
XVJBEnBC+FqG9ud0pQplb0OtUTdarc68FCDQSGvcqLXsFlFbcmAebWTuHrnbRfYG2POoOh4wgFox
c8WcJRysBPc9HiWzkdDnzepmgtjhO6A7HA3xWH7jPDTYY4TwkWrUR62hHxX8GRZg2bXSQJCMnYoo
SZ7q28e6CSostoV3azU17Q0aKWJquIiqx4vZ8JZvI8AjRU6WlnKFq/uQxBJQmkaU2LBKWpgl+OHF
ZdAYk8V9HzTWZIBvEuhCHnuwyf20mdg6GcDYUo0HjzcV+zUQKdTsGKsUagqMsxiGiikiYFYWFTS9
Bqx0v1ErMFeaYsH0blvbCZWzboM3seibnG0/hc18OwGzWDca4SJIIrIDah8X6C5VjqMd19MNzLFN
Cf+FC4C3LS2QMDLO+PnAjaIo3NrSKL0RGiDTa5QMsap0VZvp7WKmV5bIwT1QKocrbLwZTRo+ZrId
ny50GqyT+RmxaN7iQ9ZBg2kLncXd9hpr04K3maxbxxQ/GWr6tacBOEKjcGb5VWk0TqsZOV2085LE
e+FuvPfat6wsYT63ENnHhMyt0ob1ttXkVsDtJgD3SZPcY8109zXdPQbzjmRxrLCQnSZNgLc1C76E
Ca/Z8EJT4hdw8bHmxpu0S3JUtu+RZsqXmi7v4wuYsvhhLgQdcppAX/WXGiB9J4qrNCHUmyOs+khT
60ONr6eR0GjZPkzAncHB1YBHUMwPsgirQ2uLlghW82RI6d3wwpQHInoEtD31S1i4RtjpumdWe8o2
X5CqB1R7KPuV5u0rTd6XDoOQB4x/mn6MpZ88Emv+mts7zHPhucY/wecnWTXSuSykVHPN9y+i71Lz
/mXiP7oDWYF+cam0K0lbueUYnScGqCLx1hNP5E32OzpNmQCp+n431E57yzkHzjTSYFNfI07llD5P
ME99ky+lzlP7ptJA1DyYnuvQUg+jsj9KDU115wIHpgapCoiqI2RVbAKckn060qMHcBfjYEwgrDlm
MUhWieB24+Ddukny9s4m67QN+ZkRpaQeLbKhUKqENhaj717roOVp27V0vbusT7Khxs3RmXBqKNlR
OeY+u/PvxzL4Kt2hpFoRvKscAyqOIGihzVOWVXqXkkcT7U3NitIRpPJSfOWmJcm0efdTJoeN04T3
Lp/tKNDB4sguDiz3MRFa+CWD5rXNZvQUyT8ma5hiBWzobT/46aHmuogzBGgQCUpEyDwH5TiMVD2a
zSZt8cpGhGX9xbg6hABpwdotMn6I/xd7Z7Ict5Vm4VdR1LqhwHAxLaoWzJGZyZmUZW0QycGY5xmP
Urte9qKewi/W3+Ugk7SsLpmOaEZHL2rhIgVkXgJ3+M/5v6OAp3IVCgMcXseyvaHLe1wj1RxEBImU
pRh2tHeuIq1K12T5iHnjF1RRCcshoMBqdr1mUtN09E1ladbKNGhOrsbiJzYh0cwu3HpjNqDe3Kaz
V0p620HvxEjIw95wDLYd5tMImnFAtBG7R2yfIfFIWxMPwUFROaTVxB778m7YRRBozkvf/DRkcUZ+
UQJzwvY3AqZhFJqXVq8gSkjCDgKAjuenBp+gfdYjr9pSIg6JktWdOfU2lui4TBe1l3mb0i/A/PD8
zWqFTDVTePSbdJAuTWOHYhlsOneciPN0eD8te13WRHNVvQEBPAqXAYfhdeDXh6HR0ansVcaRrkXL
Lo2ondb7tk2WZQZm3S0JFeyv9c5MLlpKr3Xhjie1Q2tilduHSdthJ+56VmPiBw56rCdh7eRrXjw0
BJWyoKPcDLp3R6qyu4XgSRtqeSUCcn8Tl+nEqUmAH8DzHWS1BjZusDdWDYuCNZqEDWRE0lbZmNcC
7nHJpADlEU0GG1U7r5BpOqnXgF0TK7uOr4BVoSYoZFVIdUfh1GH00I2CNFhi6EUxkFoQTfiMNCa+
2USC1nLAA03RD/WIwi7N3GMOvQ5pyZEak4OVmY4ydKchuhZUkuJQuxQtMoPUpzqpVAl8VPCSUa9U
qWOpUtFSpbbVSZULmW+rS91Ln85DqYMhPUTrFmlskhpZI8WyxpsOO9PqDjw9TymuwGICcCQWwHxO
a+S2ROpuKNnHqVTihNTkXMS5Uqp0I3JdjGznqBwjokMtLop5LHU9FYFPSKUv8te9md3QpDj6GT2M
n1WpCkbIg0riQpul5kr1DIeXTyqEx76Buh/At7tOaoxKjlomVUdd6o8TQqSn9SiSoKzbFlkrkWpl
L2VLqV/mUsmcbDRNGsEoljYIZ73REU4wUN2VGmgu1VBMvjN2wOijgfdLKSVTQ4qnKipqHIlw0Zl0
iJWYxAOU1lZKrpMUX0XceXOR0Gsf5wnjboVnKj1q89rvwQQ2ztqnVY7uNRC7KLsuCm8lpV7SoPQ+
44/VAN3wnbCG1Ntt1S4351apsGENNARQz6baWdFCGyJ1L0MpLjdSZk6l4BzXU7PyoaqtOilHp1KY
LqVE3d17VFGtxwrEqCWFbLxfFJbSNbuZnxopdesSWyLFb59T7VxFD0eO3hBK7CxIDaTDOsUsAN7B
J6prOjKloO5LaX2QInsr5XbOEONBISV4IxgFvllRsp4yVdYNTdKhxbHJzzEj6AZ0Ryof3qbz+/Mc
d9LOMahCkhEDyyq+sjNOz4nikcDrdvMJceKA1G1nXfhxv2vd4ew/+GO5mTbk1UzX6OnTndRYlTjJ
nIrKZtq1+gyHKXb10EKxaWjzcEamnTLNVzDH8nle0jGMtjnvh3KlxvUnp25/UXJrFRSZiSW7MNau
Dgsl8eHfIdFcWxPZzJUuQNRokbvr7AAgortHdo2/GJR8SSg99jQFMkvL3sGlrKxagTbrLHvfk1I+
7yaSChT1LIj9aBFRfp6nniW9n8Qu5hDuD9QyctaTmzkn2Pc/J+xG1z1RVp6Z6Eh54bpKK2ce+GjF
ah0RuD2WmyECo984Ed1qC5d64kzTg/rQoK0VE7V3q3QK9MMGsU6Mzho86LYVrbpTfVy9Vg9wCHIQ
VsUkWBJbRkOciFN2WaiwZqeFWxcU6JzktSuVo8DBGAkWbh0krK6NMcmu9TxphyPbiS+YY5SDpHCP
TJ+FAH/nMEfbTskVyeo1KxPNzV7rLXWam2tejm0h0KjD3KCW7wgKp9o+kn3cHXnAtZtE85Yk9oPE
0kxYjNVRYBpiSXW24bXyO7AFxcCRq44T+pzBMXpWejShetMXWJEm26l0qBiNsRic4BeKcp/MNKkW
Q4XgB6Bo5o+Vvcu9WOPUyecaiXZnLbG2LFXngVfhvWRRmFmkD636ToeS3NLbbkDpXjUFzY/+3Bo1
fxc6LY6B/osNlW8B24SQiUm489pjDVeLSieQwLkr0UjmOWL1TNAkjHTfUuceJ3XFYuMt2qq/HAs7
Pch+Gum3XGm2ddSoRrGhSWxpG1P3/2T5HyLL63S0/XE190vy67+y14XcR1ec/JePpVznIy42jG+y
H45H0/itSc8GKC8saPHCFI/te4+1XNmJZ7A5cJwHw5zNP3qq5Tof6d4zqC9QgtVVW/2hJj3Lonvw
pS3OoD9QFaplC0NXDVx2L0q5wRSkIKRa8AUhftwSc42OsDNTM+oQRVAB8woAfoRUaLBk5yRk1k23
JLyQjU1gEF0YqOdu0vwiBj85LhBZnakdVt0A0H2oUvr3B19d6+xBFdRn1yDvKorielkFo3JU0P5X
T2X0U0WxhoQoUeLegOEbTUiVjco06FnjSZapK89MtSPfdk9C1VgYtAIf9uR8zZ1kwPYa2DQxRMOy
aGyZr92iu7vCfbgFZ6a5neucVwfYKqLRxHk+gT4WZQA7meNkZSdrJSP2EcxLN0/HqygEtkE3Q5Ki
8+hdn5wLwM9kRgTtJiLyZDY4ILHcfpxpsQE4pespwyLILXGPXVijBy2pTOJ1obT9XEm9LYfifm07
pb+Jy1uLHuQZDQ7+xszGHeh+NLFhOKSbpNvwt6k3sciPRdvvcpi6R4hr8akQ6czOWns3GfBxyg4V
2GN6aNrGx+9U0sBR4HxKpmHvUJY/cnvtqAwymr5Ets6rCvUKY7vht2j2KQUPDbuVaPEnToVwTqry
QmTakkhOmWTYHTo+KCoS3/GXOVi8c3J0lo6/NlKi63XqbnNHv6DXwDkAeLIsRyZcLcasVBswzyb7
qqJx2qrbA+lpw69E9zbtWbXzqUvsL4mPaxc9dxlN2mmaTJJSpP0UZVQYoaqTzJ39YnadOW+is0Qx
0xWlJxqtBTsBbIvp8rDvJ/Ku5b2Box8nMcZjm4PyqMCa62TMGe0w5QzvAID+Pl11ua6sBznB0yqy
0gtST5x85PBiCYQ++vhwA8UXUQAI0guz66KOtqUOBMfQroQTH7P+79Wxp/WHmB9WnesswC+a18NN
4RZXLkGV7AwiC6Og89nUDMK5y4aulXA22WwGMh6aDsUAPoyBk4WYUEUmoFGKAsmR1vSxqAqH3EmD
mwKOW4LTtJ5tQwZLzdD1DfowwrzErGmO5PyQpBItKs4wCr1WZUKrEgSBT2RBrP04Oy4QHeedZhyn
h1qtkFCtArJMPTJmWEoMImViyG8VBDjosjM6ywGhwYZzYMTBkF4EaXFGIeEiKtSdOY6XGsugz+mJ
ho+GvWtykkGdG6DPjVDoRE5tsYYVmhRLjmILtyk3ug9PJJcAuyk/9XW2xVNpT2zYNApbGPhJEyJk
UALwyDr6kkskXg0br/f1JfvdfBawEZXwPIqwGvUQ43ySYD3XD5KlgnOSA5ds5SAuDrcbKL4cJl8k
4XxUotaaxPVZfnvgpBHo1c68rCXSj00D9UEyJGRRO8WrRj50LL5MkzlsOpWgXNiAAQzTQ4QcayUk
OLDsi8+jRAnWWvP53kYVIjEEKsecknhbikJ8CUUhxXCsxa6GFj9jcxst0poWP6tU7SXc6E06gjNU
4RrqVhuRVopVVfWj7rwOlRysBCBEM3E2iq1VJ5av4I4ZwwXEnQWwW/CJEqTI3rQ+cWErZjAWXYhs
btSsp5INK05c57AYxnTeWb220qcyvozY6NNtktAcxBnxBOdf48eUImE7osTgWjDHYB6pElkQHdax
uq0lEDJ3h89KUx9DBl7onXY9NvlJnVG2o0aaSaSkBVuyrngTYE2yIzkCGLHtQxM/EvQgmJQqAK/K
pA8bRL/Iq7MCy5ywVGzB4kSDaanZuHskNUCR/AANkds1sEsWtEZPzraqjEvPoHTHXNhY5SIn33DU
tOu60276PN7mGjFDJZTyEUG8b05M3tggKYmYG7YpgK6irI4aNo6TqLZ4zRdgfk40Kp/CrDiiOzMv
oh0bgJCnzIvokzcpt3nEubSdQMX15XWAC7qehmOjhslmubDroTHlWGqNuF5odgLj0EKkmxZ4IFkG
9YUIHJ6BepngpEmzekXL7Wlrl9ukD9d24RETjQmyWlSjd6p2No96uHCr/POQg1sq6DEaJjQT+ogv
HY16StJCocJOWTe7rEDNCvr5mNA6BgPRS5RdMOTHTeVehLfJGBHlRCsTpEg2ndN4NrbKWjGjDeVS
nwQGytMneqPTjMP/zPR40gHcytIIxRKLViF7XHoemDxp9zNOqrGh1+YGiMBZF+J6TriIGcw1I/is
dP6ZFaDSuMWR/OJeaq7hxdHfOy27HJqjQ0AMn7OV1vifVW1YmmI4jBWOyKOoFo1BPTYLvQNbBOu6
o1Td2+SXKy31ohTQcLuqOD94NyLPjqtMWdH1flAjGEd6dZbLXbvaORjB6NYZc/hxxHQsy25cKyqE
nXACtKe1xhab4nhQaR1G3JQ9cYNh/yCSKeoUowMQOtF+7Gm9H31n1nXUNmhfPJhGYylCGkhTlGp6
xb4UnBwRDFcjkocAVOhSK8Co5NGb3giy7nTrZ8sk0qKsmo1lFcuew9QgVr7prjq8R5lvwFUMloIC
U2cAwyNNRQSwQmpBW0tzHgBj1PV6EY5fwkE95E9Muac8Mc3sOHVwYITUEQXHqTQ+rLX+AvPPbUHT
Tx3bR6ZSLNoi3gS+jXmSFtIsP9Nc45T64g3L1irXKuJInOPhlkDkIyO9iPJ4HvTgvagnHbPFO+xz
b5Mp/U4E7WmPI0oM/dodq3WJSD7TBuvaFfphXe1UwnLsVF0QRLDJOm0ekMSuom2azrjMRXsz0U6l
EQwwY0VSd37tnRVlDOmrBBoFE3zSaGwd/eIqsr2L0NrGtfUlmhrwgB6RJZdp6wOKmQ6qdixmdHpt
QdzYMzeLzqHVnINu2E0+lRBNHDd0WIzQWcrSvTZ0WamsUNJsFkgvbwAu4RyixU0KKe5AzE135dXV
FRlD5w21QS+1VxluyLyNTiIbj1+CY0wn5WGsiDNkDOHezdNJ5ZGp48umu3QEeE+/bD81us3xr7YP
G/NUN6bLUIEWqRemuUqy+jSaYIsm2GyGDqeWU/T7PrGj+Rj9TDbsQeDqx//HzDKP9Or5vtljvgib
8ay9q8bzu7pNmgd4NWxr+VMojllzmf+5X7qHYv/hhf69I9tXB82LA9v9x7r/zN+7SrLnq7W3d3//
m4zrUlVbo0vI4SxE5u7fPiR55j/+WBMfTSoHgE1sDnW6puOx4X7PRumPxuH7X/FhQL//O9/7Anf3
fxtJXXnqyqK76a0DodlCxeDDMZRDqEHQ9fOB0D/apo7ZSAMXo2uODUXmnQ2EqtKHxun4bePASVwl
mlszOaMT4mZaXPD5OFgfLbQGl0dF4NtR3Qf/1zt8IF53+P3omyFLElgr+aqPaPVXD4TxUdfpIKeD
TzAOQvxvvRk3eYtLjCnKD/OMIszXN+PxEX3A8X+dsn4/N7y6wG9zAyNgU6Cg7GI8mO9ezQ0wlwyN
2CH47rZLA8m7eyNoZKPUoz28qv/jOOxvU1wbYd1U4U3DQ/98jrTBr2He4rUwZNHo5SshPkKQwm4I
UJ+3hsflvQ0ES4Xl6K9TI3/0hZBLBeU0pkbxkBvAq/98ZhAfhYXmbzM1YJQ05MTxvmZICfhiZ/gX
TJAuz72qWZacHyVP7NUwGLpweUxwasgV9b0Nw9OK+fCY/vnXgulBMPnpphCmSUszUREvBsL8iF3X
VE3ao0HImCY/fl/Pw9NA/AUvhoHsZjyuiPdxGs+fCJMCtmUSquGwiWKs3utA6A8f7E1PBKAU+uFp
Onep18sV6PlAkFVic+pi3E2iY4mdfa9PxF8wR9i2bemWyhi4tmXyTV8OhOZKWKEhN9eW9e4WjKc3
4zW18UeXDKYIdg4891jwHfkGvNpBWB81Vk120xj1LZfJ+b0+EA+73D//ZrB2mgTgYLgUyBrqfa/C
8wcCkgQeQNMARmmz33qva8bv9ME/8UDoukwkctlNfeO4aX+0OVYwEqrQbV1YPzBV/htHkK8H+FkQ
Jrf3R/fwrv7WCf+PfuHpxPr7n7/ceL/4PSTqu4dbP2zO5X//48Vu8/5A/eyHTwfs+9s8/vPH7/f7
O7+419OXevo/1+Fdta9ugvH+B+Pjpzzep5z9Z9yx2icfyDG4S8P987PD1+LCbx/q73978ZHv39SH
F+J79zitaAG/e3Xph83oWy99ISGu3/7wj/u8v+YOR3m1714OD1LL41n7rbc4vUfNPB+fp7mXqfKt
F9/uK5Lgxw+f9tX4dLVXNZO33uLXf9bNr//6kO1vP+z213fpt27D5PnW2+zC67vq7ubpQs+/BHuM
t159Xe1v724+bKtf/5Px+vW/nq74/DYsTW+9zRPm+MXr8PTnZsp/6/U/jTWtdmH24k1+uj57jLde
/zGS7ulCz0eHDdNbr/4F/OPTVZ5d+t5Ycl/TkPPgn5uEHt9g5SJM7upXb/JDjUBufb//Bb41/X4t
hP5+Un4qcH7rn71ccORv3CR3++of/w0AAP//</cx:binary>
              </cx:geoCache>
            </cx:geography>
          </cx:layoutPr>
        </cx:series>
      </cx:plotAreaRegion>
    </cx:plotArea>
    <cx:legend pos="r" align="min" overlay="1"/>
  </cx:chart>
  <cx:spPr>
    <a:ln>
      <a:no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_xlchart.v5.20</cx:f>
        <cx:nf>_xlchart.v5.19</cx:nf>
      </cx:strDim>
      <cx:numDim type="colorVal">
        <cx:f>_xlchart.v5.22</cx:f>
        <cx:nf>_xlchart.v5.21</cx:nf>
      </cx:numDim>
    </cx:data>
  </cx:chartData>
  <cx:chart>
    <cx:plotArea>
      <cx:plotAreaRegion>
        <cx:plotSurface>
          <cx:spPr>
            <a:solidFill>
              <a:schemeClr val="accent6">
                <a:lumMod val="75000"/>
              </a:schemeClr>
            </a:solidFill>
          </cx:spPr>
        </cx:plotSurface>
        <cx:series layoutId="regionMap" uniqueId="{F1265AC6-0689-4874-97DA-FF0A5AF2FA1D}">
          <cx:spPr>
            <a:solidFill>
              <a:srgbClr val="00B050"/>
            </a:solidFill>
          </cx:spPr>
          <cx:dataPt idx="0">
            <cx:spPr>
              <a:solidFill>
                <a:srgbClr val="EEECE1">
                  <a:lumMod val="90000"/>
                </a:srgbClr>
              </a:solidFill>
            </cx:spPr>
          </cx:dataPt>
          <cx:dataPt idx="1">
            <cx:spPr>
              <a:solidFill>
                <a:srgbClr val="EEECE1">
                  <a:lumMod val="90000"/>
                </a:srgbClr>
              </a:solidFill>
            </cx:spPr>
          </cx:dataPt>
          <cx:dataPt idx="2">
            <cx:spPr>
              <a:solidFill>
                <a:srgbClr val="EEECE1">
                  <a:lumMod val="90000"/>
                </a:srgbClr>
              </a:solidFill>
            </cx:spPr>
          </cx:dataPt>
          <cx:dataPt idx="3">
            <cx:spPr>
              <a:solidFill>
                <a:srgbClr val="EEECE1">
                  <a:lumMod val="90000"/>
                </a:srgbClr>
              </a:solidFill>
            </cx:spPr>
          </cx:dataPt>
          <cx:dataPt idx="4">
            <cx:spPr>
              <a:solidFill>
                <a:srgbClr val="EEECE1">
                  <a:lumMod val="90000"/>
                </a:srgbClr>
              </a:solidFill>
            </cx:spPr>
          </cx:dataPt>
          <cx:dataPt idx="5">
            <cx:spPr>
              <a:solidFill>
                <a:srgbClr val="EEECE1">
                  <a:lumMod val="90000"/>
                </a:srgbClr>
              </a:solidFill>
            </cx:spPr>
          </cx:dataPt>
          <cx:dataPt idx="6">
            <cx:spPr>
              <a:solidFill>
                <a:srgbClr val="EEECE1">
                  <a:lumMod val="90000"/>
                </a:srgbClr>
              </a:solidFill>
            </cx:spPr>
          </cx:dataPt>
          <cx:dataPt idx="7">
            <cx:spPr>
              <a:solidFill>
                <a:srgbClr val="EEECE1">
                  <a:lumMod val="90000"/>
                </a:srgbClr>
              </a:solidFill>
            </cx:spPr>
          </cx:dataPt>
          <cx:dataPt idx="8">
            <cx:spPr>
              <a:solidFill>
                <a:srgbClr val="EEECE1">
                  <a:lumMod val="90000"/>
                </a:srgbClr>
              </a:solidFill>
            </cx:spPr>
          </cx:dataPt>
          <cx:dataPt idx="9">
            <cx:spPr>
              <a:solidFill>
                <a:srgbClr val="EEECE1">
                  <a:lumMod val="90000"/>
                </a:srgbClr>
              </a:solidFill>
            </cx:spPr>
          </cx:dataPt>
          <cx:dataPt idx="10">
            <cx:spPr>
              <a:solidFill>
                <a:srgbClr val="EEECE1">
                  <a:lumMod val="90000"/>
                </a:srgbClr>
              </a:solidFill>
            </cx:spPr>
          </cx:dataPt>
          <cx:dataPt idx="11">
            <cx:spPr>
              <a:solidFill>
                <a:srgbClr val="EEECE1">
                  <a:lumMod val="90000"/>
                </a:srgbClr>
              </a:solidFill>
            </cx:spPr>
          </cx:dataPt>
          <cx:dataPt idx="12">
            <cx:spPr>
              <a:solidFill>
                <a:srgbClr val="EEECE1">
                  <a:lumMod val="90000"/>
                </a:srgbClr>
              </a:solidFill>
            </cx:spPr>
          </cx:dataPt>
          <cx:dataPt idx="13">
            <cx:spPr>
              <a:solidFill>
                <a:srgbClr val="EEECE1">
                  <a:lumMod val="50000"/>
                </a:srgbClr>
              </a:solidFill>
            </cx:spPr>
          </cx:dataPt>
          <cx:dataId val="0"/>
          <cx:layoutPr>
            <cx:geography cultureLanguage="cs-CZ" cultureRegion="CZ" attribution="Používá technologii Bing.">
              <cx:geoCache provider="{E9337A44-BEBE-4D9F-B70C-5C5E7DAFC167}">
                <cx:binary>7HvLkt44lt6rKGptqggSIIiOrl4A5H/Nu+7aMH5lpkACIEESJHh5Ai/sB7C98tKLeQSvuue9fFIq
qaVUdXfVeDR22RMhpSIJggTx4Vy+7xz98Xb+w625P/VP5to07g+3808/lMPQ/uHHH91teV+f3NO6
uu2ts++Hp7e2/tG+f1/d3v9415+mqpE/RiHCP96Wp364n3/40x/hafLentnb01DZ5nq875ebezea
wf2dsV8cenK6q6smq9zQV7cD+umHc9ufvNPWmfvV6T//zye6P6kfntw3QzUsz5f2/qcfvpryw5Mf
Hz/4m0U8MbDOYbyDuZg9TaMwZVEcxyzFMSU/PDG2kT8PI/qUUYYjlCCShCFJk0+vvjjVMP3D6qpT
8Kwy9646fRr8pXV9WNXp7q6/dw6+8sO/v/CArz7mF8Zv7dgMD9srYad/+kGs97flw4srZ8XHIWEf
Pky8/bATP34NzZ/++OgC7M2jK1+g93gj/9HQN+AdAasnLxdn//Kfq+bv7s5vRg2jGEcEY0JIkmD0
NWrkaUIRCQmL0jBmhMDwxwPzEbVftaJfxuuLqY+Q+mLkd4XRzpx88+d/elL/5b+5wT656k/lvyJS
JHwaJgllJMYMRShk+Guk8FOcJCimaZqEmMZJ/DVSsBo53n+69uvN6tO8Rxh9uvy7AuhQlWA/99/H
+YUsRjRESRKCg4seOT8AJ44wi6OQpTEgRD8B8dGMntlxKJ9wC/HiX+L6Hk1/BNWj0d8dYvXHuPU9
AlaYhhEimGD0ABpYzJcBK3maxARCWZpgipMP9val6/u4rT+HrU9w/nq7ejT9FzH7/PDfFWbHU2+s
P/XfwczAByKKQ8pSRkIErvBRtIqeUhKljKGEsQilDynIl5B9XNny5OWpXz6N/HrEvp79CLCvB39f
ePV//u8A2J//R9mf7u5v//UzQ0AtTiEg/WxH32SG5GmaJITiKKUYQRryKMfYfVjWk+OnZf525L59
wiP0vr3hd4XgWfXuvv9OyNEQrCxMwU3GEL0euUj8lDEWRgwRBl40ZeknbD6GtZ/X9enirze1zxMf
4fT5+u8Knktjazt+B8MCykUpTaIkBJtiNCHAqb6MYPQpYiF4wphA0pgkj9D5eVm/HZ3PEx+h8/n6
7wqdq1N/N76rvg88LETg1UJIyh/8W/Q1PAnAgwiEqTQmCYvjR4z408L+JUn7z98EUx9h9MVDf18o
mfX+n//jd0gpwIYISyPI81iapOgbAhw/jSLKwhRIMiSBGLNP9vLRxV19WNena7/ew32a9xienx/3
u8Lm2fDP/+X+7jsxqwfaG4YUxTH+yJweGRF++uDcIsQgd4AoFT3CR0D+15/Mv5xbffOAR4h9M/67
gu7P/9UN3ylxIHEYhyBuhnEapgRg+TIyxU9TTCiJk4TROKWP6PDDqkBHaU53T85O7+7r325e3z7h
EWzf3vC7wu2t+fM/Nd/HG0ZRiGOgUGH6oFM8sjb6lAIZBuRCHNEIJ49S9beman47WB9nPQLo48X/
q0H5W4v7SDk/xoKv7vntijqNIXtL4WeI4m/AIE9jkJwYpH6grEf4UXr3Wc/+28v5ZWH288Sv1v7d
BfK/LZ5/rjpkp+GUfyhXfKGf//3RT8L7o6l/r+rxcb/2dz/9ALUKzB4koi+Ae3jQV6LCB5Hmi7LK
p/P/6AH3JzfAE1PguiHk5B8AC3ECfnG6/zACyfpDJANZA1N45QOcje2H8qcfHvhzlCCUwu1wGqIU
1uMeFMMPRZc4ZRikkA/ifQga1qcvvrJmkbb5vD0///6kGesrWzWD++mHNAUNuf1438Ny4b0x8AgM
shcF1T9BYQjjt6cbKFTB7eg/dHPnrOvCVQx0aXMch/vQtzdhodNjGvR7kyTqWBNjs8wV3XgkFSo3
FW2lKIzrLoNKnle6HjbWVO6YJEbu+hU7MeK534S4q3kYRmSjvTyopc8X37Ks6M0pbKJgB+d8T2rX
HNYwujdIpTlrlpbjdnFHhcuEg4U0uetose37+dZN1ZAVKNCZN+mumUyQhbpDYp1wfza04SGyU89t
2PR53wWXqh/UxbrYLJYkGyd60Nreh+t2XutXE7MzT5vhrHZO8hn1I4eNFvNSEW5V8LJ19ZC7VVZC
z+nWl12azUaN3Mb9kSTLfo6KXZPMg5im8K2thogrT/wmXiYx1zPJktrafJDzFvcsFjJoEPfJeZf6
Usi2OkPGVvngC85MJfmydMsGLTuCWb8pkOTURTXvScv7PtmspEryNllHsQT2MJh53cT9dlhom0Wu
qvkYuEu1Riu3gdJ8ntD92DU88N09rjqzMfB9pa9KPmF96BKjs7nodj4YJh5UVS9UMZ33Q6EOlXlp
285xzJp3FWJl1vXjzE20DjsbjIVQLm6FHjstcB/GWTSo5WQuVbjwrm1dFhYNykYHDwjaTKIoyNI2
nLNFzp6rJp54MznLXZG+M7i3YiLLddHSy1bOoxiD6WXRo44vw/KCuRbnRb2kWTDXQxalqcqtTvZ4
Ca50OPE+xDyNhKSI8aWWme8HJ1TbP6PN1bKOhzhgiSgXq3IdYC+qdb1cSNpt54TlsA59Rn3FC1r6
Z6tpRNwxmpV9orJkmG9p15T7IWo3S9/gwzjufJqiY7gUz2s1yW3ixuNYIGHZEmesfd86vGMqnDc9
sj0nQSPauuTSeZShxa+8Q/ZtG9HcI9TyovbDRhfFcanjZ8M464vADFZE6j1+gcNlyqbWYj5NAdmW
bbIJY3leaLVkc+hytK1VU3PcqBdjOSvBSop51/sdcX0jSDJv5pWkomtsJUy4lqJIi22UjjF3AEBO
OyPGbq3hMCenanZ8WOJAgMowwvvwffFG+ZfTbDR3E3zDqLtaEI9Fo0YvbLF0e7yGW9nRN8wHIkZ1
AGAWLwtZvdNzg/maRkdZ3ldGYS6nKbexv14HqzmVfXssp+ZSYsv2dHaHkJ5ox1Ye9SwSUVJfLwl1
vGrBsGyx6YfuRAL8tjd6Q7piW802j4duA8LvKMoyXcTil1u3xO+D0R7bEuYts6c8CJMsSlzLU+wN
dxRMqNaJ3coAFvUuJNQIN3SpKMfoZZpqvnaSCSfXa680EVpOl96qeM8aBecl9EVupjZraRdklrKD
Lli7T2e6jRN71emg4LH3DfdFfNuiVm3HVIsp6ROuqJ42M1rgfPou5BpIqNAko6mx23iibT7EzeUc
4q2ujDBB1+x8OTAeVvVzubaXrSYc1+zEuuBN18tZFLa58yRIRN1V52U6KR5F7qzt++fBQncxCS/c
0PpdG4LTSkc4JUG/RdW4JU6eKO76fYr167rRfjO1/k1XyJCr1B+DtT25tpHCR6jkNgrUsY80r419
MZToTjLqLmOJBl6V3cJl0MLnEfu8bHXBaUE87wKveDUZgSJseWdNJ5YpHLK5H+0mqEnCAx3mOGrk
hpgS4LUJ42PvVrE20au5x5dElWGedu3VQj33UX9qyqXkKUhqsAw/8yrpp2xQ3KP0pBMT7dJ4zKsV
bUMyJrxYRpPHmGTGykLQ4WpO2bgvBlmAFy7FoFReNpIK7HwtqomC661f2qoOt56oIkto915r3juj
hK5VuOnbZ00TxWCYySqmAVwdogVHk6u3dG42gWQdd8Tfzah1B2cDK4gu32ot1baLmn3hUrpLRlOK
cYOLdcqDIl6EbcaDWtuAF13d86Jq3kTIXFLiGF8lzoOhaUTgYThZeB03OGfVhPiqkvhgw4Q3RUGO
g/f7BsfJfgl9lCXSWEGjyosS17UAh2vyMj404XVbtT5LouXZzEyUt029nUnxOqrGXZSub8gMxzbU
orMLORJYF7erGkVbzitXLJj5aAM+0UbnjiWEjypJIDROAw8mKspW8XZNKlGychbMVZUYiuWYxupC
R92bcVYbVFjLoT50VxY4gy8+hRN9pmBfqq7LBghQaMg1GTg2VQWmWm+cSTmc4PdFCcduckHLmS+8
UKsI2DMXsvodSsZTnUy7hhYOHtkOmZrt1iYKPFRXvuo6fIMTm/BORnkDaw7IIjcDWb3AhdkVTd1n
i2o8jw1+pbFr4FxUsXBpbXI59WcoGiEexvDipRjinQwBIJXAsbMx2nh8SLrmBeunAqJfV4Ex64AH
jeHh7FMeSaqzgNC8rkbKF1/6rEgbPtDCb2Q2j05t6mURQ5DW2TIVb0zXZ4ZMnq9QDxEh7l+N1m80
MQq88Py8DkoJTlhyUiku9YCEDmFTzJu0dmJWEoI9riOOY5H4KYIUbM4kblVmbbdBWN504yCayl4N
dL2qis7yaExfKkMq4VA6wUfGXLI3aIT4VE9qFrWDxVoZP1/QtRkwnAVNAj6PPJrjnpuQvVw9e71K
cjdbySszlqKKJlimxXk69++oPWoyXqRzcNuS6UVSpNdNZ9a9KhwkVo3PkXM00xhCiy/GnkeQj8Rl
93aotn6ksYi9ObN90fG1EVULB2FOV0Hb4LIc6Z0sputyql+atfZ53ZWHBFUob/EiMznNlrfan6/k
IoFU5EbT8trN601rkl0ZyosFDzyc8L4ivagcOp9IfOlRYnnYro63fnxv12jmfTAufJgAqyk+d00Y
7OfibqJ2zeIlgI2om11RdhdKRc/duh5bS9DG4falNqoVzrkjGcaCN4F6G/fnPQouDZ4WHkeO5dVY
XZARcgpZpKN4j9Oi5l3V7BFsaDTQ8yqeJ0FY+UL50HCpcMVjVqtdel2lNMj7uEozF5kkszXKWNpr
rrS8ipYm4daCryJKYq5psu9JfGThemXDaBVALa5w4BC3THNCwYcE6XIserKvrZvEUkzPUaRz2RVY
xMS9ZHNywVqXr8VL6ZK7kOkG8snWwZNHjvVQ8cSqYzjgfYzSy0KNW0T9C22waCd1E6LuckSt5RLp
V9C6Ah5Xzm8mQnlclA0v9XQ1FF3eTGXHp7rjzLZn/TDytZpz4qzQ7jlm7YaQ+YiQvGiHcDNyFS33
dKB5WdWXg6Yirup8MmXEpzWNuYo7HvY95h+W2o/ds2gu4CPdDZmuiWxu+9H33AexFCguDm2lr5vl
ek7oxvQB96ESxgwln4PV8thGl0197Puo4oTQA47ni4YlL+Kecqqq1zZqUnCAZj+XrwkREYOMxhB5
4fqQbpl3OzrmoO+/KItoN4zkJfItn2dj866OLgt/w9qh4XpQWx8v9w6S9xGrsxYFHdcNusC2uk6j
cs/S5dzYIquagnI2iZVF+Zjcy9Ltkv4aq3DLqBQSTLbV1VlPqu0Af8egOAdO0TY380S3SilRk3EP
nV5RNpP0NV0UuO0Kzrpl7YvGzbd1GThR2vhdI0u+LlMpysSe4lRfROhFGxHFrVNHVjXvgolNvEvr
Z6ZNhmwpU/iqNV0mXpTufPSL3E5dBGECKJud6m2SyDULStVBUqkfdnaU+0QSrjWChLOpL6JpSLmf
ViN2g9f1xmLciW4aJNcBqbdOXWPvSVao7n0y12d+GsAB4/iVMevIIcxfKco2WqKQj4a+HV36srKH
iKDcFzMccjfybmi3uCMv0g+kBEFm0i6eL27dfHg3jZ4hM89ZVJspp3LXmLHf0LRuzoIZM+7w2vEi
GvYDhqOMy3DTdc+WFqeX8QghGbRprmo4wZEcQ07qqeJftgt+xcJvbbv0lSx/bub8/Oufzj91iH5o
Ifzr9Yd20L/+9tzW8Ofv3vI3H/Sgrnx+0l9bFR/UjM99i480ko99p5/khN8y+JW68pWK9KU48tCd
8bnD9BtZ5S//Cfq07OP7/6GKEj0NWYKgKp1COxboG1+oKOgpdJ2m0GMAVR7QTAjUsj+pKOlTgqGK
DdYK0wjB9LeoKDFwhscyCmIpLALKfhHU9SICKuqXMspqZ1iaShvRld5yGk0CQYp3nNzci6FN95NT
7SapQ58Fobq27lXtdCnCyq95G4+QX6VgutLqRcQp3ssaI8gPipcRqvV+GFjelvWzISBFtpYVy5bh
RkFKV5Cwea1vCJtuyWjRAc3BNUw4hrXa00FSTroFWN8DPxuabtdhI7xNCU+CTvE4jJ73/ZIhMB9R
GR6PqsxsGp5GCdEmxllQmSSvyrCAFE47YTvI/Xv84CHj6tL3JblpQiRk1ILjD9IuCwrTiwUy5nUt
RNq2/pKuduKzqg4NqMt81vpmHR80FVofjX7wuYkrH1j1tKEFMKGpdRe0HUB1qI41BkmDjMNxjE2y
GYxM+cJYAToDkI+WAa0wDPKyYY5fS51mErx5kpL3UQcSwNiaVwWydwmbar668r1z9euhjaLttKwJ
UO7dpBuWyai+pP7B9RF2zuZGKJ/6vBj6KGsiyIWozQ1hvehimrNlYtsOre+UCV7FtVt5k7oNUvPB
hUvOoqbii5xe94bsCrzRzX2pJrxVKGnFIuOsdCx4iPZTlsqWewVN3BbtiwlkFxaHom7GF07LXWfn
t5jsF5ac4KgR7ksNUkRvjvXMRNIol7Gln/KBlXyUzbKpi/QNcF5gcVonu0HG18U0bKa+fqvjfuD2
2mj0rKq04UZHc1aY5t2YUgjxDbpR0+h5ZB2fbQ1KE1Mzb1bjNgxSzCaJozzR7cxxB5y4se6yVkG9
GXxVZ7SCj57ZNVkhn/dmCbI1VruCXVRqedG7aBc0tRQM6VVoqw4DAp4BO+yPdeyFrxOZTTVmEFIK
LklXiq6SbW4snEoc3EOODzn2oR+mVzJKYmAGKuLR+jap1kPoFicK5s/bQb5rmvJsDdJmP07LviyK
RQQlkG46yzetGROhMMSSqIXd1n6+AClsT7r5XEb2gkk7bCmZxNS2iKexPy8T936N5UVB8G5KNzqU
xT6OBHDIarc85MFgu6+BBWGhzFxkA1h5HWOxhEHFcQ/sG0orIa/XVISBkQebyBxqy2+XBik+FkEn
4gCIsuuqXQd/Q+3bjZHjvhsUOxs7oDGjqXkSBtt5QQHHKnopl+LMS3I2gopUzynkMovKR8zC3C7g
GfQKkk/jCRD6pTN81fRVQEckoiG5XNv+KKcWxMZWyM5pQXU9Q1gmgYhMWglSgQOouwEMnkwqjxA1
OSkDlZVpsJujMsqD6hjIotqsd4aU/T52RLQVHKde63Mp1ZDbdIU9WZJNC8H6vMDD9QOP4uXB9xRt
yrlsxdqys6bxTQ5SMRbBGcT54ELOZzJs0blS48FFo9s5ow9JPNc50MIiQ7bmgYufFROOd1X1fACf
l4dx0u47pN9Ma5Hjh4C8zGQQy5g+84yN25A2QKBGyEOCuGm3U9S0B9WPh2pyII+RMuR+ZSqLmm0j
C3VEzYjFSns48cQcQHYDUaU3aVbQ5bKu14p3ZhEMSKrHc8BR1OyiaNoVs+IUx6emCovtaGWu5vUS
rHjNaJHu45nOnAbxQ2KBUm5kWWUV0FdeVljzwo0vV2axMOR5Q/tB0Dq99WEL+isbnhXhWuXM74Z2
5PIBFJoWHnQsc6vi5cVcTDeIVpCcS4vOoqBY4cOH+YAvHhLiAqOrlrCLOJ5v40o5UFKmMC+RCp6H
kI61/nm/gJaDvPRXph024UD0kfjoYi57u8XxeFfXNcm9Z/q4LKbi4wxco056EJ9dkwg2g5/yHlge
STMlUZtT3Qd5F6c1BzeoBKY1y+hz6woH9h4GArxOFqR0vFQ2uSjW5MyPaNz1pb+Oyp73ja5gt/GZ
VmOaU1JehkvwelgN5vEEntc3ycpZZO7Gya/7de2ElMhvHpLwmtbzMXERRL1hFBFuh31nWcVLg5FA
E10yDD83rZFAq6cESgtreq/GduBK+RXywGQR6xs4Fw1vElpf+qjcyTJOd4FrL/u56LM67m5Sj0AX
pHGuElCOlV5VRi9n8qDfOKzzti9eVOATRw3qqppUtx/Ao80jOswBAS2mKnZ0mt5WLtqQANJrEJDA
KMKy5EvV4m2pakHnEYQt6xYg7VAT0D2IGKqagQIX85ay9X3oplMw9kZEFOWoljf9hC9BS8AbUBNB
4yrTvO3oqWZkAWECUFxMe0TxeKat17uRQT4v123gj6ABXHTUqG2VjpzF5b7G/q0K3s8svjLYdWKu
JqitWPQsSYZ9YxjwMEcOYzV0XOL0JchcmlsDdYuxLHYoKW9oOzWbsYazHqBdU0YkwzYy2YSByBKt
9Fm1LrskktMz2pLnti8TMfveZlQVeNfP4MfdSkFxW/odXnoRD2jdrKmPeV8M+AieeYtAdcrSztVH
vQ7TZUHAFBRZM5VqcqoozRM10tOSBNsUqa0ZmvEUDcHBrCBuRTp9rhY356COdNmagLiD26YByR+K
K6knNpNrE+a1q7J6rqPdFMMa5kk1eQE/M9a9nYe4F2OFAwh/roQgPZk9aKt7OzXubDQdR1YNUNjS
ajOtMUh0trgoQog+PgxKoRdw8E7mDiow+7VsTjVBdh8YAuKNdee+ck0m2xHIdjXv6Dr5swXRgTeq
Au86SWBqbX8OclqxaQsycuLTUxtXZoc0kKNVJ2M2mZiA+ReZXtLuuIIJhJKxfYWXw8rCZe8ily8V
vK4jGgJ7MoqwCVvQ+foKsjg7gpAzJBnRFgRzN/gNVi7kaRmTzVyGN8wM7/EszUXL4rfpOs5bP1O9
mXtg8RBUw100nE2BxBsG9WuhlHabvlyC81aSrVs79ar3jeKlxV0erKBdqZV0fID80IPCedk04bYg
NTqXlF1CYTvXqzb7CWmVpQYqRGFJd6hU86YdoB6g2ahAmsTs4yvqEWfUglZYzaAJ4gHhG7t2+Yq7
cpcUU7701EDSQRVojLXP6uWFqkCi68KDqRuQoPxkbnBfV1w2JYiyi2diTrHbsWkRSMeVYH4CrltP
bJOs67NkKRxHndG7NgBrDeoCZKB12tG0kwfd3SW2Y2JNWnkgzXJmiSXbRk17i1Z/gM4Yd9DYXuBx
Ap1raM6dTfRVIMH0m5GerfG6CTuI/wqUFTGMgxST7uYdastOmHU+AbtYz9mEzruyOegVNzvbA4H4
tyzNwkKD3djTX1GabUkVbAs0/n9amq3WlOS1xf9emg2uWDODuhP/49Ksa0eVt1P4fUuzOIh29qEw
+g9Ks0DaW5AC0b9daTZe2HY2/S+VZgPwYNKn//ul2TbU7wyBvOm3lWaXmKw8kFAq+X+yNCvHCOTc
tH5cmrVNl7NC/crSbE/1DI0i+hdKs4VunxdB+tfS7EgLDELo8Mul2XllI5R35u9WmjVL20FrhP/3
0uz/gdKsHQ9p8NfSbO98NnYbVUKdeDXzs1kn7/pwRDlRdgWvGYjQuDdylRmOzdE38i6uBsybCmSO
lb7VoNKADPc+gv+7s5EkdJxOrMmZgz6mNu2P3tmXpKu0mOlyBCnpZkpBvGnUwimBWjp2quY1oy30
EiC/bdcy72VF8g93RM4qoeQEejfqsjAEFp4kYiRtJeKiyMupHzYGQc0umsGA2iJ5kY6gsHhox4Js
27UHSPrPu9Uu+wW7m9Wt4wsD1YqNtkOX12MrRkuH5zHK1whqvLHrpoO347FiPbRGhcA2x9BFfInS
y2RQveixfNtjsplU/5JqfavX6MKVhWj9yZhKZ6PRAzdx6zlrLqDZC5o7Ej/nDWhoQ0MQX4gGroLf
lprofGrURYqHekOKFqoglrzrguhdsUJrhqFT5uCKMOiN697qzu69VCbr3ZwlLC0yKCqDFGbIuq1r
eVWMC70gc71tULmlFsXQCNY9lwY0oqSTVwNWAfRrqRq+EgrPatp40ztov2rmvI2GLTDrIan1SzmN
A5SNqxuLQIxJy3I+K/GqQFgtaTZUMk9WX22X1AKU3UN3Ey7z1i3ZoGWxS9AFFLGhU0KFFa+iNt4E
WL2CHphMKyLPVxRcEagwHSeomWzmxtd8Wef3cxUcl0BO/4u9M2uSHMey8y9iGQEuIF/0wNXdwz0i
Y4+MF1pmRCZBEgBBEuD23/SkP6bjNd09XTVTbd02Uktq00uaVVbG4u7kxb3nfufwKLu1EMsY5XQG
djJVXuJAvEmGfcFbI1hS47r4sm4sraD4JfvaVEnX6sfQxlXSYMg5AgmDnOJ+dIM3JQAaecEGDSHC
owDOIp75IfQZHxDcZoDZ0CkCEDCE5SC0PE3OMWqYk/lxzFPCoV6PQHAKMZjM0Z5JTbBhBzsB8MKy
sCTRmBm6YQXmiFdL+AFw0aF1fUBv66sX9Txj9eKmrfUwu/n9jenEgQ8A7kJ42woRhCbpJAaruf3S
tyuYF3xj/GSwO6MRBYPc5VuznecgevV3NmW2Wfayq4Go2RCypnSSkPM2G91+SUN/em27UV4U7SG5
t7pkozpjkdrdYNq9176zpmZX72rY+Jm49csymx9enxjSAwAS/FIxo26duLosLQYw0Z2hwZN8oCxM
cNp/65fazYgFI9fKQvuVzMUwvdpu/jn5KwR20922UH0KE4/vQY8N7T6BPpSa5d2qpzSElJzSURbg
Jrs0NEuc7V0FMIfhdVdapWKCrhRBUEhDz0tHg0+r3dafi9OtX2jnHoGUnHBI3FLlL0XVTNkQOxSS
vtDZQiBvMdmf3F636d62BXeDMZubFdzUrr9A334kdsUxppUB7OTQlMVrk1XuCuVM9Ce2yfkZoOih
9qI9a2jdpgtrfxpc+3W3PdhpAXHotj9xieiUTuOekmopUH+2lIMlxQoEAIbbgpXxXIP9cpgakEeH
aAOYwSGRZVqJBjPm0Gd25U3axOSLqpoNWhb+a+X+u+v0Z2w07zvL1jRqrJNOnfO5h+qLZFgl1ATK
R7TP0ExlsVJ9iWZApKwPDoFST6ugY+rTVuRgZ/phqm5FgM1DL0SmHh1lIbCDsrhyS97cvNCwiDuI
f640TiG7TWKpXpsyqmhW86U5+DvtshoSQ+L2HEvtTVzqGUBc1GWqWQtO2xvcfX3uMuB5YzvPqbzv
+s6kzrB+oxaCTDzUJause1g9XrjNDmJhxV67wX0p61CcuhaSeaODQzgR/HRcHoBJpb4zMdAQo+TF
pbK7tHYjyZUJKWvo5pUTx8UGfbAfZwBkrdkgwkkQCrbTpdOLNNg7UpDGXLTnzeW40ruGVE8BalSq
HFy6fv3hYRucQAHskrmvaMkc8aQsEFNCQXO5a/tgKoGysiidgj8cEokfenDCcU5kFNlsMP6JNy7W
4FONWx+CklGgBAfeY9PPw08o5TQdAp5N4X5UcwNwadrp0cNgH5LtXU/zUtCmleXYLRDbl/NKtE0J
gQZre9AjLake8A6PhfQoS52WXXACkLwn/cMyLOIKyL7XtFFF1C5p062ZqRxyYsELsM9LEId3OPDQ
I47hTV1vURLVMSlRuQPQK+JVRXVOF0/mhjYfwEH8hHRLlbq7ByTA8MxGBlfoDFGdQHsVSVxBi5mE
v5a7AYsgcbHOoutT4637PRXeo/DMQfYFM3ZJ5kHLYxcv7zSsX2M9rDkfX0nczQlWYiFKLL6a6vut
Dl8bC4lNaIINPotupwZ9KFykyYRePp0nljQ+toeuEHGqzfQoprhNe4pGYDDenlJum9xd4oeAsoMQ
WJsQB1+8qy7lVY1qG+Ee6FaApDwCAdtGLSvqCLCLcsY9I2Z44N9dv4YqszczdPAazI2Nx8QNNixF
6PeB3LSLAgrb4RpZhqGIlIyToeX6gO1l0e/q2d9mIGjrXGgqXkkzDzfHWQQjsAKcTNKqLNxHVkRn
ot3PyUBd2icsKUOLi8txJjQDVR4CBMv2JbTFbOvc4rPHMdeUjcLKY6XeizR3XoDVZ6XB32yvcy8q
aGtunQrKHhYzhyCX4y7FHiCrZBt/AcYgXPkUG6yw3EXYG1L7sqiGzUudRr27dE6rPTKnhmD11E8R
frgeZea543O0miey0TAdhh66mJ5qEHvOBl2KligkiTMu3u0+QxUEJM3XfLNu6u3+lKkaCycJDhQ6
lUrI+KoDUDBKHiO0aCcNeHLtaeJG81YsuBaXUH5rG/9jALQG2R23G2fhe6TJBEppihKDkjkPuFRG
jf2UCZWXLSwAnlF1fTY7sc0BygVgKvUj4+uQr/XyBfr8mdX0Qgh6SWBHSV9V0EF5wMsxrnOlm3fu
6EvXf99t2Q2zKuTIXrk0t+5ux5L63fvOvZ945SQdVvpYK2C5lTc/bFhqHuY6/inG9YZWcBMo9uZh
f1lV471Y7Tn2oPB1dnlQW3t2yIaT1qYB6I2bLlRHWXF2VMECRjnWa15P3qtbAZoNRp321+Pqqtsq
YFGJYgNLqL9uaTi4Syo5veVkI2ljCVbtfqhLMoHyIPuaNs4eZk0HRgaSde4s4PDCuGh7RW/CkaSb
Jlkk7VyqiMjUenOXhc568UHkJ3qKRbq41evkW8Ctrvfa1AGOYRedx97eCa8CCrvx+hbfINGrNjcS
/YjZ9s9+Uzz1KJZmWBS+bu5QJ6P1hrQbApVEWnyYfTotm6iyabU/hXFGkI9oSmLWPbtsoEdVParG
8XDk/pBB3J982rzuIpHzoSP9lC5kSYINe60FBx/atBFHkDNUd57pumxoiQC+6L/NvU/ykEzQblE0
5vjTzMtxUbhexRZ8jGaM04bvb5p3ftaqFZMGjxgGA5BGu+fe1+5gEwa3UtJVgC3bURlQjsO3tq/A
dYun6wEHURyITRP6fomikA2JZear8oc4ZxaSZ0vBJfLl0Rubrey4SDVjZ7glQDjo5oQC8zGpuSB8
jEsaRtD/ZVROYY2ap7YhdXw06GR5GYUTwgsQ3mmu7n1rX/0Qrbemw1L6PUApO9GTqCt0Qr5zgSn4
OC64G01bJWPPj2HD0IdX8E5UMCaMe/C4rkRm9aiyse/QNJFmOdJJvigL7LuL6WsnxE+n9W70bl8a
2b8tlsvUE5igpmG7TGiy+m7IRw60gLroMVa1RZAMPl3VuVDwj+1mPxSD9j18BgtanmAEBByO9JYM
8qZ1dH9odvmhmTmbeOqSjdVuscGhl84bpqgm9rHFQvpcboHPoezZ4+xUdyqKXjjaqsA6b2MV77kA
pZIGk/lQsnnzgjouOx8At98fXAXw0z2Gg7+mrrQyi0A8p2bVmceaO0ZClsDtchppDR6kF8DQnBOZ
tsJoCf4N3s5kwQARLyJb54VnVT9hIX60rpwTHO4Q9rKBOwTfcBlzAvLfNsfa7CRd4ZfPpWI/mcRZ
7u0EH6EUX/TqAwnQJo0Fw6WHNQa2zHVi2ky2FHegj2Z2na5QXvTBbHhaA2znljjieQcIO/dc7OJt
bYcbsswpCEbUKxlh6Ra4N6yqj1tNMJB4eB0zgOZxRXcx0e7GhBgJQgdbc+K0nwtzgozsIccC2Lyt
uHYK6uN99mOpwcJomzF3/9ZpF7gtVwIrZIx7YeiwLBQT1onjteOMhmIfE6WiPkF1LeZBYE3eYXDX
sb8faABkFgwwKmuXS5gF8jCo/dKx3evkuVXaNVzla6O/WAXOWKD45BSzdOErK5JGtVkjKn1E37Ml
Wixl5Pj4zTShGGnQworvo8MA29SA9wJsg2HsoVg6BPqFruB7FqtSH5UJr9/bsy7sHtUaAQde+gUb
KYNjXa0LLCPVV1oIpl83A0I/NmjCVrz7ZDP0vNbew+4SFyC6ihPl1iKrr+W5xgGe9+GY6TZ67Abl
g0fkIKYJerJoaLMqHAI4Vu7MxGxaTW4+ThwXFp/GNOx4nClwQVm7A24hrAX0jF/L3QiAVmIi0E5g
aeMaJiafVY8hVpa6ZyqDU+NVOgqU/gqFYXxY/GXKOs6v/KH5yfRwp0LDYDoABLIP+6Ed5YT7qK3P
ADkVrfcUVMWWSgI8F3vqU+iQW7LSl2ZcEmBBVbE58wc+2dKPHRc76+v7VmfjbL9VAsrEnNvYyebO
h9WD9SDL2/eBkFu1zRQM++4mWMmLZMNxKZdTjw2aAeqTx9Z/w2rnAcyAKgZLHpfqCSaILt3iT0KP
7BJy5+jCmvOID/rQOfpF6eVzn1lO7VRYimmSDli7DwYwEfAvmbP2lQe49PwI7yOuDDRHIywoq3ee
PCzcKTavgP0jAcbRKQdgvoVruy8q8C6ObtF/9gyXHyDgCYvNPlZwLc7VZehyo67jlL2Ct/7zEG9h
ZhkIJ9yEmNPzZWngq3C5yiiIqYToq6XA84GjkU8HtRE4hnrtd5ErH6u9fQW1IyPsYwMMwXz/nGuT
BVICkCP41cfdPbeDwQrdezZVPRSTQy5dNP0YUIWz3TCMnM3Qp7V17quG/2z3sBQdi06qMkU7mydM
UsEUwJMBOiAEpG3gpHOm/pa5cJ3QhXlPiwdTSMjhWKRnOUgJS8b0jcxjmAdRDa7elzcaRPYqw7YQ
M2szVxd8gxsBrywFc1MnsU9o5rO4Tv0Akmq8orPtvQ27PEowh8ZTne0rsyWsknwWumCwFaaRid87
Un+2HntZAFWRuH8NgPLU4efeaZnNFNwcdU4tEPZj0Otnr64+AIqsN/Pexnns+R+O5z8CFzxVesD2
c1cPYg7Y0W98ND+cmxQXHcoJakxAXwK/6RKjW2C+nE4pEH4wEZ587OL1E1YXp3R87yKCCMBLGH1u
ve/kO1xCIHVmC0FqPbW1rEuntt9XB4YluIDAt+MDQvHjcKpMoozsSpPQE6KkPaCwDmRjcy1CYzRE
uRuZ/uD0aEr1/GAdMB3Yt9f4DeFVgB8jjeYwPq22vaE7DFaAH9E+ATWE87CcrliGS6/lPqiByuH+
7sUeJKSejlHvOIle9idvX8p6XI4N7h7cyWEHh8d8rYSQFIlvPpevwQR6Y+OVyB1SsdLiqkoY2gs9
oM+43dbdTesI3KCiWiYkgOkFLeM961DzFxy3yItDy9huWzlOmBuD2TzHC1/R0XRLEnXTCjozSCup
nEw0LU8E7hOA5EHS6+mBtr6b8LAGfR9bmgC9PEJLq1N4De8qv74RGjbHmOJHyaX2MLvFacVCLPYv
YpjfVgonmwINlgDiIImwYkHP3kXJKFEVdQcHp4o/Ah8gYaf2Oyl2HwM7HDpESDcN+6/uDADE3afS
Y31T6NqkrlVtatBwQLSNMzn46hy6eEMovm+GyToU8IxBy0pF4aZ7E/KDDvUHsigxmZgqTtoQ5JRh
KK/x5N+CaSh4v0JygFU4lZW333IJgomtw6Vr92c29sehDfHuTI/z3N626ATCdWnOoFAyGdvw2NRo
X7wAA5M/8k+AOa+S0dulGTkchmGXulRc8OaPqXSBTEZxVSoT45SJyZGhYCQYwlU2YXLD/Xham1fC
JRQBBTWA1Tap5rmI+llmfbBMmJHYTTOPz9UCzHvkh45BjJNrf+A4r4p14xpuhWjARzUvuLKbnPWx
TPgQfxfbcmlWqIQDpQlcVc/BzHuU+KpJ6d6/ce/qGK2DYz9g5FcQjH3W9KlY1tcNHMARBruQwDpo
8QHdm81NBu9Jb6/Vwt8AQIAdgM5KVpBugRlKR0457Kb8vDRfq4jpo96gRgApa534YYCNlF95Bovr
rkWzd6x7SKfIa4W8urGiMc6ez1bppKmaHPigzDllKgnWC2D0L9oNQcODiQHPgsZh9e1NW8HYNmjM
02ztclC09Q3FDHuKyPA0k4GXnp1AV3EGv82VNbFRUhuZgdJFh1WB3u08aEI7DLddDSIY/tzrSWlO
g2MjKGR1MQjFMEYuPS7W6kfYhQ8YGdDTT9ORoDIJFTwA7/dTAEho8iqlEqmOZunvZfwMIQ9U8ObC
G4fjw6kCegelEM3c2g8piL0fI+Uf4wJyFlhEEi5QmDtjbbp6ENan9rN2YAZmAZx7sKInC/4aeudi
4dqj7xtZMDL4r77b/RRifZHMl6lj7ZhyCnd5F5P6BB72cfccDOF4t4MRKPPqg3WuNwhRBANZD4cY
l748VAS69iozny8RzC1ywetqnZyFDtylY1iGjYfLTdDCXciYbGEAEGbZT9qELCUNsI9xF0B/EeIM
OOlIu3g+u5vIVxxSrmtyj9n9Ac3v/hBPUKXGtk2wM2mBv20WXgh8Jhy6B2xStqDBclmtV6VhK/AN
nJhgJsCEC7V2zZwJ46W187GJ9Hc5VrhLgPItSwzOzNAUegZw7hHMZO30uYxsX65OK9LmLbbTmREd
YVrnr4sGmzpJ8ZWE4w3sny/Ch+1fddt3NrMb04uy3s1lxPHmgYrd1rXEcXisKotmyb4LBhNoVcFV
1LFYQIvEbNKE8bNp6/tZbTCcTlBfrAg/LVr+lHocFuPofVhmkIdSw20JAXMBsa7HdjiNys2s7zx0
TVvsxpz9jhU+5AVYrTqoQ7IrpVkuKJUrBqgjEG7w2NjRoKBO/ACaMYtbuIpaB9Ng04LJUnv/HV6U
dJsANA9+9MSC+mH3G51V6xhnOOXfVofxs3LiYqCjOY6ddz2IriuPEcht8GkWZ8sr3QLu7ha35A59
jQe8LKcCA+tVGJab6Qu1NCw9vi1JpzE1Cwp0yk4f1C6XELwRoDyABx1lJ9pMtpjcEPcZ2lXMBSrz
CCTxWlwWAa9gaJmfj0hDgo+mfnX664oJq5uF+1/XCTetw1wcUGGYdWRcT2bvf1atV8EKCeWn1Y6X
77Chpl5IxE0bbH0+bzbTBiULnFgJ2eiEO/6eDlc/r0TdGbBd49qByhgFbqJbhipN22RDjkQJKRXT
rS/Yj8ivFJTBUEMJwR/DOlYYY/mrWfwTasaddWE/xPLrB6yf71WzsmKEu7Ki87FGPhfsSFcvDqYc
yPdQrfzpFB8X2ew3NbDdzJsBd61fYo6rsVNQ7LYYHgCXLagluKeSGQQllFb4xdoQiK6q5vt66OBc
aqXMqG2icmPYqgV7OusIp6SEnXvyAUWTyr0EFcAwCzkDqxZRYwk/8jLuVv4qNjCqfnt9Rb8uUwVQ
vAYj7Sr87uAQ9igXnNBadw8bQ/OlNoO3puYFDAnQoOZTE1jAXKD1I59F2I5etdR8WwmWHP6Dmcbj
5oH0jTwK60LltnnlyOGwOfwd6kkmR+dc9/EJ5q4hJS1BbwFDAHaw9TGYlz71r1EOl3Uy3+qmeXDE
5B4lqOj9ujvp+bimqNZTymCHTKBXQ8vYuiN6s0fdS3OoR9iDYSWDVppz/wpAwzy9dZhV67X2QXxg
YlnZkPa6uQ2dimdtzD8QTILVVym8UGaQm3JYRn/QvWrzIeIQGZHj4foQiWaMUs2WBk4dZkTBbuDR
id7SNSwqWscnRHycBx8b6N6TpdzZw2S7cqXxnFT9/sJMu2cw2f5sYvTyiqBKxdf0BUqfhn2vj6Iu
xxqG2peKwJRe0QrGwF64p6rB1kXgUNoGfCTYVo9lLxyOcQF7NZfeSVhRkYZABQRyiw4Dvlqw8/B7
sgFX6QAWcT4B2qvz3ZNNpjWDet7RSxdDkGv2F+rJhElIFxFwQRiS8wltdxJt7MyaQN6K3n9Dd4Ya
hSbwhG4J1tUOkLyu1gPWjnNio1mUmJlzQNKfkxakdLAwrHc04bx5BjGpcNMGGHyRoOACIcWgtA8l
KuOJs6CcKa0TLaEo43r56dYoDNHgPcAQrDEdf8IluySeQnqB22PEFb3+mBwXR5pXiWyvwjPfiYVJ
Eor1hpOhso3NducaLUJmQJ8yMcb7dJR3HGOWLx2sJtSosjcrVnThULLZ+Wpa9Mp2P8YOVnTTVSaB
V+kwUbUnIRMKjumV5yEnWe0009msTk4p4iFcxde0d8uQdD4WLM2KEowUARO8LQJBJnv8c+2n4ELB
uLoj/KMdl6TU4dnwFyv5acC5W6/wTltn/x4y9chD/qmv8rq0Amp7SuaqOu3D9AJ/B1TSvoiD+F1H
kTz94x69/zfdd79J1fprNx35t2wjAhfcH5vw/i3V+NuvUc5/8MV/cuR5v3gIpUcMLPKJwhgJYn/J
Nfobjjz3F0SJIR4TyX6/PjICZr0/O/LwMAmkj0EuxvL71zj1P/sQf2OoxKMy/pNYI0b/Q6wRoTR2
EQ3tIW/ODX4fa4TtZCMbr1aoifrBAy9gNnkQ9XbecfJVnaxxXDmnQOoy5ABaeP2OdeY0bd+rtSl8
G76DhaZZU4Oe7/TjatmeBS7SJQjXUN17oXNee8Vk6JE37VFNptgm95PbNAr8b6G/QKGBSWbxoSZ0
1a0i0ZNHsb+MoxLoH3pMHJDOOdjk8zDM8EkHc+Zuw9tOmpOpxicl2RsJUF45g7gUH3YiHyrAwHrR
eRSZs2fHW8WmUlbutyG+aYmGROh3LvZ//RlRI6cZ+zk6fIzBw8IXrBax+ukC2JHfh3HNo6DJhVWo
5k5m1HpY4O4msO3PI+6vYw/IW6AMQe4uHUILhNLdTa48xZbBsuwfGnTE+x5k9VRUnjowLFM0YjBk
QxKYUAqctmXQ3KiBlrSJTtPWp5CX0ximqd2bC/BxwBMcuHFkHob7K+IffrIuOuwDh8lufhDTldGL
wX30mdsMSdN1aQ37jTY2x7WYUIfgWC0X500JNKONg/61O0jjp12I5g0CFSwaWRgshQSng4DCBO5A
d/pxcXyThqE+dfALVdzcT7Uqmr2+N8iSCsfueygYdgNXX6RRnzEhL7If7yJQ9O3MCont2tVmlQl5
sehuqtjeDPgGTky/x5N6wTxwwcn+oBds9ybx1Ljumy/U4zVeFH15czThD+XsGFRdaGUm/gzIoOCR
3HFQj+Xu0U9sCGERi/17P/4ytmF1RFs7CwzscI50O78fWjOncLysDb/rV+fGa8eLGqqvCjE2tTvd
QhEtDWZjQ4eLFa+jF97w0L0sMX+X+3ShYs42932ZtgMhTipGOL8ccZx3hIZoJ6Pucq4RIbWgCQmr
h8VedZxU6v47QiWmBEud2gyP3QZhG8EaiCmBpolt87aZZz5mKwTX1Hfacm/nnyoI4A6Kv0Xh9lB3
Drp0AJcR32tgWsH9Cso/IYhqcqPldm5oOhOOTCHUcbPDKKNDhXZ5P7fzcTfewe/NJVD9F5w+1aje
Z2LfHPz1um/fmu1j1IgyQEgNaI3hEXDbV2QAfG5IPkEEwSWc4hRRPvYAuCjDyZW4LmgqJVP8OImm
YezVWYAk2Vlwgh4LjT8qqAenvZeFo/2+INfDhZ+lwz9R2POhr9Zf+7zaq++rcSEcAjKa4kK4G8JF
1hsZrg8ANhK/qc7VRu76mb6Qrj+p+hue1nOAxQcpUn7mhjeVxYJeS1HuGl+KIJgFysxe8STGLqTF
Wsprjq128yYIwFzoA2KxLqDg3jceH/wOAvqiDkFlCwshxQcM5ZTGjDXcvs9cVO49ZfwmQvexdW6E
VUsfJ2Zf1UWoQxs0brbE1bmnAINgl8GqKLp6UHFbL1v/hY5dCPBmvmvCOqXaCRCk4z6RgbnYTPSp
BIyFxn7VSeucRbuKM2y/XowNOW9rXFDd9NDB6YfdZKqgmx2wdaCAlMiIdA/o1thzlbsvUT9RFdXG
sZ6I7/EcIRg7IFSLiG8J4mm+MQ+qVoDgKkjzEXYPoMS8yJZaEoZiU3dl0EleTAh3WDRgxr4OaN7C
OoT1Hv6oOqyVogHuk8hBGQkZahzSmbYb7Ikui64uZJLfA8TbjL0M83YPhjTakQ3x67/FJmea4wzW
YpKtjY9gCoJsLTkTzDTXvK+9osvNjusYMQPIr4lQ/pxYsdudYuqhA9xx/1+N/VWN3ebls/3+72os
0NOoHLBiwHb6D9TYyp8cLHDHv1ONXV1Qr4jF+yM1dp9hx3VF7P4naiw2zTcTm/65aixbR8R1uEid
+meosVUswQf8b1BjO+seh6vN6n+dGttMWC+6qh5/p8Y6GmosN3+3GhuPW3+M9+uO/19CjV1W+1BN
DMmP/7pqLFy+L7sLWObvUmN9HqAuT8/w+D5YJR/0OBRIEk2AA0HmdrEoab0eAYssFT0wryF4B/91
0FX/8I8Phn+YufLXkSv/7V9sfIyRho9J728Nj3/rcWjXtNm/fIs/jZD+L9jCIsuYen95XMWfonF9
ZPBjgItBtUQujmSMd/8ejUvwBAzkI7ssCCOk1/71CBn7eGwT5DP8g5CR+B8JdUESzH/IdMHTvdCh
IyUGAQ5gz36b6bJ4IPDI2o+pU2M+CzgtEAYxnDiJLhCJ61K+rprBV7FtT9GIScRjoVvSekOSia37
iy8Aeg6bhjl9cn5MFeCAscJ2C3xBDEZYLanytjof/e0dlMMp2Eh9nps6mzSWS1C0PQtfwDzTKQlI
NZd06RF7iks+i/v+ATmx2HI5G8gvzLIL9KyMwwh7lgh8iYFkI4JWjLne6YtpnR/EM16+uBHyQdCv
e7WHPKdqw6+oseKIAnkeVranfAbn6BsktCDiN/B84LDjReLpjrdzBV3GxKLNlioou6trQNfk2+xH
flohNi8bfGT9wTqGuYRnmpGqCDQYHtXU04GrTh79TuF3qqcllzqG9IagC89vHlcyXxBpkEnqdRlA
a5o2vwa8LgBpgOY+84X6mVmm5iZSyPEbsPdDJggG3YDXRYQU22wb6x5Zm7DxAdN2z/Cc3PThEGF2
ENWxtfH9Rtlnq2H/DZZgPMIfgwSYEVOj2x62NsjNNgBuavuzMYiic3ZAc3PdHJDnSFMfIyb33P7Q
N9sbuEV2506MHRSCYEC27lVmRwcDJxYKWY04yHzHDiGadToH8Z7tKviGmBkXCwyR+rYylxjZxceu
QUAW9gSVQ7t3R8XfLONlTxAFMlAfb6RbtyUyHL7zCebpiI4j1GLtHUQzBgnbWIne5efeTS/zOpQL
sI9+5sC1YhjctezLiFMvE2YFjlS5Pd5w3SRitsDycUDmuq7fSCS9EkqqSv/xuvhfqXi/KZ3lj/76
sI3p98lX/+cyrf5YVXNdiiXI3xTVrk8hhFxwfRbr//jvv1HV/vLFf6qI7Jfw+lCs2I9CN7oqZH8R
1YJfcMcFeCon8smhkuHn/akg4nEmIcX/iGIXSf0uu/4qf9bUol9wd3qhS0M8USNmYfgPFUQ8E+D3
FRGPb0AuMDQ8SHR4QMrvUq5s5IOP5BJM7t8V+DD6YYoK/88KfIhbo/KNd/+FwIdQ8qPH178KfEDm
SQub1f5/Z+BDE9PbfobRt/26gp7MYr0AHMeC0hWIXez27SLV9MXTQVC2WAeknrc/2eCLM7GjpUiC
4oN9iX04he38NE3dk9oR6F0jzAvABlIbMWdV0yngO3KYsVCAdfuuh77nSIYUQJnX8/ogiXkOxfa8
IYRlq5HxF2JdmDg9Urmj+H+yd15JsmNXlp1L/4MGjYuP/nEB1x5a/sAi4r0HrcXFxRx6VN0D6wU2
i6JIVmUyWdmksWhGmmUm46VHhAN+cc5ea5drxMgd+QCCOK7hfroatB9bKNO+6lFCFiG2mSPk93iC
71mCEI4c51M3qHqtgSKXQ7SKnvwiv1hzra2Ea7278jQa4kHZxVOJrJB4h/sx2IS9mya7jbvwzpSt
fjZNUnV6jzHUHr6MRA8MNhOMPLak+VhYquOYzVuh0otenEPbPIyl89mWJVIULGnOJBe8ZufEw+1s
qHPkaSwcNAZS/rXvFjNIlm885mazfim+4kFca4PwoyJm4I1f2OFuVVndsY/dLj/DsUZxpOF+zryL
4U5Ped9/6w35MOJ1c9Dcl+63UrDYc0nHxVpzg9x0lyTzwU3fGZ5sse5updXeE94KnLjepfYAczeS
VUdGlcUBKtetZKMeO1Dlk70j5cJANmjbHnyFpCv757fBFmutYvTCOj/zrdeklO7BXU0WRjMnPMbD
8D6EDFPyOSFSzac+/1J+M+pjjgRyfdKuQqYfcYyvLmtqn1QlH19j3fgrnJrFzo6XHJZrnFQMb+H5
qbNu0mnfjQRAjTRHg/RDFMQW6uUMkZntXe+wf2It15XaLkrrq/lDy8yzW8od4AsyUBQm6IhX4BiB
sOP9bIcrRwfKY0/cboVk60vup/MUup/3Qt9LTW4yM76mrbm1UyNw2ftiod4b3owprb54sThHMr4j
ZvoalcmmZA1mDATftPAu+tGongFz79zwvWCweyyxQWZWuUGsxfFMHJSJH7i6RqZ1CIV1cIzuxjYx
BEFsNvnR9SJEReoOe3LEE6wWxLAOK/dHPNF6PVUo3rXzgLxTuf6zkY4bcgkn4gRni1GjyBeZKCHV
VD6qmRgfAhpSzyyUnTB/5aDGnB5AUInbkUaDGJmMiJheoVobutPg27fm2GMSYNbn94FtiVXXsOb3
yFXyjTcxSnQvP9pZt60JlkWCGPJAItLuEMXN0zWP2NLK5nOcvUudIjLTZu1bkz43oUb0k0xRfw4L
f22P/bl2tbUiGG4wUkRgfBo4wDUN42cMyVk4nZK82SLNJWzZ36hwBNUcLjhvTtLLT4hjv9za/pRJ
fud47TYvQlbF0X5UzqNThaeU5HxdT8ewmx+KtrqSOd8PKFKZ+Ho6UFZqXkxR3tqOyQid9e8wqk9Q
mU1uxC+tX38zedbrTCsodI7ahbzY5XToGDHTkkFQHiR2UodC5ORih7vYyI4cBnFgD28iuSJkPlUZ
78Mi48xtlXhJy11UTLvoMmkAizoSv8H55Dd/q0fVbejxK9Jb/75PC+jRwlqZWRL43qeVMQnH/wix
qU7WZP0o6M7YE4C6KfrugLFZbtrUum+qp8biSOwXDKf8Wru2SMrZdfrPw9RzFmpRmqqhu3VHoi4h
Hry9HhunrCX633B/I8JE3tdEQ12l0Q+zfJldLhSUxgyR55Zh7Shw+k46mmBMfmMZg3xGjb0RZnKw
+Wg4KFHmG9MoGy6mmPt9Wz6OQy92YaJvFxjpZJnhR+n3z2TaAIxviMGFx8xkbs+W7ZgUWpAwT2tx
yRnKI36RsIyxM96YSf/ihsT03Awm2H9y7EAfXXYsUvH0EpNjmvzsI5mT3dSJ23nembrG9tgBxdUr
FiflczuEn/FscbOSzMH1cfpuJBoyvm95WT8R42zWvWkedNt4SmWxcTGREWGNLmT3h3UmMO6aZOPk
lNxN1Yi/zKt+iD4/8DH0w275KMJPuR9qtYvD1gQir97Nvtoyd7r3lxREOZofcWQ8cX2hOE8unVte
2yR+sb34zZH+iU0X0vI8ECTz14IA4Ea+C5cOhkn5BFPS4jwU6U2sfSA1ZGGifUcgf9/pRKJxqB8z
Z9zFlf8DO9rRnxUqyYHMb/FMiExxAuewz3ZMvqe6/qi0HrdtZuymUZ0c3dta/NarXH7WrsUkHHNU
2deXsPGIUEK5kj7b6h2EVJF1n9H0WobwT5PnPhlOsnda/yUbWMhlGVUldoA1/YaSmUXWf+P0iA5V
fSOWO0ReHEMo87gEe52eVJR/DGgZK6mfm9EBMDUODmBPeprJHOpdnWwM4X+XoKYEUR6HMn/uqtpZ
xTbiz8qtEXebgt3gcJXtO1nso9Z691grX8s2ISI7rN3oe03237fvm8w56hO0ey6CcYk6GFNMoKH9
yHiiHGp9N9lavCLMHHUa/t5FTNdbVXH2HYOLOS3Pps4zjoxh6ZM+22Wp1myopyFI0tT9xUZA2UxC
7pROp01Xh8bebrAG9DZJqcWMVbVOd4ysKzZKqjbcDkWhTgikh4lsZ88/WRaEoBDkEaJhXQwL5lan
HKrqiX1Hby/FBt73IoWgjxyNVGxhnYekUlf+C5sUftet7r6rRrwF5ZUPF66ScMFFiI/Gzg7CDDLu
zSGztxFCWhvVGRc7QZ3QG/pK+s8ZgbEXEbJfnf2AAci5DPV9mWRHwng3bHkDXSfZOvU2yr/GveSW
vPN6m+329FTM48sou31pLVgpgRNdb2JCHQ63Rz7Iu6y4GNMEsxNvjG7Mg9BuLlXuP7lVdZPP5V7X
5CkV3Z1vybNoHnn4ZPdC+gyyhqqPqz0w7zCYZedOuSFhNBXtjYOfcDDyQLnDcwtEnYDwwZYTdU4M
bnJ7Kbt3aDuQVwB3hWrWlceJKYITdkDE5H8dlGz9sLMqDO6iP4WJ/CpGcSbFfmw1JyBDuPe/j06z
S0MNI5t98gFoQlC13tZvcy9nb22twig8FrY4s1bfErFeS3PbeCJInWZTDmpresM+nXjNQ7eRQ3us
wEUMP6i7LHBPpD1XXd6cQBhmjBlYnTaNxhnHr9Sldey7aXJ3VTwAZ4dnUkU7R68OU4GonCKNxDgn
cfdoZMZrGSe4S+fqgXLYY4XoPyfKldT3mdecGxHuzYrIdN6QReBxbqEQNrM3HfxYP492J9YeH5Gp
FEsil205F7HFx2/mbvy8OaAE5PgD+924mzE2j82kP+fpSCZpXBljfNsk7M0iF12FQzirDfMdkTtQ
5vR97hPIbzE9Z0W+IfXDffHYGd9G/uDIMILSeC2Ma9NPZHDgOeL2SurHJm+Vqw99eZW1UsFMrotM
FqfCMF9CddWJ13DCHbvBVhB4y5Uz4GEU2rDzem3ceR4IR52YG9zB1sZW5bGy+k3e1j9kX96HhNQD
hLYZjycTlBZlDVNmjNA/0VEbRrkF32cd2quXPkmCFk+4dycX8ZyP8t7u99PE82cYiiP84QtXNc8Z
gvOLHp9NY/4xiuiobHmBfb3pcbSVcHJFiuozsb/bVnVUyVkWb+4Un/Vu+uxGZOLcXAIaITbcpA9s
lVZ6L0EaI/FhVuo26orrXBYPoea+Fr4ISM1ttM1kMQFL6/lImcr9XIljbkyHuKUewKq2ESpOzC6s
8yfOwlY+pLtiuNZK3HgqSlb+oN5cDSU/twav/OocYO62pmvIeszclvG1D1iBWRmnRiUCycVqFoSq
+cOVLLh1GBrBZohTls0gVNmgsAKinlj5ij6aJehOCULGWT0phl2VOi93pd5xjhiuEVeLb/DWrx8i
8cmTwVrxBvdGeeGdczXr9ok7xzXCVTdZw8FsfKpSbEzQk8k13/G+UiO702gxHES93686RoJJ/mIi
Wq9C/+jXePhrwzc3tSGTVRWX3Z6s4IterUqIpCY1kYT1b5oXa5sUBYuLsaKqjnPUvHpwsZChJvoE
KIK4ocNhWsQKhFY3Q8pjIWpjtTGrc8l0cayLG43vt5qnQJXGY1ISdWlxH0j9ZDjxBSArmPkGnALc
tgZIn25bACMravHcuneRWV4smyw5hVAPvvI2rU3nAs+cxxq+H9sffFRGNpiM+VSkn6btGSve1e9w
7S9tm70JFT6Ekdhx7rl6yF2qSoeG1d71chw3Izp9vJ/tVQ/7tVlSDADuWSb2RcuHM1UuhAXitz7T
WFvM763vBFon3y0P47RvmPe5kWyF727pfNiaEyRw1KTv/Bq37UABEIxI6JORsJ1pp6gKoSWk2JMB
pHuBj+atwaK+FuPRQ9/bNvJqN+ZDVquz70ZHH2AyGuZgaIZzPtovVEPt9Fo9JGZ6z+GGRgEM2nW5
m9L6NkEZG3d8aPjwsXZMKsUey1OnaM5hyPhsTGrPuyLlJuGDFvIiZYa9R5gOCu3iEYcrQCBa5cl6
mFvTgxMk9ccDkIURYJL+Z6KjUy0LGZSaXOkR4d6a6g4UQSlj3uZH40dfZpLvOuG8NR7XYU8KfeVP
+rnXTs0odsgJP2Q07UPdvfVnuiEqniw9uWsxWqYoY6nyWlUTAFfdb2GdDJuv5IFCH7jdRTuSHk88
iT/mXnUnc53epmw3OPfci/Aw7MMwXps28XEHhCufg9iq6pWb867kpJ23NvwxMRqdoSp/eTSshjcg
TPBjjCBhtCobRSRQZJXpBOFXfw/ncQmT4FPOt3JCH/BUD/+xnMcmnYd0jnAm+idxHrMX+VZG0e+c
x6WsEgQLNHf9t/P4n9d57BVn5drq7+Y8NiSK8b7+z53HP3998i+5VjZ+l0pm0/HXU8n/m3ro35ZW
/8ny5A9f+ft9suvAGFFl7HHvsahG/beqVfM3vm1Z7FX4x67u2hSR/Ns+2firJSGO/hudPYzPedVj
x8PK4+esT+hu/ffbE8NaljAW+x2D7nJ72a58ffy+ajUcmBxHZcUcwS3faqcxjmVTNhvlGvytmSFw
zYFx1aZLxQYlWXDNrs9McvKOs2Hu/BkIWCepCVEJlCN9i7rWrH8quv7eBk4+KR48B5V8C3XnPeOT
NWiirN7zYzmYbQz84DvpeTIVAyDmq4dWcPSpfXWz1BmYU148FOn8GTZPbYmrZhzyoPU+ZnQ2h9DJ
ApO94kWVOqazoT/4VtPsc1fEAQFh6raQsOkGwiGRC8h4NZ/GfIyPs3TOheYfeo+lbTewmExJiqJi
6J218GR4TMKREHAkq11CKnwzpkmyNdKwJc/8OnWsisOwNgOZkzRMNHDA2BwcQLmbtEuObTq0h75u
y13Ses+Ur9b3IETTWWQhzaXC3+T1jP6uturTKEcJPc1nMnKIB0HegN0AzzFjX4LnAYu0xG8909vl
IzUoI7WcIKTozjS/fcl5OeuG1cWOKLh5HIV9tN3+nGcMM1cdQm+Slo69SYy2wL6e75IwVueR2XGb
V5DBtdo3RvuFGUTwewS3m/2VFaV340g/J25Dd9buNZ/+tjKDo47clm/ZksdZKwBsRyoggWcD2Hpg
pSnNDoViDKRV1EfOUYudLlNwd9XwQvXEhBfMuXK2LuiXopIswr0yt3h5YXGxmzq3hW5EdAO63/LM
Lm6SDNWCB5fkcoZjxOochTTBzXyfTTPW61mjoC3Swm9D79/WxIV5H6px2zTmTTrWzPtt0Mahpxqi
ESDB0di/KBSQa21x2nBcrtfhCN01mHEZuPFwg8gOtazmo/o3DKzszs7NbiWxBQoG+vkSc2zswsHG
l9LXq94xdukU3gllH0ufn3HeAvCAjaA7QkUTJj2PKMb4iR+dlhI4LaaUu6HHhTcjCtulPY48Uc2M
DsDr1VYRzuCvub6svgtgAiAdK/+ien83MtL+LPXPaQj3s9sdUvxJReWuoM1vRJq9WWr8Vts9xRa0
yM7M43C6xc5zSQmGafqPDbb3VReLT7mEpIVzQRN4kmb/lPj12rPlt3iJ4c8wOfYYviK4enAG8T2v
wR7lXmfYHlHMSp6OVCDYd9pcMAYe8poVjZE/arO3UXQtUjSzKrPqB40SUEVDSS1MYj5Y3rjAUFxU
5M1vyVNQphG/l1b/7iEdIHiRz5saC4rWM7bOa1MGs9glcV3z+t1PbUYUr6lqn80JozT3uWnVWz0i
zYmRxESF9pTG70aMbtJjWshVg5vgRxwWn9Po3GcxT2Y82Pt6c21GpgLR2HTr+svHWkFlyuucAGrr
VLSuHCoYoIS3Y8bg1qZSuWlpHBMTmkIeVkygKt5iHTYZtgJec7By+aTV5mdlswgkdeJp/QNs18E4
8054qLz2AdnSxoQVjhJ59FUaqGh+KczhvpFo1wrrkYXztreLOyflchTzmW31NbrHhvjc5eptGLUj
yfzvjsCi8atbilTDrSZF4PVTLEXI4g82zYz/5ZYi2lSwzBGA+U8tRa5jKlh0+88tRaGoMx7jyr/Z
UiSthjkIxUr/ny1FscPeaWFTf31LkSalXNcOgca/t6XIqlyP5OTwiy1FjjdC2NOi9zMsRZww6rWc
EYf8UksRle050y7717AUTc28rWpcB/8wlqIwaV3AUOvnWYrY4W04Wv1LWoqYWhZrYwIl/SmWIj0f
OsSgKYfj8ho28lsW/iRLkR+axka69LT9PEvRUE97VxU/31I0zFEWZGOU/e2WIq878bGLYPSnWoqY
/R0HIZy/0VJkLHCMWjCZcAFmwgWdYReMH2uBaRasxlkAm7BnJ2yKsVzLBb+pFhDHWZAcx1uGtCtv
QXWSBdqx4sjd5rm7qp30M5KCY1d2wTjN3nRBfjKbw4BucibxFyAoW9CgZPmfcsGFxgUcaiGI7AUl
8heoiOOlF6R6v8vZ/+ULeGQvCJLW9gxZNfbDLWd3Dq9YCiCWEsilgr2VzqsfrYRczQI3WQMiAk+2
vOUAn+ae4EqZW3h4LCzEzT1ylHBtLrgURKIzuflZqy7dglPlC1iVQljpDRPcbmGuFvgKmRCMVH8z
EO0MRvgsfwG1KLo8WAu6VS8QF5f3OVmwrqzcd/8P8wL4mhb0y4MBM2DBogUKs9ynnoV5ivJqE1eo
MYCcnHXh7BSVXGSa+aIikdgnI+yW/z3W+F72Sa8eVf39f/6PvxoLXdpGQY//o6HGkgr9P/+LztM/
zYT+/it/N9RwyHAKRgaWIUzLs3RGF78LyVtEQh1C8pZuGLZnu8bvhxq/zYSS++Q/rqFbjsEo4g+Z
0F/QfEoQ/i81n5pLTt51BDkch1fxx1MNdwL3dpbm0xkN1K/cfFrN81dRTf/dfPoP2Xw6atam4FwP
J0rzaTyzTMHNgq7+T5tPMcGy/Bz+eZpPq4myRCG7n9x8GgLuohf8Kc2nQzy8GD3Bkl+l+dSexx8h
xQR/3HxKBXE1JcARf958OujV2hDWr9F8mnsEMbpUBDZhRMdLsbVjb6GsNlZB4pGT+a9tPjU5ZxwU
U6lf2HzauSvZGzvLpzFgWFaEEbtC5Xnlo9NNdLgOx3lZJyq0ubjZWTE6jrlquqDE9rCtcqvasMLn
wx/3f5xb4oS4gmpI3WUCyQf2jN90PRTaPvOfZG8y00q1kqK9lWit/I1oZ70v2wHpQnXbUzfphe0Y
RFZGLg4pUdf5R4GXfKNmjr06STpSo0RKTRb5QZpbrLXzxtuUuvuFluLlPZ2799lDalPbF8NOvBdD
Ja9N2BXbQukRG1bXXWtThojNzbBDqPSxChWCA5RcI7Ljh5yohJ3h/fd9F8PM4O+oEnh23O7WkJi4
+F7x1E/0PbQddqzJNdCYfTmxIVn8d1+YGcydSDpt61hh8eoaw4PtdS9hM32F4UzKxJlSdDsEAK1F
0+bG6840wltKPC5WSmVH24Dbe1R6eMgGmM5GM8qrj25MrZ3ZlY+4tvULnQkAUk66FRGOQMN1H9KR
dl9hiPVipCZKVFP1odKKjgAnmPOR8p7uPaynrx73jvLVeciIcs71u1tXH3Xs7TAwD/17Lmr0hE4Q
LcI+mekbf1icwO5eWfhJanXNOvTjjNwfPczSvqM9nfmlX4a0fJnIXjqq3YmUw2+e40Bo7YLuaYyG
dYVID1fBKoM7IwxAyXNB+DTFWNhRs7vC6eWPX904PvWte5/58Qds07Zo9LUuchbWZFxTjUSkRPKW
2WtRCbTNXdDEc9BP8YPBMpwp4mpI3HfK1Q9pkW/baT7ZTkUbULlm3nOo2voOj9k6CWlI8Z3TdzK6
t0hZjxk/HyfqkUMaeN6bQAJTTaVF3GgkWKuty0Kj38Ndk38kUlzva2G/GFP9NXIt4DGm1sLZmUP/
mLYNXJfETlBkV0Ffpe3E29E3H43FObxECdwwfh75Uye9PidV99h+OBHt3coggpqN4ePkvUnfv5Kz
v6tD7VVHs+WL+dgoQXB6Kf+Z/J1wCQCQC/lE8HVpNH3vzPx8s0Qg4wh3DaLcHLe6M+M3d8wSg+S4
jREUZylyzzDZ6VUQYVWapDEwju53TjHfeGF2aEP9UcOGg4M+v/L7N/HQR4FuqJcBP3yxV1Juo6bb
EzY8OEN2bNr+RQrjicTmG+YDjur1Lqo/wnIZoip0eASXvZXfaajNsdLlimpmfesWJJYSMD6nxqnU
T+Utlr6z0/SnNBqR0OpnTWpwsPFdb6mvbkjfe4voN1UubUraUl+P1g+GOk8ZEAR3XM1eO85zYeQX
1ah7o32cM+fRHWiyJpC4RtX53Mj6oLWkIS2Gw4SgBWBh8+ASxPbqeUMc9ZvVy8tQd0cvU9u+J3hH
6XpS2Q9KM07DkLarKQ4f2zRcOim0bdUXhBGNJxlWZ21IriG9q4UV7+sy2jVt/d2txJthxtwW/M3k
k8GeeuLayQZ7IwhBct82pHcj/zWaxkOdbjG13LiziTwehY1P8rLmpzg2O0oUal9saJ/qIA9dEI5y
eMibG2lXtE5M9zpcSzNPnzwQImM3kLfFfGvNXN6ZES08aMuoSmhoMbbSmyjLswCZu0bpuH0isU0/
Uk9xTqW6b6zkXsKhT2FcemLWLo3ETZsXQW+2ybodZjw6CdWflRQH4fJMioL7RsOovU8880Af9UeT
LxGWHD1oopv1C2KWyPsmJpz9feLd97XdbnQrO6Fw3SYjwTd2SaAis3kpxphru1XnROeSph33SGjt
G/xqdkkIrfK4KDdp7R6QbSI/jfJbP3e+y4b7kalTwhIu/rsQz01Bqu8Ymd9ATDfNiLVRUlujCjZ0
1RQ+J4azyRyZUT0gqpMd+1ePMf+R3K199bPS3M5TTjZ+1KejmwI6dPKxq2notTN8nk2uYfzi5aGz
Z89Qeh+enqGSabWSjxx/PQKyUSwV3iVIrlfWQNaz5n6mafGtPbN1aIn6dxgkVzItbKBTWqOhDigc
aXTqJrihZAIGgyatMau3bMVuCi/zl4TpXUltL2/6fab7FGJMLh8EStfPcRoujSzoDpMZ6U2kiJRT
Y4nGrJMgrNBrmD09EosbJb0W43+kNpHgtui10Xvvm7RBy/aTJqL6oHfaG0UH32fCwPnoHkrqZo/j
TBqtjdibetn8mVh1uu+j+JjGzmcXqnxXtbhosi58GlwinjoKeNCeyQC/kBlbxVIL+Jnxb8MxnGOd
XSW11m4cxhwsgbR+MxREJBWq9ib3G/zIww96hqnX6dt9mLUThnlucQ0uGd6I8zEs0etEZnvF3ues
F0yitx6thMilH3s/fI1GkHCcFPak7AbR6nwid1+wnSnv/ffRn+7YJ1OtI0uxL2d+T6U2bAotLHei
5Cc+W491nKBRtDBKghW759nv73ONPa9ldcY6rrinAnoP3BIqk09XlpojHr7b5NHvvCvWFpPVDUUt
pimedYDoa0M722YojbND/fEpb2fkybqxahiF0r1EszWl7Rddm9+0iaNH07P1rNKQoie7Cvicjm0i
vHXem6eccoCNSBSbXp+DQd9/mfgVIBac7h5SCqFrU21L3xpXmmkaZAD7e8j0KXATzMSTbM7afISH
co92Sse3ZGNlD9Zt13LlNGSNyYDHy91bvVb5CCUBchvF7aO7fIgYozI26eJkDat0H0lwHRAuuKR4
ulH9jsEO7PJem1udjqERe2hiUNFFEU0X0uWeVs24rTVhrG0qntfwOyEZgehAPm84+XrhrYinaoGl
EaueO7EpaxTRcR1YmNR39qL0a5bbhrmEaLuoWdkKXfcex6V2kSXNVlV/kDpi985gvoZJXsJlwQgV
MtzFzO2zMvOPlT9yzc79Oiox1bLEy4mXcpPA3nCTtfKpKwHFfWumLEjoEz3xms4FN8pNi+t/9ct1
k1ObUb3OtfVTdJM54Qt+VfUfdJMERe69gqPhP7huEmspm2dgnX9E3WQSp3RlhNxL/iPdpCvliWjK
X9JNmpn7zUW++We6SfSOHG418Ut1kxT+2NuSu81f101OjUbbE17aX6ybTMa8/Bt0k//S8S/cG389
/vWsOialSfnxl+JffOXvJqXubxZVh6VbJiWPniX+EP+yfyPwgMLIOzQ1OAS6/nhSyt+0mZNaNjd8
SPo/npT6lhCm5xi2i8nCEj8n/mWQGfv3+S+TKSmzCcHLI6jm6n86KQ1HfI+p8Ej398Z5sunBc01a
qLJOvA1NsUtU+hU3/Q+CQZwkCUXPSzw6BZLw2ilo/BpRWh59sWzqVvGuWILVaolYe2StNWYjA+MK
QQbbI4s9LqFsPklpCuLMZlmAAzgp9k7aAoLU4Qbu9iTLkadIN+RDhLj34PQ3SCZuo6na5XRItlZ5
39j5vT7oD8RVdrBlLyP58ZgcOSQvuvPkyIcvaK39UObqaqnsZPTT0UGL3EqwK9T4FAWhq5uWsHo1
qJ2/xNcjcuzNkmcn1165+ftvXyTUzDbDxjwZdIM79r1XT+bG89U7XX1BnnxQ2YjgMn4rlgh9SJae
+qpLTbbeIGM/k7UfydzPcUGPBM3ifA4mH7YAV6zV1uAkETb+jna6x4b8viLHP2rxRzFoQHRO/hku
Uf+CzH9I9r+CAWhhAfjO3c1EM5iEEjAXXEAzyosNP2DCETTwBDSr3g6SVsDxxBmeVkI7IL536TLz
VGCjdXtBONx6jBwVpBpcdF7d8Gy+Mapz91uYAUH0WsE3yAV06A2fiowFfuihIMoCdFKHi5BOjRmc
CFXyGS7YRGyNby0cRVo5Z0EmLIpfK7z9ZMwALpoFveAk24JPa0cLKsPpyxcBJedEw4rOFkrtOgH3
jQ1v2xqwPZzBKcdqQqyW8mBbxTqFEgmn/iky5qsLFzLBhwyTt47aL1u2D/FoHSvtVuQS8mE43dfQ
JSmUCes3ZgVwJz3zDaG+oOgp3sstZ233bMTEclxNUvSIaqyJ5If9yUQ0Lvtk441+MDeMvOqK40g2
U9CUZk+W3+37BYuJivzLFhcPWqYO9bdSpnybcDTlQMUEJ8DODW0+kjhEVbJd+TYUBH94nM0HjbYR
zHz37EiOaoF1om0HuVNC8GiQPDpETwzZY0H4ZHO4FDuBGthgjbkJ+ZJsJExQu8BBM5QQHQpnqb+h
ObYgiGZIInMujraggQvCKOrFzQxxNJNKNEfzhxGf/QVIahc0KdabFw1WSU1ASyTJ9jRz3eLbDjTv
rnOonU2CENLJ1HQecCHmtw6XldG7IwRa27LYUysmFNhiStoDIlnfF1BU1OVuHKiqZMGr8gW0EhBX
YkGv9Ip8hEKrObfgjBo1pEW/8SgrHqeTv8BbsZ2BB1s8KuX2HHQ+LmgnAs/mWLyUcXbXZebYmGpn
atfKeGXOEUhYsdT/hlV2gB/Tk4L6Hv1ZUyQcm+k9MhgAlUVJYo/3VWUrGLuZQUmf3qYQQnEut65n
PrezRdrV2xhQbCGPOgKqzeIPtqHcBLRbRyHDmITHMi3vWjXRl2Yb57GZD2wOhuVVxhVdmqHVSUAn
bZ/D1GWwdSOMXd2+FBB3zPUeqgXBm5T1qsrhsYfNs+sPnlyJm1UHtq87v44ukTGees/bZehIQ97g
IOvkamH+dNg/J1v3kICRYt98aqADMxHCYG2k1h3dtt9kMIRDKffczrYZA8EWxnAyaU201jbk4TCG
52HGFxHZK8fiB2WZt2Y4HSYr3zaQixkEo4Rk5EmOnoC9lnN34zl9KPgym+mMHE+V6umC4REKLLKl
xsENu0cVou8AmyTvycujVQ6ccgKrpNugBLKcFtqSf76nIzCYwTBHcEwXLFOCZ9YUlCy0pg7JtdCb
kgSX8vWROsqauppVx3PboM7IQe4Qnp4Qpu2bZSwyaE/F1F2Yw0KJEqJYqNEefNQdM4Y5BvWqC1kq
QUyrhTWF8uSpcHwpgFBH19nXNlaEVDAp9rqlNI+Hj8aAKC5vZpUfK4BWG7A1dKkJz4aAgtuVXOpE
DZf/A5IKpO7LULfUzBuGKsYhmtpTNHkvzMP0fjQ26ku71mRXaUlwglyUtPQKFC1SUjCs4u6LXCNJ
Lga9RAXubG+eb4aMOmz+rrUqmlIsAeT7cmrNuyI044szJZfSSKw7qnDuwtHq9k4XffQYnYVbMEmg
CoVItKsuWpjlW8Zvt7yvi5vOa1fNWJ2JGUfrwmoPBtff2nPktGvi5BRS7MMQEuEraQTksDGjZaaa
+raaR0rFkZtK4SUHDZ36Jpmg4hKz2s/auBdVp526iTjlhOA19+B6R5wsc/HdGINRz8rjUEIRK4vH
Za+yeTAeu7XuyjdC5Hxc8ktq2ekbnfOVz815aNqTI1mZxF70IZrpKSm+mjitoPPNeM1GJTD9F6DH
gBY6ShPc3XI1uSOl7+Urnbkh4qn/y9555caynHl+K7OBFDLSJzDoh/KGZVgsmsOXBM1hep+Rbjf9
OOvojc0v7kgtQYIGreduCBfQuRfkIauyIr7vb0O6PCpt/vAC55oU2dWZOTMAurrWx40bL/V2eDX6
lAKuJsTitgCJKKlORaQ5U0rlTs+a7rzVPoksrMmnYXrVLH0/Ft7GSbjqSGH4iDrjIlDhEkBCIzHZ
wznCYcdYGVq97FW3dPxSWT1pVxkVJwbmPZ74bqbJKDZPQz/Sbd7d464mkXdPy9Q+py0uyNNbmzov
fj6+235O+Eew1d38NMTTg50XhGj3e7zMMpfQHyVwW4Ra2ypviFKG8DqWxoNNo7MRcBBo6dHviksx
z1RWOrw/SGx7PUBRjKWR96H+RcKvZWbAyBixxyA/9YJM7V3TlOV+vrE1v1p8nEEAWzluhC7XNFVE
YbYxe/uoUzpPb9c2s5yHxNU3g9VuMwTPQEKr5mLUE71iWCz7h/acrOCQXhwNh3VYXMHlHiRyZF71
Q5TNZAOXq8zFNz+L/tD2NFnUpffZRP4hnhjBplH6GzINlkNVypUfpRgzcQNYGF5iUKg5lchdjCca
zNNd4gm6GOocSEXq723HfEE6OCq+bia8gpwST8qAqqLs3BfaR6raH4YZK3s6vrFhJcfOTB5iBtsd
+B9AQnBB3tiSKEysQUmHosJZFn5C5lys+9NZFzgA+zFb6dqIDCXypwXgqg6m43ZEApF5Yc/JKukm
sfdS8oSMhHCCkGCDTGS05hgeY/JQNYfCbNcUx9YW7alke9fbMe2fGj9PF/M0RwePTNjNiBaZEicB
ehh+O2HZbh2cj7Gkx2IuZ2PVcs0RIsl7tbKdgMgWGXKSJKO5Mh1SHWZ6koee332Q3VuUtAYn0N73
c8ysefRBxZa/JAcP/b9IjaVTOUuTJgy/o3yMWx0Gah5e5mIOVyPvbUGNjl4BBr6VGr1CTebvcZY+
9FTxNPV3mzdfUsUilFMU86m332i8ODlUrxmRSeSBr/y5zWOqgcLHlYdCv3LpWfQvESg1qQGu2thj
uCLKfsKAnke/4oUoqZBpW/ueyva78+59Mo6npPGow5wfrFrrT1HAT6YrQDSm0caabByIQjzIcUpW
jlWT5axXUCuOcxiC+Ud37ZtFHNSmxk8QjIEgmil4NbI2PaZx80XDS7fIbPt51ijergkPGto6WIZu
iHvBquqD69rWIvaAxLIG6yxAGIVhZUHGxZD9QulWgcjPIPMNCP1gojzVSDpvnxpTZCtcru2iBNN3
zYUmgT9B+l23Xg/1eHBhAFyYgDpZR/ACMfxAC0/QwRfwNoJ7EmUBj0CnDDSGR3Qe0jIbyylHbBZq
mwz+gX7TPcUZZB+WD7p4LhRNEcFX1Iq4yBz3LrOQ47/Rj05sPBUWZatRtzPjcY0T4WDAgRCK/e3A
idhwIz0cSTS762TEhzAj/OfkKvdyjNnH2mXdcwwqXqvSnqZiuEk/Iaz6hTWSXHuedmy06fNc/KSx
TlLFO51QmxYWRw+y96gTXyXsjpsEu9YE/If1sWB/LD04RnN27TyCu/S05zAYMRehbJ0MohN6b+PB
JFmKUtJU15KvaCat/AhhnQbYpwEWqoeNqmClLNgpA4hbq9rdCGtF99OOQ78aXuteW3tYa5bOkKDX
NzzopOlejMneggWzYcMGRYtpEjaZrg7YsgTWzKjFYoBFs2DTLEWrTYpgq0Z48mCbKN5NYacVTFwA
I8fm9ekqii6FqxsBobDS9wsPFm+GzSth9WLYvR6Wb3CxZ2v3WtFEwiDjUvuaJINg3Tw00biry/Rl
UGu0rY1rxWuZsIkuKKWAXRSwjLGiGwW842Bva0VDSvhIHV6yhJ+c4Sln+MqQ2TmHv7R6iuX5rn5n
bbhJ6RWqNwl8pwXvmcB/xvCgLXzoN0k5xwiGdOrUO1M8MkXtK59DCCa1hlHl8F3HnbfPR/Mdbw/5
IZR3wcA2MLENjCxeo5VH60QJUxvD2EqYW0o9o1UGl0vJ85oOrI+o926eOT6H8/SVPMA4oCxUVHAK
J9zDINBC6Sxs2OJS0ca5IpClopJTOGUinbGVwzIPsM2BrF4Lev3eqiR+KbTiZ9aLe1pyqaepfp56
xknSNcewIAdNX2lq5XPhtlM47q57FzZNRO7Whv+G73/v4MNHePEWftyHJ7fgy0cD+pTXZ4RHL8Hp
R8Zo3WdJ8ZaxotsrYT25ioAn1gcqXpSPJdFwJzJryEeozW2fQZFB3xOLUy4dGP1aUft8JOD5YPux
IwWYnZhsjJxbUgkClDTAVyIBH7WAiWrAVuoBJSNwlaCAklpjS2v2l2gcGDLva9I0rocWElPJEVIl
TNCVREHY8qq53L9KvIBRf2sqOYMtmttMQtqT1KdjORrzIrSyu6NEEIGSQ8wSdiIY23BfKbGEjmpC
V/KJ0jpNSk4Rz+37ua/D1yYwvzRVMqENMxWySobRKEFGmhvd2mnA7722QK7RJ/7BaqgD9KMfR0k6
WrQdgX8Bsek3bjBXO09W2a+cKUnJQcI5DE5p/YJJaj81CEZSJR2JwsF58Og/9ck1pSoiXRRKaIJm
tVy5lBKtfZ90JAcXfIsbXuCK93kstSHZ8VDJ7KmM8+3AFW279aPd+HcfZ72mh9tZkqWA3x7fPWXO
IS78oaUKmb3fJPpWK7Cz4daHo/JmzPsQj1fVSQEY81Hh7mfs/R/96X9Jf/oXWy1w5j/HVR/iz9/N
P/XV8qV/laAyMJDqbti0XgsLieefJajWn0xaZHXfRn9KPK3Smf6NrxYUVnf/XxSz5/4VWMVXa7l8
Qw8MzjBUYvO/Aqw6/j/gqsLxEMaiMxXC9HxLKVT/xlerR8k8R13CqKhH3bkwe7n1m+J3Ikaxm9zK
WRdGYSO6WVihExBEUpFNZHk4CnXCBIfCfwL9A/QMfqfmHNBA5l562zrRFRtT5F4scSj6D2N7kT09
4WWRPE3jL6cx7pQTcmkpKpXbOcb1GMQbIsx6Yq7MF8pdB8+0HuIZFt2fKKWeymQjQr/Yw5fbizqV
99bXSCOqs2qfU76xFxWCAYG2n/ldo9CYQsWgjr99A007szUx1HNqEVCW30p3/CnkaXaEuZ3Ihl6K
NHnUIkmQQYxReKILcMrbdx3J1jKcYyyQoAR2U0xbXXAAEKip8GkwwUl7ALj0j7CbCCa8lVPMHq0t
AqNl4rVEG9LcHijKHfw4VrltPcWq+JJNd8mvTPkfzfOLLpLuunR9+yxpnYNNz54S1qJVzszheFau
fpN0YRKVA0VI5XvlG+xw+W+80megoRkA3HwYovkz8rchWcfr0q8QVOCS1cWdfFs8oqaWLLSrCON1
bnCi+x3V41hpU7O9TuQwkc9VMDWEPWhCa65r4JB6Boft5XP+2cbOAXHbOZ67g0wznKk26I5gkS1Z
G6V8DmmSRqF6LHsfOhlJWk6lWjJSm13qq7hrPhrd4zeJGKZhWz+DnpYnt7Z3fmr9EIuKrSGl0m4g
/MdeGxl9R3PifeoN6VxRKRZtpW2DpAIYNtuFa2fpatS/yTI6otBYFSVNL50H/mlQvNKUn6mYGGb1
cZcN5hupM2UIaR0k6aIFMWmAVagNDaJkX05EsBQuFReiSnd23v2mUeiJ4OtT28WHcg6PTlh/akAC
gZc9aja9vurBGnT5XOcjp2+E27djpIEhb66WjO5VBQBoRu5j3k930rY+1RcWSjFXvso4v5KeuPfr
YOsF1m5q6sNM8NloA+QZMYmYkNP5DOeesOiwGL+GwqSTr20+NIfl2xp/JnlxS/0LO+9+DJuP2TCZ
nrTUpMGzSxaRdhTUzgEY0HCtPNgx/aAmhYZqzxdIF6JW+25rh66IqwzwP2s3pAA7zxE/U5JhWY73
9G6/p6X+wcvJc0ZDeYSIxdeOkdQu7cxA6PDvWWWWmL4L3bunyfQHpqa7/s3z3aNGgGIfcNWV8ZVU
yhOS/FVVEq+Y6fqn085fRNjsEyt/8bRXtyiugTask4C+Y1p6NUn3lc6KnZTZpxMH+nrW22ZDvSsP
P7FFufwySYxfgyUYqlSQMBrOxkUzMPo2usZ40EDXaCnLo8xe6jz+9qJ4xxiw8orcX9RJVO1Kq99g
XXnGRZwiWOIPRvaqZ1Z9XPQZ7wNNmODlslg5c+NuaIKv9O/M8OCYvNFamW10s+iQYswP1g7pRqt5
cOSml+GamgT83Fm0dUMettEwX/LuYto0YVG6GSaA0xBGIEADoWCGe0Nuo6LD/BRJFIxCnvisGLxI
+Z1aWWLRh4zSwdDKN0E9mUuphkCfvK7Z6w6xIMqmbCk1VLkCK1Nvnnurv9eIPZd1XfIYIEcFl9Sm
lWZTpIWpWiVTnueeAtdxNZGFS/YnH3eL9DYXDLWaHdKOfRJhm9fKRuFV5HsvCQf8+xer4CWlSJYm
q4njzMk/ktj6qpU8jL7TETDMeY+0kaguly7fLkUVVKsPWzV7SzZ1czVQTbDoA0QxPaXea68DB+vM
5smNxhrAd7imiXxwQ+MkxHRsbURJJWrAfRnZ0ZZ2gDUkFH9BdUrLT86ntO6LTd64r1HenfWZ1i/D
St/nyES3RI9tPRpPRMdmFO/2t8l37R1j2U/W0NQUyKNduG9mHy2CoHnMRvmga9Owy8bpVoB2aIRA
ug2R3JlsjqlDE1sQufvCHoqlZOZeh635qqMJtuyGkF86zyk6AtspyUOANScf0xonJIo6JFhknCNB
iXAsBR0AllNtCe5zF4JPdqxBhsUpOtWyiWitAn50/E1SFsbRacRyqsgyzGW/LTyRL6WJkcjRRvoF
HHreW58W3yh6K/J6Xs66+RqH9saqaP6o5uSSmYGDFz0Kz3wDlsCq4+BOrt00f5cTALhpECkgTFo5
dd7yRpogRDW5U+hBvqZUHhoKjlftKH+osyOTYci1he+mzzpVVNTgPFERR2Gf/Tu3/ZKyhPiVTTPv
dykD/3IQFL2zQa2G6jGl2heEa6XVwcXsoGDrBO0MPONbX1pi7Yj2telBDHr/uyN7cCh4XuPS+8LF
RwNqNL8p6/yKzmuafyPPXUo7cZAb6LSz1XLh0ntIWC7hwBS9dpTK1x/MMWDV7vg78HyCVvtflOy9
hFfNNM/E7D00MttB1jwWglulvscWLVWFIW+TPrzako7CQR4MN1pa7E6WUT3pnfEUHWkmoOy5eeod
82zWykY/fzZ+90yrWKlHAToi4PhaOe8xmwXKid80yZH7gxZQPPqRQcYVOIBnY+XpE6b2yI3fiOHY
ifcyUUCF5g+AryUBZ1BPBAFMBALEBAM0OQoyggLoCz8TXHuOo3fCj59LlSdACfMm9vpfQndeEgIH
aJ7YNUEgGHasT3SMpLASe6r3w6aZQEf8BgTT4BAgaIJZKG/eWxH8smJ9F8rkGhAmx9zRcnL68xPC
VHsRNFxdbp39NFULcTAeZ51ntU/ulau/EXewT1W0gspYYEikuIL4jOSFSMydKpMQ9u9Qdk9D5L3l
k01GokcqWyS/HRI5Stk8t3V9tIl2sEy0n0Q9VCrzIQ+0Oz3Ja795scKcT4LDNj1fiCc8GERGzF78
yzXkxZjsRcxZMxEtMQBu5/rns8SdNyXkxxFBYagsCoNQirYDUP4DrptWMg0OrkqviFWOxaQSLTqV
bUFzGvVnKu2C2IuB+Atf5WD0PHSFSsYg4Y8jWaVluMRmxMRntMRoCJWn0ahkjRB1gFRZG71K3bDT
K/4/Q2VxgGHEm9FrDgNhDtsyRBRgmCV+nQksrrem33Y7v5nMH/QPq+TxkAe/9K2PrImaRzvVnwsd
YSkJ62LRz1oKwjdzdSXPjrTNq6/RxR5CvRz/x1j4v/6lxY5N658vdsfmP/49K/v/+D9R8/H9Txc8
vsV/Kmds0vMJ76Us1UAF81fljP0nLH+m8hFaZCH5gpimvyx4+p9cHImYDAHfdIvApf9UzqjgJIQ2
QifmyHZ0lsN/ZcHzjX9c8NjvXKEbCHjYQdWP97cLXi09m0EoHWAyPVyzeIGAzsDU46Vjovgy2k9H
SUvM0dubenps4/FhNsLfWXBLiUBajDbHGxqWBW5fdzEdqOi5mD4aSB/o3NYRp4TTtzv3X3VP6iad
AWjbOcuWUZrciw5NhztcCTMaQdgL4oS5jmRHgDxw+bcmOQ2alosCwQhTkPUzEjZkuO069JxbI/KX
0hWHVD7TmHmaBc3OIVO+iPxyg6053TQZ02/sRec6donAT1c90vdF1+g2pYjTOf8DoXPWaLyXXWs+
hYyHMB3vWKVf6uyUmJRHV9J4MOkEl675Ap96si2auN3pDKNBbCiXnlu6r/0UovqNd3li3IoW5RH4
H/ePR71ifArcrjhr2MCGxFmxoTyUhGGta0qWFr2nfXimIEtGBsT35pshIId8CirSzvufllgfwvPT
cyK7cdP5zTtQd4xmItgVeeWu05Fzy4EtpnEHgqSaCH7p0BbNJLIsahzMWlDR2NZ2hJUbruDdRPza
mcYimcYfMoTHq5HqeyPuD1XfnY3CGjYBMvva1wxWBiaZQfCOu3l50EsCm2Zg8Ui3m1UfjzZqkuqa
as1THNOZYFaKQ7RBT11/ZGzVx2JnZLw2U94/Zy1x76Y3rxJqTZakf/90WKzxAdwkax3V7ckPSzrF
TW0zA/MOG81xJvwr4a6bAAhpEiqWmslzFDFFdjGVod5U062REFpa0va9TFH/kKrP/yO5+1oQcEue
E38aI+td18qHyGP+kO649GKpEdKsfc9Occ1dUlGZtKk5LzB76zhPjIqgbqQuIK47uyjurUNWbBb4
6XoizL5ug3Nmt9SB4zYr0EjLx0ypi/KSb9HHL7CZvkpv1fMOYUhKllHqhh0bHfVF0RDvrBmhfyhj
pQWOFm5fZhQ1fbi1l66KeNxERkIEsotjxzW1JXWn/TJ/TMsUOq8ePwyJR82vySgOpK4KNCD7Z4w8
41wuYnBnQsOzQ5pgbIwre+fgtQLP575227y6dD7AQVfkJ20c0lNos08JItC2YTDBBvv+Zqq6Tdn0
zVbAAi58A74ylGm11QgFsedU0JXanSrT7GGKjEssgjsN0OWy0EJ9ZYVfZoTFLebiBCc1jK2rZfcC
iT0kAbezPia3Lshc1a1aLeORTwf3u7/TnEZJYrBG1J11iHBjrGUbboVHr0ZX+HDPURkstMj5rrmk
l8z8TCwCJVg8L5J2NvbmkN0cMb1XLaONESf5Nm36ZWwQyjpgNKgMLA0sXyzCIrhZQ91syH5xiaFw
TyR/c8qJ8kYJVkbYOlUIRlxsKn9YRihiukATB9d+yZPhBGyHdlyiREO7FoYsO17oi20UQfcAYrwW
XohJwszRgcdfmcpGEOkQEF9gXoIeTY30OOr6Pj5qojfOyg1BbVmbWdieuvxILipB4llaLjtznB+N
zHzKqOnIiY/oJMlBdZXvU394J5H/1a/qcR01ryyH/aLWmH9Hl+QEo3qcQue1s5gQnMFhhna9c0tc
HHeLuWgNhymmVV4gO8ADiQuk6ton2nWTZWnM0bruzBnKE95VH/xbWDs7J/BQ1mt88Uz3XxRgqXS9
JOO4qWnaKhzOJGbfTagEJYXWzCvR1bfoEwVgTRwwkdmtFbacmz6OC3tagvl8ZtRVmJ1LUpWaYGqq
BVm+XZZwisO+u+wlULu5r7b0Wu3rtdrcoQI8HM1s80Lt9UmV+WuFD7nFA71d+dJrqmZjKzQgBhaI
FD5gKqQAmh3D3FPg94RRZNd2eu0ltqpa29Xm8JUCN5QKd6BGfRUDROgAEvSzbAIACraII/n0txgx
UAKAkQNkqLpbYI0J6ko3cb0h3ryEVGtk4qDxekyZzX8Q40ci8ncbo6ZjJTsvnH8ILt4FPPgqTY6E
ZLAVsva/dcCWVOcOMnjUpMJhUoXIOEAzOhSrRnyXurEUcjMpDGcAzGHq3DuAO6O8WEA9AZCPBfRj
aTOe08J79Xu29oDwVSXSIfwwvOScYf0UbGaAJB9ASeU+dUWy7wGaqtdSoU4a8JPoq09ZDvcktB8z
F046hB8VeXU1NQMwR2FYjUKzRmCtDHgrdMC51BeG7vDLBQDDr3PU/eQwTO3JASBzAMroBtq5uQP8
OePN8hWYBqgGnodfb1cEYYpSiU6D8b2KxVuI1MLzJXokM/t0TXmZDAsIJ5vXDfCdB4w36N+OQvUa
he/RUn1qAPxCgD89FIALQIES3QvTO8Xt9VEDKiRkjmzHWvwUgbnTFJrY8di4f+CLCmlMgBwrQj0U
AukoLDIV+ksBOGkAUloW5mBAyxTw0nCuIDmWKiSqlgnwZgbM2QF3Fp8F0GejIFAvBIE01mHpb0og
0k7rto6xbK36GikElZSbQiGqBtBq+DgonJXktXoFunZPksdQy6iDmBJzLcR26IZPJQVwSF1YuJpz
dpP0t8tkiKFU9X8rf79Cel2F+XIKIvsCBQ6Ag3uFC1d/IMQKK/YUapxpryP18Z2nWy9JghnY7x+K
EPHKGH7bdTOsrVEnDtsz6YiGGOOwPDf1rYsMPlhw0xuwm43uUaECyTBtLJFlD6ZNqsvnRGx1V87H
rAvXfmIZB6hj79pP0a1zonObafGyq8p5aeu+tte6eh3NUmxqjIuY4oAdqYI80TJhb/IgO82Rthak
QIcICknQbPeh0z7FhOKvSe5MN0NisCiNw7ksa+M+2YLL2H4jbm8dpD7p+iGJLp6Kay8nzs+Z0J6h
o0nDSDSy+ZnGMtIQqD/PKSVnAS1X/Bbz0uynYT8Hs2pXcDaBa9OLkPXtVvrat8zAgifrXdJJsWyq
2DmhcDuIgtzvrO53TuLD5F7iUL8Fg6mz+eHWb2u4c2eAL7AAUOYkzMlGT2tuNc86a1p+MYKBoYoi
zjM8LSCDDmbjp7dyEBjUQo/KhsyuN31bvYnIKpfT6MuNgTJl7ZiIg4cYl3wf1YtsdmhXwv3UFpNU
bUDzsp38YzcmOI/Hi9V0BAv0+2by75GbgR2RchARykn2Pox883twHL55He/wii4tkRxC5oc4Md4L
Z/6ZcvutxE49oJXq+1/Sj05SD5bt1hQRWaa0sw0VwE5loyTjY+028Wvgh0vQjVNWi5fEoTygSwlq
rC8uGtLSmI7JxPlvmlsL6UaCdq0Bv3Y+2hp7KeKzkET/djZPwaC91eGvyGdgmeeBdvj+EmryVlXB
8xjrN+JJz10QHSSdJYH7WQK7ioS5xhS8EJa4dmF3Ud7IoQk/+FvJEe3wmqli32vcxviCY9IadYpv
ggZxulMhorYm8MjwLWu9m6Fl+1liuO9fu0i7kmC0TDm6qqHepPyQJiZDqjDFq9A8kI1JqxZtecZN
zevviYPNXUc5xsHQy+dq8N707Aux9cY0PvPAInlo3oem/6hk85D0V6Jkjr1MNixZOwL1AQb161gk
93aYdlngnXnWLxNiw9ayD0Ob36eMrhAur86j3oKeH6uVwDy09gxLv0OKjqwzc3bNoP2EeXTJQ9fZ
DFpw4q/t19nIPDdEZ286GUwNyz5pApih5mHGRba0u7cRe6A3V5tRdiiJuG0Ro7WHGvAu6m2BzM35
9DiCopSXehbdUR8kgkfvoRxRldBDZZBxqq6GMugqwMf4cwjqXazFn9G2KGDrQvm7CChdtXtazTxX
Lic4/HUghL+Ikb8smtECqw6TmzlOOtJT+VhPopoXg+BHMGOnPchkIjGpzNfSzX4qXptetOXKb7Qf
W6M5Kr2LmZ9NzrmN97PtllgRXyULD+hy7y+I39/b03jqfRy2CMpcpHUXhC1fVZwfxrBMd0AqdP0Y
uY80drI/TYApTlT7faqc2zDj7ECEuNKliSlC4br+B8VNS3QppcGCpXsrn3HGRslaorA2NRNLsUPi
vtEfJN1HzRA+ab3cIdPe1EivO4nwRtTE95BLRrrYjhUUusHea4P8wYP7PdQxyFJtvP4BS6iezvB3
eS2zKaRq69/+99+2e/7dH//tv7Xv6f+bEHWhKaaUX38XEPUXap8v/TN84/7JF76n/kcpJ0ANwM6f
+XnnT66AhNeR0RNIhffpb+EbDjZB+7ICanzT/Ss/T3qU4cDn+wRHeTqeXPGvwDfgRf9QpExzKake
BkCSqQxaf2d8qvS5CuuwHjjd+5Ux+x8T7WhDaxzQTS6HqntkkCzGjJzCOl11I2DqNKxK315qrXms
ivRkduG1acSzzdKca0iXRdtu9SBZxpznQWJ9Fi3tuyUdJ43+1pgm6WyWOHYNxTmIFQv+xcrPI8Q3
1bwdB6kKjRE6XQxjg0w2496HZ6GP996klth2M8p9X87enk80TSR8TALhAe4Gz0E8Phtj2V4CLXC2
dToK2HYSKSwzXscSfnAO20tm+YdIa/gBNbPctrkpb0mOBkg6ItlSn/qUQc5fgiGhVc3FAKAAZTvo
0TpR9kIni2E9BKKyH2YkuNMMBC7QoFOrqd2CKYH3iIe3MQZ+r4bqDS8/Fq/OdrY+uS37wpFvzQhj
1cTTITac944E8X7qqU2z05TmpogoPXMk2sZw7wQ6eGQFcFXINt4Zur5jgZr2lYUTgwB86KAgW/Zl
2S+YJM0FFWSq5IngjbQxb2bgsckEkbZD+uuZlKNRiYdeadoUdhWfo9B+h6DKVokFMNdUqLq1grzz
Dq/6gB1+Zc7XosrKjfRcd+F19cEMsrVg8ZJ+fyiNZD/rdNbBeZa1e5gYUghl/FEmJnI2rLWw9bup
YaKLM/aB5tFqw41fihVFpFuq/CqiAwiASdJ1VqUoGBjgonnG1hK+I1xNNqRhfKAPHexz55UVEsLy
XLv+rmubF4IJdARc7S71RhjOdN3JAxEEm0FAiPa0QhH8bBxyt3rRh6aBHwWtmoz6Nol1mynonFV3
jSEemRyYDagE9cuQm62J+IRd2IJMDE6qErLlnzqNH6ISESk0V0hMUG0+Di3Ldf2j+4yQwzIp/gjJ
CFYBFyVVTiQwxo9ZIc5uGNSL3koeyHbZDOb0W89iyiBVekN6iyv94hsaXbg8N3ZiUtoieITtZ0/S
m4W3qtHdbW6HZ5P5eOEQgtK/5WO+H6aGOpY6eZsjyOncfy7EdHZs99DSW8lWdCR04TJRlLnIMxSD
A5aSvNFgN9xNOT3WcfpomMFh0DBDtBKdiBMWX87wGPott2hABHz9BDRQbOjcsNBusLfNcLYjTdt0
GXGPpu4yjvOLx8WVGtNvMIROZ9AM+RlGMiKrjW7dfWgZk1yRlnpb3teHMeeOH5g+mSDXcTpcrSBi
nLFh28Lxl+u4bAMVs2BPh1JqU3ImaZqtTZjH7llL5Nbiky06a++W0GDkwy8yzGqWIpL++FGj1vnW
g5egatfB6Jwtu32JakxnlTL0ZPPdMIntla6zT0b96LM1Uf3OJKQPKPIs91rpBrJ8fb7ScHrUG5ta
1xDEtsww45AuBWkfXgOvIacgFys6UfH9mzEynFEgS7yQxgIolzJIau1IvI+h3RNzHJYAFSej999Q
TO9tL8gX4SIKPOr1JIBHgmTZMlqgCItAhN70L25E9GP03vVU+3m8i60XgOZY1Utd2gIYfT7SYHnX
ovo85cXOQv1I5U8yr6bguyt0bR8N5okCuI3ZNfh8YvyodS9/GIYwGAkFG5j2Jc7MU0Jtkxis/Yzd
LtbBm5n+kATcMlepk1vzptvnOkVhPoygvxa4lytisS7q6JDPpNR3efoS+vJRGNa31vgXTDJLQBVv
oZM21PC8W332MABzL2VM62z9bg7i96DMZJllcIq1rUuWVdGv06BFzOBP+9h3Hmt7ePZH7cubh7M2
Hgl6/TTSni4fj4hHleMpoBw10/3WeUWryn0JCpagDPlWSke9rXE+xvVjyYGTF7DOeBDHJVhnA7T+
azRNrJsgrGlmx9irvJckYNOVLssGof6NpATKClGck4BkSkoSkD7EgTBWA8W6En0yLsx5o2stANiv
jKkzSjtQcLj1ceDa0qKQm3C8Z3aGGAODTpvKV23GnTAWek9gd7uawuidS7FYBUDT1IcCgK+kG/Qb
jQFx7iO8sDGzZeNTzIDfZJVyrS3CEpQPpGuRY3Vk76DH1Zmq5yY6OnQSbgKdkdPK4YnRl+1KjbQY
ZPiYevLuIRVwHX1akJBCUis4vfM6jbCCtlOSSxJkO2nPdE05U7gpHeTmhL/zn5yF0zm31jajV9Jo
FtwQ1E9V3ap0g3ZVYFyLuvFDb9vis6nvcACRFg+o8/iLg9hmFu+Cn9bl5xb5xkbrg6OgQx4k1y38
LRPAis8B1tGnqdI+wsBaaW79XaUth7HAwJd1v7wxO6sxPurzeJl1+YiSJYiXFGIA1OIFmzEs5gEk
bmoilOhp80Xizu7payM9ZqharBBMVAiIfGd0bRQP2dIZyyucwS8zlju68X5lfbEVESEmTduvJFLw
KIuW7L1PY+p8NroUhIWV80Lw2Ju6/IUqF+9jduyL8NuMEf4VcfQQZ8F73cQ5Z+KPodvmJrR1EPLB
R47blggLvOboxPmLI3OCSVxkJ2l4GzzerQLvIkXrw8pqE4IkfDJu81r02woAtQn/L3tnkhy5cm7p
vbw5rqF1AIM3YfQdm2CbnMDIJNPRA44eWEFtoRb09lWfZ13plVSmsrpzTWSSsiODEfDf/3POdxJv
8/t32G0F+F6i4PuDWuf8TpQMnAp1wkdKcvRmhL7wsd/YMKgobBacGD3GmDHpNm5NMkbY8kLNw8zJ
3F6XdmHtxpVmm1WsUYq+xvxP7hJ/92Kn7DFaNR6Hqj8lYQNNd6z4viLQL7Md3IkubVaNK98b12OL
0rz4tGFki01jZsQ24SMDxYsJSHJ8Ouz9wvLWLHnRWzFMm7LsCXJ4FhChjKS4+46bPNuMZXobuB3v
kAh/51J5n4q9Lnv0YJX74xqWDOec9aNV75mqDoMkdNW001qEQUSYVlKdmHuE8goeyP3s33pTsSst
TFEV4VlPqCeZ+8leKHnfualxw16h4LvEMZeO2yFv2m1PwmATRDgRqSoV+lFGQgh7RHKtrCBZBezj
z7G70BvtMoR1Cd2ny0AxWlDxo6SDFbBbDOdkJmQpo72geiEglJIm9OLSKudQQZ/yURvWWepJlETj
3gvs+DT2LQHUkmgjefRfU2KcZkOOpOGmbVERDQjZ35ktixYj4qmslpGXJscoxvviHi1ntYSsvWz6
F6CZ1Y+iBzCTmEZ8UCg2w2L+zBRbzVrNMcIbb9KIaQejXLx2RQ+MbWaih7vMozdw14tiIs7r4tji
FXek3Pi+x9OVvfeqaeWyzVmsGESXVx3uM2dmCdMsybRjZEZ9cxXdKqOB20Pl64ndyoY059C6871i
5O0X8yXJAkH9K4/ELlB3s0OWnuY/ikCK0tlEUh3GhgbxBOfpiqbxcdX94j2YHYMibHAheGuXjviS
Npne8tde7BmbaQrPlNhtS8csWEah0AmCMk41rJzErunJxSk/tyAC0nWQhr+iUV1EPTvXYCCGmpBY
Y7drrhhersRtZxJbjY+ZiA+jkcIUGgIxrdKY/TlVFFY5lht3xkCvOixAPeGjTFT32p3f9+HtEtUf
6ZSsCCX+CPUsw2MRDxm2vVoM9sprouW1zswDrn6+wiFKjtmUvlUeimyi0gfH6MBQpYQli5zFD4y2
jdsRiaOs2FyXncLj38hnjD+opx3aBCDJVZ6yX1uaCkt/HzwU5kR1izs/hbn5WIuOwOdIotQbB3FE
V9hI+1qwl9jO+kMUmziqk2bA2tLWW4O++okFVI4vKAp77gUtif6BrbFcGJnkOh+WsxGaaFE2rn/i
7z/qmXuFDzYCOB4evso5SI4JdL0XArPIJzy4x355oV5zlRukGDgjxxssPYdloKpQUJNslqHagszb
ekCtrPKWLfFbCFZh5aR0Rbog+NICqXB6SDPb2liz2g2tne/d3t1kHW+suBDf5eA99DIH/uZJOnup
HrawwTL2kqYzKAUmj4uB8Rh3VwLdK09+WynO6Sa5FhQaR41/9Sg4Hpp3w21vaVVicBb1S6KbkDvd
iTxQjpwMTxOyJ6u48NvS7ckmNcoZ4Uh0gWU51FQsu958LszwRvTJhz8Q3ykvaKjsgQswRnS/UtTM
AvKSLHckUCo2Ykywo0PaZm96EZ9Aip5NCp+tLHxmXV0THXkjdfa56GZo+ATO76ZoxR6poDx6pD3I
X7yFOOX8uUhcm26wsVLzlPf2LjGolyrhXlO7PrfgnGfdUP2zazM+evjyeDvX2XJESPiVeoAG7P5o
lvyCWwfXYgy+sRmuuvGjV/FdSiv2qOuxfV2UPbz7ujbbn7gjRrpJu8KLSLO248c/FE3bDY3bUldv
SzL6/vK8BMtHPHNlI7x6hc1Je1H+3tWlzdp+3lm0eTu61tuj39sHRkWV469RF3+7E/ePSm7SgEpw
z6AcHAbkBV8m3lysbYtrPeue8t/WjXponvv6e4rkHZ7h704Xj7N3YNBO4p9jU78skXrpeR5FHvW5
5rLjFbmfRbrrhvID5Rss5ggSsUXzRYjc2uqlzKv2Bl7aIUm6V49e9FEXpNu6Kl22lKanEGtBdVkk
rFiASmih1KuHKVsQToRyfPHr+HPhyD/1ucW3YAY7e6qfmLaQa3Vp+6Tr2x1d5O4DiULbcuEQUPJO
FSf+Ml383qIPOuQn0eVQD4dssIG+vVQq/Ba6Nr4RGDcmpXwciOZ2oVs+1CXznq6bn/r2XtE/n393
dNHLwHgpA/YmXh7fxQQvbpKZT0VNgX3qXGHhj4g66qBKl6Vu6O9tOu874PtO0L+m2gYWd59Wlmyd
AnU3LdL10oRXmDxoD7K6NyznXvYeFUTl90iSzTjLgUt7U+3IL+3yjE1QZudcKr2Tz02m6n9Mtn+S
VnY0G/wMQX6ep/kQh/JSlu2mAWKHO+Iguv5SEBbORhsHNxv3sP7KrPh16s11N8yfrbBQXz37YAXl
vZHYF8HbPOitVcdZZ8t93lS3Ybs8mlKfdJxtuYV2+u9d51+yrGEQ+9eWtfuP5qv/TP7VspM/+3ev
GrZ+Vpqm54eB44QsG/9cdnp/OIFphmy6sLDR0vMPXjWiZECc/tyP6j1oW/Vd/J//wbLTE0KEYcjq
lPCQ5/yVZSf1gHjR/vea+/D1n//hm7YVuhbV2K5pe/yXf4Y8yTjsuBoVA0oVZl2uxQHQSszQlL1j
b/rBcC/pPtdV8JJO+EqxtjD96rahLX5x2qsVfce6RD4aZnLxoCjOlYx3kYjdG5fOefACcrvUE5di
hQcm19X0NR31Y5snR9dB/tH19R4z16IJMNk0uatcl9wb9m3ZUHqfOhFWcZ9HBdXZgH8Le69GwDn8
leNuRDEL2IxcIpt1WZoaiuKgLtsNcXdjmRNQn5T5AXH03BKKPBc0Z+PQNyRVF6vQ4mJmz9YuQKUz
FRDVwgerSIfvQxgF38Aa9CPaIw7ISUwL4S7TZ7M9PSASN7hVhp3L4Q2m0Fn5+jjnWMeKIDjkAzdt
tszw0BGn8lpmwYHn7HgTWzrgSyB6Yliw45GtVOF9Do75EjNOKD1WCJ45pS0ec9ZL1PktP2Y9g0gK
ErGAL+fCNvghTBtTzyuL12zx+V+TcuJOP78uPpiWstrisGLS0TOPUBQXAvEucEJdF8YioecjGRCy
Unpmihv70TfMJ+zIFY14wYOp56tCT1qhnrnIyp5NPYVNS/K8dL1cuXpC8/SsZjC0lXp6G/Qc5+qJ
Dp7pQ1UnE7bx/M2UZXosbIxc8FoPQk+E+UDsehi9NXtc3iF6bhQMkPjSV87YfhTKuM0YMG09aRIL
Ub5GkJhJQi810ygeHo4PvC56TpUZE6vQs2urp1iG8JkCbveaObAPjJhZ12foTfArMAe2l1CPw4zF
uR6PeadzI1F3WUG8Ge7T0CgSpLmP3w+DB1rxWehpe5S0uMydg+3xJmIcD/VcziyeHRGM8x6zicBO
tZr0EA8/4cAqytmIzihWyqoI3nvtHUxk0Bz81WdMXHBoschM6XLPzy6ch2hD+jVnscKhHXObyPS1
wgoatmrIvLWRv/ZWvM9Td5+abr22p1cn4O/15WiyMqPAMnSrU5fhuVdy2gm0lG3uiY78NIRs4ghV
iltx4dLihtyRnKbLt76Rrt2+o+/RC161sR6c07jsMskA2ws+DYVBagwrS6OpMMKFkZ01xaW0KyJo
pJX9pjyHEwAdz+geihrufreU77Cz4jMMjpdx6L7TjPbryFiuDd7NEQ9ngJczwdNJaA+aKi5Pqm9X
Bq7PAfeniwtU4QbNtC20yVkzRy8ZbtEY12iPe3TERUptzqbEVVrgLu0bPghLDXpqpuBRNd5ZJfKW
lAZg2J7ViTfZLL4xvgy16e1iRYgtfh5r8+g0BOld90pv8ib0gTyRwyJ1QtS6odd+0HoG3tg+VQqn
Cd3ZfVxvjJytP2aIe2SNSx7Jp8Zn7dBpoTnhH7rhNvyzxIfr4qMctDE3zaKLnY53CYc9+v5oxNrA
225ybektoqsRhV9ZO5wxC53SxD942gJc4gX2HEoZtTm4xCUMABumlrgESJeT1jDZDnxJ0iIKcZMX
YOtrtTNA9syQP+ss3OETWll1soXftR+QSm3G0Dbvj6PFQ2dRYKQRVAXCasSeGu/7WtqAxbgiIL9W
rf8Rkd3MDPPH6GHq6FkZJoV7DRrnnUsZtyCkXNvycMVpdfcG+TTbKyRfsGY/3e4OsQlontaEczFc
LETiXqvFiAb1SiEgB1pJHrSmbGt1OUFmFsZ3hOg8avVZaRkaOTrXuvSAQO1qpXrSmnXRE23C1tQ/
kPcxTzXSdqs17lSr3R66He4GFPBca+FCq+IV8njcf1daLU92fHo+JyR0uEaftdbUU62uK5Hdkc+5
KyfQfeLcQvsw4vaUaFU+S8StV7ifUuv1DV9BpRX8XGv5bEZO2QAPgjVrLt9K6fIhBOCeVhRB9l6O
Eba6jLZxKbAJFNovMKGacAhi6kvSu/a3pUDsjX6rYN5NEih/Q0yh3zbah9DY4uxk5HzG04RNocOu
sGBbyHhtpsS/bbNpb8XxU+/N9z2599rFpKCSbVuYpy4a7zuzQFr3H+pyPkwLlaT2Z41pYsl/5ol4
s9viefGsYzfwVlImNG/wGrxTLUW8cKh9DkoODz8NixszhvrdoFrkukrBxe0b3iNFDBbTZ5Ufpkpc
e2wevfZ7LBg/DAwglXaChNoTQsntrXLvU+Fht242VTftJiwkSGm3PZaSTltLkCts7TWpMZ3MmE+K
blf38lg15W1nTFeFRSXGquJjWTGxrnAZLFjJ/gAI/4bIeanA/gV8kUHbrqX48DDADO4DG1R69uwd
BQE3FVij0sN311d3NfaZDBsNe8UXZ4kvRSnh6MjXrg8Til7tj6VnInHA0dvakrPrsOdEubzksvsx
YhT03dXs2m8VZp4UU88YRJQWJEfOhFUi472ceS5aZf2NgZvLGAfJKMh92RlwMP+pxjjkYSAyMRL1
GIo6jEXOb4dRGDBKjGwfmGfcU+/LR8cL+Me9lcV9wiAie0Q7YDO5uDthFGDeykhwGmbtmoR3ulN9
am+V26erwDZ/MViyk4FvlDzWfDeoYvU2l05/gOfgru2EwG0rE0RqbWqPS5a5v+E1iMftoe0db006
joIO9eHZTbAqkihdJwm2YMF3UNqXNOovSZAYDzZ0yPZaQP+xx/5bltaHGjuofhy6gz8/kGfHc+YQ
Ph8hgNyI5hBMDmqb7p6wczSCpSI+tRgBO8ofVaBCxCg72ppotX0kky2b9uSwXGy7fOKuVd5kqmcS
MIzVxDDIUtEkrgTNqdFcpxLAU6FJT4lmPpma/jTYjyTr8LPrH+hoYvYjEqZ5UYMmR3F5X02aJRVr
qpQCL1VrzJTmTRnFdJxcjj6eEGuQGythtsei9V+4A5+lUd2LZt7bIKzYhZzd/CxykkMArtRdB+wq
I8E0AL8qY3tbD0RYVcJpWmCt9Dmai21LuovSjQy/35DgDuZCDFhrvipN2TL3vUZukW0fpbN3NItL
idNcdD9sJswbzGI4ITOt9eA8LgB5sSa4qwF7Yd49uVjjCw1lBfz1q4YBFsMCW2CCdb/hYCmKzwDR
pjxLbzmbS3Wp4LI1WfUWwBZrfjPGsis+5Kc8yA6kUJKZiRUi2QCZTNXWpRTDcpMrTPXss1wH9AAs
M/gqPakEy1ArXvq1zSfRxoAeoZWbhMUkRDTpuB/kEPV5rMOWNpuytxqCWq1RahFMtdafnwMYaxn+
XEMBXUvw0mkImzVkV9OdX4lnw3sKTwO0tqRMP0EX35tRcB9O9sdYAJrn1M7nbVa+eZr4BvnNKsRu
AZiaVcO2GF+tTDLpYExIAvL/cfHThyAnIcm5GikHWueULepswpojM0gkH/ocIT4whCOSCOkPjaeb
NKgO9lLKjwF4nTlsS/vbNmMko9R8Nkb9Yk5gS0zLOA3NtC/tsNonkyREw+ZIRml6YE5YycBeWIss
WAi8KN2YcKJYBY7dmm+GUjuIe0Kj90w9buXQ+CZAZXgX1bmB0yc1sA9v1H2kEX7IGrN+MhXUxLRk
eiD94SH4gOvT7mHXPxQaBkj1EJMKeMBiAhTo++M10nIRMAVkP40TdDRYUGnEoFFiIw+5i8AeHDSE
EGmIPWOJfwRzIloYqMLoVv3KfJNem+rDGP1XY2xO5Qzc0NGYQzpHnfWs0YcmDMRBe9cjqIhpPI+v
Q/gyd7za/95H/KV9BDGz/8c+Il++/+t//HM539+8V/zRP9cRzh+BY7M4oCPd5mLKL/y5jbD/cE2A
KCG5uhDvrDZF/Xdyjg2BEFizXJu7tkWe7W/biOAP1gc0Cv2u+nNF8JeY00Gok3H/uI3wIKg5jsMT
LNA2r39Mzi19MBH0ADZljKiecDRofY9NZGUc2atmzg6BCh7htrV7gh1TmOzKmee9TGldyiR4n7IU
E4ZbdO6AuWALIfS5UGK5E9y+xtrKeSC5BC/aflWGuieAmMSxY4DuhbGrzQgz5e9WAQvDBwGmBMPA
wZ1Fw0lGB8GhCgJSVSbZnN4mbJrYxcZ1zXLn6v4CgLcsjh3SrSEUSMinRsMCNTBpPbDGBchAFB96
L2aHAgMVfz0ILqcch02jmxNAna7JJjqrULcqSJN+hdzjBsWlCZ+u3U53hgeGaqSPwaCYIdMNDbbu
avA1eSzW9Q1Tqz0v4zbxzLdRqeyYlBkvg4M1v+q9+3EiN5hF4T7QzRDSPI4URXi6MQIU+bSVZXeV
Dm0SfsMFqWM9AV2Cm42Zd9fI8XpOiZ+lgSLUhhZFpnA61x1rjVPizny98yrXLRY1dRYE72f+D3Ra
i6oL2HMzi3LKLxpHwOUG+11QjCF0Q8ZAVUaDzrm2YpjXUBFfepfnLj0+AGqr8Fa9+IGt7psWt34q
LJcNgy77WPj7B6jfyKlQ/mMnINmfZOSELetiLiUht7B0QHYjwpRlGmzaZT5aWf7lIqGvw1DiR8HC
1XPR2M+D++pGBTwSoGLwMvYzl47dYHHT0mN/45ESLBeYXyNkrO0YZnJvIujsSpsfak8TziodSdYp
U+Hob02ShKGL2pMLmAVlGt4ERudp5tqJqHL71Cz8OAtvdE6J/aS6Pj4FM7f2MjznXZ1v0OgOfW8F
+zac7gIjWmDGZA9tWRvMnZQS8k4jb2RIwk9L6UP/dHYzKGPSGfACRJhsLDMlSZAQ+05FtSVJobGH
+JhsD0exZy8no3KMQxCU+zElIenPpVrP/TKtTd81ILpIKlKkiI+T1z4W/Fy2dhi7ax276yeoCmaW
XR0DjkbMdw680MJUnRq7YAm/07HnXiIiBsfoWmOPMlC4yVWI56ypIJrzb1fOWxLk21itxiz/yQvp
sSu4sXRyqkE1h7ler51dW8Foy0OJIdg4NxGO8WhJV147Ao+ZwoVc2HJbNHmy7jzzg6vpvVR00LF2
wU5jxcXOV5SiBClG8d6h6Gruh+NAL4zsVLpPSVLcOMvVcVSPm4UkTAmW2PJTvowWPLLVs6IYhtRd
uwN4aSwzWt5tnFOVYbSonSd9YZvTT9PsIpif1AOHFWDr2Bk+JHGC3ZBBNXG8NryByKwb8eS4HT0q
jvrO1lfUGJJv6gIlwbmQOot1hH5Co4nFTc/hyKbP94Ky+zzBCN+NOPm27bx8Exzq14ZhD1TAJWod
stw6Zm3+I5cQK0pdgjvrOtyZGBBGxp3SRbkJtRykoCjPpc3pUlM/dOhByVaBs2aB4XXbKC/2jq54
jMO9Y8bvZVhddLZlnl1EkGWzQF8AlMJulayidvqP5RlzXg22rp+zHTxpIgdYkxgAyn44zbLd+9N7
bMIYz8wX21ruxiY4Y9fG9DJcjfI0DXhvcEZt3YA3fLNsMAV9uuvcqn+kdhGucyKoZjnt3ZS6Yrf5
nNgpxibEkWALpw3ohHfM+C2qKs85I740NGR1FbjGimArGxJnzdqmpwEyWNVFfVFN8ObH0c++834E
lXqMEnaNbS1u0/knBtUP2Tt7KI9vRkM/Hf6lsrr3qu5ids4+Y2yOl7PSt6qF/YzLx2C0dNwlgZgY
jLe2X97Plq4iEt5DSCP0yqsKUMWZsQ3FfMUH8lF5HovnAVt9iqabq1WYr5WCHTMzgGmPUE8IIuVZ
YLTq0VMfeMDwNFj5J9lQt5q2vR1cWXmuR3056gHjAG9dZhrL8oOnkk0sotUooUMW71StrSMYSlMY
v+fxcnES71S4LzCxL14DbpJH1eip29QYHxrh/2AvfeEpeLIKA8MrJwvegXyJH5yad1yK9fNnm4oI
W+V94NsPXVrzeZDmVy1AHbGLcS1FPrELv8IBk1lhLGzNvn0hD4pM1M0Y54/cyt6qIn0KC2vHvvNa
1f0lassXGdmfgghNGPanbnSPYLlnuIElcBveqD6vHOdx1dxFlvXidiW4KVZ6LE4vfpN9Tuw7kiXi
a8q3BQiHzPmVqOqYym618bNvExsBHdW/vS/euE1rYu95xzqqxkvgAqZM90sUbkKeoJPxhpMLH+5G
oHXyBIa1iqMqy1YWPxZlVOsioE0IcEk8dtdByY3hiL05V798sbxWEj92ZuwMI1ibDiWVvDPDFEUO
glY/iqMvrZ1ITiP01zTl85+A76gK2suqHRzF/ZhvB5MOMOwhs7D3E1QiMqDHdEzuJL7uqh92RTkf
a1j7Nt4QXEUd3CKMSHif9nUXreuu4LtINg09WQOJKpCUvROs8Duvhu5q+58+JBCXV2ZaivNMaxk5
PCJGTXgqI/Oj8tud2ze3xCFp+6o2UUehn1VcmzTcLzF4NC/nNuG/xW79ZFrJsc2rN47lNSxHRUw6
e27K6MwT7ogzGM1mx899XVgBdXvRLb7eNfjiG89lmU2l2odVU+9kflVtt02S9GAGDkRbh9taXm/s
GDSoMFnYzfgOqQN45LFDFoayvfUYOu9RB9emnT/9islPYhYUz25R70QUUozAQp2H+pqk/XkqkWXY
iHOruqqoug59tXeV916gpuZYDsFg8oKn7drCV72yWZx17EaGsrhC47zOSYs531s3ciYczXAYVLgo
Y/gF2jufUbG1duMx4BFfjDd5mRobX9CsFjeCnzGPCT+3t5hmG637tkwBy5Efl8/7qN6m7A6JyeFx
dMlp2kC1ziZNVJPzNHJ0bIxy5hYXsveLaih1wiH9VfgE0Pq8Dwiya71nJK/mjRelyLLVDW0SE3Ic
CCRQR9ADeIO3GLB7rvhJUH82fnAQYcXzgj1HpmobO6PVrjAuYoE0qk0R9NVuMoA0D+/SU2ffoqUl
wto41orevSL/UZUKG1b8ktPEuCozXntAzzBzQXF2l8bxX3BDr2fwfoiJhwg9rpn699yHsR5FuI8z
P6QTbsI0lojwmePmYSgZCosWL1efCzKANghsJ951fvQ+VaZYgbn6mnSgHiQh32Cqjg3CUu8a1yxJ
t0vXnd2MaCQrK2zCjJdFke0KAMU1HulTahw67e+GXIQZ21jifQNuK0xxZKdGSsQi9SBFLdVngYhW
1zg5lBs8+Z68Lm5SwzhtwrVXq7fJ8OOzYkR3hrQ7NJnDDDQCVfIbRXnmVzca8yaqUwrKstHcxQZ0
acW3RQ+CtXWwxtdJe2/3NiayCSxTORggMGwbcab9affjRRRjeCjcjr4A26cVheGhBVrCaotaG+mW
a8cC0SBzqm8A1HAMe5smAHZNQ9urwV7MSTHAjbH7Y2pjf2P4MBKlEOvMaqZjt1S/IpTRfcTARpDb
cDaLKpqVI6z8lHozszufkrqrDrKi3Q5+GOWx/QPaZnWDUZAlGB7FuDYY9AOPdB5CZhXZAPpdx9tF
SJZqo8XbwI149QIBdK/lP9TEzCOa+FU/wp3IvOtJIzI3dt9unrwTNfG3zeAeI3s4SNRuNAeeps2w
sQccmrHvtsfwMBYJ4xhT0doZ9o4x3FeEOnhmRHQKhzh8gJtlgIDHBUMSSRELShyzvz0SdB4epGJk
nGgeW9t9EoD+x5voLauhxtcm0A+ZArifWRF52Kikbgau1Sbn07513Cbehbovki45bkmMfHULmWjy
Mah5iRrYM7rZnjrVRz8jCp2B3Z65Da/4rPLSaI+Fy6bLcI4JFCarnugAcdGkISzTcLSZJwul0r2S
xziwtwK67gjjpoMrv4mMQu35bL2D0VoTPjjjRyIJnyLZpJYH3Hh6d6JIHiigq+AVERa8TKhiMkmu
Rt6ah2LBWahZHv9epfx/rVJCl2tSgNHiXy9SHrv/+p/fX/R3ff/zMuXvf/jPVYr3B6sKPwxp43Js
cLN/X6U4rFJMC4dGaFoOaxN+5b9XKUJH30LfBYoHh4tf+tsqBWMHxCA8Ih5eaZM1y18xdrAr+b9S
bMBlgRC52E7gzPohKbv/k0Jkh0sEr6GoV9NPOdfXWHgFBLgRgDdh01AXZ9Yp2ncd4JBjgQLk+lnb
k34TYg2ruS0QuHcDpoZGF3ImE24CQ5d04n/Yx7q2kwXuL1VnzS7JLEq1KzRIMLHrjqJN/XRpeAKR
dy9LdYUJQRBW14NGnQWzZXCsjVlQy8gavUE6ip7dOs1vWsPLuX77n9OYHGNdPkpP2KcxuhNgRopJ
C11R6kX+YQjdcyzoLqVnMSwNgLRZ/1n3YqJJXL6PtJffwBSd19NICarQdag5BzFLihWz9rjNeuGs
pNetiNLP27gDx2blwNWErljtddkqV2JBbUO6L+hhHT2celbNn6ehFYrLRuKIbmnAUIkSGGnNX1HE
sK7chILkpeHOXOE/m/HRbB22EBFtsKi4AIx695TSuEDWOnrwFX7IQRJW12WyQtfKgoP4ULPhskTV
jbg1N38ZcfPTdbRIqOOT6s6WLqqdJyprAyatja+j2sKj0HYMo9vWz2v4EbhpFEQ51zZeJl2DOw8T
eEAXb4fgIpN/R+T3jyGz9+9HIvFI+J56TRTRr9sYxf0icsWNVxwsf1onyqbVNrWyS++EXyZX/aOo
SSsl5jmKCzZu1mLTaBK9Y6VjqU3L7+Jk3PjCZh0XdFnqIuCRP1ndzkaqqBVp202tK4MnuoNjOoQj
XSZc6Fphn37httJFw7pymA3OsdUlxLWuIy48ALLROKFv9mYKybx7ZRf9JbBlrPEE4oehONXnFAZH
Q9mxovU4Uai1ugbZ0oXI9VI+uLWCSaK7kiV+n5iVjlH+sG0gN2zcKHLQlQ4KHtBG6JoHxW8/GhQi
r0HsRPwYSEHrWoiCfgiVx2ASnO5nlFvZif/1Fk6R9ZgE7coVIBMWeiYG+ibaNjjaQ6tnY6ooCkSx
dZ0QBKwN19uo3n0dEt58eBLWzu8yi8k6G0Z46nXNRRs8MUx8mYv/NI72inER+8sMmqfSFRlz0KCm
6toMdiA3ET0aEn5iAtURTi12BM9vHlI6N9D0sl1CPqX3h8uSBG+Sbq5tMeOiMP3up+N9jYyGBj0e
LX0eo6TpwenfrPrY6roPxghT13+QRnqxwYzeeBjpV25r38KpXrW6NIRMLoeuLhLxaBSJQqpF0uiQ
TzTiyWB4G1PWVkZP3LVsehaDmMtaXVGSg3VfD2W6HhjWuxoiFmUmSR3iVaDRD92s3c19+mVLrgWg
HjlwI7rQQI8dIc3DlKApRbujdqILKE/pzr7LbJ3NzdG28Sdlumglg+a8Bbi49XUJi8N0dJAed5WS
j/osjA4Nn5Vxu8gFOKetaBTTlS4YcWEnL7eRrnvRK9EbV1fA9HTBjIHZrrL6PrJM7A2Jya6O3hhb
F8ik0xsrAgplnGJe9XTMJHTNBDSeEW+S66y1NNiejFMUcL+6CK130uuU4IzmwZGE0VbSm7Zp0nen
pvVHq6WO1k0BplYrsHWMtebBtQg/kA5Fu9F6a0NWEb4I2XiU2BhJtneb7z6tjoIIV7BNtW6bIeAq
reSOSLpcSYokhXSqtV4H0bdG/A3CiV43r28Pv9/5idaIe60Wt5JIC4Zs5FStJRdaVS61vqyNfOmj
XVJBEnBC+FqG9ud0pQplb0OtUTdarc68FCDQSGvcqLXsFlFbcmAebWTuHrnbRfYG2POoOh4wgFox
c8WcJRysBPc9HiWzkdDnzepmgtjhO6A7HA3xWH7jPDTYY4TwkWrUR62hHxX8GRZg2bXSQJCMnYoo
SZ7q28e6CSostoV3azU17Q0aKWJquIiqx4vZ8JZvI8AjRU6WlnKFq/uQxBJQmkaU2LBKWpgl+OHF
ZdAYk8V9HzTWZIBvEuhCHnuwyf20mdg6GcDYUo0HjzcV+zUQKdTsGKsUagqMsxiGiikiYFYWFTS9
Bqx0v1ErMFeaYsH0blvbCZWzboM3seibnG0/hc18OwGzWDca4SJIIrIDah8X6C5VjqMd19MNzLFN
Cf+FC4C3LS2QMDLO+PnAjaIo3NrSKL0RGiDTa5QMsap0VZvp7WKmV5bIwT1QKocrbLwZTRo+ZrId
ny50GqyT+RmxaN7iQ9ZBg2kLncXd9hpr04K3maxbxxQ/GWr6tacBOEKjcGb5VWk0TqsZOV2085LE
e+FuvPfat6wsYT63ENnHhMyt0ob1ttXkVsDtJgD3SZPcY8109zXdPQbzjmRxrLCQnSZNgLc1C76E
Ca/Z8EJT4hdw8bHmxpu0S3JUtu+RZsqXmi7v4wuYsvhhLgQdcppAX/WXGiB9J4qrNCHUmyOs+khT
60ONr6eR0GjZPkzAncHB1YBHUMwPsgirQ2uLlghW82RI6d3wwpQHInoEtD31S1i4RtjpumdWe8o2
X5CqB1R7KPuV5u0rTd6XDoOQB4x/mn6MpZ88Emv+mts7zHPhucY/wecnWTXSuSykVHPN9y+i71Lz
/mXiP7oDWYF+cam0K0lbueUYnScGqCLx1hNP5E32OzpNmQCp+n431E57yzkHzjTSYFNfI07llD5P
ME99ky+lzlP7ptJA1DyYnuvQUg+jsj9KDU115wIHpgapCoiqI2RVbAKckn060qMHcBfjYEwgrDlm
MUhWieB24+Ddukny9s4m67QN+ZkRpaQeLbKhUKqENhaj717roOVp27V0vbusT7Khxs3RmXBqKNlR
OeY+u/PvxzL4Kt2hpFoRvKscAyqOIGihzVOWVXqXkkcT7U3NitIRpPJSfOWmJcm0efdTJoeN04T3
Lp/tKNDB4sguDiz3MRFa+CWD5rXNZvQUyT8ma5hiBWzobT/46aHmuogzBGgQCUpEyDwH5TiMVD2a
zSZt8cpGhGX9xbg6hABpwdotMn6I/xd7Z7Ict5Vm4VdR1LqhwHAxLaoWzJGZyZmUZW0QycGY5xmP
Urte9qKewi/W3+Ugk7SsLpmOaEZHL2rhIgVkXgJ3+M/5v6OAp3IVCgMcXseyvaHLe1wj1RxEBImU
pRh2tHeuIq1K12T5iHnjF1RRCcshoMBqdr1mUtN09E1ladbKNGhOrsbiJzYh0cwu3HpjNqDe3Kaz
V0p620HvxEjIw95wDLYd5tMImnFAtBG7R2yfIfFIWxMPwUFROaTVxB778m7YRRBozkvf/DRkcUZ+
UQJzwvY3AqZhFJqXVq8gSkjCDgKAjuenBp+gfdYjr9pSIg6JktWdOfU2lui4TBe1l3mb0i/A/PD8
zWqFTDVTePSbdJAuTWOHYhlsOneciPN0eD8te13WRHNVvQEBPAqXAYfhdeDXh6HR0ansVcaRrkXL
Lo2ondb7tk2WZQZm3S0JFeyv9c5MLlpKr3Xhjie1Q2tilduHSdthJ+56VmPiBw56rCdh7eRrXjw0
BJWyoKPcDLp3R6qyu4XgSRtqeSUCcn8Tl+nEqUmAH8DzHWS1BjZusDdWDYuCNZqEDWRE0lbZmNcC
7nHJpADlEU0GG1U7r5BpOqnXgF0TK7uOr4BVoSYoZFVIdUfh1GH00I2CNFhi6EUxkFoQTfiMNCa+
2USC1nLAA03RD/WIwi7N3GMOvQ5pyZEak4OVmY4ydKchuhZUkuJQuxQtMoPUpzqpVAl8VPCSUa9U
qWOpUtFSpbbVSZULmW+rS91Ln85DqYMhPUTrFmlskhpZI8WyxpsOO9PqDjw9TymuwGICcCQWwHxO
a+S2ROpuKNnHqVTihNTkXMS5Uqp0I3JdjGznqBwjokMtLop5LHU9FYFPSKUv8te9md3QpDj6GT2M
n1WpCkbIg0riQpul5kr1DIeXTyqEx76Buh/At7tOaoxKjlomVUdd6o8TQqSn9SiSoKzbFlkrkWpl
L2VLqV/mUsmcbDRNGsEoljYIZ73REU4wUN2VGmgu1VBMvjN2wOijgfdLKSVTQ4qnKipqHIlw0Zl0
iJWYxAOU1lZKrpMUX0XceXOR0Gsf5wnjboVnKj1q89rvwQQ2ztqnVY7uNRC7KLsuCm8lpV7SoPQ+
44/VAN3wnbCG1Ntt1S4351apsGENNARQz6baWdFCGyJ1L0MpLjdSZk6l4BzXU7PyoaqtOilHp1KY
LqVE3d17VFGtxwrEqCWFbLxfFJbSNbuZnxopdesSWyLFb59T7VxFD0eO3hBK7CxIDaTDOsUsAN7B
J6prOjKloO5LaX2QInsr5XbOEONBISV4IxgFvllRsp4yVdYNTdKhxbHJzzEj6AZ0Ryof3qbz+/Mc
d9LOMahCkhEDyyq+sjNOz4nikcDrdvMJceKA1G1nXfhxv2vd4ew/+GO5mTbk1UzX6OnTndRYlTjJ
nIrKZtq1+gyHKXb10EKxaWjzcEamnTLNVzDH8nle0jGMtjnvh3KlxvUnp25/UXJrFRSZiSW7MNau
Dgsl8eHfIdFcWxPZzJUuQNRokbvr7AAgortHdo2/GJR8SSg99jQFMkvL3sGlrKxagTbrLHvfk1I+
7yaSChT1LIj9aBFRfp6nniW9n8Qu5hDuD9QyctaTmzkn2Pc/J+xG1z1RVp6Z6Eh54bpKK2ce+GjF
ah0RuD2WmyECo984Ed1qC5d64kzTg/rQoK0VE7V3q3QK9MMGsU6Mzho86LYVrbpTfVy9Vg9wCHIQ
VsUkWBJbRkOciFN2WaiwZqeFWxcU6JzktSuVo8DBGAkWbh0krK6NMcmu9TxphyPbiS+YY5SDpHCP
TJ+FAH/nMEfbTskVyeo1KxPNzV7rLXWam2tejm0h0KjD3KCW7wgKp9o+kn3cHXnAtZtE85Yk9oPE
0kxYjNVRYBpiSXW24bXyO7AFxcCRq44T+pzBMXpWejShetMXWJEm26l0qBiNsRic4BeKcp/MNKkW
Q4XgB6Bo5o+Vvcu9WOPUyecaiXZnLbG2LFXngVfhvWRRmFmkD636ToeS3NLbbkDpXjUFzY/+3Bo1
fxc6LY6B/osNlW8B24SQiUm489pjDVeLSieQwLkr0UjmOWL1TNAkjHTfUuceJ3XFYuMt2qq/HAs7
Pch+Gum3XGm2ddSoRrGhSWxpG1P3/2T5HyLL63S0/XE190vy67+y14XcR1ec/JePpVznIy42jG+y
H45H0/itSc8GKC8saPHCFI/te4+1XNmJZ7A5cJwHw5zNP3qq5Tof6d4zqC9QgtVVW/2hJj3Lonvw
pS3OoD9QFaplC0NXDVx2L0q5wRSkIKRa8AUhftwSc42OsDNTM+oQRVAB8woAfoRUaLBk5yRk1k23
JLyQjU1gEF0YqOdu0vwiBj85LhBZnakdVt0A0H2oUvr3B19d6+xBFdRn1yDvKorielkFo3JU0P5X
T2X0U0WxhoQoUeLegOEbTUiVjco06FnjSZapK89MtSPfdk9C1VgYtAIf9uR8zZ1kwPYa2DQxRMOy
aGyZr92iu7vCfbgFZ6a5neucVwfYKqLRxHk+gT4WZQA7meNkZSdrJSP2EcxLN0/HqygEtkE3Q5Ki
8+hdn5wLwM9kRgTtJiLyZDY4ILHcfpxpsQE4pespwyLILXGPXVijBy2pTOJ1obT9XEm9LYfifm07
pb+Jy1uLHuQZDQ7+xszGHeh+NLFhOKSbpNvwt6k3sciPRdvvcpi6R4hr8akQ6czOWns3GfBxyg4V
2GN6aNrGx+9U0sBR4HxKpmHvUJY/cnvtqAwymr5Ets6rCvUKY7vht2j2KQUPDbuVaPEnToVwTqry
QmTakkhOmWTYHTo+KCoS3/GXOVi8c3J0lo6/NlKi63XqbnNHv6DXwDkAeLIsRyZcLcasVBswzyb7
qqJx2qrbA+lpw69E9zbtWbXzqUvsL4mPaxc9dxlN2mmaTJJSpP0UZVQYoaqTzJ39YnadOW+is0Qx
0xWlJxqtBTsBbIvp8rDvJ/Ku5b2Box8nMcZjm4PyqMCa62TMGe0w5QzvAID+Pl11ua6sBznB0yqy
0gtST5x85PBiCYQ++vhwA8UXUQAI0guz66KOtqUOBMfQroQTH7P+79Wxp/WHmB9WnesswC+a18NN
4RZXLkGV7AwiC6Og89nUDMK5y4aulXA22WwGMh6aDsUAPoyBk4WYUEUmoFGKAsmR1vSxqAqH3EmD
mwKOW4LTtJ5tQwZLzdD1DfowwrzErGmO5PyQpBItKs4wCr1WZUKrEgSBT2RBrP04Oy4QHeedZhyn
h1qtkFCtArJMPTJmWEoMImViyG8VBDjosjM6ywGhwYZzYMTBkF4EaXFGIeEiKtSdOY6XGsugz+mJ
ho+GvWtykkGdG6DPjVDoRE5tsYYVmhRLjmILtyk3ug9PJJcAuyk/9XW2xVNpT2zYNApbGPhJEyJk
UALwyDr6kkskXg0br/f1JfvdfBawEZXwPIqwGvUQ43ySYD3XD5KlgnOSA5ds5SAuDrcbKL4cJl8k
4XxUotaaxPVZfnvgpBHo1c68rCXSj00D9UEyJGRRO8WrRj50LL5MkzlsOpWgXNiAAQzTQ4QcayUk
OLDsi8+jRAnWWvP53kYVIjEEKsecknhbikJ8CUUhxXCsxa6GFj9jcxst0poWP6tU7SXc6E06gjNU
4RrqVhuRVopVVfWj7rwOlRysBCBEM3E2iq1VJ5av4I4ZwwXEnQWwW/CJEqTI3rQ+cWErZjAWXYhs
btSsp5INK05c57AYxnTeWb220qcyvozY6NNtktAcxBnxBOdf48eUImE7osTgWjDHYB6pElkQHdax
uq0lEDJ3h89KUx9DBl7onXY9NvlJnVG2o0aaSaSkBVuyrngTYE2yIzkCGLHtQxM/EvQgmJQqAK/K
pA8bRL/Iq7MCy5ywVGzB4kSDaanZuHskNUCR/AANkds1sEsWtEZPzraqjEvPoHTHXNhY5SIn33DU
tOu60276PN7mGjFDJZTyEUG8b05M3tggKYmYG7YpgK6irI4aNo6TqLZ4zRdgfk40Kp/CrDiiOzMv
oh0bgJCnzIvokzcpt3nEubSdQMX15XWAC7qehmOjhslmubDroTHlWGqNuF5odgLj0EKkmxZ4IFkG
9YUIHJ6BepngpEmzekXL7Wlrl9ukD9d24RETjQmyWlSjd6p2No96uHCr/POQg1sq6DEaJjQT+ogv
HY16StJCocJOWTe7rEDNCvr5mNA6BgPRS5RdMOTHTeVehLfJGBHlRCsTpEg2ndN4NrbKWjGjDeVS
nwQGytMneqPTjMP/zPR40gHcytIIxRKLViF7XHoemDxp9zNOqrGh1+YGiMBZF+J6TriIGcw1I/is
dP6ZFaDSuMWR/OJeaq7hxdHfOy27HJqjQ0AMn7OV1vifVW1YmmI4jBWOyKOoFo1BPTYLvQNbBOu6
o1Td2+SXKy31ohTQcLuqOD94NyLPjqtMWdH1flAjGEd6dZbLXbvaORjB6NYZc/hxxHQsy25cKyqE
nXACtKe1xhab4nhQaR1G3JQ9cYNh/yCSKeoUowMQOtF+7Gm9H31n1nXUNmhfPJhGYylCGkhTlGp6
xb4UnBwRDFcjkocAVOhSK8Co5NGb3giy7nTrZ8sk0qKsmo1lFcuew9QgVr7prjq8R5lvwFUMloIC
U2cAwyNNRQSwQmpBW0tzHgBj1PV6EY5fwkE95E9Muac8Mc3sOHVwYITUEQXHqTQ+rLX+AvPPbUHT
Tx3bR6ZSLNoi3gS+jXmSFtIsP9Nc45T64g3L1irXKuJInOPhlkDkIyO9iPJ4HvTgvagnHbPFO+xz
b5Mp/U4E7WmPI0oM/dodq3WJSD7TBuvaFfphXe1UwnLsVF0QRLDJOm0ekMSuom2azrjMRXsz0U6l
EQwwY0VSd37tnRVlDOmrBBoFE3zSaGwd/eIqsr2L0NrGtfUlmhrwgB6RJZdp6wOKmQ6qdixmdHpt
QdzYMzeLzqHVnINu2E0+lRBNHDd0WIzQWcrSvTZ0WamsUNJsFkgvbwAu4RyixU0KKe5AzE135dXV
FRlD5w21QS+1VxluyLyNTiIbj1+CY0wn5WGsiDNkDOHezdNJ5ZGp48umu3QEeE+/bD81us3xr7YP
G/NUN6bLUIEWqRemuUqy+jSaYIsm2GyGDqeWU/T7PrGj+Rj9TDbsQeDqx//HzDKP9Or5vtljvgib
8ay9q8bzu7pNmgd4NWxr+VMojllzmf+5X7qHYv/hhf69I9tXB82LA9v9x7r/zN+7SrLnq7W3d3//
m4zrUlVbo0vI4SxE5u7fPiR55j/+WBMfTSoHgE1sDnW6puOx4X7PRumPxuH7X/FhQL//O9/7Anf3
fxtJXXnqyqK76a0DodlCxeDDMZRDqEHQ9fOB0D/apo7ZSAMXo2uODUXmnQ2EqtKHxun4bePASVwl
mlszOaMT4mZaXPD5OFgfLbQGl0dF4NtR3Qf/1zt8IF53+P3omyFLElgr+aqPaPVXD4TxUdfpIKeD
TzAOQvxvvRk3eYtLjCnKD/OMIszXN+PxEX3A8X+dsn4/N7y6wG9zAyNgU6Cg7GI8mO9ezQ0wlwyN
2CH47rZLA8m7eyNoZKPUoz28qv/jOOxvU1wbYd1U4U3DQ/98jrTBr2He4rUwZNHo5SshPkKQwm4I
UJ+3hsflvQ0ES4Xl6K9TI3/0hZBLBeU0pkbxkBvAq/98ZhAfhYXmbzM1YJQ05MTxvmZICfhiZ/gX
TJAuz72qWZacHyVP7NUwGLpweUxwasgV9b0Nw9OK+fCY/vnXgulBMPnpphCmSUszUREvBsL8iF3X
VE3ao0HImCY/fl/Pw9NA/AUvhoHsZjyuiPdxGs+fCJMCtmUSquGwiWKs3utA6A8f7E1PBKAU+uFp
Onep18sV6PlAkFVic+pi3E2iY4mdfa9PxF8wR9i2bemWyhi4tmXyTV8OhOZKWKEhN9eW9e4WjKc3
4zW18UeXDKYIdg4891jwHfkGvNpBWB81Vk120xj1LZfJ+b0+EA+73D//ZrB2mgTgYLgUyBrqfa/C
8wcCkgQeQNMARmmz33qva8bv9ME/8UDoukwkctlNfeO4aX+0OVYwEqrQbV1YPzBV/htHkK8H+FkQ
Jrf3R/fwrv7WCf+PfuHpxPr7n7/ceL/4PSTqu4dbP2zO5X//48Vu8/5A/eyHTwfs+9s8/vPH7/f7
O7+419OXevo/1+Fdta9ugvH+B+Pjpzzep5z9Z9yx2icfyDG4S8P987PD1+LCbx/q73978ZHv39SH
F+J79zitaAG/e3Xph83oWy99ISGu3/7wj/u8v+YOR3m1714OD1LL41n7rbc4vUfNPB+fp7mXqfKt
F9/uK5Lgxw+f9tX4dLVXNZO33uLXf9bNr//6kO1vP+z213fpt27D5PnW2+zC67vq7ubpQs+/BHuM
t159Xe1v724+bKtf/5Px+vW/nq74/DYsTW+9zRPm+MXr8PTnZsp/6/U/jTWtdmH24k1+uj57jLde
/zGS7ulCz0eHDdNbr/4F/OPTVZ5d+t5Ycl/TkPPgn5uEHt9g5SJM7upXb/JDjUBufb//Bb41/X4t
hP5+Un4qcH7rn71ccORv3CR3++of/w0AAP//</cx:binary>
              </cx:geoCache>
            </cx:geography>
          </cx:layoutPr>
        </cx:series>
      </cx:plotAreaRegion>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4.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image" Target="../media/image5.png"/><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6.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7.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8.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9.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0.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2.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1.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3.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5.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4.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7.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6.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9.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8.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1.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0.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2.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3.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4.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5.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6.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2.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3.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4.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1.xml"/></Relationships>
</file>

<file path=xl/drawings/_rels/drawing45.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46.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8.xml.rels><?xml version="1.0" encoding="UTF-8" standalone="yes"?>
<Relationships xmlns="http://schemas.openxmlformats.org/package/2006/relationships"><Relationship Id="rId3" Type="http://schemas.microsoft.com/office/2014/relationships/chartEx" Target="../charts/chartEx3.xml"/><Relationship Id="rId2" Type="http://schemas.microsoft.com/office/2014/relationships/chartEx" Target="../charts/chartEx2.xml"/><Relationship Id="rId1" Type="http://schemas.microsoft.com/office/2014/relationships/chartEx" Target="../charts/chartEx1.xml"/><Relationship Id="rId4" Type="http://schemas.microsoft.com/office/2014/relationships/chartEx" Target="../charts/chartEx4.xml"/></Relationships>
</file>

<file path=xl/drawings/_rels/drawing49.xml.rels><?xml version="1.0" encoding="UTF-8" standalone="yes"?>
<Relationships xmlns="http://schemas.openxmlformats.org/package/2006/relationships"><Relationship Id="rId8" Type="http://schemas.openxmlformats.org/officeDocument/2006/relationships/image" Target="../media/image46.png"/><Relationship Id="rId13" Type="http://schemas.openxmlformats.org/officeDocument/2006/relationships/image" Target="../media/image51.png"/><Relationship Id="rId3" Type="http://schemas.openxmlformats.org/officeDocument/2006/relationships/image" Target="../media/image41.png"/><Relationship Id="rId7" Type="http://schemas.openxmlformats.org/officeDocument/2006/relationships/image" Target="../media/image45.png"/><Relationship Id="rId12" Type="http://schemas.openxmlformats.org/officeDocument/2006/relationships/image" Target="../media/image50.png"/><Relationship Id="rId2" Type="http://schemas.openxmlformats.org/officeDocument/2006/relationships/image" Target="../media/image40.png"/><Relationship Id="rId1" Type="http://schemas.microsoft.com/office/2014/relationships/chartEx" Target="../charts/chartEx5.xml"/><Relationship Id="rId6" Type="http://schemas.openxmlformats.org/officeDocument/2006/relationships/image" Target="../media/image44.png"/><Relationship Id="rId11" Type="http://schemas.openxmlformats.org/officeDocument/2006/relationships/image" Target="../media/image49.png"/><Relationship Id="rId5" Type="http://schemas.openxmlformats.org/officeDocument/2006/relationships/image" Target="../media/image43.png"/><Relationship Id="rId15" Type="http://schemas.openxmlformats.org/officeDocument/2006/relationships/image" Target="../media/image53.png"/><Relationship Id="rId10" Type="http://schemas.openxmlformats.org/officeDocument/2006/relationships/image" Target="../media/image48.png"/><Relationship Id="rId4" Type="http://schemas.openxmlformats.org/officeDocument/2006/relationships/image" Target="../media/image42.png"/><Relationship Id="rId9" Type="http://schemas.openxmlformats.org/officeDocument/2006/relationships/image" Target="../media/image47.png"/><Relationship Id="rId14" Type="http://schemas.openxmlformats.org/officeDocument/2006/relationships/image" Target="../media/image5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twoCellAnchor editAs="oneCell">
    <xdr:from>
      <xdr:col>0</xdr:col>
      <xdr:colOff>0</xdr:colOff>
      <xdr:row>0</xdr:row>
      <xdr:rowOff>3056372</xdr:rowOff>
    </xdr:from>
    <xdr:to>
      <xdr:col>2</xdr:col>
      <xdr:colOff>368119</xdr:colOff>
      <xdr:row>1</xdr:row>
      <xdr:rowOff>4485848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056372"/>
          <a:ext cx="6500754" cy="6507034"/>
        </a:xfrm>
        <a:prstGeom prst="rect">
          <a:avLst/>
        </a:prstGeom>
      </xdr:spPr>
    </xdr:pic>
    <xdr:clientData/>
  </xdr:twoCellAnchor>
  <xdr:twoCellAnchor editAs="oneCell">
    <xdr:from>
      <xdr:col>1</xdr:col>
      <xdr:colOff>2250645</xdr:colOff>
      <xdr:row>1</xdr:row>
      <xdr:rowOff>4372248</xdr:rowOff>
    </xdr:from>
    <xdr:to>
      <xdr:col>2</xdr:col>
      <xdr:colOff>33531</xdr:colOff>
      <xdr:row>2</xdr:row>
      <xdr:rowOff>97864</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20222" y="9449806"/>
          <a:ext cx="1145944" cy="8031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20</xdr:row>
      <xdr:rowOff>104775</xdr:rowOff>
    </xdr:from>
    <xdr:to>
      <xdr:col>12</xdr:col>
      <xdr:colOff>646460</xdr:colOff>
      <xdr:row>44</xdr:row>
      <xdr:rowOff>40822</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104775</xdr:rowOff>
    </xdr:from>
    <xdr:to>
      <xdr:col>7</xdr:col>
      <xdr:colOff>85724</xdr:colOff>
      <xdr:row>34</xdr:row>
      <xdr:rowOff>59872</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13607</xdr:rowOff>
    </xdr:from>
    <xdr:to>
      <xdr:col>7</xdr:col>
      <xdr:colOff>200024</xdr:colOff>
      <xdr:row>45</xdr:row>
      <xdr:rowOff>68035</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645795</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9524</xdr:rowOff>
    </xdr:from>
    <xdr:to>
      <xdr:col>9</xdr:col>
      <xdr:colOff>911679</xdr:colOff>
      <xdr:row>43</xdr:row>
      <xdr:rowOff>147411</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140722</xdr:rowOff>
    </xdr:from>
    <xdr:to>
      <xdr:col>9</xdr:col>
      <xdr:colOff>906531</xdr:colOff>
      <xdr:row>42</xdr:row>
      <xdr:rowOff>104776</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467846</xdr:colOff>
      <xdr:row>36</xdr:row>
      <xdr:rowOff>22411</xdr:rowOff>
    </xdr:from>
    <xdr:to>
      <xdr:col>14</xdr:col>
      <xdr:colOff>112057</xdr:colOff>
      <xdr:row>44</xdr:row>
      <xdr:rowOff>33618</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366431</xdr:colOff>
      <xdr:row>36</xdr:row>
      <xdr:rowOff>33618</xdr:rowOff>
    </xdr:from>
    <xdr:to>
      <xdr:col>14</xdr:col>
      <xdr:colOff>489695</xdr:colOff>
      <xdr:row>44</xdr:row>
      <xdr:rowOff>22412</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44823</xdr:colOff>
      <xdr:row>36</xdr:row>
      <xdr:rowOff>22411</xdr:rowOff>
    </xdr:from>
    <xdr:to>
      <xdr:col>3</xdr:col>
      <xdr:colOff>359147</xdr:colOff>
      <xdr:row>44</xdr:row>
      <xdr:rowOff>33618</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5</xdr:row>
      <xdr:rowOff>154622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922"/>
          <a:ext cx="1082828" cy="63720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00000000-0008-0000-1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333379</xdr:colOff>
      <xdr:row>35</xdr:row>
      <xdr:rowOff>19050</xdr:rowOff>
    </xdr:from>
    <xdr:to>
      <xdr:col>12</xdr:col>
      <xdr:colOff>326572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424815</xdr:colOff>
      <xdr:row>35</xdr:row>
      <xdr:rowOff>47625</xdr:rowOff>
    </xdr:from>
    <xdr:to>
      <xdr:col>14</xdr:col>
      <xdr:colOff>474889</xdr:colOff>
      <xdr:row>45</xdr:row>
      <xdr:rowOff>81643</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19050</xdr:rowOff>
    </xdr:from>
    <xdr:to>
      <xdr:col>3</xdr:col>
      <xdr:colOff>314324</xdr:colOff>
      <xdr:row>45</xdr:row>
      <xdr:rowOff>72119</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265342</xdr:colOff>
      <xdr:row>35</xdr:row>
      <xdr:rowOff>38101</xdr:rowOff>
    </xdr:from>
    <xdr:to>
      <xdr:col>12</xdr:col>
      <xdr:colOff>68036</xdr:colOff>
      <xdr:row>45</xdr:row>
      <xdr:rowOff>47626</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408214</xdr:colOff>
      <xdr:row>35</xdr:row>
      <xdr:rowOff>9526</xdr:rowOff>
    </xdr:from>
    <xdr:to>
      <xdr:col>14</xdr:col>
      <xdr:colOff>485775</xdr:colOff>
      <xdr:row>45</xdr:row>
      <xdr:rowOff>80284</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38101</xdr:rowOff>
    </xdr:from>
    <xdr:to>
      <xdr:col>3</xdr:col>
      <xdr:colOff>314324</xdr:colOff>
      <xdr:row>45</xdr:row>
      <xdr:rowOff>72120</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0000000-0008-0000-1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311606</xdr:colOff>
      <xdr:row>35</xdr:row>
      <xdr:rowOff>19050</xdr:rowOff>
    </xdr:from>
    <xdr:to>
      <xdr:col>12</xdr:col>
      <xdr:colOff>95251</xdr:colOff>
      <xdr:row>45</xdr:row>
      <xdr:rowOff>89807</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38100</xdr:rowOff>
    </xdr:from>
    <xdr:to>
      <xdr:col>14</xdr:col>
      <xdr:colOff>514350</xdr:colOff>
      <xdr:row>45</xdr:row>
      <xdr:rowOff>89808</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95251</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76200</xdr:rowOff>
    </xdr:from>
    <xdr:to>
      <xdr:col>7</xdr:col>
      <xdr:colOff>247650</xdr:colOff>
      <xdr:row>45</xdr:row>
      <xdr:rowOff>104775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333375</xdr:colOff>
      <xdr:row>23</xdr:row>
      <xdr:rowOff>76200</xdr:rowOff>
    </xdr:from>
    <xdr:to>
      <xdr:col>13</xdr:col>
      <xdr:colOff>653142</xdr:colOff>
      <xdr:row>45</xdr:row>
      <xdr:rowOff>95250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292555</xdr:colOff>
      <xdr:row>35</xdr:row>
      <xdr:rowOff>38100</xdr:rowOff>
    </xdr:from>
    <xdr:to>
      <xdr:col>12</xdr:col>
      <xdr:colOff>435428</xdr:colOff>
      <xdr:row>45</xdr:row>
      <xdr:rowOff>66676</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425904</xdr:colOff>
      <xdr:row>35</xdr:row>
      <xdr:rowOff>38100</xdr:rowOff>
    </xdr:from>
    <xdr:to>
      <xdr:col>14</xdr:col>
      <xdr:colOff>466725</xdr:colOff>
      <xdr:row>45</xdr:row>
      <xdr:rowOff>88447</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95250</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00000000-0008-0000-2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238127</xdr:colOff>
      <xdr:row>36</xdr:row>
      <xdr:rowOff>28575</xdr:rowOff>
    </xdr:from>
    <xdr:to>
      <xdr:col>13</xdr:col>
      <xdr:colOff>244929</xdr:colOff>
      <xdr:row>45</xdr:row>
      <xdr:rowOff>29936</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285751</xdr:colOff>
      <xdr:row>36</xdr:row>
      <xdr:rowOff>19050</xdr:rowOff>
    </xdr:from>
    <xdr:to>
      <xdr:col>14</xdr:col>
      <xdr:colOff>342901</xdr:colOff>
      <xdr:row>45</xdr:row>
      <xdr:rowOff>104775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28575</xdr:rowOff>
    </xdr:from>
    <xdr:to>
      <xdr:col>3</xdr:col>
      <xdr:colOff>314324</xdr:colOff>
      <xdr:row>45</xdr:row>
      <xdr:rowOff>68036</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00000000-0008-0000-2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00000000-0008-0000-2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278947</xdr:colOff>
      <xdr:row>35</xdr:row>
      <xdr:rowOff>66675</xdr:rowOff>
    </xdr:from>
    <xdr:to>
      <xdr:col>12</xdr:col>
      <xdr:colOff>190500</xdr:colOff>
      <xdr:row>45</xdr:row>
      <xdr:rowOff>31297</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66675</xdr:rowOff>
    </xdr:from>
    <xdr:to>
      <xdr:col>14</xdr:col>
      <xdr:colOff>514350</xdr:colOff>
      <xdr:row>45</xdr:row>
      <xdr:rowOff>73620</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81829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00000000-0008-0000-2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00000000-0008-0000-2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306162</xdr:colOff>
      <xdr:row>35</xdr:row>
      <xdr:rowOff>66675</xdr:rowOff>
    </xdr:from>
    <xdr:to>
      <xdr:col>12</xdr:col>
      <xdr:colOff>244928</xdr:colOff>
      <xdr:row>45</xdr:row>
      <xdr:rowOff>21772</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66675</xdr:rowOff>
    </xdr:from>
    <xdr:to>
      <xdr:col>14</xdr:col>
      <xdr:colOff>514350</xdr:colOff>
      <xdr:row>44</xdr:row>
      <xdr:rowOff>152092</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81560</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00000000-0008-0000-2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292556</xdr:colOff>
      <xdr:row>35</xdr:row>
      <xdr:rowOff>38100</xdr:rowOff>
    </xdr:from>
    <xdr:to>
      <xdr:col>13</xdr:col>
      <xdr:colOff>0</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257175</xdr:colOff>
      <xdr:row>35</xdr:row>
      <xdr:rowOff>28575</xdr:rowOff>
    </xdr:from>
    <xdr:to>
      <xdr:col>14</xdr:col>
      <xdr:colOff>371475</xdr:colOff>
      <xdr:row>45</xdr:row>
      <xdr:rowOff>95250</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00000000-0008-0000-2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00000000-0008-0000-2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319770</xdr:colOff>
      <xdr:row>36</xdr:row>
      <xdr:rowOff>38100</xdr:rowOff>
    </xdr:from>
    <xdr:to>
      <xdr:col>12</xdr:col>
      <xdr:colOff>462643</xdr:colOff>
      <xdr:row>45</xdr:row>
      <xdr:rowOff>123825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381000</xdr:colOff>
      <xdr:row>36</xdr:row>
      <xdr:rowOff>47625</xdr:rowOff>
    </xdr:from>
    <xdr:to>
      <xdr:col>14</xdr:col>
      <xdr:colOff>495300</xdr:colOff>
      <xdr:row>45</xdr:row>
      <xdr:rowOff>81733</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38100</xdr:rowOff>
    </xdr:from>
    <xdr:to>
      <xdr:col>3</xdr:col>
      <xdr:colOff>314324</xdr:colOff>
      <xdr:row>45</xdr:row>
      <xdr:rowOff>114973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00000000-0008-0000-2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00000000-0008-0000-2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265341</xdr:colOff>
      <xdr:row>35</xdr:row>
      <xdr:rowOff>12248</xdr:rowOff>
    </xdr:from>
    <xdr:to>
      <xdr:col>13</xdr:col>
      <xdr:colOff>95250</xdr:colOff>
      <xdr:row>45</xdr:row>
      <xdr:rowOff>28577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376919</xdr:colOff>
      <xdr:row>35</xdr:row>
      <xdr:rowOff>12248</xdr:rowOff>
    </xdr:from>
    <xdr:to>
      <xdr:col>14</xdr:col>
      <xdr:colOff>385083</xdr:colOff>
      <xdr:row>45</xdr:row>
      <xdr:rowOff>123826</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12248</xdr:rowOff>
    </xdr:from>
    <xdr:to>
      <xdr:col>3</xdr:col>
      <xdr:colOff>314324</xdr:colOff>
      <xdr:row>45</xdr:row>
      <xdr:rowOff>54133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00000000-0008-0000-2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3</xdr:col>
      <xdr:colOff>319770</xdr:colOff>
      <xdr:row>35</xdr:row>
      <xdr:rowOff>29696</xdr:rowOff>
    </xdr:from>
    <xdr:to>
      <xdr:col>13</xdr:col>
      <xdr:colOff>258536</xdr:colOff>
      <xdr:row>44</xdr:row>
      <xdr:rowOff>36499</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372836</xdr:colOff>
      <xdr:row>35</xdr:row>
      <xdr:rowOff>29696</xdr:rowOff>
    </xdr:from>
    <xdr:to>
      <xdr:col>14</xdr:col>
      <xdr:colOff>487136</xdr:colOff>
      <xdr:row>44</xdr:row>
      <xdr:rowOff>114301</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29696</xdr:rowOff>
    </xdr:from>
    <xdr:to>
      <xdr:col>3</xdr:col>
      <xdr:colOff>314324</xdr:colOff>
      <xdr:row>44</xdr:row>
      <xdr:rowOff>95386</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4</xdr:row>
      <xdr:rowOff>138777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0</xdr:rowOff>
    </xdr:from>
    <xdr:to>
      <xdr:col>0</xdr:col>
      <xdr:colOff>123825</xdr:colOff>
      <xdr:row>23</xdr:row>
      <xdr:rowOff>135106</xdr:rowOff>
    </xdr:to>
    <xdr:graphicFrame macro="">
      <xdr:nvGraphicFramePr>
        <xdr:cNvPr id="9" name="Graf 8">
          <a:extLst>
            <a:ext uri="{FF2B5EF4-FFF2-40B4-BE49-F238E27FC236}">
              <a16:creationId xmlns:a16="http://schemas.microsoft.com/office/drawing/2014/main" id="{00000000-0008-0000-2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3</xdr:col>
      <xdr:colOff>306162</xdr:colOff>
      <xdr:row>35</xdr:row>
      <xdr:rowOff>47625</xdr:rowOff>
    </xdr:from>
    <xdr:to>
      <xdr:col>13</xdr:col>
      <xdr:colOff>435428</xdr:colOff>
      <xdr:row>45</xdr:row>
      <xdr:rowOff>85726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390524</xdr:colOff>
      <xdr:row>35</xdr:row>
      <xdr:rowOff>47625</xdr:rowOff>
    </xdr:from>
    <xdr:to>
      <xdr:col>14</xdr:col>
      <xdr:colOff>398688</xdr:colOff>
      <xdr:row>45</xdr:row>
      <xdr:rowOff>78648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116594</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00000000-0008-0000-2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292556</xdr:colOff>
      <xdr:row>35</xdr:row>
      <xdr:rowOff>47625</xdr:rowOff>
    </xdr:from>
    <xdr:to>
      <xdr:col>13</xdr:col>
      <xdr:colOff>81643</xdr:colOff>
      <xdr:row>45</xdr:row>
      <xdr:rowOff>95250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361950</xdr:colOff>
      <xdr:row>35</xdr:row>
      <xdr:rowOff>47625</xdr:rowOff>
    </xdr:from>
    <xdr:to>
      <xdr:col>14</xdr:col>
      <xdr:colOff>476250</xdr:colOff>
      <xdr:row>44</xdr:row>
      <xdr:rowOff>135829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47625</xdr:rowOff>
    </xdr:from>
    <xdr:to>
      <xdr:col>3</xdr:col>
      <xdr:colOff>314324</xdr:colOff>
      <xdr:row>45</xdr:row>
      <xdr:rowOff>81644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00000000-0008-0000-2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32384</xdr:rowOff>
    </xdr:from>
    <xdr:to>
      <xdr:col>13</xdr:col>
      <xdr:colOff>636935</xdr:colOff>
      <xdr:row>45</xdr:row>
      <xdr:rowOff>108856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21</xdr:row>
      <xdr:rowOff>32384</xdr:rowOff>
    </xdr:from>
    <xdr:to>
      <xdr:col>7</xdr:col>
      <xdr:colOff>533401</xdr:colOff>
      <xdr:row>45</xdr:row>
      <xdr:rowOff>114299</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xdr:colOff>
      <xdr:row>22</xdr:row>
      <xdr:rowOff>53340</xdr:rowOff>
    </xdr:from>
    <xdr:to>
      <xdr:col>6</xdr:col>
      <xdr:colOff>142875</xdr:colOff>
      <xdr:row>42</xdr:row>
      <xdr:rowOff>129268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22</xdr:row>
      <xdr:rowOff>109039</xdr:rowOff>
    </xdr:from>
    <xdr:to>
      <xdr:col>15</xdr:col>
      <xdr:colOff>438150</xdr:colOff>
      <xdr:row>42</xdr:row>
      <xdr:rowOff>154305</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00000000-0008-0000-2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23</xdr:row>
      <xdr:rowOff>2198</xdr:rowOff>
    </xdr:from>
    <xdr:to>
      <xdr:col>4</xdr:col>
      <xdr:colOff>161925</xdr:colOff>
      <xdr:row>37</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23</xdr:row>
      <xdr:rowOff>2198</xdr:rowOff>
    </xdr:from>
    <xdr:to>
      <xdr:col>11</xdr:col>
      <xdr:colOff>361950</xdr:colOff>
      <xdr:row>37</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344808</xdr:colOff>
      <xdr:row>19</xdr:row>
      <xdr:rowOff>60960</xdr:rowOff>
    </xdr:from>
    <xdr:to>
      <xdr:col>6</xdr:col>
      <xdr:colOff>1</xdr:colOff>
      <xdr:row>32</xdr:row>
      <xdr:rowOff>108585</xdr:rowOff>
    </xdr:to>
    <xdr:graphicFrame macro="">
      <xdr:nvGraphicFramePr>
        <xdr:cNvPr id="2" name="Graf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573405</xdr:colOff>
      <xdr:row>32</xdr:row>
      <xdr:rowOff>45720</xdr:rowOff>
    </xdr:from>
    <xdr:to>
      <xdr:col>9</xdr:col>
      <xdr:colOff>546735</xdr:colOff>
      <xdr:row>44</xdr:row>
      <xdr:rowOff>144780</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230508</xdr:colOff>
      <xdr:row>19</xdr:row>
      <xdr:rowOff>43815</xdr:rowOff>
    </xdr:from>
    <xdr:to>
      <xdr:col>13</xdr:col>
      <xdr:colOff>575310</xdr:colOff>
      <xdr:row>32</xdr:row>
      <xdr:rowOff>100964</xdr:rowOff>
    </xdr:to>
    <xdr:graphicFrame macro="">
      <xdr:nvGraphicFramePr>
        <xdr:cNvPr id="4" name="Graf 3">
          <a:extLst>
            <a:ext uri="{FF2B5EF4-FFF2-40B4-BE49-F238E27FC236}">
              <a16:creationId xmlns:a16="http://schemas.microsoft.com/office/drawing/2014/main" id="{00000000-0008-0000-2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19050</xdr:colOff>
      <xdr:row>13</xdr:row>
      <xdr:rowOff>22858</xdr:rowOff>
    </xdr:from>
    <xdr:to>
      <xdr:col>5</xdr:col>
      <xdr:colOff>751410</xdr:colOff>
      <xdr:row>28</xdr:row>
      <xdr:rowOff>115306</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11</xdr:row>
      <xdr:rowOff>139494</xdr:rowOff>
    </xdr:to>
    <xdr:graphicFrame macro="">
      <xdr:nvGraphicFramePr>
        <xdr:cNvPr id="4" name="Graf 3">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00000000-0008-0000-3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247650</xdr:rowOff>
    </xdr:from>
    <xdr:to>
      <xdr:col>8</xdr:col>
      <xdr:colOff>124738</xdr:colOff>
      <xdr:row>21</xdr:row>
      <xdr:rowOff>58862</xdr:rowOff>
    </xdr:to>
    <xdr:pic>
      <xdr:nvPicPr>
        <xdr:cNvPr id="2" name="Obrázek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0" y="247650"/>
          <a:ext cx="6487438" cy="3221162"/>
        </a:xfrm>
        <a:prstGeom prst="rect">
          <a:avLst/>
        </a:prstGeom>
      </xdr:spPr>
    </xdr:pic>
    <xdr:clientData/>
  </xdr:twoCellAnchor>
  <xdr:twoCellAnchor>
    <xdr:from>
      <xdr:col>1</xdr:col>
      <xdr:colOff>161925</xdr:colOff>
      <xdr:row>9</xdr:row>
      <xdr:rowOff>47625</xdr:rowOff>
    </xdr:from>
    <xdr:to>
      <xdr:col>2</xdr:col>
      <xdr:colOff>38100</xdr:colOff>
      <xdr:row>10</xdr:row>
      <xdr:rowOff>123825</xdr:rowOff>
    </xdr:to>
    <xdr:sp macro="" textlink="">
      <xdr:nvSpPr>
        <xdr:cNvPr id="6" name="TextovéPole 5">
          <a:extLst>
            <a:ext uri="{FF2B5EF4-FFF2-40B4-BE49-F238E27FC236}">
              <a16:creationId xmlns:a16="http://schemas.microsoft.com/office/drawing/2014/main" id="{00000000-0008-0000-3200-000006000000}"/>
            </a:ext>
          </a:extLst>
        </xdr:cNvPr>
        <xdr:cNvSpPr txBox="1"/>
      </xdr:nvSpPr>
      <xdr:spPr>
        <a:xfrm>
          <a:off x="2247900" y="151447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700">
              <a:latin typeface="Arial" panose="020B0604020202020204" pitchFamily="34" charset="0"/>
              <a:cs typeface="Arial" panose="020B0604020202020204" pitchFamily="34" charset="0"/>
            </a:rPr>
            <a:t>5 050</a:t>
          </a:r>
        </a:p>
      </xdr:txBody>
    </xdr:sp>
    <xdr:clientData/>
  </xdr:twoCellAnchor>
  <xdr:twoCellAnchor editAs="oneCell">
    <xdr:from>
      <xdr:col>0</xdr:col>
      <xdr:colOff>0</xdr:colOff>
      <xdr:row>21</xdr:row>
      <xdr:rowOff>38100</xdr:rowOff>
    </xdr:from>
    <xdr:to>
      <xdr:col>8</xdr:col>
      <xdr:colOff>127110</xdr:colOff>
      <xdr:row>41</xdr:row>
      <xdr:rowOff>64800</xdr:rowOff>
    </xdr:to>
    <xdr:pic>
      <xdr:nvPicPr>
        <xdr:cNvPr id="4" name="Obrázek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2"/>
        <a:stretch>
          <a:fillRect/>
        </a:stretch>
      </xdr:blipFill>
      <xdr:spPr>
        <a:xfrm>
          <a:off x="0" y="3448050"/>
          <a:ext cx="6489810" cy="3265200"/>
        </a:xfrm>
        <a:prstGeom prst="rect">
          <a:avLst/>
        </a:prstGeom>
      </xdr:spPr>
    </xdr:pic>
    <xdr:clientData/>
  </xdr:twoCellAnchor>
  <xdr:twoCellAnchor>
    <xdr:from>
      <xdr:col>1</xdr:col>
      <xdr:colOff>152400</xdr:colOff>
      <xdr:row>29</xdr:row>
      <xdr:rowOff>47625</xdr:rowOff>
    </xdr:from>
    <xdr:to>
      <xdr:col>2</xdr:col>
      <xdr:colOff>28575</xdr:colOff>
      <xdr:row>30</xdr:row>
      <xdr:rowOff>123825</xdr:rowOff>
    </xdr:to>
    <xdr:sp macro="" textlink="">
      <xdr:nvSpPr>
        <xdr:cNvPr id="11" name="TextovéPole 10">
          <a:extLst>
            <a:ext uri="{FF2B5EF4-FFF2-40B4-BE49-F238E27FC236}">
              <a16:creationId xmlns:a16="http://schemas.microsoft.com/office/drawing/2014/main" id="{00000000-0008-0000-3200-00000B000000}"/>
            </a:ext>
          </a:extLst>
        </xdr:cNvPr>
        <xdr:cNvSpPr txBox="1"/>
      </xdr:nvSpPr>
      <xdr:spPr>
        <a:xfrm>
          <a:off x="2238375" y="475297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700">
              <a:latin typeface="Arial" panose="020B0604020202020204" pitchFamily="34" charset="0"/>
              <a:cs typeface="Arial" panose="020B0604020202020204" pitchFamily="34" charset="0"/>
            </a:rPr>
            <a:t>1 593</a:t>
          </a: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2</xdr:row>
      <xdr:rowOff>145676</xdr:rowOff>
    </xdr:from>
    <xdr:to>
      <xdr:col>14</xdr:col>
      <xdr:colOff>1029404</xdr:colOff>
      <xdr:row>40</xdr:row>
      <xdr:rowOff>123265</xdr:rowOff>
    </xdr:to>
    <xdr:pic>
      <xdr:nvPicPr>
        <xdr:cNvPr id="4" name="Obrázek 3">
          <a:extLst>
            <a:ext uri="{FF2B5EF4-FFF2-40B4-BE49-F238E27FC236}">
              <a16:creationId xmlns:a16="http://schemas.microsoft.com/office/drawing/2014/main" id="{00000000-0008-0000-3300-000004000000}"/>
            </a:ext>
          </a:extLst>
        </xdr:cNvPr>
        <xdr:cNvPicPr>
          <a:picLocks noChangeAspect="1"/>
        </xdr:cNvPicPr>
      </xdr:nvPicPr>
      <xdr:blipFill>
        <a:blip xmlns:r="http://schemas.openxmlformats.org/officeDocument/2006/relationships" r:embed="rId1"/>
        <a:stretch>
          <a:fillRect/>
        </a:stretch>
      </xdr:blipFill>
      <xdr:spPr>
        <a:xfrm>
          <a:off x="0" y="459441"/>
          <a:ext cx="9501051" cy="593911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0000000-0008-0000-3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14</xdr:col>
      <xdr:colOff>247650</xdr:colOff>
      <xdr:row>27</xdr:row>
      <xdr:rowOff>0</xdr:rowOff>
    </xdr:to>
    <mc:AlternateContent xmlns:mc="http://schemas.openxmlformats.org/markup-compatibility/2006">
      <mc:Choice xmlns:cx4="http://schemas.microsoft.com/office/drawing/2016/5/10/chartex" Requires="cx4">
        <xdr:graphicFrame macro="">
          <xdr:nvGraphicFramePr>
            <xdr:cNvPr id="2" name="Graf 2">
              <a:extLst>
                <a:ext uri="{FF2B5EF4-FFF2-40B4-BE49-F238E27FC236}">
                  <a16:creationId xmlns:a16="http://schemas.microsoft.com/office/drawing/2014/main" id="{34AB7054-E580-4B97-968D-97E1DFDF589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7150" y="66675"/>
              <a:ext cx="8724900" cy="4305300"/>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0</xdr:col>
      <xdr:colOff>76199</xdr:colOff>
      <xdr:row>27</xdr:row>
      <xdr:rowOff>85724</xdr:rowOff>
    </xdr:from>
    <xdr:to>
      <xdr:col>14</xdr:col>
      <xdr:colOff>276224</xdr:colOff>
      <xdr:row>53</xdr:row>
      <xdr:rowOff>152399</xdr:rowOff>
    </xdr:to>
    <mc:AlternateContent xmlns:mc="http://schemas.openxmlformats.org/markup-compatibility/2006">
      <mc:Choice xmlns:cx4="http://schemas.microsoft.com/office/drawing/2016/5/10/chartex" Requires="cx4">
        <xdr:graphicFrame macro="">
          <xdr:nvGraphicFramePr>
            <xdr:cNvPr id="3" name="Graf 4">
              <a:extLst>
                <a:ext uri="{FF2B5EF4-FFF2-40B4-BE49-F238E27FC236}">
                  <a16:creationId xmlns:a16="http://schemas.microsoft.com/office/drawing/2014/main" id="{D8265D72-051C-471D-BF04-6140C6A192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76199" y="4457699"/>
              <a:ext cx="8734425" cy="4276725"/>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14</xdr:col>
      <xdr:colOff>268060</xdr:colOff>
      <xdr:row>0</xdr:row>
      <xdr:rowOff>81643</xdr:rowOff>
    </xdr:from>
    <xdr:to>
      <xdr:col>28</xdr:col>
      <xdr:colOff>462643</xdr:colOff>
      <xdr:row>27</xdr:row>
      <xdr:rowOff>81643</xdr:rowOff>
    </xdr:to>
    <mc:AlternateContent xmlns:mc="http://schemas.openxmlformats.org/markup-compatibility/2006">
      <mc:Choice xmlns:cx4="http://schemas.microsoft.com/office/drawing/2016/5/10/chartex" Requires="cx4">
        <xdr:graphicFrame macro="">
          <xdr:nvGraphicFramePr>
            <xdr:cNvPr id="4" name="Graf 5">
              <a:extLst>
                <a:ext uri="{FF2B5EF4-FFF2-40B4-BE49-F238E27FC236}">
                  <a16:creationId xmlns:a16="http://schemas.microsoft.com/office/drawing/2014/main" id="{5E025B01-501C-4EC3-90CE-FC0F5B385D2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8802460" y="81643"/>
              <a:ext cx="8728983" cy="4371975"/>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14</xdr:col>
      <xdr:colOff>276225</xdr:colOff>
      <xdr:row>27</xdr:row>
      <xdr:rowOff>69397</xdr:rowOff>
    </xdr:from>
    <xdr:to>
      <xdr:col>28</xdr:col>
      <xdr:colOff>435429</xdr:colOff>
      <xdr:row>54</xdr:row>
      <xdr:rowOff>0</xdr:rowOff>
    </xdr:to>
    <mc:AlternateContent xmlns:mc="http://schemas.openxmlformats.org/markup-compatibility/2006">
      <mc:Choice xmlns:cx4="http://schemas.microsoft.com/office/drawing/2016/5/10/chartex" Requires="cx4">
        <xdr:graphicFrame macro="">
          <xdr:nvGraphicFramePr>
            <xdr:cNvPr id="5" name="Graf 3">
              <a:extLst>
                <a:ext uri="{FF2B5EF4-FFF2-40B4-BE49-F238E27FC236}">
                  <a16:creationId xmlns:a16="http://schemas.microsoft.com/office/drawing/2014/main" id="{07555492-3A13-47B6-B7B7-FD2AE7B8BA0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8810625" y="4441372"/>
              <a:ext cx="8693604" cy="4302578"/>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wsDr>
</file>

<file path=xl/drawings/drawing49.xml><?xml version="1.0" encoding="utf-8"?>
<xdr:wsDr xmlns:xdr="http://schemas.openxmlformats.org/drawingml/2006/spreadsheetDrawing" xmlns:a="http://schemas.openxmlformats.org/drawingml/2006/main">
  <xdr:twoCellAnchor>
    <xdr:from>
      <xdr:col>2</xdr:col>
      <xdr:colOff>600075</xdr:colOff>
      <xdr:row>0</xdr:row>
      <xdr:rowOff>152400</xdr:rowOff>
    </xdr:from>
    <xdr:to>
      <xdr:col>10</xdr:col>
      <xdr:colOff>295275</xdr:colOff>
      <xdr:row>17</xdr:row>
      <xdr:rowOff>142875</xdr:rowOff>
    </xdr:to>
    <mc:AlternateContent xmlns:mc="http://schemas.openxmlformats.org/markup-compatibility/2006">
      <mc:Choice xmlns:cx4="http://schemas.microsoft.com/office/drawing/2016/5/10/chartex" Requires="cx4">
        <xdr:graphicFrame macro="">
          <xdr:nvGraphicFramePr>
            <xdr:cNvPr id="2" name="Graf 1">
              <a:extLst>
                <a:ext uri="{FF2B5EF4-FFF2-40B4-BE49-F238E27FC236}">
                  <a16:creationId xmlns:a16="http://schemas.microsoft.com/office/drawing/2014/main" id="{5DEBCAE9-713E-448B-9D8A-BE0A2ADE9C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819275" y="152400"/>
              <a:ext cx="4572000" cy="2743200"/>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10</xdr:col>
      <xdr:colOff>309842</xdr:colOff>
      <xdr:row>0</xdr:row>
      <xdr:rowOff>160244</xdr:rowOff>
    </xdr:from>
    <xdr:to>
      <xdr:col>18</xdr:col>
      <xdr:colOff>11535</xdr:colOff>
      <xdr:row>17</xdr:row>
      <xdr:rowOff>84044</xdr:rowOff>
    </xdr:to>
    <xdr:pic>
      <xdr:nvPicPr>
        <xdr:cNvPr id="3" name="Obrázek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6453" b="6453"/>
        <a:stretch/>
      </xdr:blipFill>
      <xdr:spPr>
        <a:xfrm>
          <a:off x="6405842" y="160244"/>
          <a:ext cx="4578493" cy="2819400"/>
        </a:xfrm>
        <a:prstGeom prst="rect">
          <a:avLst/>
        </a:prstGeom>
      </xdr:spPr>
    </xdr:pic>
    <xdr:clientData/>
  </xdr:twoCellAnchor>
  <xdr:twoCellAnchor>
    <xdr:from>
      <xdr:col>10</xdr:col>
      <xdr:colOff>318806</xdr:colOff>
      <xdr:row>17</xdr:row>
      <xdr:rowOff>151280</xdr:rowOff>
    </xdr:from>
    <xdr:to>
      <xdr:col>18</xdr:col>
      <xdr:colOff>20499</xdr:colOff>
      <xdr:row>34</xdr:row>
      <xdr:rowOff>75080</xdr:rowOff>
    </xdr:to>
    <xdr:pic>
      <xdr:nvPicPr>
        <xdr:cNvPr id="17" name="Obrázek 16">
          <a:extLst>
            <a:ext uri="{FF2B5EF4-FFF2-40B4-BE49-F238E27FC236}">
              <a16:creationId xmlns:a16="http://schemas.microsoft.com/office/drawing/2014/main" id="{00000000-0008-0000-3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6465" b="6465"/>
        <a:stretch/>
      </xdr:blipFill>
      <xdr:spPr>
        <a:xfrm>
          <a:off x="6414806" y="3046880"/>
          <a:ext cx="4578493" cy="2819400"/>
        </a:xfrm>
        <a:prstGeom prst="rect">
          <a:avLst/>
        </a:prstGeom>
      </xdr:spPr>
    </xdr:pic>
    <xdr:clientData/>
  </xdr:twoCellAnchor>
  <xdr:twoCellAnchor>
    <xdr:from>
      <xdr:col>10</xdr:col>
      <xdr:colOff>309842</xdr:colOff>
      <xdr:row>36</xdr:row>
      <xdr:rowOff>52668</xdr:rowOff>
    </xdr:from>
    <xdr:to>
      <xdr:col>18</xdr:col>
      <xdr:colOff>11535</xdr:colOff>
      <xdr:row>52</xdr:row>
      <xdr:rowOff>146798</xdr:rowOff>
    </xdr:to>
    <xdr:pic>
      <xdr:nvPicPr>
        <xdr:cNvPr id="18" name="Obrázek 17">
          <a:extLst>
            <a:ext uri="{FF2B5EF4-FFF2-40B4-BE49-F238E27FC236}">
              <a16:creationId xmlns:a16="http://schemas.microsoft.com/office/drawing/2014/main" id="{00000000-0008-0000-36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6453" b="6453"/>
        <a:stretch/>
      </xdr:blipFill>
      <xdr:spPr>
        <a:xfrm>
          <a:off x="6405842" y="6184527"/>
          <a:ext cx="4578493" cy="2819400"/>
        </a:xfrm>
        <a:prstGeom prst="rect">
          <a:avLst/>
        </a:prstGeom>
      </xdr:spPr>
    </xdr:pic>
    <xdr:clientData/>
  </xdr:twoCellAnchor>
  <xdr:twoCellAnchor>
    <xdr:from>
      <xdr:col>10</xdr:col>
      <xdr:colOff>327771</xdr:colOff>
      <xdr:row>54</xdr:row>
      <xdr:rowOff>169210</xdr:rowOff>
    </xdr:from>
    <xdr:to>
      <xdr:col>18</xdr:col>
      <xdr:colOff>29464</xdr:colOff>
      <xdr:row>71</xdr:row>
      <xdr:rowOff>93010</xdr:rowOff>
    </xdr:to>
    <xdr:pic>
      <xdr:nvPicPr>
        <xdr:cNvPr id="19" name="Obrázek 18">
          <a:extLst>
            <a:ext uri="{FF2B5EF4-FFF2-40B4-BE49-F238E27FC236}">
              <a16:creationId xmlns:a16="http://schemas.microsoft.com/office/drawing/2014/main" id="{00000000-0008-0000-36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6453" b="6453"/>
        <a:stretch/>
      </xdr:blipFill>
      <xdr:spPr>
        <a:xfrm>
          <a:off x="6423771" y="9366998"/>
          <a:ext cx="4578493" cy="2819400"/>
        </a:xfrm>
        <a:prstGeom prst="rect">
          <a:avLst/>
        </a:prstGeom>
      </xdr:spPr>
    </xdr:pic>
    <xdr:clientData/>
  </xdr:twoCellAnchor>
  <xdr:twoCellAnchor>
    <xdr:from>
      <xdr:col>10</xdr:col>
      <xdr:colOff>300877</xdr:colOff>
      <xdr:row>72</xdr:row>
      <xdr:rowOff>61633</xdr:rowOff>
    </xdr:from>
    <xdr:to>
      <xdr:col>18</xdr:col>
      <xdr:colOff>2570</xdr:colOff>
      <xdr:row>88</xdr:row>
      <xdr:rowOff>155763</xdr:rowOff>
    </xdr:to>
    <xdr:pic>
      <xdr:nvPicPr>
        <xdr:cNvPr id="20" name="Obrázek 19">
          <a:extLst>
            <a:ext uri="{FF2B5EF4-FFF2-40B4-BE49-F238E27FC236}">
              <a16:creationId xmlns:a16="http://schemas.microsoft.com/office/drawing/2014/main" id="{00000000-0008-0000-36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6453" b="6453"/>
        <a:stretch/>
      </xdr:blipFill>
      <xdr:spPr>
        <a:xfrm>
          <a:off x="6396877" y="12325351"/>
          <a:ext cx="4578493" cy="2819400"/>
        </a:xfrm>
        <a:prstGeom prst="rect">
          <a:avLst/>
        </a:prstGeom>
      </xdr:spPr>
    </xdr:pic>
    <xdr:clientData/>
  </xdr:twoCellAnchor>
  <xdr:twoCellAnchor>
    <xdr:from>
      <xdr:col>10</xdr:col>
      <xdr:colOff>309842</xdr:colOff>
      <xdr:row>89</xdr:row>
      <xdr:rowOff>160244</xdr:rowOff>
    </xdr:from>
    <xdr:to>
      <xdr:col>18</xdr:col>
      <xdr:colOff>11535</xdr:colOff>
      <xdr:row>106</xdr:row>
      <xdr:rowOff>84044</xdr:rowOff>
    </xdr:to>
    <xdr:pic>
      <xdr:nvPicPr>
        <xdr:cNvPr id="21" name="Obrázek 20">
          <a:extLst>
            <a:ext uri="{FF2B5EF4-FFF2-40B4-BE49-F238E27FC236}">
              <a16:creationId xmlns:a16="http://schemas.microsoft.com/office/drawing/2014/main" id="{00000000-0008-0000-36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6453" b="6453"/>
        <a:stretch/>
      </xdr:blipFill>
      <xdr:spPr>
        <a:xfrm>
          <a:off x="6405842" y="15319562"/>
          <a:ext cx="4578493" cy="2819400"/>
        </a:xfrm>
        <a:prstGeom prst="rect">
          <a:avLst/>
        </a:prstGeom>
      </xdr:spPr>
    </xdr:pic>
    <xdr:clientData/>
  </xdr:twoCellAnchor>
  <xdr:twoCellAnchor>
    <xdr:from>
      <xdr:col>10</xdr:col>
      <xdr:colOff>318806</xdr:colOff>
      <xdr:row>106</xdr:row>
      <xdr:rowOff>124386</xdr:rowOff>
    </xdr:from>
    <xdr:to>
      <xdr:col>18</xdr:col>
      <xdr:colOff>20499</xdr:colOff>
      <xdr:row>123</xdr:row>
      <xdr:rowOff>48186</xdr:rowOff>
    </xdr:to>
    <xdr:pic>
      <xdr:nvPicPr>
        <xdr:cNvPr id="36" name="Obrázek 35">
          <a:extLst>
            <a:ext uri="{FF2B5EF4-FFF2-40B4-BE49-F238E27FC236}">
              <a16:creationId xmlns:a16="http://schemas.microsoft.com/office/drawing/2014/main" id="{00000000-0008-0000-3600-00002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6453" b="6453"/>
        <a:stretch/>
      </xdr:blipFill>
      <xdr:spPr>
        <a:xfrm>
          <a:off x="6414806" y="18179304"/>
          <a:ext cx="4578493" cy="2819400"/>
        </a:xfrm>
        <a:prstGeom prst="rect">
          <a:avLst/>
        </a:prstGeom>
      </xdr:spPr>
    </xdr:pic>
    <xdr:clientData/>
  </xdr:twoCellAnchor>
  <xdr:twoCellAnchor>
    <xdr:from>
      <xdr:col>10</xdr:col>
      <xdr:colOff>300876</xdr:colOff>
      <xdr:row>124</xdr:row>
      <xdr:rowOff>124386</xdr:rowOff>
    </xdr:from>
    <xdr:to>
      <xdr:col>18</xdr:col>
      <xdr:colOff>2569</xdr:colOff>
      <xdr:row>141</xdr:row>
      <xdr:rowOff>48186</xdr:rowOff>
    </xdr:to>
    <xdr:pic>
      <xdr:nvPicPr>
        <xdr:cNvPr id="37" name="Obrázek 36">
          <a:extLst>
            <a:ext uri="{FF2B5EF4-FFF2-40B4-BE49-F238E27FC236}">
              <a16:creationId xmlns:a16="http://schemas.microsoft.com/office/drawing/2014/main" id="{00000000-0008-0000-3600-00002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6465" b="6465"/>
        <a:stretch/>
      </xdr:blipFill>
      <xdr:spPr>
        <a:xfrm>
          <a:off x="6396876" y="21245233"/>
          <a:ext cx="4578493" cy="2819400"/>
        </a:xfrm>
        <a:prstGeom prst="rect">
          <a:avLst/>
        </a:prstGeom>
      </xdr:spPr>
    </xdr:pic>
    <xdr:clientData/>
  </xdr:twoCellAnchor>
  <xdr:twoCellAnchor>
    <xdr:from>
      <xdr:col>10</xdr:col>
      <xdr:colOff>318805</xdr:colOff>
      <xdr:row>142</xdr:row>
      <xdr:rowOff>16810</xdr:rowOff>
    </xdr:from>
    <xdr:to>
      <xdr:col>18</xdr:col>
      <xdr:colOff>20498</xdr:colOff>
      <xdr:row>158</xdr:row>
      <xdr:rowOff>110939</xdr:rowOff>
    </xdr:to>
    <xdr:pic>
      <xdr:nvPicPr>
        <xdr:cNvPr id="38" name="Obrázek 37">
          <a:extLst>
            <a:ext uri="{FF2B5EF4-FFF2-40B4-BE49-F238E27FC236}">
              <a16:creationId xmlns:a16="http://schemas.microsoft.com/office/drawing/2014/main" id="{00000000-0008-0000-3600-000026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6453" b="6453"/>
        <a:stretch/>
      </xdr:blipFill>
      <xdr:spPr>
        <a:xfrm>
          <a:off x="6414805" y="24203586"/>
          <a:ext cx="4578493" cy="2819400"/>
        </a:xfrm>
        <a:prstGeom prst="rect">
          <a:avLst/>
        </a:prstGeom>
      </xdr:spPr>
    </xdr:pic>
    <xdr:clientData/>
  </xdr:twoCellAnchor>
  <xdr:twoCellAnchor>
    <xdr:from>
      <xdr:col>10</xdr:col>
      <xdr:colOff>309841</xdr:colOff>
      <xdr:row>159</xdr:row>
      <xdr:rowOff>70598</xdr:rowOff>
    </xdr:from>
    <xdr:to>
      <xdr:col>18</xdr:col>
      <xdr:colOff>11534</xdr:colOff>
      <xdr:row>175</xdr:row>
      <xdr:rowOff>164727</xdr:rowOff>
    </xdr:to>
    <xdr:pic>
      <xdr:nvPicPr>
        <xdr:cNvPr id="39" name="Obrázek 38">
          <a:extLst>
            <a:ext uri="{FF2B5EF4-FFF2-40B4-BE49-F238E27FC236}">
              <a16:creationId xmlns:a16="http://schemas.microsoft.com/office/drawing/2014/main" id="{00000000-0008-0000-3600-00002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6453" b="6453"/>
        <a:stretch/>
      </xdr:blipFill>
      <xdr:spPr>
        <a:xfrm>
          <a:off x="6405841" y="27152974"/>
          <a:ext cx="4578493" cy="2819400"/>
        </a:xfrm>
        <a:prstGeom prst="rect">
          <a:avLst/>
        </a:prstGeom>
      </xdr:spPr>
    </xdr:pic>
    <xdr:clientData/>
  </xdr:twoCellAnchor>
  <xdr:twoCellAnchor>
    <xdr:from>
      <xdr:col>10</xdr:col>
      <xdr:colOff>273982</xdr:colOff>
      <xdr:row>177</xdr:row>
      <xdr:rowOff>25774</xdr:rowOff>
    </xdr:from>
    <xdr:to>
      <xdr:col>17</xdr:col>
      <xdr:colOff>585275</xdr:colOff>
      <xdr:row>193</xdr:row>
      <xdr:rowOff>119904</xdr:rowOff>
    </xdr:to>
    <xdr:pic>
      <xdr:nvPicPr>
        <xdr:cNvPr id="40" name="Obrázek 39">
          <a:extLst>
            <a:ext uri="{FF2B5EF4-FFF2-40B4-BE49-F238E27FC236}">
              <a16:creationId xmlns:a16="http://schemas.microsoft.com/office/drawing/2014/main" id="{00000000-0008-0000-3600-00002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6453" b="6453"/>
        <a:stretch/>
      </xdr:blipFill>
      <xdr:spPr>
        <a:xfrm>
          <a:off x="6369982" y="30174080"/>
          <a:ext cx="4578493" cy="2819400"/>
        </a:xfrm>
        <a:prstGeom prst="rect">
          <a:avLst/>
        </a:prstGeom>
      </xdr:spPr>
    </xdr:pic>
    <xdr:clientData/>
  </xdr:twoCellAnchor>
  <xdr:twoCellAnchor>
    <xdr:from>
      <xdr:col>10</xdr:col>
      <xdr:colOff>300876</xdr:colOff>
      <xdr:row>195</xdr:row>
      <xdr:rowOff>124387</xdr:rowOff>
    </xdr:from>
    <xdr:to>
      <xdr:col>18</xdr:col>
      <xdr:colOff>2569</xdr:colOff>
      <xdr:row>212</xdr:row>
      <xdr:rowOff>48187</xdr:rowOff>
    </xdr:to>
    <xdr:pic>
      <xdr:nvPicPr>
        <xdr:cNvPr id="41" name="Obrázek 40">
          <a:extLst>
            <a:ext uri="{FF2B5EF4-FFF2-40B4-BE49-F238E27FC236}">
              <a16:creationId xmlns:a16="http://schemas.microsoft.com/office/drawing/2014/main" id="{00000000-0008-0000-3600-00002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t="6465" b="6465"/>
        <a:stretch/>
      </xdr:blipFill>
      <xdr:spPr>
        <a:xfrm>
          <a:off x="6396876" y="33338622"/>
          <a:ext cx="4578493" cy="2819400"/>
        </a:xfrm>
        <a:prstGeom prst="rect">
          <a:avLst/>
        </a:prstGeom>
      </xdr:spPr>
    </xdr:pic>
    <xdr:clientData/>
  </xdr:twoCellAnchor>
  <xdr:twoCellAnchor>
    <xdr:from>
      <xdr:col>10</xdr:col>
      <xdr:colOff>309841</xdr:colOff>
      <xdr:row>215</xdr:row>
      <xdr:rowOff>61633</xdr:rowOff>
    </xdr:from>
    <xdr:to>
      <xdr:col>18</xdr:col>
      <xdr:colOff>11534</xdr:colOff>
      <xdr:row>231</xdr:row>
      <xdr:rowOff>155763</xdr:rowOff>
    </xdr:to>
    <xdr:pic>
      <xdr:nvPicPr>
        <xdr:cNvPr id="42" name="Obrázek 41">
          <a:extLst>
            <a:ext uri="{FF2B5EF4-FFF2-40B4-BE49-F238E27FC236}">
              <a16:creationId xmlns:a16="http://schemas.microsoft.com/office/drawing/2014/main" id="{00000000-0008-0000-3600-00002A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6453" b="6453"/>
        <a:stretch/>
      </xdr:blipFill>
      <xdr:spPr>
        <a:xfrm>
          <a:off x="6405841" y="36682457"/>
          <a:ext cx="4578493" cy="2819400"/>
        </a:xfrm>
        <a:prstGeom prst="rect">
          <a:avLst/>
        </a:prstGeom>
      </xdr:spPr>
    </xdr:pic>
    <xdr:clientData/>
  </xdr:twoCellAnchor>
  <xdr:twoCellAnchor>
    <xdr:from>
      <xdr:col>10</xdr:col>
      <xdr:colOff>309841</xdr:colOff>
      <xdr:row>234</xdr:row>
      <xdr:rowOff>70598</xdr:rowOff>
    </xdr:from>
    <xdr:to>
      <xdr:col>18</xdr:col>
      <xdr:colOff>11534</xdr:colOff>
      <xdr:row>250</xdr:row>
      <xdr:rowOff>164727</xdr:rowOff>
    </xdr:to>
    <xdr:pic>
      <xdr:nvPicPr>
        <xdr:cNvPr id="43" name="Obrázek 42">
          <a:extLst>
            <a:ext uri="{FF2B5EF4-FFF2-40B4-BE49-F238E27FC236}">
              <a16:creationId xmlns:a16="http://schemas.microsoft.com/office/drawing/2014/main" id="{00000000-0008-0000-3600-00002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t="6453" b="6453"/>
        <a:stretch/>
      </xdr:blipFill>
      <xdr:spPr>
        <a:xfrm>
          <a:off x="6405841" y="39927680"/>
          <a:ext cx="4578493" cy="2819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115933</xdr:rowOff>
    </xdr:from>
    <xdr:to>
      <xdr:col>15</xdr:col>
      <xdr:colOff>523875</xdr:colOff>
      <xdr:row>44</xdr:row>
      <xdr:rowOff>9252</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42</xdr:row>
      <xdr:rowOff>15876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477838</xdr:colOff>
      <xdr:row>24</xdr:row>
      <xdr:rowOff>57151</xdr:rowOff>
    </xdr:from>
    <xdr:to>
      <xdr:col>13</xdr:col>
      <xdr:colOff>612322</xdr:colOff>
      <xdr:row>42</xdr:row>
      <xdr:rowOff>47625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601981</xdr:colOff>
      <xdr:row>21</xdr:row>
      <xdr:rowOff>128270</xdr:rowOff>
    </xdr:from>
    <xdr:to>
      <xdr:col>13</xdr:col>
      <xdr:colOff>653143</xdr:colOff>
      <xdr:row>45</xdr:row>
      <xdr:rowOff>81643</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128270</xdr:rowOff>
    </xdr:from>
    <xdr:to>
      <xdr:col>8</xdr:col>
      <xdr:colOff>198120</xdr:colOff>
      <xdr:row>43</xdr:row>
      <xdr:rowOff>114300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19</xdr:row>
      <xdr:rowOff>126490</xdr:rowOff>
    </xdr:to>
    <xdr:graphicFrame macro="">
      <xdr:nvGraphicFramePr>
        <xdr:cNvPr id="5" name="Graf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35</xdr:row>
      <xdr:rowOff>19591</xdr:rowOff>
    </xdr:from>
    <xdr:to>
      <xdr:col>3</xdr:col>
      <xdr:colOff>91440</xdr:colOff>
      <xdr:row>45</xdr:row>
      <xdr:rowOff>30521</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25</xdr:row>
      <xdr:rowOff>66946</xdr:rowOff>
    </xdr:from>
    <xdr:to>
      <xdr:col>2</xdr:col>
      <xdr:colOff>241575</xdr:colOff>
      <xdr:row>35</xdr:row>
      <xdr:rowOff>80282</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563881</xdr:colOff>
      <xdr:row>35</xdr:row>
      <xdr:rowOff>86266</xdr:rowOff>
    </xdr:from>
    <xdr:to>
      <xdr:col>8</xdr:col>
      <xdr:colOff>160108</xdr:colOff>
      <xdr:row>45</xdr:row>
      <xdr:rowOff>97880</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25</xdr:row>
      <xdr:rowOff>133621</xdr:rowOff>
    </xdr:from>
    <xdr:to>
      <xdr:col>8</xdr:col>
      <xdr:colOff>141562</xdr:colOff>
      <xdr:row>35</xdr:row>
      <xdr:rowOff>52342</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532311</xdr:colOff>
      <xdr:row>35</xdr:row>
      <xdr:rowOff>86266</xdr:rowOff>
    </xdr:from>
    <xdr:to>
      <xdr:col>13</xdr:col>
      <xdr:colOff>636118</xdr:colOff>
      <xdr:row>45</xdr:row>
      <xdr:rowOff>97880</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47625</xdr:colOff>
      <xdr:row>25</xdr:row>
      <xdr:rowOff>133621</xdr:rowOff>
    </xdr:from>
    <xdr:to>
      <xdr:col>13</xdr:col>
      <xdr:colOff>641625</xdr:colOff>
      <xdr:row>35</xdr:row>
      <xdr:rowOff>52342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14287</xdr:rowOff>
    </xdr:from>
    <xdr:to>
      <xdr:col>0</xdr:col>
      <xdr:colOff>152400</xdr:colOff>
      <xdr:row>20</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xdr:row>
      <xdr:rowOff>14286</xdr:rowOff>
    </xdr:from>
    <xdr:to>
      <xdr:col>0</xdr:col>
      <xdr:colOff>114300</xdr:colOff>
      <xdr:row>25</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xdr:row>
      <xdr:rowOff>14287</xdr:rowOff>
    </xdr:from>
    <xdr:to>
      <xdr:col>0</xdr:col>
      <xdr:colOff>152400</xdr:colOff>
      <xdr:row>13</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53.bin"/><Relationship Id="rId1" Type="http://schemas.openxmlformats.org/officeDocument/2006/relationships/hyperlink" Target="mailto:teplo.statistika@eru.cz" TargetMode="Externa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sheetPr>
    <tabColor rgb="FF92D050"/>
  </sheetPr>
  <dimension ref="A1:K50"/>
  <sheetViews>
    <sheetView showGridLines="0" showWhiteSpace="0" view="pageBreakPreview" zoomScale="55" zoomScaleNormal="58" zoomScaleSheetLayoutView="55" zoomScalePageLayoutView="70" workbookViewId="0">
      <selection activeCell="M2" sqref="M2"/>
    </sheetView>
  </sheetViews>
  <sheetFormatPr defaultColWidth="9.140625" defaultRowHeight="12.75"/>
  <cols>
    <col min="1" max="1" width="41.5703125" style="269" customWidth="1"/>
    <col min="2" max="2" width="50.42578125" style="269" customWidth="1"/>
    <col min="3" max="9" width="9.85546875" style="269" customWidth="1"/>
    <col min="10" max="10" width="10.28515625" style="269" customWidth="1"/>
    <col min="11" max="16384" width="9.140625" style="269"/>
  </cols>
  <sheetData>
    <row r="1" spans="1:11" ht="399.75" customHeight="1">
      <c r="A1" s="318" t="s">
        <v>322</v>
      </c>
      <c r="B1" s="319"/>
    </row>
    <row r="2" spans="1:11" ht="400.15" customHeight="1">
      <c r="A2" s="284"/>
      <c r="B2" s="283"/>
      <c r="C2" s="282"/>
      <c r="D2" s="282"/>
      <c r="E2" s="282"/>
      <c r="F2" s="282"/>
      <c r="G2" s="282"/>
      <c r="H2" s="282"/>
      <c r="I2" s="282"/>
      <c r="J2" s="282"/>
      <c r="K2" s="269" t="s">
        <v>217</v>
      </c>
    </row>
    <row r="3" spans="1:11">
      <c r="B3" s="281"/>
      <c r="D3" s="280"/>
      <c r="E3" s="279"/>
      <c r="F3" s="279"/>
      <c r="G3" s="279"/>
      <c r="J3" s="273"/>
    </row>
    <row r="9" spans="1:11">
      <c r="B9" s="278"/>
      <c r="I9" s="277"/>
    </row>
    <row r="10" spans="1:11">
      <c r="B10" s="272"/>
      <c r="C10" s="271"/>
    </row>
    <row r="11" spans="1:11">
      <c r="B11" s="272"/>
      <c r="C11" s="271"/>
    </row>
    <row r="12" spans="1:11">
      <c r="B12" s="272"/>
      <c r="C12" s="271"/>
    </row>
    <row r="13" spans="1:11">
      <c r="A13" s="274"/>
      <c r="B13" s="276"/>
      <c r="C13" s="275"/>
      <c r="D13" s="274"/>
      <c r="E13" s="274"/>
      <c r="F13" s="274"/>
      <c r="G13" s="274"/>
      <c r="H13" s="274"/>
      <c r="I13" s="274"/>
      <c r="J13" s="274"/>
    </row>
    <row r="14" spans="1:11">
      <c r="A14" s="274"/>
      <c r="B14" s="276"/>
      <c r="C14" s="275"/>
      <c r="D14" s="274"/>
      <c r="E14" s="274"/>
      <c r="F14" s="274"/>
      <c r="G14" s="274"/>
      <c r="H14" s="274"/>
      <c r="I14" s="274"/>
      <c r="J14" s="274"/>
    </row>
    <row r="15" spans="1:11">
      <c r="A15" s="274"/>
      <c r="B15" s="276"/>
      <c r="C15" s="275"/>
      <c r="D15" s="274"/>
      <c r="E15" s="274"/>
      <c r="F15" s="274"/>
      <c r="G15" s="274"/>
      <c r="H15" s="274"/>
      <c r="I15" s="274"/>
      <c r="J15" s="274"/>
    </row>
    <row r="16" spans="1:11">
      <c r="A16" s="274"/>
      <c r="B16" s="276"/>
      <c r="C16" s="275"/>
      <c r="D16" s="274"/>
      <c r="E16" s="274"/>
      <c r="F16" s="274"/>
      <c r="G16" s="274"/>
      <c r="H16" s="274"/>
      <c r="I16" s="274"/>
      <c r="J16" s="274"/>
    </row>
    <row r="17" spans="1:10">
      <c r="A17" s="274"/>
      <c r="B17" s="276"/>
      <c r="C17" s="275"/>
      <c r="D17" s="274"/>
      <c r="E17" s="274"/>
      <c r="F17" s="274"/>
      <c r="G17" s="274"/>
      <c r="H17" s="274"/>
      <c r="I17" s="274"/>
      <c r="J17" s="274"/>
    </row>
    <row r="18" spans="1:10">
      <c r="A18" s="274"/>
      <c r="B18" s="276"/>
      <c r="C18" s="275"/>
      <c r="D18" s="274"/>
      <c r="E18" s="274"/>
      <c r="F18" s="274"/>
      <c r="G18" s="274"/>
      <c r="H18" s="274"/>
      <c r="I18" s="274"/>
      <c r="J18" s="274"/>
    </row>
    <row r="19" spans="1:10">
      <c r="A19" s="274"/>
      <c r="B19" s="276"/>
      <c r="C19" s="275"/>
      <c r="D19" s="274"/>
      <c r="E19" s="274"/>
      <c r="F19" s="274"/>
      <c r="G19" s="274"/>
      <c r="H19" s="274"/>
      <c r="I19" s="274"/>
      <c r="J19" s="274"/>
    </row>
    <row r="21" spans="1:10">
      <c r="A21" s="274"/>
      <c r="B21" s="276"/>
      <c r="C21" s="275"/>
      <c r="D21" s="274"/>
      <c r="E21" s="274"/>
      <c r="F21" s="274"/>
      <c r="G21" s="274"/>
      <c r="H21" s="274"/>
      <c r="I21" s="274"/>
      <c r="J21" s="274"/>
    </row>
    <row r="22" spans="1:10">
      <c r="A22" s="274"/>
      <c r="B22" s="276"/>
      <c r="C22" s="275"/>
      <c r="D22" s="274"/>
      <c r="E22" s="274"/>
      <c r="F22" s="274"/>
      <c r="G22" s="274"/>
      <c r="H22" s="274"/>
      <c r="I22" s="274"/>
      <c r="J22" s="274"/>
    </row>
    <row r="23" spans="1:10">
      <c r="A23" s="274"/>
      <c r="B23" s="276"/>
      <c r="C23" s="275"/>
      <c r="D23" s="274"/>
      <c r="E23" s="274"/>
      <c r="F23" s="274"/>
      <c r="G23" s="274"/>
      <c r="H23" s="274"/>
      <c r="I23" s="274"/>
      <c r="J23" s="274"/>
    </row>
    <row r="25" spans="1:10">
      <c r="A25" s="274"/>
      <c r="C25" s="275"/>
      <c r="D25" s="274"/>
      <c r="E25" s="274"/>
      <c r="F25" s="274"/>
      <c r="G25" s="274"/>
      <c r="H25" s="274"/>
      <c r="I25" s="274"/>
      <c r="J25" s="274"/>
    </row>
    <row r="26" spans="1:10">
      <c r="A26" s="274"/>
      <c r="C26" s="275"/>
      <c r="D26" s="274"/>
      <c r="E26" s="274"/>
      <c r="F26" s="274"/>
      <c r="G26" s="274"/>
      <c r="H26" s="274"/>
      <c r="I26" s="274"/>
      <c r="J26" s="274"/>
    </row>
    <row r="27" spans="1:10">
      <c r="A27" s="274"/>
      <c r="C27" s="275"/>
      <c r="D27" s="274"/>
      <c r="E27" s="274"/>
      <c r="F27" s="274"/>
      <c r="G27" s="274"/>
      <c r="H27" s="274"/>
      <c r="I27" s="274"/>
      <c r="J27" s="274"/>
    </row>
    <row r="28" spans="1:10">
      <c r="A28" s="320"/>
      <c r="B28" s="320"/>
      <c r="C28" s="320"/>
      <c r="D28" s="320"/>
      <c r="E28" s="320"/>
      <c r="F28" s="320"/>
      <c r="G28" s="320"/>
      <c r="H28" s="320"/>
      <c r="I28" s="320"/>
      <c r="J28" s="320"/>
    </row>
    <row r="29" spans="1:10">
      <c r="A29" s="274"/>
      <c r="B29" s="276"/>
      <c r="C29" s="275"/>
      <c r="D29" s="274"/>
      <c r="E29" s="274"/>
      <c r="F29" s="274"/>
      <c r="G29" s="274"/>
      <c r="H29" s="274"/>
      <c r="I29" s="274"/>
      <c r="J29" s="274"/>
    </row>
    <row r="31" spans="1:10">
      <c r="A31" s="274"/>
      <c r="B31" s="276"/>
      <c r="C31" s="275"/>
      <c r="D31" s="274"/>
      <c r="E31" s="274"/>
      <c r="F31" s="274"/>
      <c r="G31" s="274"/>
      <c r="H31" s="274"/>
      <c r="I31" s="274"/>
      <c r="J31" s="274"/>
    </row>
    <row r="32" spans="1:10">
      <c r="A32" s="274"/>
      <c r="B32" s="276"/>
      <c r="C32" s="275"/>
      <c r="D32" s="274"/>
      <c r="E32" s="274"/>
      <c r="F32" s="274"/>
      <c r="G32" s="274"/>
      <c r="H32" s="274"/>
      <c r="I32" s="274"/>
      <c r="J32" s="274"/>
    </row>
    <row r="33" spans="1:10">
      <c r="A33" s="321"/>
      <c r="B33" s="321"/>
      <c r="C33" s="321"/>
      <c r="D33" s="321"/>
      <c r="E33" s="321"/>
      <c r="F33" s="321"/>
      <c r="G33" s="321"/>
      <c r="H33" s="321"/>
      <c r="I33" s="321"/>
      <c r="J33" s="321"/>
    </row>
    <row r="34" spans="1:10">
      <c r="B34" s="273"/>
      <c r="C34" s="273"/>
      <c r="D34" s="273"/>
      <c r="E34" s="273"/>
      <c r="F34" s="273"/>
      <c r="G34" s="273"/>
      <c r="H34" s="273"/>
      <c r="I34" s="273"/>
      <c r="J34" s="273"/>
    </row>
    <row r="37" spans="1:10">
      <c r="B37" s="272"/>
      <c r="C37" s="271"/>
    </row>
    <row r="39" spans="1:10">
      <c r="B39" s="270"/>
      <c r="C39" s="270"/>
      <c r="D39" s="270"/>
      <c r="E39" s="270"/>
      <c r="F39" s="270"/>
      <c r="G39" s="270"/>
      <c r="H39" s="270"/>
      <c r="I39" s="270"/>
    </row>
    <row r="50" spans="1:10">
      <c r="A50" s="322"/>
      <c r="B50" s="322"/>
      <c r="C50" s="322"/>
      <c r="D50" s="322"/>
      <c r="E50" s="322"/>
      <c r="F50" s="322"/>
      <c r="G50" s="322"/>
      <c r="H50" s="322"/>
      <c r="I50" s="322"/>
      <c r="J50" s="322"/>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tabColor rgb="FF92D050"/>
  </sheetPr>
  <dimension ref="A1:V49"/>
  <sheetViews>
    <sheetView showGridLines="0" view="pageBreakPreview" zoomScaleNormal="70" zoomScaleSheetLayoutView="100" workbookViewId="0">
      <selection activeCell="Q8" sqref="Q8:Q23"/>
    </sheetView>
  </sheetViews>
  <sheetFormatPr defaultColWidth="9.140625" defaultRowHeight="12.75"/>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2" ht="20.25">
      <c r="A1" s="186" t="s">
        <v>261</v>
      </c>
      <c r="N1" s="256" t="str">
        <f>'3'!N1</f>
        <v>2022</v>
      </c>
    </row>
    <row r="2" spans="1:22" s="67" customFormat="1" ht="18">
      <c r="A2" s="253" t="s">
        <v>262</v>
      </c>
      <c r="B2" s="24"/>
      <c r="C2" s="24"/>
      <c r="D2" s="24"/>
      <c r="E2" s="24"/>
      <c r="F2" s="24"/>
      <c r="G2" s="24"/>
      <c r="H2" s="24"/>
      <c r="I2" s="24"/>
      <c r="J2" s="24"/>
      <c r="K2" s="24"/>
      <c r="L2" s="24"/>
      <c r="M2" s="24"/>
    </row>
    <row r="3" spans="1:22" s="7" customFormat="1" ht="6" customHeight="1"/>
    <row r="4" spans="1:22" s="7" customFormat="1" ht="12">
      <c r="A4" s="331"/>
      <c r="B4" s="332" t="s">
        <v>42</v>
      </c>
      <c r="C4" s="333"/>
      <c r="D4" s="334"/>
      <c r="E4" s="333" t="s">
        <v>43</v>
      </c>
      <c r="F4" s="333"/>
      <c r="G4" s="333"/>
      <c r="H4" s="332" t="s">
        <v>44</v>
      </c>
      <c r="I4" s="333"/>
      <c r="J4" s="334"/>
      <c r="K4" s="332" t="s">
        <v>45</v>
      </c>
      <c r="L4" s="333"/>
      <c r="M4" s="334"/>
      <c r="N4" s="222" t="s">
        <v>7</v>
      </c>
    </row>
    <row r="5" spans="1:22" s="7" customFormat="1" ht="12" customHeight="1">
      <c r="A5" s="331"/>
      <c r="B5" s="297" t="s">
        <v>8</v>
      </c>
      <c r="C5" s="287" t="s">
        <v>9</v>
      </c>
      <c r="D5" s="298" t="s">
        <v>10</v>
      </c>
      <c r="E5" s="204" t="s">
        <v>11</v>
      </c>
      <c r="F5" s="204" t="s">
        <v>12</v>
      </c>
      <c r="G5" s="204" t="s">
        <v>13</v>
      </c>
      <c r="H5" s="297" t="s">
        <v>14</v>
      </c>
      <c r="I5" s="287" t="s">
        <v>15</v>
      </c>
      <c r="J5" s="298" t="s">
        <v>16</v>
      </c>
      <c r="K5" s="297" t="s">
        <v>17</v>
      </c>
      <c r="L5" s="287" t="s">
        <v>18</v>
      </c>
      <c r="M5" s="298" t="s">
        <v>19</v>
      </c>
      <c r="N5" s="205"/>
    </row>
    <row r="6" spans="1:22" s="7" customFormat="1" ht="12" customHeight="1">
      <c r="A6" s="336" t="s">
        <v>117</v>
      </c>
      <c r="B6" s="337">
        <f>SUM(B7:D7)</f>
        <v>31881.908243022164</v>
      </c>
      <c r="C6" s="326"/>
      <c r="D6" s="338"/>
      <c r="E6" s="326">
        <f>SUM(E7:G7)</f>
        <v>14755.739691572808</v>
      </c>
      <c r="F6" s="326"/>
      <c r="G6" s="326"/>
      <c r="H6" s="337">
        <f>SUM(H7:J7)</f>
        <v>9897.3190016545013</v>
      </c>
      <c r="I6" s="326"/>
      <c r="J6" s="338"/>
      <c r="K6" s="337">
        <f>SUM(K7:M7)</f>
        <v>25535.021715121322</v>
      </c>
      <c r="L6" s="326"/>
      <c r="M6" s="338"/>
      <c r="N6" s="326">
        <f>SUM(B7:M7)</f>
        <v>82069.98865137079</v>
      </c>
    </row>
    <row r="7" spans="1:22" s="65" customFormat="1" ht="12" customHeight="1">
      <c r="A7" s="336"/>
      <c r="B7" s="301">
        <f>SUM(B8:B23)</f>
        <v>12108.59828866639</v>
      </c>
      <c r="C7" s="285">
        <f t="shared" ref="C7:M7" si="0">SUM(C8:C23)</f>
        <v>9829.5325508641927</v>
      </c>
      <c r="D7" s="302">
        <f t="shared" si="0"/>
        <v>9943.7774034915819</v>
      </c>
      <c r="E7" s="203">
        <f t="shared" si="0"/>
        <v>7782.3585524380142</v>
      </c>
      <c r="F7" s="203">
        <f t="shared" si="0"/>
        <v>3971.3348682932165</v>
      </c>
      <c r="G7" s="203">
        <f t="shared" si="0"/>
        <v>3002.0462708415785</v>
      </c>
      <c r="H7" s="301">
        <f t="shared" si="0"/>
        <v>2836.0209574157179</v>
      </c>
      <c r="I7" s="285">
        <f t="shared" si="0"/>
        <v>2853.2195907728974</v>
      </c>
      <c r="J7" s="302">
        <f t="shared" si="0"/>
        <v>4208.0784534658869</v>
      </c>
      <c r="K7" s="301">
        <f t="shared" si="0"/>
        <v>5671.6382388346465</v>
      </c>
      <c r="L7" s="285">
        <f t="shared" si="0"/>
        <v>8529.203142023347</v>
      </c>
      <c r="M7" s="302">
        <f t="shared" si="0"/>
        <v>11334.180334263327</v>
      </c>
      <c r="N7" s="326"/>
      <c r="P7" s="136"/>
      <c r="Q7" s="136"/>
      <c r="R7" s="136"/>
      <c r="S7" s="136"/>
      <c r="T7" s="136"/>
    </row>
    <row r="8" spans="1:22" s="7" customFormat="1" ht="12" customHeight="1">
      <c r="A8" s="172" t="s">
        <v>40</v>
      </c>
      <c r="B8" s="299">
        <v>966.99145700000008</v>
      </c>
      <c r="C8" s="286">
        <v>886.39317500000016</v>
      </c>
      <c r="D8" s="300">
        <v>894.65779700000007</v>
      </c>
      <c r="E8" s="200">
        <v>767.94796399999973</v>
      </c>
      <c r="F8" s="200">
        <v>483.38606000000004</v>
      </c>
      <c r="G8" s="200">
        <v>340.4803379999999</v>
      </c>
      <c r="H8" s="299">
        <v>319.85250600000001</v>
      </c>
      <c r="I8" s="286">
        <v>293.4547649999999</v>
      </c>
      <c r="J8" s="300">
        <v>436.29165499999993</v>
      </c>
      <c r="K8" s="299">
        <v>539.06400599999995</v>
      </c>
      <c r="L8" s="286">
        <v>720.17369100000008</v>
      </c>
      <c r="M8" s="300">
        <v>906.37539999999979</v>
      </c>
      <c r="N8" s="200">
        <f>SUM(B8:M8)</f>
        <v>7555.0688139999993</v>
      </c>
      <c r="P8" s="8"/>
      <c r="Q8" s="130"/>
      <c r="R8" s="130"/>
      <c r="S8" s="130"/>
      <c r="T8" s="130"/>
      <c r="U8" s="42"/>
    </row>
    <row r="9" spans="1:22" s="7" customFormat="1" ht="12" customHeight="1">
      <c r="A9" s="172" t="s">
        <v>39</v>
      </c>
      <c r="B9" s="299">
        <v>66.313161999999991</v>
      </c>
      <c r="C9" s="286">
        <v>55.953565000000012</v>
      </c>
      <c r="D9" s="300">
        <v>60.537046000000025</v>
      </c>
      <c r="E9" s="200">
        <v>56.986657000000001</v>
      </c>
      <c r="F9" s="200">
        <v>43.327052000000009</v>
      </c>
      <c r="G9" s="200">
        <v>34.956862000000001</v>
      </c>
      <c r="H9" s="299">
        <v>31.483512000000001</v>
      </c>
      <c r="I9" s="286">
        <v>31.539184999999996</v>
      </c>
      <c r="J9" s="300">
        <v>39.859686000000004</v>
      </c>
      <c r="K9" s="299">
        <v>52.333908000000001</v>
      </c>
      <c r="L9" s="286">
        <v>60.949892999999982</v>
      </c>
      <c r="M9" s="300">
        <v>68.266539999999978</v>
      </c>
      <c r="N9" s="200">
        <f>SUM(B9:M9)</f>
        <v>602.507068</v>
      </c>
      <c r="P9" s="8"/>
      <c r="Q9" s="130"/>
      <c r="R9" s="130"/>
      <c r="S9" s="130"/>
      <c r="T9" s="130"/>
      <c r="U9" s="42"/>
    </row>
    <row r="10" spans="1:22" s="7" customFormat="1" ht="12" customHeight="1">
      <c r="A10" s="172" t="s">
        <v>38</v>
      </c>
      <c r="B10" s="299">
        <v>1458.0229449999999</v>
      </c>
      <c r="C10" s="286">
        <v>1075.556284</v>
      </c>
      <c r="D10" s="300">
        <v>1113.4044820000001</v>
      </c>
      <c r="E10" s="200">
        <v>774.86625400000014</v>
      </c>
      <c r="F10" s="200">
        <v>296.40556900000001</v>
      </c>
      <c r="G10" s="200">
        <v>205.42004300000002</v>
      </c>
      <c r="H10" s="299">
        <v>218.45059899999998</v>
      </c>
      <c r="I10" s="286">
        <v>216.74579399999999</v>
      </c>
      <c r="J10" s="300">
        <v>346.02634499999999</v>
      </c>
      <c r="K10" s="299">
        <v>497.66873199999998</v>
      </c>
      <c r="L10" s="286">
        <v>847.983521</v>
      </c>
      <c r="M10" s="300">
        <v>1243.632159</v>
      </c>
      <c r="N10" s="200">
        <f>SUM(B10:M10)</f>
        <v>8294.1827270000013</v>
      </c>
      <c r="P10" s="8"/>
      <c r="Q10" s="130"/>
      <c r="R10" s="130"/>
      <c r="S10" s="130"/>
      <c r="T10" s="130"/>
      <c r="U10" s="42"/>
    </row>
    <row r="11" spans="1:22" s="7" customFormat="1" ht="12" customHeight="1">
      <c r="A11" s="172" t="s">
        <v>60</v>
      </c>
      <c r="B11" s="299">
        <v>3.85473</v>
      </c>
      <c r="C11" s="286">
        <v>4.3682499999999997</v>
      </c>
      <c r="D11" s="300">
        <v>5.0499799999999997</v>
      </c>
      <c r="E11" s="200">
        <v>4.5624799999999999</v>
      </c>
      <c r="F11" s="200">
        <v>2.9732660000000002</v>
      </c>
      <c r="G11" s="200">
        <v>2.7665119999999996</v>
      </c>
      <c r="H11" s="299">
        <v>3.197209</v>
      </c>
      <c r="I11" s="286">
        <v>3.3501129999999999</v>
      </c>
      <c r="J11" s="300">
        <v>2.7514559999999997</v>
      </c>
      <c r="K11" s="299">
        <v>7.9317170000000008</v>
      </c>
      <c r="L11" s="286">
        <v>9.1215599999999988</v>
      </c>
      <c r="M11" s="300">
        <v>5.9938880000000001</v>
      </c>
      <c r="N11" s="200">
        <f t="shared" ref="N11:N21" si="1">SUM(B11:M11)</f>
        <v>55.921160999999998</v>
      </c>
      <c r="P11" s="8"/>
      <c r="Q11" s="130"/>
      <c r="R11" s="130"/>
      <c r="S11" s="130"/>
      <c r="T11" s="130"/>
      <c r="U11" s="42"/>
    </row>
    <row r="12" spans="1:22" s="7" customFormat="1" ht="12" customHeight="1">
      <c r="A12" s="172" t="s">
        <v>61</v>
      </c>
      <c r="B12" s="299">
        <v>10.999750585271167</v>
      </c>
      <c r="C12" s="286">
        <v>8.7789990118497183</v>
      </c>
      <c r="D12" s="300">
        <v>8.6913210971073696</v>
      </c>
      <c r="E12" s="200">
        <v>7.2513443650260339</v>
      </c>
      <c r="F12" s="200">
        <v>3.6213441166785492</v>
      </c>
      <c r="G12" s="200">
        <v>2.7158770418817246</v>
      </c>
      <c r="H12" s="299">
        <v>2.3907407797449043</v>
      </c>
      <c r="I12" s="286">
        <v>2.5637656293500797</v>
      </c>
      <c r="J12" s="300">
        <v>4.063388882409277</v>
      </c>
      <c r="K12" s="299">
        <v>6.2717020739999176</v>
      </c>
      <c r="L12" s="286">
        <v>8.0994593471724752</v>
      </c>
      <c r="M12" s="300">
        <v>10.692886069508779</v>
      </c>
      <c r="N12" s="200">
        <f t="shared" si="1"/>
        <v>76.140578999999988</v>
      </c>
      <c r="P12" s="8"/>
      <c r="Q12" s="130"/>
      <c r="R12" s="130"/>
      <c r="S12" s="130"/>
      <c r="T12" s="130"/>
      <c r="U12" s="42"/>
    </row>
    <row r="13" spans="1:22" s="7" customFormat="1" ht="12" customHeight="1">
      <c r="A13" s="172" t="s">
        <v>62</v>
      </c>
      <c r="B13" s="299">
        <v>1.585E-2</v>
      </c>
      <c r="C13" s="286">
        <v>2.6810000000000004E-2</v>
      </c>
      <c r="D13" s="300">
        <v>7.5740000000000002E-2</v>
      </c>
      <c r="E13" s="200">
        <v>6.9809999999999983E-2</v>
      </c>
      <c r="F13" s="200">
        <v>8.6279999999999996E-2</v>
      </c>
      <c r="G13" s="200">
        <v>9.8789999999999989E-2</v>
      </c>
      <c r="H13" s="299">
        <v>9.0109999999999996E-2</v>
      </c>
      <c r="I13" s="286">
        <v>7.0779999999999996E-2</v>
      </c>
      <c r="J13" s="300">
        <v>4.5830000000000003E-2</v>
      </c>
      <c r="K13" s="299">
        <v>3.8600000000000002E-2</v>
      </c>
      <c r="L13" s="286">
        <v>1.5870000000000002E-2</v>
      </c>
      <c r="M13" s="300">
        <v>5.5399999999999998E-3</v>
      </c>
      <c r="N13" s="200">
        <f t="shared" si="1"/>
        <v>0.64000999999999997</v>
      </c>
      <c r="P13" s="8"/>
      <c r="Q13" s="130"/>
      <c r="R13" s="130"/>
      <c r="S13" s="130"/>
      <c r="T13" s="130"/>
      <c r="U13" s="42"/>
      <c r="V13" s="133"/>
    </row>
    <row r="14" spans="1:22" s="7" customFormat="1" ht="12" customHeight="1">
      <c r="A14" s="172" t="s">
        <v>37</v>
      </c>
      <c r="B14" s="299">
        <v>5465.5459460000002</v>
      </c>
      <c r="C14" s="286">
        <v>4433.2752719999999</v>
      </c>
      <c r="D14" s="300">
        <v>4546.8547230000013</v>
      </c>
      <c r="E14" s="200">
        <v>3449.0260959999991</v>
      </c>
      <c r="F14" s="200">
        <v>1573.367628</v>
      </c>
      <c r="G14" s="200">
        <v>1196.5550900000001</v>
      </c>
      <c r="H14" s="299">
        <v>938.28016800000023</v>
      </c>
      <c r="I14" s="286">
        <v>1015.598025</v>
      </c>
      <c r="J14" s="300">
        <v>1852.1505170000005</v>
      </c>
      <c r="K14" s="299">
        <v>2570.0546810000001</v>
      </c>
      <c r="L14" s="286">
        <v>4005.8434030000008</v>
      </c>
      <c r="M14" s="300">
        <v>5264.957159999999</v>
      </c>
      <c r="N14" s="200">
        <f t="shared" si="1"/>
        <v>36311.508709000002</v>
      </c>
      <c r="P14" s="8"/>
      <c r="Q14" s="130"/>
      <c r="R14" s="130"/>
      <c r="S14" s="130"/>
      <c r="T14" s="130"/>
      <c r="U14" s="42"/>
      <c r="V14" s="133"/>
    </row>
    <row r="15" spans="1:22" s="7" customFormat="1" ht="12" customHeight="1">
      <c r="A15" s="172" t="s">
        <v>72</v>
      </c>
      <c r="B15" s="299">
        <v>35.590720000000005</v>
      </c>
      <c r="C15" s="286">
        <v>28.72907</v>
      </c>
      <c r="D15" s="300">
        <v>27.837010000000003</v>
      </c>
      <c r="E15" s="200">
        <v>23.030720000000002</v>
      </c>
      <c r="F15" s="200">
        <v>10.26187</v>
      </c>
      <c r="G15" s="200">
        <v>7.2140999999999993</v>
      </c>
      <c r="H15" s="299">
        <v>6.8383600000000007</v>
      </c>
      <c r="I15" s="286">
        <v>6.9420799999999998</v>
      </c>
      <c r="J15" s="300">
        <v>11.733779999999999</v>
      </c>
      <c r="K15" s="299">
        <v>15.750360000000001</v>
      </c>
      <c r="L15" s="286">
        <v>25.036940000000001</v>
      </c>
      <c r="M15" s="300">
        <v>34.894930000000002</v>
      </c>
      <c r="N15" s="200">
        <f t="shared" si="1"/>
        <v>233.85993999999999</v>
      </c>
      <c r="P15" s="8"/>
      <c r="Q15" s="130"/>
      <c r="R15" s="130"/>
      <c r="S15" s="130"/>
      <c r="T15" s="130"/>
      <c r="U15" s="42"/>
      <c r="V15" s="133"/>
    </row>
    <row r="16" spans="1:22" s="7" customFormat="1" ht="12" customHeight="1">
      <c r="A16" s="172" t="s">
        <v>36</v>
      </c>
      <c r="B16" s="299">
        <v>0</v>
      </c>
      <c r="C16" s="286">
        <v>0</v>
      </c>
      <c r="D16" s="300">
        <v>0</v>
      </c>
      <c r="E16" s="200">
        <v>0</v>
      </c>
      <c r="F16" s="200">
        <v>0</v>
      </c>
      <c r="G16" s="200">
        <v>0</v>
      </c>
      <c r="H16" s="299">
        <v>0</v>
      </c>
      <c r="I16" s="286">
        <v>0</v>
      </c>
      <c r="J16" s="300">
        <v>0</v>
      </c>
      <c r="K16" s="299">
        <v>0</v>
      </c>
      <c r="L16" s="286">
        <v>0</v>
      </c>
      <c r="M16" s="300">
        <v>0</v>
      </c>
      <c r="N16" s="200">
        <f t="shared" si="1"/>
        <v>0</v>
      </c>
      <c r="P16" s="8"/>
      <c r="Q16" s="130"/>
      <c r="R16" s="130"/>
      <c r="S16" s="130"/>
      <c r="T16" s="130"/>
      <c r="U16" s="42"/>
      <c r="V16" s="133"/>
    </row>
    <row r="17" spans="1:22" s="7" customFormat="1" ht="12" customHeight="1">
      <c r="A17" s="172" t="s">
        <v>35</v>
      </c>
      <c r="B17" s="299">
        <v>87.933906000000007</v>
      </c>
      <c r="C17" s="286">
        <v>73.623374999999996</v>
      </c>
      <c r="D17" s="300">
        <v>74.890745999999993</v>
      </c>
      <c r="E17" s="200">
        <v>70.439259000000007</v>
      </c>
      <c r="F17" s="200">
        <v>73.260815000000008</v>
      </c>
      <c r="G17" s="200">
        <v>78.339445000000012</v>
      </c>
      <c r="H17" s="299">
        <v>58.744028</v>
      </c>
      <c r="I17" s="286">
        <v>53.362217999999999</v>
      </c>
      <c r="J17" s="300">
        <v>62.276957000000003</v>
      </c>
      <c r="K17" s="299">
        <v>52.237139999999997</v>
      </c>
      <c r="L17" s="286">
        <v>72.952703999999997</v>
      </c>
      <c r="M17" s="300">
        <v>64.453094000000007</v>
      </c>
      <c r="N17" s="200">
        <f t="shared" si="1"/>
        <v>822.513687</v>
      </c>
      <c r="P17" s="8"/>
      <c r="Q17" s="130"/>
      <c r="R17" s="130"/>
      <c r="S17" s="130"/>
      <c r="T17" s="130"/>
      <c r="U17" s="42"/>
      <c r="V17" s="133"/>
    </row>
    <row r="18" spans="1:22" s="7" customFormat="1" ht="12" customHeight="1">
      <c r="A18" s="172" t="s">
        <v>34</v>
      </c>
      <c r="B18" s="299">
        <v>9.1894429999999989</v>
      </c>
      <c r="C18" s="286">
        <v>7.7133140000000004</v>
      </c>
      <c r="D18" s="300">
        <v>7.00929</v>
      </c>
      <c r="E18" s="200">
        <v>2.2263660000000001</v>
      </c>
      <c r="F18" s="200">
        <v>1.492721</v>
      </c>
      <c r="G18" s="200">
        <v>3.8055190000000003</v>
      </c>
      <c r="H18" s="299">
        <v>0.98899999999999999</v>
      </c>
      <c r="I18" s="286">
        <v>0.93585499999999999</v>
      </c>
      <c r="J18" s="300">
        <v>3.8968229999999999</v>
      </c>
      <c r="K18" s="299">
        <v>2.1145510000000001</v>
      </c>
      <c r="L18" s="286">
        <v>5.3268770000000005</v>
      </c>
      <c r="M18" s="300">
        <v>10.807233</v>
      </c>
      <c r="N18" s="200">
        <f t="shared" si="1"/>
        <v>55.506991999999997</v>
      </c>
      <c r="P18" s="8"/>
      <c r="Q18" s="130"/>
      <c r="R18" s="130"/>
      <c r="S18" s="130"/>
      <c r="T18" s="130"/>
      <c r="U18" s="42"/>
      <c r="V18" s="133"/>
    </row>
    <row r="19" spans="1:22" s="7" customFormat="1" ht="12" customHeight="1">
      <c r="A19" s="172" t="s">
        <v>33</v>
      </c>
      <c r="B19" s="299">
        <v>251.46431497379282</v>
      </c>
      <c r="C19" s="286">
        <v>204.50090208053476</v>
      </c>
      <c r="D19" s="300">
        <v>193.34435724466738</v>
      </c>
      <c r="E19" s="200">
        <v>185.10457701724076</v>
      </c>
      <c r="F19" s="200">
        <v>215.99184293388728</v>
      </c>
      <c r="G19" s="200">
        <v>178.78570461084175</v>
      </c>
      <c r="H19" s="299">
        <v>202.37182027681635</v>
      </c>
      <c r="I19" s="286">
        <v>197.13533937077139</v>
      </c>
      <c r="J19" s="300">
        <v>185.607823345708</v>
      </c>
      <c r="K19" s="299">
        <v>211.77311534790917</v>
      </c>
      <c r="L19" s="286">
        <v>265.1110597214394</v>
      </c>
      <c r="M19" s="300">
        <v>281.376756261239</v>
      </c>
      <c r="N19" s="200">
        <f t="shared" si="1"/>
        <v>2572.5676131848481</v>
      </c>
      <c r="P19" s="8"/>
      <c r="Q19" s="130"/>
      <c r="R19" s="130"/>
      <c r="S19" s="130"/>
      <c r="T19" s="130"/>
      <c r="U19" s="42"/>
      <c r="V19" s="133"/>
    </row>
    <row r="20" spans="1:22" s="7" customFormat="1" ht="12" customHeight="1">
      <c r="A20" s="172" t="s">
        <v>32</v>
      </c>
      <c r="B20" s="299">
        <v>456.59448399999997</v>
      </c>
      <c r="C20" s="286">
        <v>356.48472299999992</v>
      </c>
      <c r="D20" s="300">
        <v>333.45182200000005</v>
      </c>
      <c r="E20" s="200">
        <v>320.52157</v>
      </c>
      <c r="F20" s="200">
        <v>230.04231799999999</v>
      </c>
      <c r="G20" s="200">
        <v>188.36764200000002</v>
      </c>
      <c r="H20" s="299">
        <v>175.06265800000003</v>
      </c>
      <c r="I20" s="286">
        <v>184.10589599999997</v>
      </c>
      <c r="J20" s="300">
        <v>208.19143299999996</v>
      </c>
      <c r="K20" s="299">
        <v>252.223961</v>
      </c>
      <c r="L20" s="286">
        <v>301.26302199999998</v>
      </c>
      <c r="M20" s="300">
        <v>302.90412499999996</v>
      </c>
      <c r="N20" s="200">
        <f t="shared" si="1"/>
        <v>3309.2136540000001</v>
      </c>
      <c r="P20" s="8"/>
      <c r="Q20" s="130"/>
      <c r="R20" s="130"/>
      <c r="S20" s="130"/>
      <c r="T20" s="130"/>
      <c r="U20" s="42"/>
      <c r="V20" s="133"/>
    </row>
    <row r="21" spans="1:22" s="7" customFormat="1" ht="12" customHeight="1">
      <c r="A21" s="172" t="s">
        <v>3</v>
      </c>
      <c r="B21" s="299">
        <v>0</v>
      </c>
      <c r="C21" s="286">
        <v>0</v>
      </c>
      <c r="D21" s="300">
        <v>0</v>
      </c>
      <c r="E21" s="200">
        <v>0</v>
      </c>
      <c r="F21" s="200">
        <v>0</v>
      </c>
      <c r="G21" s="200">
        <v>0</v>
      </c>
      <c r="H21" s="299">
        <v>0</v>
      </c>
      <c r="I21" s="286">
        <v>0</v>
      </c>
      <c r="J21" s="300">
        <v>0</v>
      </c>
      <c r="K21" s="299">
        <v>0</v>
      </c>
      <c r="L21" s="286">
        <v>0</v>
      </c>
      <c r="M21" s="300">
        <v>0</v>
      </c>
      <c r="N21" s="200">
        <f t="shared" si="1"/>
        <v>0</v>
      </c>
      <c r="P21" s="8"/>
      <c r="Q21" s="130"/>
      <c r="R21" s="130"/>
      <c r="S21" s="130"/>
      <c r="T21" s="130"/>
      <c r="U21" s="42"/>
      <c r="V21" s="133"/>
    </row>
    <row r="22" spans="1:22" s="7" customFormat="1" ht="12" customHeight="1">
      <c r="A22" s="172" t="s">
        <v>31</v>
      </c>
      <c r="B22" s="299">
        <v>128.67754700000003</v>
      </c>
      <c r="C22" s="286">
        <v>90.631960000000021</v>
      </c>
      <c r="D22" s="300">
        <v>79.138037999999995</v>
      </c>
      <c r="E22" s="200">
        <v>50.609259000000009</v>
      </c>
      <c r="F22" s="200">
        <v>6.4182959999999998</v>
      </c>
      <c r="G22" s="200">
        <v>2.5126010000000001</v>
      </c>
      <c r="H22" s="299">
        <v>36.937408000000012</v>
      </c>
      <c r="I22" s="286">
        <v>7.9229190000000012</v>
      </c>
      <c r="J22" s="300">
        <v>16.554525999999999</v>
      </c>
      <c r="K22" s="299">
        <v>30.029225000000004</v>
      </c>
      <c r="L22" s="286">
        <v>24.212851000000004</v>
      </c>
      <c r="M22" s="300">
        <v>99.631622000000007</v>
      </c>
      <c r="N22" s="200">
        <f>SUM(B22:M22)</f>
        <v>573.27625200000011</v>
      </c>
      <c r="P22" s="8"/>
      <c r="Q22" s="130"/>
      <c r="R22" s="130"/>
      <c r="S22" s="130"/>
      <c r="T22" s="130"/>
      <c r="U22" s="42"/>
      <c r="V22" s="133"/>
    </row>
    <row r="23" spans="1:22" s="7" customFormat="1" ht="12" customHeight="1">
      <c r="A23" s="172" t="s">
        <v>30</v>
      </c>
      <c r="B23" s="299">
        <v>3167.404033107327</v>
      </c>
      <c r="C23" s="286">
        <v>2603.4968517718089</v>
      </c>
      <c r="D23" s="300">
        <v>2598.8350511498065</v>
      </c>
      <c r="E23" s="200">
        <v>2069.7161960557492</v>
      </c>
      <c r="F23" s="200">
        <v>1030.6998062426512</v>
      </c>
      <c r="G23" s="200">
        <v>760.02774718885473</v>
      </c>
      <c r="H23" s="299">
        <v>841.33283835915654</v>
      </c>
      <c r="I23" s="286">
        <v>839.49285577277578</v>
      </c>
      <c r="J23" s="300">
        <v>1038.6282332377696</v>
      </c>
      <c r="K23" s="299">
        <v>1434.1465404127371</v>
      </c>
      <c r="L23" s="286">
        <v>2183.112290954733</v>
      </c>
      <c r="M23" s="300">
        <v>3040.1890009325775</v>
      </c>
      <c r="N23" s="200">
        <f>SUM(B23:M23)</f>
        <v>21607.081445185948</v>
      </c>
      <c r="P23" s="8"/>
      <c r="Q23" s="130"/>
      <c r="R23" s="130"/>
      <c r="S23" s="130"/>
      <c r="T23" s="130"/>
      <c r="U23" s="42"/>
      <c r="V23" s="133"/>
    </row>
    <row r="24" spans="1:22" s="4" customFormat="1" ht="11.25">
      <c r="A24" s="211"/>
      <c r="N24" s="3"/>
      <c r="P24" s="141"/>
      <c r="Q24" s="141"/>
      <c r="R24" s="141"/>
      <c r="S24" s="141"/>
      <c r="T24" s="141"/>
      <c r="U24" s="142"/>
    </row>
    <row r="25" spans="1:22" s="7" customFormat="1">
      <c r="A25" s="68"/>
      <c r="B25" s="69"/>
      <c r="C25" s="69"/>
      <c r="D25" s="69"/>
      <c r="E25" s="69"/>
      <c r="F25" s="69"/>
      <c r="G25" s="69"/>
      <c r="H25" s="69"/>
      <c r="I25" s="69"/>
      <c r="J25" s="69"/>
      <c r="K25" s="69"/>
      <c r="L25" s="69"/>
      <c r="M25" s="69"/>
      <c r="N25" s="68"/>
      <c r="S25" s="133"/>
      <c r="T25" s="133"/>
      <c r="U25" s="133"/>
      <c r="V25" s="133"/>
    </row>
    <row r="26" spans="1:22" s="7" customFormat="1">
      <c r="A26" s="120" t="s">
        <v>40</v>
      </c>
      <c r="B26" s="26">
        <v>7555.0688139999993</v>
      </c>
      <c r="C26" s="69"/>
      <c r="D26" s="69"/>
      <c r="E26" s="69"/>
      <c r="F26" s="69"/>
      <c r="G26" s="69"/>
      <c r="H26" s="69"/>
      <c r="I26" s="69"/>
      <c r="J26" s="69"/>
      <c r="K26" s="69"/>
      <c r="L26" s="69"/>
      <c r="M26" s="69"/>
      <c r="N26" s="69"/>
      <c r="S26" s="133"/>
      <c r="T26" s="133"/>
      <c r="U26" s="133"/>
      <c r="V26" s="133"/>
    </row>
    <row r="27" spans="1:22" s="7" customFormat="1">
      <c r="A27" s="120" t="s">
        <v>39</v>
      </c>
      <c r="B27" s="26">
        <v>602.507068</v>
      </c>
      <c r="C27" s="69"/>
      <c r="D27" s="69"/>
      <c r="E27" s="69"/>
      <c r="F27" s="69"/>
      <c r="G27" s="69"/>
      <c r="H27" s="69"/>
      <c r="I27" s="69"/>
      <c r="J27" s="69"/>
      <c r="K27" s="69"/>
      <c r="L27" s="69"/>
      <c r="M27" s="69"/>
      <c r="N27" s="69"/>
      <c r="O27" s="70"/>
      <c r="S27" s="133"/>
      <c r="T27" s="133"/>
      <c r="U27" s="133"/>
      <c r="V27" s="133"/>
    </row>
    <row r="28" spans="1:22" s="7" customFormat="1">
      <c r="A28" s="120" t="s">
        <v>38</v>
      </c>
      <c r="B28" s="26">
        <v>8294.1827270000013</v>
      </c>
      <c r="C28" s="69"/>
      <c r="D28" s="69"/>
      <c r="E28" s="69"/>
      <c r="F28" s="69"/>
      <c r="G28" s="69"/>
      <c r="H28" s="69"/>
      <c r="I28" s="69"/>
      <c r="J28" s="69"/>
      <c r="K28" s="69"/>
      <c r="L28" s="69"/>
      <c r="M28" s="69"/>
      <c r="N28" s="69"/>
      <c r="O28" s="70"/>
      <c r="S28" s="133"/>
      <c r="T28" s="133"/>
      <c r="U28" s="133"/>
      <c r="V28" s="133"/>
    </row>
    <row r="29" spans="1:22" s="7" customFormat="1">
      <c r="A29" s="120" t="s">
        <v>60</v>
      </c>
      <c r="B29" s="26">
        <v>55.921160999999998</v>
      </c>
      <c r="C29" s="69"/>
      <c r="D29" s="69"/>
      <c r="E29" s="69"/>
      <c r="F29" s="69"/>
      <c r="G29" s="69"/>
      <c r="H29" s="69"/>
      <c r="I29" s="69"/>
      <c r="J29" s="69"/>
      <c r="K29" s="69"/>
      <c r="L29" s="69"/>
      <c r="M29" s="69"/>
      <c r="N29" s="69"/>
      <c r="Q29" s="8"/>
      <c r="S29" s="133"/>
      <c r="T29" s="133"/>
      <c r="U29" s="133"/>
      <c r="V29" s="133"/>
    </row>
    <row r="30" spans="1:22" s="7" customFormat="1">
      <c r="A30" s="120" t="s">
        <v>61</v>
      </c>
      <c r="B30" s="26">
        <v>76.140578999999988</v>
      </c>
      <c r="C30" s="69"/>
      <c r="D30" s="69"/>
      <c r="E30" s="69"/>
      <c r="F30" s="69"/>
      <c r="G30" s="69"/>
      <c r="H30" s="69"/>
      <c r="I30" s="69"/>
      <c r="J30" s="69"/>
      <c r="K30" s="69"/>
      <c r="L30" s="69"/>
      <c r="M30" s="69"/>
      <c r="N30" s="69"/>
      <c r="S30" s="133"/>
      <c r="T30" s="133"/>
      <c r="U30" s="133"/>
      <c r="V30" s="133"/>
    </row>
    <row r="31" spans="1:22" s="7" customFormat="1">
      <c r="A31" s="120" t="s">
        <v>62</v>
      </c>
      <c r="B31" s="26">
        <v>0.64000999999999997</v>
      </c>
      <c r="C31" s="69"/>
      <c r="D31" s="69"/>
      <c r="E31" s="69"/>
      <c r="F31" s="69"/>
      <c r="G31" s="69"/>
      <c r="H31" s="69"/>
      <c r="I31" s="69"/>
      <c r="J31" s="69"/>
      <c r="K31" s="69"/>
      <c r="L31" s="69"/>
      <c r="M31" s="69"/>
      <c r="N31" s="69"/>
      <c r="S31" s="133"/>
      <c r="T31" s="133"/>
      <c r="U31" s="133"/>
      <c r="V31" s="133"/>
    </row>
    <row r="32" spans="1:22" s="7" customFormat="1">
      <c r="A32" s="120" t="s">
        <v>37</v>
      </c>
      <c r="B32" s="26">
        <v>36311.508709000002</v>
      </c>
      <c r="C32" s="69"/>
      <c r="D32" s="69"/>
      <c r="E32" s="69"/>
      <c r="F32" s="69"/>
      <c r="G32" s="69"/>
      <c r="H32" s="69"/>
      <c r="I32" s="69"/>
      <c r="J32" s="69"/>
      <c r="K32" s="69"/>
      <c r="L32" s="69"/>
      <c r="M32" s="69"/>
      <c r="N32" s="69"/>
    </row>
    <row r="33" spans="1:14" s="7" customFormat="1">
      <c r="A33" s="120" t="s">
        <v>72</v>
      </c>
      <c r="B33" s="26">
        <v>233.85993999999999</v>
      </c>
      <c r="C33" s="69"/>
      <c r="D33" s="69"/>
      <c r="E33" s="69"/>
      <c r="F33" s="69"/>
      <c r="G33" s="69"/>
      <c r="H33" s="69"/>
      <c r="I33" s="69"/>
      <c r="J33" s="69"/>
      <c r="K33" s="69"/>
      <c r="L33" s="69"/>
      <c r="M33" s="69"/>
      <c r="N33" s="69"/>
    </row>
    <row r="34" spans="1:14" s="7" customFormat="1">
      <c r="A34" s="120" t="s">
        <v>36</v>
      </c>
      <c r="B34" s="26">
        <v>0</v>
      </c>
      <c r="C34" s="69"/>
      <c r="D34" s="69"/>
      <c r="E34" s="69"/>
      <c r="F34" s="69"/>
      <c r="G34" s="69"/>
      <c r="H34" s="69"/>
      <c r="I34" s="69"/>
      <c r="J34" s="69"/>
      <c r="K34" s="69"/>
      <c r="L34" s="69"/>
      <c r="M34" s="69"/>
      <c r="N34" s="69"/>
    </row>
    <row r="35" spans="1:14" s="7" customFormat="1">
      <c r="A35" s="120" t="s">
        <v>35</v>
      </c>
      <c r="B35" s="26">
        <v>822.513687</v>
      </c>
      <c r="C35" s="69"/>
      <c r="D35" s="69"/>
      <c r="E35" s="69"/>
      <c r="F35" s="69"/>
      <c r="G35" s="69"/>
      <c r="H35" s="69"/>
      <c r="I35" s="69"/>
      <c r="J35" s="69"/>
      <c r="K35" s="69"/>
      <c r="L35" s="69"/>
      <c r="M35" s="69"/>
      <c r="N35" s="69"/>
    </row>
    <row r="36" spans="1:14" s="7" customFormat="1">
      <c r="A36" s="120" t="s">
        <v>34</v>
      </c>
      <c r="B36" s="26">
        <v>55.506991999999997</v>
      </c>
      <c r="C36" s="69"/>
      <c r="D36" s="69"/>
      <c r="E36" s="69"/>
      <c r="F36" s="69"/>
      <c r="G36" s="69"/>
      <c r="H36" s="69"/>
      <c r="I36" s="69"/>
      <c r="J36" s="69"/>
      <c r="K36" s="69"/>
      <c r="L36" s="69"/>
      <c r="M36" s="69"/>
      <c r="N36" s="69"/>
    </row>
    <row r="37" spans="1:14" s="7" customFormat="1">
      <c r="A37" s="120" t="s">
        <v>33</v>
      </c>
      <c r="B37" s="26">
        <v>2572.5676131848481</v>
      </c>
      <c r="C37" s="69"/>
      <c r="D37" s="69"/>
      <c r="E37" s="69"/>
      <c r="F37" s="69"/>
      <c r="G37" s="69"/>
      <c r="H37" s="69"/>
      <c r="I37" s="69"/>
      <c r="J37" s="69"/>
      <c r="K37" s="69"/>
      <c r="L37" s="69"/>
      <c r="M37" s="69"/>
      <c r="N37" s="69"/>
    </row>
    <row r="38" spans="1:14" s="7" customFormat="1">
      <c r="A38" s="120" t="s">
        <v>32</v>
      </c>
      <c r="B38" s="26">
        <v>3309.2136540000001</v>
      </c>
      <c r="C38" s="69"/>
      <c r="D38" s="69"/>
      <c r="E38" s="69"/>
      <c r="F38" s="69"/>
      <c r="G38" s="69"/>
      <c r="H38" s="69"/>
      <c r="I38" s="69"/>
      <c r="J38" s="69"/>
      <c r="K38" s="69"/>
      <c r="L38" s="69"/>
      <c r="M38" s="69"/>
      <c r="N38" s="69"/>
    </row>
    <row r="39" spans="1:14" s="7" customFormat="1">
      <c r="A39" s="120" t="s">
        <v>3</v>
      </c>
      <c r="B39" s="26">
        <v>0</v>
      </c>
      <c r="C39" s="69"/>
      <c r="D39" s="69"/>
      <c r="E39" s="69"/>
      <c r="F39" s="69"/>
      <c r="G39" s="69"/>
      <c r="H39" s="69"/>
      <c r="I39" s="69"/>
      <c r="J39" s="69"/>
      <c r="K39" s="69"/>
      <c r="L39" s="69"/>
      <c r="M39" s="69"/>
      <c r="N39" s="69"/>
    </row>
    <row r="40" spans="1:14" s="7" customFormat="1">
      <c r="A40" s="120" t="s">
        <v>31</v>
      </c>
      <c r="B40" s="26">
        <v>573.27625200000011</v>
      </c>
      <c r="C40" s="69"/>
      <c r="D40" s="69"/>
      <c r="E40" s="69"/>
      <c r="F40" s="69"/>
      <c r="G40" s="69"/>
      <c r="H40" s="69"/>
      <c r="I40" s="69"/>
      <c r="J40" s="69"/>
      <c r="K40" s="69"/>
      <c r="L40" s="69"/>
      <c r="M40" s="69"/>
      <c r="N40" s="69"/>
    </row>
    <row r="41" spans="1:14" s="7" customFormat="1">
      <c r="A41" s="120" t="s">
        <v>30</v>
      </c>
      <c r="B41" s="26">
        <v>21607.081445185948</v>
      </c>
      <c r="C41" s="69"/>
      <c r="D41" s="69"/>
      <c r="E41" s="69"/>
      <c r="F41" s="69"/>
      <c r="G41" s="69"/>
      <c r="H41" s="69"/>
      <c r="I41" s="69"/>
      <c r="J41" s="69"/>
      <c r="K41" s="69"/>
      <c r="L41" s="69"/>
      <c r="M41" s="69"/>
      <c r="N41" s="69"/>
    </row>
    <row r="42" spans="1:14" s="7" customFormat="1">
      <c r="A42" s="68"/>
      <c r="B42" s="69"/>
      <c r="C42" s="69"/>
      <c r="D42" s="69"/>
      <c r="E42" s="69"/>
      <c r="F42" s="69"/>
      <c r="G42" s="69"/>
      <c r="H42" s="69"/>
      <c r="I42" s="69"/>
      <c r="J42" s="69"/>
      <c r="K42" s="69"/>
      <c r="L42" s="69"/>
      <c r="M42" s="69"/>
      <c r="N42" s="69"/>
    </row>
    <row r="43" spans="1:14" s="7" customFormat="1">
      <c r="A43" s="68"/>
      <c r="B43" s="69"/>
      <c r="C43" s="69"/>
      <c r="D43" s="69"/>
      <c r="E43" s="69"/>
      <c r="F43" s="69"/>
      <c r="G43" s="69"/>
      <c r="H43" s="69"/>
      <c r="I43" s="69"/>
      <c r="J43" s="69"/>
      <c r="K43" s="69"/>
      <c r="L43" s="69"/>
      <c r="M43" s="69"/>
      <c r="N43" s="69"/>
    </row>
    <row r="44" spans="1:14" s="7" customFormat="1">
      <c r="A44" s="68"/>
      <c r="B44" s="69"/>
      <c r="C44" s="69"/>
      <c r="D44" s="69"/>
      <c r="E44" s="69"/>
      <c r="F44" s="69"/>
      <c r="G44" s="69"/>
      <c r="H44" s="69"/>
      <c r="I44" s="69"/>
      <c r="J44" s="69"/>
      <c r="K44" s="69"/>
      <c r="L44" s="69"/>
      <c r="M44" s="69"/>
      <c r="N44" s="69"/>
    </row>
    <row r="45" spans="1:14" s="7" customFormat="1">
      <c r="A45" s="2"/>
      <c r="B45" s="2"/>
      <c r="C45" s="2"/>
      <c r="D45" s="2"/>
      <c r="E45" s="2"/>
      <c r="F45" s="2"/>
      <c r="G45" s="2"/>
      <c r="H45" s="2"/>
      <c r="I45" s="2"/>
      <c r="J45" s="2"/>
      <c r="K45" s="2"/>
      <c r="L45" s="2"/>
      <c r="M45" s="2"/>
      <c r="N45" s="2"/>
    </row>
    <row r="47" spans="1:14">
      <c r="B47" s="71"/>
    </row>
    <row r="48" spans="1:14">
      <c r="B48" s="71"/>
    </row>
    <row r="49" spans="2:2">
      <c r="B49" s="71"/>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tabColor rgb="FF92D050"/>
  </sheetPr>
  <dimension ref="A1:U35"/>
  <sheetViews>
    <sheetView showGridLines="0" view="pageBreakPreview" zoomScaleNormal="100" zoomScaleSheetLayoutView="100" workbookViewId="0">
      <selection activeCell="Q7" sqref="Q7:Q20"/>
    </sheetView>
  </sheetViews>
  <sheetFormatPr defaultColWidth="9.140625" defaultRowHeight="12"/>
  <cols>
    <col min="1" max="1" width="18.85546875" style="7" customWidth="1"/>
    <col min="2" max="13" width="9.5703125" style="7" customWidth="1"/>
    <col min="14" max="14" width="10.42578125" style="7" customWidth="1"/>
    <col min="15" max="16384" width="9.140625" style="7"/>
  </cols>
  <sheetData>
    <row r="1" spans="1:21" ht="18">
      <c r="A1" s="253" t="s">
        <v>263</v>
      </c>
      <c r="N1" s="256" t="str">
        <f>'3'!N1</f>
        <v>2022</v>
      </c>
    </row>
    <row r="2" spans="1:21" ht="6" customHeight="1"/>
    <row r="3" spans="1:21">
      <c r="A3" s="331"/>
      <c r="B3" s="332" t="s">
        <v>42</v>
      </c>
      <c r="C3" s="333"/>
      <c r="D3" s="334"/>
      <c r="E3" s="332" t="s">
        <v>43</v>
      </c>
      <c r="F3" s="333"/>
      <c r="G3" s="334"/>
      <c r="H3" s="332" t="s">
        <v>44</v>
      </c>
      <c r="I3" s="333"/>
      <c r="J3" s="334"/>
      <c r="K3" s="332" t="s">
        <v>45</v>
      </c>
      <c r="L3" s="333"/>
      <c r="M3" s="334"/>
      <c r="N3" s="222" t="s">
        <v>7</v>
      </c>
    </row>
    <row r="4" spans="1:21">
      <c r="A4" s="331"/>
      <c r="B4" s="297" t="s">
        <v>8</v>
      </c>
      <c r="C4" s="287" t="s">
        <v>9</v>
      </c>
      <c r="D4" s="298" t="s">
        <v>10</v>
      </c>
      <c r="E4" s="297" t="s">
        <v>11</v>
      </c>
      <c r="F4" s="287" t="s">
        <v>12</v>
      </c>
      <c r="G4" s="298" t="s">
        <v>13</v>
      </c>
      <c r="H4" s="297" t="s">
        <v>14</v>
      </c>
      <c r="I4" s="287" t="s">
        <v>15</v>
      </c>
      <c r="J4" s="298" t="s">
        <v>16</v>
      </c>
      <c r="K4" s="297" t="s">
        <v>17</v>
      </c>
      <c r="L4" s="287" t="s">
        <v>18</v>
      </c>
      <c r="M4" s="298" t="s">
        <v>19</v>
      </c>
      <c r="N4" s="205"/>
    </row>
    <row r="5" spans="1:21">
      <c r="A5" s="336" t="s">
        <v>117</v>
      </c>
      <c r="B5" s="337">
        <f>SUM(B6:D6)</f>
        <v>31881.908243022175</v>
      </c>
      <c r="C5" s="326"/>
      <c r="D5" s="338"/>
      <c r="E5" s="337">
        <f t="shared" ref="E5" si="0">SUM(E6:G6)</f>
        <v>14755.739691572813</v>
      </c>
      <c r="F5" s="326"/>
      <c r="G5" s="338"/>
      <c r="H5" s="337">
        <f t="shared" ref="H5" si="1">SUM(H6:J6)</f>
        <v>9897.3190016545013</v>
      </c>
      <c r="I5" s="326"/>
      <c r="J5" s="338"/>
      <c r="K5" s="337">
        <f t="shared" ref="K5" si="2">SUM(K6:M6)</f>
        <v>25535.024212121312</v>
      </c>
      <c r="L5" s="326"/>
      <c r="M5" s="338"/>
      <c r="N5" s="326">
        <f>SUM(N7:N20)</f>
        <v>82069.991148370813</v>
      </c>
    </row>
    <row r="6" spans="1:21">
      <c r="A6" s="336"/>
      <c r="B6" s="303">
        <f>SUM(B7:B20)</f>
        <v>12108.598288666397</v>
      </c>
      <c r="C6" s="206">
        <f t="shared" ref="C6:M6" si="3">SUM(C7:C20)</f>
        <v>9829.5325508641945</v>
      </c>
      <c r="D6" s="304">
        <f t="shared" si="3"/>
        <v>9943.7774034915838</v>
      </c>
      <c r="E6" s="303">
        <f t="shared" si="3"/>
        <v>7782.358552438016</v>
      </c>
      <c r="F6" s="206">
        <f t="shared" si="3"/>
        <v>3971.3348682932178</v>
      </c>
      <c r="G6" s="304">
        <f t="shared" si="3"/>
        <v>3002.0462708415789</v>
      </c>
      <c r="H6" s="303">
        <f t="shared" si="3"/>
        <v>2836.0209574157175</v>
      </c>
      <c r="I6" s="206">
        <f t="shared" si="3"/>
        <v>2853.2195907728974</v>
      </c>
      <c r="J6" s="304">
        <f t="shared" si="3"/>
        <v>4208.0784534658869</v>
      </c>
      <c r="K6" s="303">
        <f t="shared" si="3"/>
        <v>5671.6382388346456</v>
      </c>
      <c r="L6" s="206">
        <f t="shared" si="3"/>
        <v>8529.2031420233452</v>
      </c>
      <c r="M6" s="304">
        <f t="shared" si="3"/>
        <v>11334.182831263322</v>
      </c>
      <c r="N6" s="326"/>
      <c r="P6" s="136"/>
      <c r="Q6" s="136"/>
      <c r="R6" s="136"/>
      <c r="S6" s="136"/>
      <c r="T6" s="136"/>
      <c r="U6" s="42"/>
    </row>
    <row r="7" spans="1:21">
      <c r="A7" s="172" t="s">
        <v>131</v>
      </c>
      <c r="B7" s="305">
        <v>542.41729899999984</v>
      </c>
      <c r="C7" s="207">
        <v>447.17188800000002</v>
      </c>
      <c r="D7" s="306">
        <v>436.44893200000001</v>
      </c>
      <c r="E7" s="305">
        <v>361.88098900000006</v>
      </c>
      <c r="F7" s="207">
        <v>173.46257200000005</v>
      </c>
      <c r="G7" s="306">
        <v>136.29749800000002</v>
      </c>
      <c r="H7" s="305">
        <v>173.08038600000003</v>
      </c>
      <c r="I7" s="207">
        <v>172.57665800000001</v>
      </c>
      <c r="J7" s="306">
        <v>171.908782</v>
      </c>
      <c r="K7" s="305">
        <v>267.44772099999994</v>
      </c>
      <c r="L7" s="207">
        <v>397.56605400000001</v>
      </c>
      <c r="M7" s="306">
        <v>512.84018100000003</v>
      </c>
      <c r="N7" s="236">
        <f t="shared" ref="N7:N20" si="4">SUM(B7:M7)</f>
        <v>3793.0989599999998</v>
      </c>
      <c r="P7" s="8"/>
      <c r="Q7" s="130"/>
      <c r="R7" s="130"/>
      <c r="S7" s="130"/>
      <c r="T7" s="130"/>
      <c r="U7" s="42"/>
    </row>
    <row r="8" spans="1:21">
      <c r="A8" s="172" t="s">
        <v>99</v>
      </c>
      <c r="B8" s="305">
        <v>678.25765200000001</v>
      </c>
      <c r="C8" s="207">
        <v>551.25482399999999</v>
      </c>
      <c r="D8" s="306">
        <v>571.08284300000003</v>
      </c>
      <c r="E8" s="305">
        <v>443.89922899999993</v>
      </c>
      <c r="F8" s="207">
        <v>222.65275500000007</v>
      </c>
      <c r="G8" s="306">
        <v>155.87168299999996</v>
      </c>
      <c r="H8" s="305">
        <v>169.769552</v>
      </c>
      <c r="I8" s="207">
        <v>168.16820800000002</v>
      </c>
      <c r="J8" s="306">
        <v>250.75099100000003</v>
      </c>
      <c r="K8" s="305">
        <v>321.64245299999999</v>
      </c>
      <c r="L8" s="207">
        <v>492.35973199999989</v>
      </c>
      <c r="M8" s="306">
        <v>632.61498000000017</v>
      </c>
      <c r="N8" s="236">
        <f t="shared" si="4"/>
        <v>4658.3249020000003</v>
      </c>
      <c r="P8" s="8"/>
      <c r="Q8" s="130"/>
      <c r="R8" s="130"/>
      <c r="S8" s="130"/>
      <c r="T8" s="130"/>
      <c r="U8" s="42"/>
    </row>
    <row r="9" spans="1:21">
      <c r="A9" s="172" t="s">
        <v>100</v>
      </c>
      <c r="B9" s="305">
        <v>822.68456700000002</v>
      </c>
      <c r="C9" s="207">
        <v>630.52386300000023</v>
      </c>
      <c r="D9" s="306">
        <v>628.74155800000028</v>
      </c>
      <c r="E9" s="305">
        <v>454.470842</v>
      </c>
      <c r="F9" s="207">
        <v>230.62734699999999</v>
      </c>
      <c r="G9" s="306">
        <v>189.715474</v>
      </c>
      <c r="H9" s="305">
        <v>176.34300400000004</v>
      </c>
      <c r="I9" s="207">
        <v>176.99729499999998</v>
      </c>
      <c r="J9" s="306">
        <v>243.69732399999998</v>
      </c>
      <c r="K9" s="305">
        <v>329.02718699999991</v>
      </c>
      <c r="L9" s="207">
        <v>536.68506899999988</v>
      </c>
      <c r="M9" s="306">
        <v>756.80538000000001</v>
      </c>
      <c r="N9" s="236">
        <f t="shared" si="4"/>
        <v>5176.31891</v>
      </c>
      <c r="P9" s="8"/>
      <c r="Q9" s="130"/>
      <c r="R9" s="130"/>
      <c r="S9" s="130"/>
      <c r="T9" s="130"/>
      <c r="U9" s="42"/>
    </row>
    <row r="10" spans="1:21">
      <c r="A10" s="172" t="s">
        <v>101</v>
      </c>
      <c r="B10" s="305">
        <v>459.45558599999993</v>
      </c>
      <c r="C10" s="207">
        <v>388.6099089999999</v>
      </c>
      <c r="D10" s="306">
        <v>386.97965300000004</v>
      </c>
      <c r="E10" s="305">
        <v>312.82591599999995</v>
      </c>
      <c r="F10" s="207">
        <v>157.61672200000001</v>
      </c>
      <c r="G10" s="306">
        <v>104.125484</v>
      </c>
      <c r="H10" s="305">
        <v>97.407905000000014</v>
      </c>
      <c r="I10" s="207">
        <v>93.710223999999968</v>
      </c>
      <c r="J10" s="306">
        <v>171.643519</v>
      </c>
      <c r="K10" s="305">
        <v>257.53848400000004</v>
      </c>
      <c r="L10" s="207">
        <v>359.20968900000003</v>
      </c>
      <c r="M10" s="306">
        <v>469.21629199999995</v>
      </c>
      <c r="N10" s="236">
        <f t="shared" si="4"/>
        <v>3258.3393830000005</v>
      </c>
      <c r="P10" s="8"/>
      <c r="Q10" s="130"/>
      <c r="R10" s="130"/>
      <c r="S10" s="130"/>
      <c r="T10" s="130"/>
      <c r="U10" s="42"/>
    </row>
    <row r="11" spans="1:21">
      <c r="A11" s="172" t="s">
        <v>130</v>
      </c>
      <c r="B11" s="305">
        <v>241.25622999999996</v>
      </c>
      <c r="C11" s="207">
        <v>197.16406399999988</v>
      </c>
      <c r="D11" s="306">
        <v>195.785076</v>
      </c>
      <c r="E11" s="305">
        <v>146.69514100000004</v>
      </c>
      <c r="F11" s="207">
        <v>62.766919000000016</v>
      </c>
      <c r="G11" s="306">
        <v>42.719560000000008</v>
      </c>
      <c r="H11" s="305">
        <v>40.420530000000007</v>
      </c>
      <c r="I11" s="207">
        <v>38.91595800000001</v>
      </c>
      <c r="J11" s="306">
        <v>71.674035999999987</v>
      </c>
      <c r="K11" s="305">
        <v>106.86237</v>
      </c>
      <c r="L11" s="207">
        <v>165.296007</v>
      </c>
      <c r="M11" s="306">
        <v>229.06115100000002</v>
      </c>
      <c r="N11" s="236">
        <f t="shared" si="4"/>
        <v>1538.6170420000001</v>
      </c>
      <c r="P11" s="8"/>
      <c r="Q11" s="130"/>
      <c r="R11" s="130"/>
      <c r="S11" s="130"/>
      <c r="T11" s="130"/>
      <c r="U11" s="42"/>
    </row>
    <row r="12" spans="1:21">
      <c r="A12" s="172" t="s">
        <v>102</v>
      </c>
      <c r="B12" s="305">
        <v>403.39181300000007</v>
      </c>
      <c r="C12" s="207">
        <v>333.82495899999992</v>
      </c>
      <c r="D12" s="306">
        <v>330.33834499999995</v>
      </c>
      <c r="E12" s="305">
        <v>272.73047499999996</v>
      </c>
      <c r="F12" s="207">
        <v>154.26804899999999</v>
      </c>
      <c r="G12" s="306">
        <v>123.22886600000002</v>
      </c>
      <c r="H12" s="305">
        <v>102.95885999999999</v>
      </c>
      <c r="I12" s="207">
        <v>110.42486599999999</v>
      </c>
      <c r="J12" s="306">
        <v>159.83907000000002</v>
      </c>
      <c r="K12" s="305">
        <v>203.82544900000002</v>
      </c>
      <c r="L12" s="207">
        <v>287.99789299999998</v>
      </c>
      <c r="M12" s="306">
        <v>353.98984499999989</v>
      </c>
      <c r="N12" s="236">
        <f t="shared" si="4"/>
        <v>2836.8184899999997</v>
      </c>
      <c r="P12" s="8"/>
      <c r="Q12" s="130"/>
      <c r="R12" s="130"/>
      <c r="S12" s="130"/>
      <c r="T12" s="130"/>
      <c r="U12" s="42"/>
    </row>
    <row r="13" spans="1:21">
      <c r="A13" s="172" t="s">
        <v>103</v>
      </c>
      <c r="B13" s="305">
        <v>300.18173513259842</v>
      </c>
      <c r="C13" s="207">
        <v>249.46787036949726</v>
      </c>
      <c r="D13" s="306">
        <v>239.11910006905029</v>
      </c>
      <c r="E13" s="305">
        <v>194.22454371133475</v>
      </c>
      <c r="F13" s="207">
        <v>85.618140587365161</v>
      </c>
      <c r="G13" s="306">
        <v>47.669538892546363</v>
      </c>
      <c r="H13" s="305">
        <v>60.670559415717442</v>
      </c>
      <c r="I13" s="207">
        <v>60.35636177289792</v>
      </c>
      <c r="J13" s="306">
        <v>100.4308704658868</v>
      </c>
      <c r="K13" s="305">
        <v>137.60756873113209</v>
      </c>
      <c r="L13" s="207">
        <v>203.80413261296823</v>
      </c>
      <c r="M13" s="306">
        <v>273.26601424904266</v>
      </c>
      <c r="N13" s="236">
        <f t="shared" si="4"/>
        <v>1952.4164360100374</v>
      </c>
      <c r="P13" s="8"/>
      <c r="Q13" s="130"/>
      <c r="R13" s="130"/>
      <c r="S13" s="130"/>
      <c r="T13" s="130"/>
      <c r="U13" s="42"/>
    </row>
    <row r="14" spans="1:21">
      <c r="A14" s="172" t="s">
        <v>104</v>
      </c>
      <c r="B14" s="305">
        <v>2139.1870179999996</v>
      </c>
      <c r="C14" s="207">
        <v>1677.8003819999999</v>
      </c>
      <c r="D14" s="306">
        <v>1784.4808600000003</v>
      </c>
      <c r="E14" s="305">
        <v>1386.8153220000002</v>
      </c>
      <c r="F14" s="207">
        <v>636.67043200000012</v>
      </c>
      <c r="G14" s="306">
        <v>473.27443799999998</v>
      </c>
      <c r="H14" s="305">
        <v>445.24300099999999</v>
      </c>
      <c r="I14" s="207">
        <v>455.98537400000004</v>
      </c>
      <c r="J14" s="306">
        <v>664.3835660000002</v>
      </c>
      <c r="K14" s="305">
        <v>911.87741300000005</v>
      </c>
      <c r="L14" s="207">
        <v>1421.771385</v>
      </c>
      <c r="M14" s="306">
        <v>2002.0980189999993</v>
      </c>
      <c r="N14" s="236">
        <f t="shared" si="4"/>
        <v>13999.58721</v>
      </c>
      <c r="P14" s="8"/>
      <c r="Q14" s="130"/>
      <c r="R14" s="130"/>
      <c r="S14" s="130"/>
      <c r="T14" s="130"/>
      <c r="U14" s="42"/>
    </row>
    <row r="15" spans="1:21">
      <c r="A15" s="172" t="s">
        <v>105</v>
      </c>
      <c r="B15" s="305">
        <v>505.57301299999995</v>
      </c>
      <c r="C15" s="207">
        <v>392.3838869999999</v>
      </c>
      <c r="D15" s="306">
        <v>393.02921800000007</v>
      </c>
      <c r="E15" s="305">
        <v>287.59748899999994</v>
      </c>
      <c r="F15" s="207">
        <v>136.21423600000003</v>
      </c>
      <c r="G15" s="306">
        <v>102.44319600000001</v>
      </c>
      <c r="H15" s="305">
        <v>100.95606100000001</v>
      </c>
      <c r="I15" s="207">
        <v>95.998296000000011</v>
      </c>
      <c r="J15" s="306">
        <v>159.06801399999998</v>
      </c>
      <c r="K15" s="305">
        <v>209.62449499999997</v>
      </c>
      <c r="L15" s="207">
        <v>315.81396999999993</v>
      </c>
      <c r="M15" s="306">
        <v>453.79937400000006</v>
      </c>
      <c r="N15" s="236">
        <f t="shared" si="4"/>
        <v>3152.5012489999999</v>
      </c>
      <c r="P15" s="8"/>
      <c r="Q15" s="130"/>
      <c r="R15" s="130"/>
      <c r="S15" s="130"/>
      <c r="T15" s="130"/>
      <c r="U15" s="42"/>
    </row>
    <row r="16" spans="1:21">
      <c r="A16" s="172" t="s">
        <v>106</v>
      </c>
      <c r="B16" s="305">
        <v>658.29076000000009</v>
      </c>
      <c r="C16" s="207">
        <v>513.67099900000017</v>
      </c>
      <c r="D16" s="306">
        <v>503.84687199999996</v>
      </c>
      <c r="E16" s="305">
        <v>377.01946599999997</v>
      </c>
      <c r="F16" s="207">
        <v>129.45441099999999</v>
      </c>
      <c r="G16" s="306">
        <v>85.554650999999978</v>
      </c>
      <c r="H16" s="305">
        <v>76.641875999999996</v>
      </c>
      <c r="I16" s="207">
        <v>75.411660999999981</v>
      </c>
      <c r="J16" s="306">
        <v>167.77485899999999</v>
      </c>
      <c r="K16" s="305">
        <v>254.40351799999996</v>
      </c>
      <c r="L16" s="207">
        <v>448.35456100000005</v>
      </c>
      <c r="M16" s="306">
        <v>612.25796400000024</v>
      </c>
      <c r="N16" s="236">
        <f t="shared" si="4"/>
        <v>3902.6815980000015</v>
      </c>
      <c r="P16" s="8"/>
      <c r="Q16" s="130"/>
      <c r="R16" s="130"/>
      <c r="S16" s="130"/>
      <c r="T16" s="130"/>
      <c r="U16" s="42"/>
    </row>
    <row r="17" spans="1:21">
      <c r="A17" s="172" t="s">
        <v>107</v>
      </c>
      <c r="B17" s="305">
        <v>592.98670900000002</v>
      </c>
      <c r="C17" s="207">
        <v>495.88954799999988</v>
      </c>
      <c r="D17" s="306">
        <v>507.79633200000006</v>
      </c>
      <c r="E17" s="305">
        <v>376.41646499999996</v>
      </c>
      <c r="F17" s="207">
        <v>168.74191799999997</v>
      </c>
      <c r="G17" s="306">
        <v>113.42795000000001</v>
      </c>
      <c r="H17" s="305">
        <v>105.12974700000002</v>
      </c>
      <c r="I17" s="207">
        <v>98.492424</v>
      </c>
      <c r="J17" s="306">
        <v>171.93359000000004</v>
      </c>
      <c r="K17" s="305">
        <v>251.67289799999995</v>
      </c>
      <c r="L17" s="207">
        <v>421.56807000000015</v>
      </c>
      <c r="M17" s="306">
        <v>604.23572999999953</v>
      </c>
      <c r="N17" s="236">
        <f t="shared" si="4"/>
        <v>3908.2913809999995</v>
      </c>
      <c r="P17" s="8"/>
      <c r="Q17" s="130"/>
      <c r="R17" s="130"/>
      <c r="S17" s="130"/>
      <c r="T17" s="130"/>
      <c r="U17" s="42"/>
    </row>
    <row r="18" spans="1:21">
      <c r="A18" s="172" t="s">
        <v>108</v>
      </c>
      <c r="B18" s="305">
        <v>2693.4820930000014</v>
      </c>
      <c r="C18" s="207">
        <v>2225.0974590000001</v>
      </c>
      <c r="D18" s="306">
        <v>2186.2072620000017</v>
      </c>
      <c r="E18" s="305">
        <v>1768.9441020000004</v>
      </c>
      <c r="F18" s="207">
        <v>989.57111500000008</v>
      </c>
      <c r="G18" s="306">
        <v>770.81636100000014</v>
      </c>
      <c r="H18" s="305">
        <v>675.54299199999991</v>
      </c>
      <c r="I18" s="207">
        <v>689.64985199999978</v>
      </c>
      <c r="J18" s="306">
        <v>1012.565412</v>
      </c>
      <c r="K18" s="305">
        <v>1296.4418280000002</v>
      </c>
      <c r="L18" s="207">
        <v>1898.2604340000005</v>
      </c>
      <c r="M18" s="306">
        <v>2503.1947459999997</v>
      </c>
      <c r="N18" s="236">
        <f t="shared" si="4"/>
        <v>18709.773656000005</v>
      </c>
      <c r="P18" s="8"/>
      <c r="Q18" s="130"/>
      <c r="R18" s="130"/>
      <c r="S18" s="130"/>
      <c r="T18" s="130"/>
      <c r="U18" s="42"/>
    </row>
    <row r="19" spans="1:21">
      <c r="A19" s="172" t="s">
        <v>109</v>
      </c>
      <c r="B19" s="305">
        <v>1534.0190460000003</v>
      </c>
      <c r="C19" s="207">
        <v>1288.8654109999993</v>
      </c>
      <c r="D19" s="306">
        <v>1321.4003690000004</v>
      </c>
      <c r="E19" s="305">
        <v>1059.8679410000002</v>
      </c>
      <c r="F19" s="207">
        <v>634.69468399999994</v>
      </c>
      <c r="G19" s="306">
        <v>497.60777099999996</v>
      </c>
      <c r="H19" s="305">
        <v>488.11931600000003</v>
      </c>
      <c r="I19" s="207">
        <v>464.15240699999987</v>
      </c>
      <c r="J19" s="306">
        <v>666.50374899999986</v>
      </c>
      <c r="K19" s="305">
        <v>879.37770200000011</v>
      </c>
      <c r="L19" s="207">
        <v>1216.5172929999992</v>
      </c>
      <c r="M19" s="306">
        <v>1464.4139849999995</v>
      </c>
      <c r="N19" s="236">
        <f t="shared" si="4"/>
        <v>11515.539673999998</v>
      </c>
      <c r="P19" s="8"/>
      <c r="Q19" s="130"/>
      <c r="R19" s="130"/>
      <c r="S19" s="130"/>
      <c r="T19" s="130"/>
      <c r="U19" s="42"/>
    </row>
    <row r="20" spans="1:21">
      <c r="A20" s="172" t="s">
        <v>110</v>
      </c>
      <c r="B20" s="305">
        <v>537.41476753379641</v>
      </c>
      <c r="C20" s="207">
        <v>437.80748749469763</v>
      </c>
      <c r="D20" s="306">
        <v>458.52098342253186</v>
      </c>
      <c r="E20" s="305">
        <v>338.97063172668089</v>
      </c>
      <c r="F20" s="207">
        <v>188.97556770585203</v>
      </c>
      <c r="G20" s="306">
        <v>159.29379994903229</v>
      </c>
      <c r="H20" s="305">
        <v>123.73716800000001</v>
      </c>
      <c r="I20" s="207">
        <v>152.38000599999998</v>
      </c>
      <c r="J20" s="306">
        <v>195.90467099999998</v>
      </c>
      <c r="K20" s="305">
        <v>244.28915210351332</v>
      </c>
      <c r="L20" s="207">
        <v>363.9988524103768</v>
      </c>
      <c r="M20" s="306">
        <v>466.38917001428189</v>
      </c>
      <c r="N20" s="236">
        <f t="shared" si="4"/>
        <v>3667.6822573607628</v>
      </c>
      <c r="P20" s="8"/>
      <c r="Q20" s="130"/>
      <c r="R20" s="130"/>
      <c r="S20" s="130"/>
      <c r="T20" s="130"/>
      <c r="U20" s="42"/>
    </row>
    <row r="21" spans="1:21">
      <c r="A21" s="4"/>
      <c r="N21" s="3"/>
      <c r="P21" s="1"/>
      <c r="Q21" s="1"/>
      <c r="R21" s="1"/>
      <c r="S21" s="1"/>
      <c r="T21" s="1"/>
      <c r="U21" s="146"/>
    </row>
    <row r="22" spans="1:21">
      <c r="A22" s="10" t="s">
        <v>131</v>
      </c>
      <c r="B22" s="26">
        <v>3793.0989599999998</v>
      </c>
      <c r="P22" s="8"/>
      <c r="U22" s="142"/>
    </row>
    <row r="23" spans="1:21">
      <c r="A23" s="10" t="s">
        <v>99</v>
      </c>
      <c r="B23" s="26">
        <v>4658.3249020000003</v>
      </c>
    </row>
    <row r="24" spans="1:21">
      <c r="A24" s="10" t="s">
        <v>100</v>
      </c>
      <c r="B24" s="26">
        <v>5176.31891</v>
      </c>
    </row>
    <row r="25" spans="1:21">
      <c r="A25" s="10" t="s">
        <v>101</v>
      </c>
      <c r="B25" s="26">
        <v>3258.3393830000005</v>
      </c>
    </row>
    <row r="26" spans="1:21">
      <c r="A26" s="10" t="s">
        <v>130</v>
      </c>
      <c r="B26" s="26">
        <v>1538.6170420000001</v>
      </c>
    </row>
    <row r="27" spans="1:21">
      <c r="A27" s="10" t="s">
        <v>102</v>
      </c>
      <c r="B27" s="26">
        <v>2836.8184899999997</v>
      </c>
    </row>
    <row r="28" spans="1:21">
      <c r="A28" s="10" t="s">
        <v>103</v>
      </c>
      <c r="B28" s="26">
        <v>1952.4164360100374</v>
      </c>
    </row>
    <row r="29" spans="1:21">
      <c r="A29" s="10" t="s">
        <v>104</v>
      </c>
      <c r="B29" s="26">
        <v>13999.58721</v>
      </c>
    </row>
    <row r="30" spans="1:21">
      <c r="A30" s="10" t="s">
        <v>105</v>
      </c>
      <c r="B30" s="26">
        <v>3152.5012489999999</v>
      </c>
    </row>
    <row r="31" spans="1:21">
      <c r="A31" s="10" t="s">
        <v>106</v>
      </c>
      <c r="B31" s="26">
        <v>3902.6815980000015</v>
      </c>
    </row>
    <row r="32" spans="1:21">
      <c r="A32" s="10" t="s">
        <v>107</v>
      </c>
      <c r="B32" s="26">
        <v>3908.2913809999995</v>
      </c>
    </row>
    <row r="33" spans="1:2">
      <c r="A33" s="10" t="s">
        <v>108</v>
      </c>
      <c r="B33" s="26">
        <v>18709.773656000005</v>
      </c>
    </row>
    <row r="34" spans="1:2">
      <c r="A34" s="10" t="s">
        <v>109</v>
      </c>
      <c r="B34" s="26">
        <v>11515.539673999998</v>
      </c>
    </row>
    <row r="35" spans="1:2">
      <c r="A35" s="10" t="s">
        <v>110</v>
      </c>
      <c r="B35" s="26">
        <v>3667.6822573607628</v>
      </c>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92D050"/>
  </sheetPr>
  <dimension ref="A1:T46"/>
  <sheetViews>
    <sheetView showGridLines="0" view="pageBreakPreview" zoomScale="90" zoomScaleNormal="70" zoomScaleSheetLayoutView="90" workbookViewId="0">
      <selection activeCell="O64" sqref="O64"/>
    </sheetView>
  </sheetViews>
  <sheetFormatPr defaultColWidth="9.140625" defaultRowHeight="12.75"/>
  <cols>
    <col min="1" max="1" width="30.85546875" style="2" customWidth="1"/>
    <col min="2" max="15" width="7.42578125" style="2" customWidth="1"/>
    <col min="16" max="16" width="9.140625" style="2" customWidth="1"/>
    <col min="17" max="16384" width="9.140625" style="2"/>
  </cols>
  <sheetData>
    <row r="1" spans="1:20" s="67" customFormat="1" ht="18">
      <c r="A1" s="253" t="s">
        <v>275</v>
      </c>
      <c r="B1" s="24"/>
      <c r="C1" s="24"/>
      <c r="D1" s="24"/>
      <c r="E1" s="24"/>
      <c r="G1" s="24"/>
      <c r="H1" s="24"/>
      <c r="I1" s="24"/>
      <c r="J1" s="24"/>
      <c r="K1" s="24"/>
      <c r="L1" s="24"/>
      <c r="M1" s="24"/>
      <c r="N1" s="24"/>
      <c r="P1" s="256" t="str">
        <f>'3'!N1</f>
        <v>2022</v>
      </c>
    </row>
    <row r="2" spans="1:20" s="7" customFormat="1" ht="6" customHeight="1">
      <c r="B2" s="116"/>
      <c r="C2" s="116"/>
      <c r="D2" s="116"/>
      <c r="E2" s="116"/>
      <c r="F2" s="116"/>
      <c r="G2" s="116"/>
      <c r="H2" s="116"/>
      <c r="I2" s="116"/>
      <c r="J2" s="116"/>
      <c r="K2" s="116"/>
      <c r="L2" s="116"/>
      <c r="M2" s="116"/>
      <c r="N2" s="116"/>
      <c r="O2" s="116"/>
    </row>
    <row r="3" spans="1:20" s="7" customFormat="1" ht="12" customHeight="1">
      <c r="A3" s="171"/>
      <c r="B3" s="208" t="s">
        <v>85</v>
      </c>
      <c r="C3" s="208" t="s">
        <v>76</v>
      </c>
      <c r="D3" s="208" t="s">
        <v>77</v>
      </c>
      <c r="E3" s="208" t="s">
        <v>78</v>
      </c>
      <c r="F3" s="208" t="s">
        <v>88</v>
      </c>
      <c r="G3" s="208" t="s">
        <v>79</v>
      </c>
      <c r="H3" s="208" t="s">
        <v>80</v>
      </c>
      <c r="I3" s="208" t="s">
        <v>81</v>
      </c>
      <c r="J3" s="208" t="s">
        <v>82</v>
      </c>
      <c r="K3" s="208" t="s">
        <v>83</v>
      </c>
      <c r="L3" s="208" t="s">
        <v>84</v>
      </c>
      <c r="M3" s="208" t="s">
        <v>86</v>
      </c>
      <c r="N3" s="208" t="s">
        <v>87</v>
      </c>
      <c r="O3" s="208" t="s">
        <v>89</v>
      </c>
      <c r="P3" s="208" t="s">
        <v>7</v>
      </c>
    </row>
    <row r="4" spans="1:20" s="111" customFormat="1" ht="12" customHeight="1">
      <c r="A4" s="173" t="s">
        <v>117</v>
      </c>
      <c r="B4" s="294">
        <f>SUM(B5:B20)</f>
        <v>3793.0989600000003</v>
      </c>
      <c r="C4" s="294">
        <f>SUM(C5:C20)</f>
        <v>4658.3249020000003</v>
      </c>
      <c r="D4" s="294">
        <f t="shared" ref="D4:P4" si="0">SUM(D5:D20)</f>
        <v>5176.3189100000027</v>
      </c>
      <c r="E4" s="294">
        <f t="shared" si="0"/>
        <v>3258.339383</v>
      </c>
      <c r="F4" s="294">
        <f>SUM(F5:F20)</f>
        <v>1538.6170420000003</v>
      </c>
      <c r="G4" s="294">
        <f t="shared" si="0"/>
        <v>2836.8184900000001</v>
      </c>
      <c r="H4" s="294">
        <f t="shared" si="0"/>
        <v>1952.4164360100374</v>
      </c>
      <c r="I4" s="294">
        <f t="shared" si="0"/>
        <v>13999.587210000003</v>
      </c>
      <c r="J4" s="294">
        <f t="shared" si="0"/>
        <v>3152.5012489999999</v>
      </c>
      <c r="K4" s="294">
        <f t="shared" si="0"/>
        <v>3902.6815979999992</v>
      </c>
      <c r="L4" s="294">
        <f t="shared" si="0"/>
        <v>3908.291381</v>
      </c>
      <c r="M4" s="294">
        <f t="shared" si="0"/>
        <v>18709.771158999996</v>
      </c>
      <c r="N4" s="294">
        <f t="shared" si="0"/>
        <v>11515.539673999998</v>
      </c>
      <c r="O4" s="294">
        <f t="shared" si="0"/>
        <v>3667.6822573607624</v>
      </c>
      <c r="P4" s="203">
        <f t="shared" si="0"/>
        <v>82069.988651370804</v>
      </c>
    </row>
    <row r="5" spans="1:20" s="7" customFormat="1" ht="12" customHeight="1">
      <c r="A5" s="172" t="s">
        <v>40</v>
      </c>
      <c r="B5" s="207">
        <v>0</v>
      </c>
      <c r="C5" s="207">
        <v>1502.9712159999999</v>
      </c>
      <c r="D5" s="207">
        <v>391.78462000000002</v>
      </c>
      <c r="E5" s="207">
        <v>361.75963599999983</v>
      </c>
      <c r="F5" s="207">
        <v>578.11339600000008</v>
      </c>
      <c r="G5" s="207">
        <v>429.75978100000003</v>
      </c>
      <c r="H5" s="207">
        <v>2.4296840000000004</v>
      </c>
      <c r="I5" s="207">
        <v>758.98490700000025</v>
      </c>
      <c r="J5" s="207">
        <v>131.24519700000002</v>
      </c>
      <c r="K5" s="207">
        <v>38.673626000000006</v>
      </c>
      <c r="L5" s="207">
        <v>653.66564700000015</v>
      </c>
      <c r="M5" s="207">
        <v>956.94321000000025</v>
      </c>
      <c r="N5" s="207">
        <v>1437.5031029999993</v>
      </c>
      <c r="O5" s="207">
        <v>311.23479099999997</v>
      </c>
      <c r="P5" s="200">
        <f>SUM(B5:O5)</f>
        <v>7555.0688139999993</v>
      </c>
      <c r="T5" s="8"/>
    </row>
    <row r="6" spans="1:20" s="7" customFormat="1" ht="12" customHeight="1">
      <c r="A6" s="172" t="s">
        <v>39</v>
      </c>
      <c r="B6" s="207">
        <v>70.323999999999998</v>
      </c>
      <c r="C6" s="207">
        <v>106.470752</v>
      </c>
      <c r="D6" s="207">
        <v>88.56469700000001</v>
      </c>
      <c r="E6" s="207">
        <v>5.883</v>
      </c>
      <c r="F6" s="207">
        <v>47.584881000000003</v>
      </c>
      <c r="G6" s="207">
        <v>43.226309000000001</v>
      </c>
      <c r="H6" s="207">
        <v>9.9210899999999995</v>
      </c>
      <c r="I6" s="207">
        <v>1.1224069999999999</v>
      </c>
      <c r="J6" s="207">
        <v>36.283239999999999</v>
      </c>
      <c r="K6" s="207">
        <v>47.310958000000049</v>
      </c>
      <c r="L6" s="207">
        <v>67.728929999999991</v>
      </c>
      <c r="M6" s="207">
        <v>46.995442999999995</v>
      </c>
      <c r="N6" s="207">
        <v>20.898438999999996</v>
      </c>
      <c r="O6" s="207">
        <v>10.192921999999999</v>
      </c>
      <c r="P6" s="200">
        <f t="shared" ref="P6:P20" si="1">SUM(B6:O6)</f>
        <v>602.50706800000012</v>
      </c>
      <c r="T6" s="8"/>
    </row>
    <row r="7" spans="1:20" s="7" customFormat="1" ht="12" customHeight="1">
      <c r="A7" s="172" t="s">
        <v>38</v>
      </c>
      <c r="B7" s="207">
        <v>0</v>
      </c>
      <c r="C7" s="207">
        <v>0</v>
      </c>
      <c r="D7" s="207">
        <v>1.1231099999999998</v>
      </c>
      <c r="E7" s="207">
        <v>0</v>
      </c>
      <c r="F7" s="207">
        <v>0</v>
      </c>
      <c r="G7" s="207">
        <v>43.555739999999993</v>
      </c>
      <c r="H7" s="207">
        <v>0</v>
      </c>
      <c r="I7" s="207">
        <v>8070.8539130000008</v>
      </c>
      <c r="J7" s="207">
        <v>128.485614</v>
      </c>
      <c r="K7" s="207">
        <v>0.72499999999999998</v>
      </c>
      <c r="L7" s="207">
        <v>0</v>
      </c>
      <c r="M7" s="207">
        <v>0</v>
      </c>
      <c r="N7" s="207">
        <v>5.4474399999999994</v>
      </c>
      <c r="O7" s="207">
        <v>43.991909999999997</v>
      </c>
      <c r="P7" s="200">
        <f t="shared" si="1"/>
        <v>8294.1827270000013</v>
      </c>
      <c r="T7" s="8"/>
    </row>
    <row r="8" spans="1:20" s="7" customFormat="1" ht="12" customHeight="1">
      <c r="A8" s="172" t="s">
        <v>60</v>
      </c>
      <c r="B8" s="295">
        <v>2.84</v>
      </c>
      <c r="C8" s="295">
        <v>0</v>
      </c>
      <c r="D8" s="295">
        <v>4.5998000000000001</v>
      </c>
      <c r="E8" s="295">
        <v>0</v>
      </c>
      <c r="F8" s="295">
        <v>3.1E-2</v>
      </c>
      <c r="G8" s="295">
        <v>0</v>
      </c>
      <c r="H8" s="295">
        <v>0</v>
      </c>
      <c r="I8" s="295">
        <v>0.69851199999999991</v>
      </c>
      <c r="J8" s="295">
        <v>0</v>
      </c>
      <c r="K8" s="295">
        <v>33.119</v>
      </c>
      <c r="L8" s="295">
        <v>2.6592069999999999</v>
      </c>
      <c r="M8" s="295">
        <v>11.753442</v>
      </c>
      <c r="N8" s="295">
        <v>0</v>
      </c>
      <c r="O8" s="207">
        <v>0.22019999999999998</v>
      </c>
      <c r="P8" s="200">
        <f t="shared" si="1"/>
        <v>55.921160999999998</v>
      </c>
      <c r="T8" s="8"/>
    </row>
    <row r="9" spans="1:20" s="7" customFormat="1" ht="12" customHeight="1">
      <c r="A9" s="172" t="s">
        <v>61</v>
      </c>
      <c r="B9" s="295">
        <v>6.7839999999999998</v>
      </c>
      <c r="C9" s="295">
        <v>0</v>
      </c>
      <c r="D9" s="295">
        <v>0.59899999999999998</v>
      </c>
      <c r="E9" s="295">
        <v>4.8655499999999998</v>
      </c>
      <c r="F9" s="295">
        <v>0</v>
      </c>
      <c r="G9" s="295">
        <v>0</v>
      </c>
      <c r="H9" s="295">
        <v>0</v>
      </c>
      <c r="I9" s="295">
        <v>0</v>
      </c>
      <c r="J9" s="295">
        <v>0</v>
      </c>
      <c r="K9" s="295">
        <v>0</v>
      </c>
      <c r="L9" s="295">
        <v>0</v>
      </c>
      <c r="M9" s="295">
        <v>0</v>
      </c>
      <c r="N9" s="295">
        <v>63.527999999999992</v>
      </c>
      <c r="O9" s="207">
        <v>0.36402899999999999</v>
      </c>
      <c r="P9" s="200">
        <f t="shared" si="1"/>
        <v>76.140578999999988</v>
      </c>
      <c r="T9" s="8"/>
    </row>
    <row r="10" spans="1:20" s="7" customFormat="1" ht="12" customHeight="1">
      <c r="A10" s="172" t="s">
        <v>62</v>
      </c>
      <c r="B10" s="295">
        <v>0</v>
      </c>
      <c r="C10" s="295">
        <v>0</v>
      </c>
      <c r="D10" s="295">
        <v>0.248</v>
      </c>
      <c r="E10" s="295">
        <v>0.16127999999999998</v>
      </c>
      <c r="F10" s="295">
        <v>0.15843000000000002</v>
      </c>
      <c r="G10" s="295">
        <v>2.3E-3</v>
      </c>
      <c r="H10" s="295">
        <v>0</v>
      </c>
      <c r="I10" s="295">
        <v>0</v>
      </c>
      <c r="J10" s="295">
        <v>0</v>
      </c>
      <c r="K10" s="295">
        <v>0</v>
      </c>
      <c r="L10" s="295">
        <v>0</v>
      </c>
      <c r="M10" s="295">
        <v>0</v>
      </c>
      <c r="N10" s="295">
        <v>7.0000000000000007E-2</v>
      </c>
      <c r="O10" s="207">
        <v>0</v>
      </c>
      <c r="P10" s="200">
        <f t="shared" si="1"/>
        <v>0.64000999999999997</v>
      </c>
      <c r="T10" s="8"/>
    </row>
    <row r="11" spans="1:20" s="7" customFormat="1" ht="12" customHeight="1">
      <c r="A11" s="172" t="s">
        <v>37</v>
      </c>
      <c r="B11" s="295">
        <v>0</v>
      </c>
      <c r="C11" s="295">
        <v>2179.3202310000001</v>
      </c>
      <c r="D11" s="295">
        <v>85.766999999999996</v>
      </c>
      <c r="E11" s="295">
        <v>2235.1724810000001</v>
      </c>
      <c r="F11" s="295">
        <v>240.11038500000001</v>
      </c>
      <c r="G11" s="295">
        <v>1342.82744</v>
      </c>
      <c r="H11" s="295">
        <v>86.420671999999982</v>
      </c>
      <c r="I11" s="295">
        <v>361.76067199999994</v>
      </c>
      <c r="J11" s="295">
        <v>1331.5020600000003</v>
      </c>
      <c r="K11" s="295">
        <v>3329.5272829999999</v>
      </c>
      <c r="L11" s="295">
        <v>2421.3968399999994</v>
      </c>
      <c r="M11" s="295">
        <v>11463.81198</v>
      </c>
      <c r="N11" s="295">
        <v>8951.4146639999999</v>
      </c>
      <c r="O11" s="207">
        <v>2282.4770009999997</v>
      </c>
      <c r="P11" s="200">
        <f t="shared" si="1"/>
        <v>36311.508708999994</v>
      </c>
      <c r="T11" s="8"/>
    </row>
    <row r="12" spans="1:20" s="7" customFormat="1" ht="12" customHeight="1">
      <c r="A12" s="172" t="s">
        <v>72</v>
      </c>
      <c r="B12" s="295">
        <v>0</v>
      </c>
      <c r="C12" s="295">
        <v>192.35563999999999</v>
      </c>
      <c r="D12" s="295">
        <v>0</v>
      </c>
      <c r="E12" s="295">
        <v>0</v>
      </c>
      <c r="F12" s="295">
        <v>41.504300000000001</v>
      </c>
      <c r="G12" s="295">
        <v>0</v>
      </c>
      <c r="H12" s="295">
        <v>0</v>
      </c>
      <c r="I12" s="295">
        <v>0</v>
      </c>
      <c r="J12" s="295">
        <v>0</v>
      </c>
      <c r="K12" s="295">
        <v>0</v>
      </c>
      <c r="L12" s="295">
        <v>0</v>
      </c>
      <c r="M12" s="295">
        <v>0</v>
      </c>
      <c r="N12" s="295">
        <v>0</v>
      </c>
      <c r="O12" s="207">
        <v>0</v>
      </c>
      <c r="P12" s="200">
        <f t="shared" si="1"/>
        <v>233.85993999999999</v>
      </c>
      <c r="T12" s="8"/>
    </row>
    <row r="13" spans="1:20" s="7" customFormat="1" ht="12" customHeight="1">
      <c r="A13" s="172" t="s">
        <v>36</v>
      </c>
      <c r="B13" s="295">
        <v>0</v>
      </c>
      <c r="C13" s="295">
        <v>0</v>
      </c>
      <c r="D13" s="295">
        <v>0</v>
      </c>
      <c r="E13" s="295">
        <v>0</v>
      </c>
      <c r="F13" s="295">
        <v>0</v>
      </c>
      <c r="G13" s="295">
        <v>0</v>
      </c>
      <c r="H13" s="295">
        <v>0</v>
      </c>
      <c r="I13" s="295">
        <v>0</v>
      </c>
      <c r="J13" s="295">
        <v>0</v>
      </c>
      <c r="K13" s="295">
        <v>0</v>
      </c>
      <c r="L13" s="295">
        <v>0</v>
      </c>
      <c r="M13" s="295">
        <v>0</v>
      </c>
      <c r="N13" s="295">
        <v>0</v>
      </c>
      <c r="O13" s="207">
        <v>0</v>
      </c>
      <c r="P13" s="200">
        <f t="shared" si="1"/>
        <v>0</v>
      </c>
      <c r="T13" s="8"/>
    </row>
    <row r="14" spans="1:20" s="7" customFormat="1" ht="12" customHeight="1">
      <c r="A14" s="172" t="s">
        <v>35</v>
      </c>
      <c r="B14" s="295">
        <v>0</v>
      </c>
      <c r="C14" s="295">
        <v>0</v>
      </c>
      <c r="D14" s="295">
        <v>68.770360000000011</v>
      </c>
      <c r="E14" s="295">
        <v>0.20910000000000001</v>
      </c>
      <c r="F14" s="295">
        <v>18.560116000000001</v>
      </c>
      <c r="G14" s="295">
        <v>0</v>
      </c>
      <c r="H14" s="295">
        <v>2.6770999999999998</v>
      </c>
      <c r="I14" s="295">
        <v>598.46984000000009</v>
      </c>
      <c r="J14" s="295">
        <v>0</v>
      </c>
      <c r="K14" s="295">
        <v>26.585999999999999</v>
      </c>
      <c r="L14" s="295">
        <v>0</v>
      </c>
      <c r="M14" s="295">
        <v>90.583171000000007</v>
      </c>
      <c r="N14" s="295">
        <v>3.9129999999999998</v>
      </c>
      <c r="O14" s="207">
        <v>12.744999999999999</v>
      </c>
      <c r="P14" s="200">
        <f t="shared" si="1"/>
        <v>822.51368700000012</v>
      </c>
      <c r="T14" s="8"/>
    </row>
    <row r="15" spans="1:20" s="7" customFormat="1" ht="12" customHeight="1">
      <c r="A15" s="172" t="s">
        <v>34</v>
      </c>
      <c r="B15" s="295">
        <v>0</v>
      </c>
      <c r="C15" s="295">
        <v>5.0556559999999999</v>
      </c>
      <c r="D15" s="295">
        <v>0</v>
      </c>
      <c r="E15" s="295">
        <v>0</v>
      </c>
      <c r="F15" s="295">
        <v>0</v>
      </c>
      <c r="G15" s="295">
        <v>0</v>
      </c>
      <c r="H15" s="295">
        <v>0</v>
      </c>
      <c r="I15" s="295">
        <v>0</v>
      </c>
      <c r="J15" s="295">
        <v>0</v>
      </c>
      <c r="K15" s="295">
        <v>0</v>
      </c>
      <c r="L15" s="295">
        <v>0</v>
      </c>
      <c r="M15" s="295">
        <v>19.921336</v>
      </c>
      <c r="N15" s="295">
        <v>0</v>
      </c>
      <c r="O15" s="207">
        <v>30.53</v>
      </c>
      <c r="P15" s="200">
        <f t="shared" si="1"/>
        <v>55.506991999999997</v>
      </c>
      <c r="T15" s="8"/>
    </row>
    <row r="16" spans="1:20" s="7" customFormat="1" ht="12" customHeight="1">
      <c r="A16" s="172" t="s">
        <v>33</v>
      </c>
      <c r="B16" s="295">
        <v>744.06299999999999</v>
      </c>
      <c r="C16" s="295">
        <v>8.0489720000000009</v>
      </c>
      <c r="D16" s="295">
        <v>971.12686999999994</v>
      </c>
      <c r="E16" s="295">
        <v>0.171153</v>
      </c>
      <c r="F16" s="295">
        <v>9.1380289999999995</v>
      </c>
      <c r="G16" s="295">
        <v>0</v>
      </c>
      <c r="H16" s="295">
        <v>562.20000000000005</v>
      </c>
      <c r="I16" s="295">
        <v>24.032</v>
      </c>
      <c r="J16" s="295">
        <v>0</v>
      </c>
      <c r="K16" s="295">
        <v>0</v>
      </c>
      <c r="L16" s="295">
        <v>132.39644799999999</v>
      </c>
      <c r="M16" s="295">
        <v>75.221411184848108</v>
      </c>
      <c r="N16" s="295">
        <v>19.696730000000002</v>
      </c>
      <c r="O16" s="207">
        <v>26.472999999999999</v>
      </c>
      <c r="P16" s="200">
        <f t="shared" si="1"/>
        <v>2572.5676131848481</v>
      </c>
      <c r="T16" s="8"/>
    </row>
    <row r="17" spans="1:20" s="7" customFormat="1" ht="12" customHeight="1">
      <c r="A17" s="172" t="s">
        <v>32</v>
      </c>
      <c r="B17" s="295">
        <v>0</v>
      </c>
      <c r="C17" s="295">
        <v>0.62306600000000001</v>
      </c>
      <c r="D17" s="295">
        <v>0</v>
      </c>
      <c r="E17" s="295">
        <v>0</v>
      </c>
      <c r="F17" s="295">
        <v>0</v>
      </c>
      <c r="G17" s="295">
        <v>0</v>
      </c>
      <c r="H17" s="295">
        <v>0</v>
      </c>
      <c r="I17" s="295">
        <v>2415.1467969999994</v>
      </c>
      <c r="J17" s="295">
        <v>0</v>
      </c>
      <c r="K17" s="295">
        <v>0</v>
      </c>
      <c r="L17" s="295">
        <v>0.39100000000000001</v>
      </c>
      <c r="M17" s="295">
        <v>692.14679100000001</v>
      </c>
      <c r="N17" s="295">
        <v>91.403000000000006</v>
      </c>
      <c r="O17" s="207">
        <v>109.503</v>
      </c>
      <c r="P17" s="200">
        <f t="shared" si="1"/>
        <v>3309.2136539999997</v>
      </c>
      <c r="T17" s="8"/>
    </row>
    <row r="18" spans="1:20" s="7" customFormat="1" ht="12" customHeight="1">
      <c r="A18" s="172" t="s">
        <v>3</v>
      </c>
      <c r="B18" s="295">
        <v>0</v>
      </c>
      <c r="C18" s="295">
        <v>0</v>
      </c>
      <c r="D18" s="295">
        <v>0</v>
      </c>
      <c r="E18" s="295">
        <v>0</v>
      </c>
      <c r="F18" s="295">
        <v>0</v>
      </c>
      <c r="G18" s="295">
        <v>0</v>
      </c>
      <c r="H18" s="295">
        <v>0</v>
      </c>
      <c r="I18" s="295">
        <v>0</v>
      </c>
      <c r="J18" s="295">
        <v>0</v>
      </c>
      <c r="K18" s="295">
        <v>0</v>
      </c>
      <c r="L18" s="295">
        <v>0</v>
      </c>
      <c r="M18" s="295">
        <v>0</v>
      </c>
      <c r="N18" s="295">
        <v>0</v>
      </c>
      <c r="O18" s="207">
        <v>0</v>
      </c>
      <c r="P18" s="200">
        <f t="shared" si="1"/>
        <v>0</v>
      </c>
      <c r="T18" s="8"/>
    </row>
    <row r="19" spans="1:20" s="7" customFormat="1" ht="12" customHeight="1">
      <c r="A19" s="172" t="s">
        <v>31</v>
      </c>
      <c r="B19" s="295">
        <v>1.069</v>
      </c>
      <c r="C19" s="295">
        <v>97.709142000000028</v>
      </c>
      <c r="D19" s="295">
        <v>2.2014420000000006</v>
      </c>
      <c r="E19" s="295">
        <v>66.661018999999996</v>
      </c>
      <c r="F19" s="295">
        <v>0.73698600000000003</v>
      </c>
      <c r="G19" s="295">
        <v>14.492239999999999</v>
      </c>
      <c r="H19" s="295">
        <v>167.07946200000004</v>
      </c>
      <c r="I19" s="295">
        <v>4.012397</v>
      </c>
      <c r="J19" s="295">
        <v>158.347238</v>
      </c>
      <c r="K19" s="295">
        <v>0.32692399999999999</v>
      </c>
      <c r="L19" s="295">
        <v>2.3475519999999994</v>
      </c>
      <c r="M19" s="295">
        <v>31.024690999999983</v>
      </c>
      <c r="N19" s="295">
        <v>26.401649000000006</v>
      </c>
      <c r="O19" s="207">
        <v>0.86651000000000011</v>
      </c>
      <c r="P19" s="200">
        <f t="shared" si="1"/>
        <v>573.276252</v>
      </c>
      <c r="T19" s="8"/>
    </row>
    <row r="20" spans="1:20" s="7" customFormat="1" ht="12" customHeight="1">
      <c r="A20" s="172" t="s">
        <v>30</v>
      </c>
      <c r="B20" s="295">
        <v>2968.0189600000003</v>
      </c>
      <c r="C20" s="295">
        <v>565.77022700000043</v>
      </c>
      <c r="D20" s="295">
        <v>3561.5340110000025</v>
      </c>
      <c r="E20" s="295">
        <v>583.45616400000006</v>
      </c>
      <c r="F20" s="295">
        <v>602.67951900000037</v>
      </c>
      <c r="G20" s="295">
        <v>962.95468000000005</v>
      </c>
      <c r="H20" s="295">
        <v>1121.6884280100373</v>
      </c>
      <c r="I20" s="295">
        <v>1764.505765000001</v>
      </c>
      <c r="J20" s="295">
        <v>1366.6378999999995</v>
      </c>
      <c r="K20" s="295">
        <v>426.41280699999993</v>
      </c>
      <c r="L20" s="295">
        <v>627.70575699999995</v>
      </c>
      <c r="M20" s="295">
        <v>5321.3696838151491</v>
      </c>
      <c r="N20" s="295">
        <v>895.2636489999993</v>
      </c>
      <c r="O20" s="207">
        <v>839.08389436076277</v>
      </c>
      <c r="P20" s="200">
        <f t="shared" si="1"/>
        <v>21607.081445185955</v>
      </c>
      <c r="T20" s="8"/>
    </row>
    <row r="21" spans="1:20" s="4" customFormat="1" ht="11.25">
      <c r="A21" s="211"/>
      <c r="P21" s="3"/>
    </row>
    <row r="22" spans="1:20" s="7" customFormat="1">
      <c r="A22" s="68"/>
      <c r="B22" s="69"/>
      <c r="C22" s="69"/>
      <c r="D22" s="69"/>
      <c r="E22" s="69"/>
      <c r="F22" s="69"/>
      <c r="G22" s="69"/>
      <c r="H22" s="69"/>
      <c r="I22" s="69"/>
      <c r="J22" s="69"/>
      <c r="K22" s="69"/>
      <c r="L22" s="69"/>
      <c r="M22" s="69"/>
      <c r="N22" s="69"/>
      <c r="O22" s="69"/>
      <c r="P22" s="68"/>
    </row>
    <row r="23" spans="1:20" s="7" customFormat="1">
      <c r="A23" s="68"/>
      <c r="B23" s="69"/>
      <c r="C23" s="69"/>
      <c r="D23" s="69"/>
      <c r="E23" s="69"/>
      <c r="F23" s="69"/>
      <c r="G23" s="69"/>
      <c r="H23" s="69"/>
      <c r="I23" s="69"/>
      <c r="J23" s="69"/>
      <c r="K23" s="69"/>
      <c r="L23" s="69"/>
      <c r="M23" s="69"/>
      <c r="N23" s="69"/>
      <c r="O23" s="69"/>
      <c r="P23" s="69"/>
    </row>
    <row r="24" spans="1:20" s="7" customFormat="1">
      <c r="A24" s="68"/>
      <c r="B24" s="69"/>
      <c r="C24" s="69"/>
      <c r="D24" s="69"/>
      <c r="E24" s="69"/>
      <c r="F24" s="69"/>
      <c r="G24" s="69"/>
      <c r="H24" s="69"/>
      <c r="I24" s="69"/>
      <c r="J24" s="69"/>
      <c r="K24" s="69"/>
      <c r="L24" s="69"/>
      <c r="M24" s="69"/>
      <c r="N24" s="69"/>
      <c r="O24" s="69"/>
      <c r="P24" s="69"/>
      <c r="Q24" s="70"/>
    </row>
    <row r="25" spans="1:20" s="7" customFormat="1">
      <c r="A25" s="68"/>
      <c r="B25" s="69"/>
      <c r="C25" s="69"/>
      <c r="D25" s="69"/>
      <c r="E25" s="69"/>
      <c r="F25" s="69"/>
      <c r="G25" s="69"/>
      <c r="H25" s="69"/>
      <c r="I25" s="69"/>
      <c r="J25" s="69"/>
      <c r="K25" s="69"/>
      <c r="L25" s="69"/>
      <c r="M25" s="69"/>
      <c r="N25" s="69"/>
      <c r="O25" s="69"/>
      <c r="P25" s="69"/>
      <c r="Q25" s="70"/>
    </row>
    <row r="26" spans="1:20" s="7" customFormat="1">
      <c r="A26" s="68"/>
      <c r="B26" s="69"/>
      <c r="C26" s="69"/>
      <c r="D26" s="69"/>
      <c r="E26" s="69"/>
      <c r="F26" s="69"/>
      <c r="G26" s="69"/>
      <c r="H26" s="69"/>
      <c r="I26" s="69"/>
      <c r="J26" s="69"/>
      <c r="K26" s="69"/>
      <c r="L26" s="69"/>
      <c r="M26" s="69"/>
      <c r="N26" s="69"/>
      <c r="O26" s="69"/>
      <c r="P26" s="69"/>
      <c r="S26" s="8"/>
    </row>
    <row r="27" spans="1:20" s="7" customFormat="1">
      <c r="A27" s="68"/>
      <c r="B27" s="69"/>
      <c r="C27" s="69"/>
      <c r="D27" s="69"/>
      <c r="E27" s="69"/>
      <c r="F27" s="69"/>
      <c r="G27" s="69"/>
      <c r="H27" s="69"/>
      <c r="I27" s="69"/>
      <c r="J27" s="69"/>
      <c r="K27" s="69"/>
      <c r="L27" s="69"/>
      <c r="M27" s="69"/>
      <c r="N27" s="69"/>
      <c r="O27" s="69"/>
      <c r="P27" s="69"/>
    </row>
    <row r="28" spans="1:20" s="7" customFormat="1">
      <c r="A28" s="68"/>
      <c r="B28" s="69"/>
      <c r="C28" s="69"/>
      <c r="D28" s="69"/>
      <c r="E28" s="69"/>
      <c r="F28" s="69"/>
      <c r="G28" s="69"/>
      <c r="H28" s="69"/>
      <c r="I28" s="69"/>
      <c r="J28" s="69"/>
      <c r="K28" s="69"/>
      <c r="L28" s="69"/>
      <c r="M28" s="69"/>
      <c r="N28" s="69"/>
      <c r="O28" s="69"/>
      <c r="P28" s="69"/>
    </row>
    <row r="29" spans="1:20" s="7" customFormat="1">
      <c r="A29" s="68"/>
      <c r="B29" s="69"/>
      <c r="C29" s="69"/>
      <c r="D29" s="69"/>
      <c r="E29" s="69"/>
      <c r="F29" s="69"/>
      <c r="G29" s="69"/>
      <c r="H29" s="69"/>
      <c r="I29" s="69"/>
      <c r="J29" s="69"/>
      <c r="K29" s="69"/>
      <c r="L29" s="69"/>
      <c r="M29" s="69"/>
      <c r="N29" s="69"/>
      <c r="O29" s="69"/>
      <c r="P29" s="69"/>
    </row>
    <row r="30" spans="1:20" s="7" customFormat="1">
      <c r="A30" s="68"/>
      <c r="B30" s="69"/>
      <c r="C30" s="69"/>
      <c r="D30" s="69"/>
      <c r="E30" s="69"/>
      <c r="F30" s="69"/>
      <c r="G30" s="69"/>
      <c r="H30" s="69"/>
      <c r="I30" s="69"/>
      <c r="J30" s="69"/>
      <c r="K30" s="69"/>
      <c r="L30" s="69"/>
      <c r="M30" s="69"/>
      <c r="N30" s="69"/>
      <c r="O30" s="69"/>
      <c r="P30" s="69"/>
    </row>
    <row r="31" spans="1:20" s="7" customFormat="1">
      <c r="A31" s="68"/>
      <c r="B31" s="69"/>
      <c r="C31" s="69"/>
      <c r="D31" s="69"/>
      <c r="E31" s="69"/>
      <c r="F31" s="69"/>
      <c r="G31" s="69"/>
      <c r="H31" s="69"/>
      <c r="I31" s="69"/>
      <c r="J31" s="69"/>
      <c r="K31" s="69"/>
      <c r="L31" s="69"/>
      <c r="M31" s="69"/>
      <c r="N31" s="69"/>
      <c r="O31" s="69"/>
      <c r="P31" s="69"/>
    </row>
    <row r="32" spans="1:20" s="7" customFormat="1">
      <c r="A32" s="68"/>
      <c r="B32" s="69"/>
      <c r="C32" s="69"/>
      <c r="D32" s="69"/>
      <c r="E32" s="69"/>
      <c r="F32" s="69"/>
      <c r="G32" s="69"/>
      <c r="H32" s="69"/>
      <c r="I32" s="69"/>
      <c r="J32" s="69"/>
      <c r="K32" s="69"/>
      <c r="L32" s="69"/>
      <c r="M32" s="69"/>
      <c r="N32" s="69"/>
      <c r="O32" s="69"/>
      <c r="P32" s="69"/>
    </row>
    <row r="33" spans="1:16" s="7" customFormat="1">
      <c r="A33" s="68"/>
      <c r="B33" s="69"/>
      <c r="C33" s="69"/>
      <c r="D33" s="69"/>
      <c r="E33" s="69"/>
      <c r="F33" s="69"/>
      <c r="G33" s="69"/>
      <c r="H33" s="69"/>
      <c r="I33" s="69"/>
      <c r="J33" s="69"/>
      <c r="K33" s="69"/>
      <c r="L33" s="69"/>
      <c r="M33" s="69"/>
      <c r="N33" s="69"/>
      <c r="O33" s="69"/>
      <c r="P33" s="69"/>
    </row>
    <row r="34" spans="1:16" s="7" customFormat="1">
      <c r="A34" s="68"/>
      <c r="B34" s="69"/>
      <c r="C34" s="69"/>
      <c r="D34" s="69"/>
      <c r="E34" s="69"/>
      <c r="F34" s="69"/>
      <c r="G34" s="69"/>
      <c r="H34" s="69"/>
      <c r="I34" s="69"/>
      <c r="J34" s="69"/>
      <c r="K34" s="69"/>
      <c r="L34" s="69"/>
      <c r="M34" s="69"/>
      <c r="N34" s="69"/>
      <c r="O34" s="69"/>
      <c r="P34" s="69"/>
    </row>
    <row r="35" spans="1:16" s="7" customFormat="1">
      <c r="A35" s="68"/>
      <c r="B35" s="69"/>
      <c r="C35" s="69"/>
      <c r="D35" s="69"/>
      <c r="E35" s="69"/>
      <c r="F35" s="69"/>
      <c r="G35" s="69"/>
      <c r="H35" s="69"/>
      <c r="I35" s="69"/>
      <c r="J35" s="69"/>
      <c r="K35" s="69"/>
      <c r="L35" s="69"/>
      <c r="M35" s="69"/>
      <c r="N35" s="69"/>
      <c r="O35" s="69"/>
      <c r="P35" s="69"/>
    </row>
    <row r="36" spans="1:16" s="7" customFormat="1">
      <c r="A36" s="68"/>
      <c r="B36" s="69"/>
      <c r="C36" s="69"/>
      <c r="D36" s="69"/>
      <c r="E36" s="69"/>
      <c r="F36" s="69"/>
      <c r="G36" s="69"/>
      <c r="H36" s="69"/>
      <c r="I36" s="69"/>
      <c r="J36" s="69"/>
      <c r="K36" s="69"/>
      <c r="L36" s="69"/>
      <c r="M36" s="69"/>
      <c r="N36" s="69"/>
      <c r="O36" s="69"/>
      <c r="P36" s="69"/>
    </row>
    <row r="37" spans="1:16" s="7" customFormat="1">
      <c r="A37" s="68"/>
      <c r="B37" s="69"/>
      <c r="C37" s="69"/>
      <c r="D37" s="69"/>
      <c r="E37" s="69"/>
      <c r="F37" s="69"/>
      <c r="G37" s="69"/>
      <c r="H37" s="69"/>
      <c r="I37" s="69"/>
      <c r="J37" s="69"/>
      <c r="K37" s="69"/>
      <c r="L37" s="69"/>
      <c r="M37" s="69"/>
      <c r="N37" s="69"/>
      <c r="O37" s="69"/>
      <c r="P37" s="69"/>
    </row>
    <row r="38" spans="1:16" s="7" customFormat="1">
      <c r="A38" s="68"/>
      <c r="B38" s="69"/>
      <c r="C38" s="69"/>
      <c r="D38" s="69"/>
      <c r="E38" s="69"/>
      <c r="F38" s="69"/>
      <c r="G38" s="69"/>
      <c r="H38" s="69"/>
      <c r="I38" s="69"/>
      <c r="J38" s="69"/>
      <c r="K38" s="69"/>
      <c r="L38" s="69"/>
      <c r="M38" s="69"/>
      <c r="N38" s="69"/>
      <c r="O38" s="69"/>
      <c r="P38" s="69"/>
    </row>
    <row r="39" spans="1:16" s="7" customFormat="1">
      <c r="A39" s="68"/>
      <c r="B39" s="69"/>
      <c r="C39" s="69"/>
      <c r="D39" s="69"/>
      <c r="E39" s="69"/>
      <c r="F39" s="69"/>
      <c r="G39" s="69"/>
      <c r="H39" s="69"/>
      <c r="I39" s="69"/>
      <c r="J39" s="69"/>
      <c r="K39" s="69"/>
      <c r="L39" s="69"/>
      <c r="M39" s="69"/>
      <c r="N39" s="69"/>
      <c r="O39" s="69"/>
      <c r="P39" s="69"/>
    </row>
    <row r="40" spans="1:16" s="7" customFormat="1">
      <c r="A40" s="68"/>
      <c r="B40" s="69"/>
      <c r="C40" s="69"/>
      <c r="D40" s="69"/>
      <c r="E40" s="69"/>
      <c r="F40" s="69"/>
      <c r="G40" s="69"/>
      <c r="H40" s="69"/>
      <c r="I40" s="69"/>
      <c r="J40" s="69"/>
      <c r="K40" s="69"/>
      <c r="L40" s="69"/>
      <c r="M40" s="69"/>
      <c r="N40" s="69"/>
      <c r="O40" s="69"/>
      <c r="P40" s="69"/>
    </row>
    <row r="41" spans="1:16" s="7" customFormat="1">
      <c r="A41" s="68"/>
      <c r="B41" s="69"/>
      <c r="C41" s="69"/>
      <c r="D41" s="69"/>
      <c r="E41" s="69"/>
      <c r="F41" s="69"/>
      <c r="G41" s="69"/>
      <c r="H41" s="69"/>
      <c r="I41" s="69"/>
      <c r="J41" s="69"/>
      <c r="K41" s="69"/>
      <c r="L41" s="69"/>
      <c r="M41" s="69"/>
      <c r="N41" s="69"/>
      <c r="O41" s="69"/>
      <c r="P41" s="69"/>
    </row>
    <row r="42" spans="1:16" s="7" customFormat="1">
      <c r="A42" s="2"/>
      <c r="B42" s="2"/>
      <c r="C42" s="2"/>
      <c r="D42" s="2"/>
      <c r="E42" s="2"/>
      <c r="F42" s="2"/>
      <c r="G42" s="2"/>
      <c r="H42" s="2"/>
      <c r="I42" s="2"/>
      <c r="J42" s="2"/>
      <c r="K42" s="2"/>
      <c r="L42" s="2"/>
      <c r="M42" s="2"/>
      <c r="N42" s="2"/>
      <c r="O42" s="2"/>
      <c r="P42" s="2"/>
    </row>
    <row r="44" spans="1:16">
      <c r="C44" s="71"/>
    </row>
    <row r="45" spans="1:16">
      <c r="C45" s="71"/>
    </row>
    <row r="46" spans="1:16">
      <c r="C46" s="71"/>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tabColor rgb="FF92D050"/>
  </sheetPr>
  <dimension ref="A1:Z54"/>
  <sheetViews>
    <sheetView showGridLines="0" view="pageBreakPreview" topLeftCell="A10" zoomScaleNormal="70" zoomScaleSheetLayoutView="100" workbookViewId="0">
      <selection activeCell="C32" sqref="C32"/>
    </sheetView>
  </sheetViews>
  <sheetFormatPr defaultColWidth="9.140625" defaultRowHeight="12"/>
  <cols>
    <col min="1" max="1" width="31.42578125" style="7" customWidth="1"/>
    <col min="2" max="13" width="8.5703125" style="7" customWidth="1"/>
    <col min="14" max="14" width="9.85546875" style="7" customWidth="1"/>
    <col min="15" max="16384" width="9.140625" style="7"/>
  </cols>
  <sheetData>
    <row r="1" spans="1:26" ht="18">
      <c r="A1" s="253" t="s">
        <v>276</v>
      </c>
      <c r="B1" s="74"/>
      <c r="C1" s="74"/>
      <c r="D1" s="74"/>
      <c r="N1" s="256" t="str">
        <f>'3'!N1</f>
        <v>2022</v>
      </c>
    </row>
    <row r="2" spans="1:26" ht="6" customHeight="1"/>
    <row r="3" spans="1:26" ht="12" customHeight="1">
      <c r="A3" s="331"/>
      <c r="B3" s="332" t="s">
        <v>42</v>
      </c>
      <c r="C3" s="333"/>
      <c r="D3" s="334"/>
      <c r="E3" s="332" t="s">
        <v>43</v>
      </c>
      <c r="F3" s="333"/>
      <c r="G3" s="334"/>
      <c r="H3" s="332" t="s">
        <v>44</v>
      </c>
      <c r="I3" s="333"/>
      <c r="J3" s="334"/>
      <c r="K3" s="332" t="s">
        <v>45</v>
      </c>
      <c r="L3" s="333"/>
      <c r="M3" s="334"/>
      <c r="N3" s="221" t="s">
        <v>7</v>
      </c>
    </row>
    <row r="4" spans="1:26">
      <c r="A4" s="331"/>
      <c r="B4" s="307" t="s">
        <v>8</v>
      </c>
      <c r="C4" s="189" t="s">
        <v>9</v>
      </c>
      <c r="D4" s="308" t="s">
        <v>10</v>
      </c>
      <c r="E4" s="307" t="s">
        <v>11</v>
      </c>
      <c r="F4" s="189" t="s">
        <v>12</v>
      </c>
      <c r="G4" s="308" t="s">
        <v>13</v>
      </c>
      <c r="H4" s="307" t="s">
        <v>14</v>
      </c>
      <c r="I4" s="189" t="s">
        <v>15</v>
      </c>
      <c r="J4" s="308" t="s">
        <v>16</v>
      </c>
      <c r="K4" s="307" t="s">
        <v>17</v>
      </c>
      <c r="L4" s="189" t="s">
        <v>18</v>
      </c>
      <c r="M4" s="308" t="s">
        <v>19</v>
      </c>
      <c r="N4" s="210"/>
    </row>
    <row r="5" spans="1:26">
      <c r="A5" s="174" t="s">
        <v>73</v>
      </c>
      <c r="B5" s="301">
        <f>SUM(B6:B13)</f>
        <v>6923.5688909999999</v>
      </c>
      <c r="C5" s="285">
        <f t="shared" ref="C5:M5" si="0">SUM(C6:C13)</f>
        <v>5508.8315560000001</v>
      </c>
      <c r="D5" s="302">
        <f t="shared" si="0"/>
        <v>5660.2592050000003</v>
      </c>
      <c r="E5" s="301">
        <f t="shared" si="0"/>
        <v>4223.8923500000001</v>
      </c>
      <c r="F5" s="285">
        <f t="shared" si="0"/>
        <v>1869.773197</v>
      </c>
      <c r="G5" s="302">
        <f t="shared" si="0"/>
        <v>1401.9751329999999</v>
      </c>
      <c r="H5" s="301">
        <f t="shared" si="0"/>
        <v>1156.730767</v>
      </c>
      <c r="I5" s="285">
        <f t="shared" si="0"/>
        <v>1232.3438190000002</v>
      </c>
      <c r="J5" s="302">
        <f t="shared" si="0"/>
        <v>2198.1768620000007</v>
      </c>
      <c r="K5" s="301">
        <f t="shared" si="0"/>
        <v>3067.7234129999997</v>
      </c>
      <c r="L5" s="285">
        <f t="shared" si="0"/>
        <v>4853.826924</v>
      </c>
      <c r="M5" s="302">
        <f t="shared" si="0"/>
        <v>6508.5893189999988</v>
      </c>
      <c r="N5" s="203">
        <f t="shared" ref="N5" si="1">SUM(N6:N13)</f>
        <v>44605.691436000001</v>
      </c>
    </row>
    <row r="6" spans="1:26">
      <c r="A6" s="175" t="s">
        <v>63</v>
      </c>
      <c r="B6" s="299">
        <v>60.38494</v>
      </c>
      <c r="C6" s="286">
        <v>43.509689999999999</v>
      </c>
      <c r="D6" s="300">
        <v>66.595869999999991</v>
      </c>
      <c r="E6" s="299">
        <v>53.112370000000006</v>
      </c>
      <c r="F6" s="286">
        <v>13.26261</v>
      </c>
      <c r="G6" s="300">
        <v>3.2478500000000001</v>
      </c>
      <c r="H6" s="299">
        <v>4.9845500000000005</v>
      </c>
      <c r="I6" s="286">
        <v>5.7718699999999998</v>
      </c>
      <c r="J6" s="300">
        <v>9.3575300000000006</v>
      </c>
      <c r="K6" s="299">
        <v>2.4458800000000003</v>
      </c>
      <c r="L6" s="286">
        <v>4.83812</v>
      </c>
      <c r="M6" s="300">
        <v>49.515720000000002</v>
      </c>
      <c r="N6" s="200">
        <f>SUM(B6:M6)</f>
        <v>317.02699999999999</v>
      </c>
      <c r="O6" s="11"/>
      <c r="T6" s="129"/>
    </row>
    <row r="7" spans="1:26">
      <c r="A7" s="175" t="s">
        <v>64</v>
      </c>
      <c r="B7" s="299">
        <v>1387.7859350000001</v>
      </c>
      <c r="C7" s="286">
        <v>1028.1046139999999</v>
      </c>
      <c r="D7" s="300">
        <v>1044.679752</v>
      </c>
      <c r="E7" s="299">
        <v>715.06751400000019</v>
      </c>
      <c r="F7" s="286">
        <v>280.49942900000002</v>
      </c>
      <c r="G7" s="300">
        <v>202.08948300000003</v>
      </c>
      <c r="H7" s="299">
        <v>211.654359</v>
      </c>
      <c r="I7" s="286">
        <v>208.48502400000001</v>
      </c>
      <c r="J7" s="300">
        <v>333.46328500000004</v>
      </c>
      <c r="K7" s="299">
        <v>494.05050199999999</v>
      </c>
      <c r="L7" s="286">
        <v>839.42365099999984</v>
      </c>
      <c r="M7" s="300">
        <v>1190.4188689999999</v>
      </c>
      <c r="N7" s="200">
        <f t="shared" ref="N7:N13" si="2">SUM(B7:M7)</f>
        <v>7935.722417</v>
      </c>
      <c r="O7" s="11"/>
      <c r="T7" s="129"/>
    </row>
    <row r="8" spans="1:26">
      <c r="A8" s="175" t="s">
        <v>65</v>
      </c>
      <c r="B8" s="299">
        <v>9.8520699999999994</v>
      </c>
      <c r="C8" s="286">
        <v>3.94198</v>
      </c>
      <c r="D8" s="300">
        <v>2.12886</v>
      </c>
      <c r="E8" s="299">
        <v>6.6863700000000001</v>
      </c>
      <c r="F8" s="286">
        <v>2.6435300000000002</v>
      </c>
      <c r="G8" s="300">
        <v>8.2709999999999992E-2</v>
      </c>
      <c r="H8" s="299">
        <v>1.81169</v>
      </c>
      <c r="I8" s="286">
        <v>2.4889000000000001</v>
      </c>
      <c r="J8" s="300">
        <v>3.20553</v>
      </c>
      <c r="K8" s="299">
        <v>1.17235</v>
      </c>
      <c r="L8" s="286">
        <v>3.7217500000000001</v>
      </c>
      <c r="M8" s="300">
        <v>3.6975700000000002</v>
      </c>
      <c r="N8" s="200">
        <f t="shared" si="2"/>
        <v>41.433309999999999</v>
      </c>
      <c r="O8" s="11"/>
      <c r="T8" s="129"/>
    </row>
    <row r="9" spans="1:26">
      <c r="A9" s="175" t="s">
        <v>66</v>
      </c>
      <c r="B9" s="299">
        <v>416.74232100000006</v>
      </c>
      <c r="C9" s="286">
        <v>357.10014699999994</v>
      </c>
      <c r="D9" s="300">
        <v>369.39108200000004</v>
      </c>
      <c r="E9" s="299">
        <v>241.02536400000002</v>
      </c>
      <c r="F9" s="286">
        <v>126.39052200000002</v>
      </c>
      <c r="G9" s="300">
        <v>116.00744799999998</v>
      </c>
      <c r="H9" s="299">
        <v>70.774456999999998</v>
      </c>
      <c r="I9" s="286">
        <v>79.3643</v>
      </c>
      <c r="J9" s="300">
        <v>168.236537</v>
      </c>
      <c r="K9" s="299">
        <v>227.24762999999999</v>
      </c>
      <c r="L9" s="286">
        <v>348.74728000000005</v>
      </c>
      <c r="M9" s="300">
        <v>460.61775099999994</v>
      </c>
      <c r="N9" s="200">
        <f t="shared" si="2"/>
        <v>2981.644839</v>
      </c>
      <c r="O9" s="11"/>
      <c r="P9" s="75"/>
      <c r="Q9" s="75"/>
      <c r="R9" s="75"/>
      <c r="S9" s="75"/>
      <c r="T9" s="129"/>
    </row>
    <row r="10" spans="1:26">
      <c r="A10" s="172" t="s">
        <v>67</v>
      </c>
      <c r="B10" s="299">
        <v>5048.5686249999999</v>
      </c>
      <c r="C10" s="286">
        <v>4075.9941250000002</v>
      </c>
      <c r="D10" s="300">
        <v>4177.2896410000003</v>
      </c>
      <c r="E10" s="299">
        <v>3207.8627320000001</v>
      </c>
      <c r="F10" s="286">
        <v>1446.977106</v>
      </c>
      <c r="G10" s="300">
        <v>1080.547642</v>
      </c>
      <c r="H10" s="299">
        <v>867.39122100000009</v>
      </c>
      <c r="I10" s="286">
        <v>936.23372500000016</v>
      </c>
      <c r="J10" s="300">
        <v>1683.8709800000004</v>
      </c>
      <c r="K10" s="299">
        <v>2342.8070509999998</v>
      </c>
      <c r="L10" s="286">
        <v>3657.0961230000003</v>
      </c>
      <c r="M10" s="300">
        <v>4804.3394089999983</v>
      </c>
      <c r="N10" s="200">
        <f t="shared" si="2"/>
        <v>33328.97838</v>
      </c>
      <c r="O10" s="11"/>
      <c r="P10" s="75"/>
      <c r="Q10" s="75"/>
      <c r="R10" s="75"/>
      <c r="S10" s="75"/>
      <c r="T10" s="129"/>
    </row>
    <row r="11" spans="1:26">
      <c r="A11" s="172" t="s">
        <v>68</v>
      </c>
      <c r="B11" s="299">
        <v>0.23499999999999999</v>
      </c>
      <c r="C11" s="286">
        <v>0.18099999999999999</v>
      </c>
      <c r="D11" s="300">
        <v>0.17399999999999999</v>
      </c>
      <c r="E11" s="299">
        <v>0.13800000000000001</v>
      </c>
      <c r="F11" s="286">
        <v>0</v>
      </c>
      <c r="G11" s="300">
        <v>0</v>
      </c>
      <c r="H11" s="299">
        <v>0</v>
      </c>
      <c r="I11" s="286">
        <v>0</v>
      </c>
      <c r="J11" s="300">
        <v>4.2999999999999997E-2</v>
      </c>
      <c r="K11" s="299">
        <v>0</v>
      </c>
      <c r="L11" s="286">
        <v>0</v>
      </c>
      <c r="M11" s="300">
        <v>0</v>
      </c>
      <c r="N11" s="200">
        <f t="shared" si="2"/>
        <v>0.77100000000000002</v>
      </c>
      <c r="O11" s="11"/>
      <c r="P11" s="75"/>
      <c r="Q11" s="75"/>
      <c r="R11" s="75"/>
      <c r="S11" s="75"/>
      <c r="T11" s="129"/>
    </row>
    <row r="12" spans="1:26">
      <c r="A12" s="172" t="s">
        <v>69</v>
      </c>
      <c r="B12" s="299">
        <v>0</v>
      </c>
      <c r="C12" s="286">
        <v>0</v>
      </c>
      <c r="D12" s="300">
        <v>0</v>
      </c>
      <c r="E12" s="299">
        <v>0</v>
      </c>
      <c r="F12" s="286">
        <v>0</v>
      </c>
      <c r="G12" s="300">
        <v>0</v>
      </c>
      <c r="H12" s="299">
        <v>0</v>
      </c>
      <c r="I12" s="286">
        <v>0</v>
      </c>
      <c r="J12" s="300">
        <v>0</v>
      </c>
      <c r="K12" s="299">
        <v>0</v>
      </c>
      <c r="L12" s="286">
        <v>0</v>
      </c>
      <c r="M12" s="300">
        <v>0</v>
      </c>
      <c r="N12" s="200">
        <f t="shared" si="2"/>
        <v>0</v>
      </c>
      <c r="O12" s="11"/>
      <c r="P12" s="75"/>
      <c r="Q12" s="75"/>
      <c r="R12" s="75"/>
      <c r="S12" s="75"/>
      <c r="T12" s="129"/>
    </row>
    <row r="13" spans="1:26">
      <c r="A13" s="172" t="s">
        <v>70</v>
      </c>
      <c r="B13" s="299">
        <v>0</v>
      </c>
      <c r="C13" s="286">
        <v>0</v>
      </c>
      <c r="D13" s="300">
        <v>0</v>
      </c>
      <c r="E13" s="299">
        <v>0</v>
      </c>
      <c r="F13" s="286">
        <v>0</v>
      </c>
      <c r="G13" s="300">
        <v>0</v>
      </c>
      <c r="H13" s="299">
        <v>0.11448999999999999</v>
      </c>
      <c r="I13" s="286">
        <v>0</v>
      </c>
      <c r="J13" s="300">
        <v>0</v>
      </c>
      <c r="K13" s="299">
        <v>0</v>
      </c>
      <c r="L13" s="286">
        <v>0</v>
      </c>
      <c r="M13" s="300">
        <v>0</v>
      </c>
      <c r="N13" s="200">
        <f t="shared" si="2"/>
        <v>0.11448999999999999</v>
      </c>
      <c r="O13" s="11"/>
      <c r="P13" s="75"/>
      <c r="Q13" s="75"/>
      <c r="R13" s="75"/>
      <c r="S13" s="75"/>
      <c r="T13" s="129"/>
    </row>
    <row r="14" spans="1:26">
      <c r="A14" s="174" t="s">
        <v>75</v>
      </c>
      <c r="B14" s="301">
        <f t="shared" ref="B14:M14" si="3">SUM(B15:B21)</f>
        <v>966.99145699999997</v>
      </c>
      <c r="C14" s="285">
        <f t="shared" si="3"/>
        <v>886.39317500000016</v>
      </c>
      <c r="D14" s="302">
        <f t="shared" si="3"/>
        <v>894.65779700000019</v>
      </c>
      <c r="E14" s="301">
        <f t="shared" si="3"/>
        <v>767.94796399999973</v>
      </c>
      <c r="F14" s="285">
        <f t="shared" si="3"/>
        <v>483.38606000000016</v>
      </c>
      <c r="G14" s="302">
        <f t="shared" si="3"/>
        <v>340.48033800000007</v>
      </c>
      <c r="H14" s="301">
        <f t="shared" si="3"/>
        <v>319.85250600000012</v>
      </c>
      <c r="I14" s="285">
        <f t="shared" si="3"/>
        <v>293.45476499999995</v>
      </c>
      <c r="J14" s="302">
        <f t="shared" si="3"/>
        <v>436.29165499999999</v>
      </c>
      <c r="K14" s="301">
        <f t="shared" si="3"/>
        <v>539.06400599999995</v>
      </c>
      <c r="L14" s="285">
        <f t="shared" si="3"/>
        <v>720.17369099999996</v>
      </c>
      <c r="M14" s="302">
        <f t="shared" si="3"/>
        <v>906.3753999999999</v>
      </c>
      <c r="N14" s="203">
        <f>SUM(N15:N21)</f>
        <v>7555.0688140000002</v>
      </c>
    </row>
    <row r="15" spans="1:26">
      <c r="A15" s="175" t="s">
        <v>20</v>
      </c>
      <c r="B15" s="299">
        <v>78.162970999999999</v>
      </c>
      <c r="C15" s="286">
        <v>72.203281999999987</v>
      </c>
      <c r="D15" s="300">
        <v>69.860430999999991</v>
      </c>
      <c r="E15" s="299">
        <v>43.468959000000005</v>
      </c>
      <c r="F15" s="286">
        <v>19.010192</v>
      </c>
      <c r="G15" s="300">
        <v>11.238153000000002</v>
      </c>
      <c r="H15" s="299">
        <v>7.5275840000000001</v>
      </c>
      <c r="I15" s="286">
        <v>11.4582</v>
      </c>
      <c r="J15" s="300">
        <v>19.232569999999999</v>
      </c>
      <c r="K15" s="299">
        <v>18.601544000000001</v>
      </c>
      <c r="L15" s="286">
        <v>34.906382999999998</v>
      </c>
      <c r="M15" s="300">
        <v>38.394663000000001</v>
      </c>
      <c r="N15" s="200">
        <f>SUM(B15:M15)</f>
        <v>424.06493199999994</v>
      </c>
      <c r="O15" s="11"/>
      <c r="T15" s="129"/>
      <c r="U15" s="75"/>
      <c r="V15" s="75"/>
      <c r="W15" s="75"/>
      <c r="X15" s="75"/>
      <c r="Y15" s="75"/>
      <c r="Z15" s="75"/>
    </row>
    <row r="16" spans="1:26">
      <c r="A16" s="175" t="s">
        <v>41</v>
      </c>
      <c r="B16" s="299">
        <v>82.193860000000001</v>
      </c>
      <c r="C16" s="286">
        <v>71.263089999999991</v>
      </c>
      <c r="D16" s="300">
        <v>78.311019999999999</v>
      </c>
      <c r="E16" s="299">
        <v>67.301149999999993</v>
      </c>
      <c r="F16" s="286">
        <v>63.067639999999997</v>
      </c>
      <c r="G16" s="300">
        <v>55.707089999999994</v>
      </c>
      <c r="H16" s="299">
        <v>64.496409999999997</v>
      </c>
      <c r="I16" s="286">
        <v>63.596919999999997</v>
      </c>
      <c r="J16" s="300">
        <v>64.034220000000005</v>
      </c>
      <c r="K16" s="299">
        <v>38.086410000000001</v>
      </c>
      <c r="L16" s="286">
        <v>69.396720000000002</v>
      </c>
      <c r="M16" s="300">
        <v>83.973230000000001</v>
      </c>
      <c r="N16" s="200">
        <f t="shared" ref="N16:N21" si="4">SUM(B16:M16)</f>
        <v>801.42775999999981</v>
      </c>
      <c r="O16" s="11"/>
      <c r="T16" s="129"/>
      <c r="U16" s="75"/>
      <c r="V16" s="75"/>
      <c r="W16" s="75"/>
      <c r="X16" s="75"/>
      <c r="Y16" s="75"/>
      <c r="Z16" s="75"/>
    </row>
    <row r="17" spans="1:26">
      <c r="A17" s="175" t="s">
        <v>21</v>
      </c>
      <c r="B17" s="299">
        <v>0</v>
      </c>
      <c r="C17" s="286">
        <v>0</v>
      </c>
      <c r="D17" s="300">
        <v>0</v>
      </c>
      <c r="E17" s="299">
        <v>0</v>
      </c>
      <c r="F17" s="286">
        <v>0</v>
      </c>
      <c r="G17" s="300">
        <v>0</v>
      </c>
      <c r="H17" s="299">
        <v>0</v>
      </c>
      <c r="I17" s="286">
        <v>0</v>
      </c>
      <c r="J17" s="300">
        <v>0</v>
      </c>
      <c r="K17" s="299">
        <v>0</v>
      </c>
      <c r="L17" s="286">
        <v>0</v>
      </c>
      <c r="M17" s="300">
        <v>0</v>
      </c>
      <c r="N17" s="200">
        <f t="shared" si="4"/>
        <v>0</v>
      </c>
      <c r="O17" s="11"/>
      <c r="T17" s="129"/>
      <c r="U17" s="75"/>
      <c r="V17" s="75"/>
      <c r="W17" s="75"/>
      <c r="X17" s="75"/>
      <c r="Y17" s="75"/>
      <c r="Z17" s="75"/>
    </row>
    <row r="18" spans="1:26">
      <c r="A18" s="175" t="s">
        <v>22</v>
      </c>
      <c r="B18" s="299">
        <v>0</v>
      </c>
      <c r="C18" s="286">
        <v>0</v>
      </c>
      <c r="D18" s="300">
        <v>0</v>
      </c>
      <c r="E18" s="299">
        <v>0</v>
      </c>
      <c r="F18" s="286">
        <v>0</v>
      </c>
      <c r="G18" s="300">
        <v>0</v>
      </c>
      <c r="H18" s="299">
        <v>0</v>
      </c>
      <c r="I18" s="286">
        <v>0</v>
      </c>
      <c r="J18" s="300">
        <v>0</v>
      </c>
      <c r="K18" s="299">
        <v>0</v>
      </c>
      <c r="L18" s="286">
        <v>0</v>
      </c>
      <c r="M18" s="300">
        <v>0</v>
      </c>
      <c r="N18" s="200">
        <f t="shared" si="4"/>
        <v>0</v>
      </c>
      <c r="O18" s="11"/>
      <c r="T18" s="129"/>
      <c r="U18" s="75"/>
      <c r="V18" s="75"/>
      <c r="W18" s="75"/>
      <c r="X18" s="75"/>
      <c r="Y18" s="75"/>
      <c r="Z18" s="75"/>
    </row>
    <row r="19" spans="1:26">
      <c r="A19" s="175" t="s">
        <v>23</v>
      </c>
      <c r="B19" s="299">
        <v>0</v>
      </c>
      <c r="C19" s="286">
        <v>0</v>
      </c>
      <c r="D19" s="300">
        <v>0.90748099999999998</v>
      </c>
      <c r="E19" s="299">
        <v>0</v>
      </c>
      <c r="F19" s="286">
        <v>0</v>
      </c>
      <c r="G19" s="300">
        <v>0</v>
      </c>
      <c r="H19" s="299">
        <v>7.0836999999999997E-2</v>
      </c>
      <c r="I19" s="286">
        <v>0</v>
      </c>
      <c r="J19" s="300">
        <v>0</v>
      </c>
      <c r="K19" s="299">
        <v>0</v>
      </c>
      <c r="L19" s="286">
        <v>0</v>
      </c>
      <c r="M19" s="300">
        <v>0</v>
      </c>
      <c r="N19" s="200">
        <f t="shared" si="4"/>
        <v>0.97831800000000002</v>
      </c>
      <c r="O19" s="11"/>
      <c r="T19" s="129"/>
    </row>
    <row r="20" spans="1:26">
      <c r="A20" s="175" t="s">
        <v>24</v>
      </c>
      <c r="B20" s="299">
        <v>752.97615799999994</v>
      </c>
      <c r="C20" s="286">
        <v>699.70510500000012</v>
      </c>
      <c r="D20" s="300">
        <v>704.07742700000017</v>
      </c>
      <c r="E20" s="299">
        <v>626.98357399999975</v>
      </c>
      <c r="F20" s="286">
        <v>388.63917400000014</v>
      </c>
      <c r="G20" s="300">
        <v>263.32111500000008</v>
      </c>
      <c r="H20" s="299">
        <v>238.47338700000009</v>
      </c>
      <c r="I20" s="286">
        <v>210.28151099999997</v>
      </c>
      <c r="J20" s="300">
        <v>339.21470499999998</v>
      </c>
      <c r="K20" s="299">
        <v>464.86524299999996</v>
      </c>
      <c r="L20" s="286">
        <v>578.58497599999998</v>
      </c>
      <c r="M20" s="300">
        <v>730.49734499999988</v>
      </c>
      <c r="N20" s="200">
        <f t="shared" si="4"/>
        <v>5997.6197200000006</v>
      </c>
      <c r="O20" s="11"/>
      <c r="T20" s="129"/>
    </row>
    <row r="21" spans="1:26">
      <c r="A21" s="172" t="s">
        <v>116</v>
      </c>
      <c r="B21" s="299">
        <v>53.658467999999985</v>
      </c>
      <c r="C21" s="286">
        <v>43.221698000000004</v>
      </c>
      <c r="D21" s="300">
        <v>41.501437999999993</v>
      </c>
      <c r="E21" s="299">
        <v>30.194281000000004</v>
      </c>
      <c r="F21" s="286">
        <v>12.669054000000001</v>
      </c>
      <c r="G21" s="300">
        <v>10.213979999999999</v>
      </c>
      <c r="H21" s="299">
        <v>9.2842880000000001</v>
      </c>
      <c r="I21" s="286">
        <v>8.1181339999999995</v>
      </c>
      <c r="J21" s="300">
        <v>13.81016</v>
      </c>
      <c r="K21" s="299">
        <v>17.510809000000002</v>
      </c>
      <c r="L21" s="286">
        <v>37.285611999999993</v>
      </c>
      <c r="M21" s="300">
        <v>53.510161999999994</v>
      </c>
      <c r="N21" s="200">
        <f t="shared" si="4"/>
        <v>330.97808399999991</v>
      </c>
      <c r="O21" s="11"/>
      <c r="T21" s="129"/>
    </row>
    <row r="22" spans="1:26">
      <c r="A22" s="174" t="s">
        <v>74</v>
      </c>
      <c r="B22" s="301">
        <f t="shared" ref="B22:N22" si="5">SUM(B23:B25)</f>
        <v>66.313162000000005</v>
      </c>
      <c r="C22" s="285">
        <f t="shared" si="5"/>
        <v>55.953565000000005</v>
      </c>
      <c r="D22" s="302">
        <f t="shared" si="5"/>
        <v>60.537046000000018</v>
      </c>
      <c r="E22" s="301">
        <f t="shared" si="5"/>
        <v>56.986656999999994</v>
      </c>
      <c r="F22" s="285">
        <f t="shared" si="5"/>
        <v>43.327052000000002</v>
      </c>
      <c r="G22" s="302">
        <f t="shared" si="5"/>
        <v>34.956862000000001</v>
      </c>
      <c r="H22" s="301">
        <f t="shared" si="5"/>
        <v>31.483512000000001</v>
      </c>
      <c r="I22" s="285">
        <f t="shared" si="5"/>
        <v>31.539184999999996</v>
      </c>
      <c r="J22" s="302">
        <f t="shared" si="5"/>
        <v>39.859686000000004</v>
      </c>
      <c r="K22" s="301">
        <f t="shared" si="5"/>
        <v>52.333908000000001</v>
      </c>
      <c r="L22" s="285">
        <f t="shared" si="5"/>
        <v>60.949892999999975</v>
      </c>
      <c r="M22" s="302">
        <f t="shared" si="5"/>
        <v>68.266539999999992</v>
      </c>
      <c r="N22" s="203">
        <f t="shared" si="5"/>
        <v>602.50706800000012</v>
      </c>
      <c r="O22" s="75"/>
      <c r="P22" s="75"/>
      <c r="Q22" s="75"/>
      <c r="R22" s="75"/>
      <c r="S22" s="75"/>
      <c r="T22" s="75"/>
    </row>
    <row r="23" spans="1:26">
      <c r="A23" s="172" t="s">
        <v>27</v>
      </c>
      <c r="B23" s="299">
        <v>4.3650000000000002</v>
      </c>
      <c r="C23" s="286">
        <v>3.9870000000000001</v>
      </c>
      <c r="D23" s="300">
        <v>4.49</v>
      </c>
      <c r="E23" s="299">
        <v>8.5839999999999996</v>
      </c>
      <c r="F23" s="286">
        <v>7.2640000000000002</v>
      </c>
      <c r="G23" s="300">
        <v>5.391</v>
      </c>
      <c r="H23" s="299">
        <v>4.5199999999999996</v>
      </c>
      <c r="I23" s="286">
        <v>5.0670000000000002</v>
      </c>
      <c r="J23" s="300">
        <v>5.4539999999999997</v>
      </c>
      <c r="K23" s="299">
        <v>8.6440000000000001</v>
      </c>
      <c r="L23" s="286">
        <v>8.3279999999999994</v>
      </c>
      <c r="M23" s="300">
        <v>7.2830000000000004</v>
      </c>
      <c r="N23" s="200">
        <f>SUM(B23:M23)</f>
        <v>73.376999999999995</v>
      </c>
      <c r="O23" s="115"/>
      <c r="P23" s="75"/>
      <c r="Q23" s="75"/>
      <c r="R23" s="75"/>
      <c r="S23" s="75"/>
      <c r="T23" s="129"/>
    </row>
    <row r="24" spans="1:26">
      <c r="A24" s="172" t="s">
        <v>28</v>
      </c>
      <c r="B24" s="299">
        <v>0.51782000000000006</v>
      </c>
      <c r="C24" s="286">
        <v>0.69232799999999994</v>
      </c>
      <c r="D24" s="300">
        <v>0.80798900000000007</v>
      </c>
      <c r="E24" s="299">
        <v>0.430178</v>
      </c>
      <c r="F24" s="286">
        <v>0.81556400000000007</v>
      </c>
      <c r="G24" s="300">
        <v>0.653779</v>
      </c>
      <c r="H24" s="299">
        <v>0.59389899999999995</v>
      </c>
      <c r="I24" s="286">
        <v>0.66240699999999997</v>
      </c>
      <c r="J24" s="300">
        <v>0.61838099999999996</v>
      </c>
      <c r="K24" s="299">
        <v>0.77513699999999996</v>
      </c>
      <c r="L24" s="286">
        <v>0.65583799999999992</v>
      </c>
      <c r="M24" s="300">
        <v>0.58473800000000009</v>
      </c>
      <c r="N24" s="200">
        <f t="shared" ref="N24:N25" si="6">SUM(B24:M24)</f>
        <v>7.8080580000000008</v>
      </c>
      <c r="O24" s="115"/>
      <c r="P24" s="75"/>
      <c r="Q24" s="75"/>
      <c r="R24" s="75"/>
      <c r="S24" s="75"/>
      <c r="T24" s="129"/>
    </row>
    <row r="25" spans="1:26">
      <c r="A25" s="172" t="s">
        <v>29</v>
      </c>
      <c r="B25" s="299">
        <v>61.430342000000003</v>
      </c>
      <c r="C25" s="286">
        <v>51.274237000000007</v>
      </c>
      <c r="D25" s="300">
        <v>55.239057000000017</v>
      </c>
      <c r="E25" s="299">
        <v>47.972478999999993</v>
      </c>
      <c r="F25" s="286">
        <v>35.247488000000004</v>
      </c>
      <c r="G25" s="300">
        <v>28.912082999999999</v>
      </c>
      <c r="H25" s="299">
        <v>26.369613000000001</v>
      </c>
      <c r="I25" s="286">
        <v>25.809777999999998</v>
      </c>
      <c r="J25" s="300">
        <v>33.787305000000003</v>
      </c>
      <c r="K25" s="299">
        <v>42.914771000000002</v>
      </c>
      <c r="L25" s="286">
        <v>51.966054999999976</v>
      </c>
      <c r="M25" s="300">
        <v>60.398801999999996</v>
      </c>
      <c r="N25" s="200">
        <f t="shared" si="6"/>
        <v>521.32201000000009</v>
      </c>
      <c r="O25" s="115"/>
      <c r="P25" s="75"/>
      <c r="Q25" s="75"/>
      <c r="R25" s="75"/>
      <c r="S25" s="75"/>
      <c r="T25" s="129"/>
    </row>
    <row r="26" spans="1:26">
      <c r="A26" s="211"/>
      <c r="B26" s="4"/>
      <c r="C26" s="4"/>
      <c r="D26" s="4"/>
      <c r="E26" s="4"/>
      <c r="F26" s="4"/>
      <c r="G26" s="4"/>
      <c r="H26" s="4"/>
      <c r="I26" s="4"/>
      <c r="J26" s="4"/>
      <c r="K26" s="4"/>
      <c r="L26" s="4"/>
      <c r="M26" s="4"/>
      <c r="N26" s="3"/>
      <c r="O26" s="76"/>
      <c r="P26" s="76"/>
      <c r="Q26" s="76"/>
      <c r="R26" s="76"/>
      <c r="S26" s="76"/>
      <c r="T26" s="76"/>
    </row>
    <row r="27" spans="1:26">
      <c r="A27" s="10"/>
      <c r="B27" s="10"/>
      <c r="C27" s="10"/>
      <c r="D27" s="10"/>
      <c r="E27" s="10"/>
      <c r="F27" s="10"/>
      <c r="G27" s="10"/>
      <c r="H27" s="10"/>
      <c r="I27" s="10"/>
      <c r="J27" s="10"/>
    </row>
    <row r="28" spans="1:26">
      <c r="A28" s="10"/>
      <c r="B28" s="10"/>
      <c r="C28" s="10"/>
      <c r="D28" s="10"/>
      <c r="E28" s="10"/>
      <c r="F28" s="10"/>
      <c r="G28" s="10"/>
      <c r="H28" s="10"/>
      <c r="I28" s="10"/>
      <c r="J28" s="10"/>
    </row>
    <row r="29" spans="1:26">
      <c r="A29" s="10"/>
      <c r="B29" s="10"/>
      <c r="C29" s="10"/>
      <c r="D29" s="10"/>
      <c r="E29" s="10"/>
      <c r="F29" s="10"/>
      <c r="G29" s="10"/>
      <c r="H29" s="10"/>
      <c r="I29" s="10"/>
      <c r="J29" s="10"/>
    </row>
    <row r="30" spans="1:26">
      <c r="A30" s="10"/>
      <c r="B30" s="10"/>
      <c r="C30" s="10"/>
      <c r="D30" s="10"/>
      <c r="E30" s="10"/>
      <c r="F30" s="10"/>
      <c r="G30" s="10"/>
      <c r="H30" s="10"/>
      <c r="I30" s="10"/>
      <c r="J30" s="10"/>
    </row>
    <row r="31" spans="1:26">
      <c r="A31" s="10"/>
      <c r="B31" s="10"/>
      <c r="C31" s="10"/>
      <c r="D31" s="10"/>
      <c r="E31" s="10"/>
      <c r="F31" s="10"/>
      <c r="G31" s="10"/>
      <c r="H31" s="10"/>
      <c r="I31" s="10"/>
      <c r="J31" s="10"/>
    </row>
    <row r="32" spans="1:26">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row r="35" spans="1:10">
      <c r="A35" s="75"/>
      <c r="B35" s="75"/>
      <c r="C35" s="75"/>
      <c r="D35" s="75"/>
      <c r="E35" s="75"/>
      <c r="F35" s="75"/>
      <c r="G35" s="75"/>
      <c r="H35" s="75"/>
      <c r="I35" s="75"/>
      <c r="J35" s="75"/>
    </row>
    <row r="50" spans="1:3">
      <c r="A50" s="133"/>
      <c r="B50" s="133"/>
      <c r="C50" s="133"/>
    </row>
    <row r="51" spans="1:3">
      <c r="A51" s="133"/>
      <c r="B51" s="133"/>
      <c r="C51" s="133"/>
    </row>
    <row r="52" spans="1:3">
      <c r="A52" s="133"/>
      <c r="B52" s="133"/>
      <c r="C52" s="133"/>
    </row>
    <row r="53" spans="1:3">
      <c r="A53" s="133"/>
      <c r="B53" s="133"/>
      <c r="C53" s="133"/>
    </row>
    <row r="54" spans="1:3">
      <c r="A54" s="133"/>
      <c r="B54" s="133"/>
      <c r="C54" s="133"/>
    </row>
  </sheetData>
  <mergeCells count="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tabColor rgb="FF92D050"/>
  </sheetPr>
  <dimension ref="A1:T36"/>
  <sheetViews>
    <sheetView showGridLines="0" view="pageBreakPreview" zoomScaleNormal="100" zoomScaleSheetLayoutView="100" workbookViewId="0">
      <selection activeCell="M15" sqref="M15"/>
    </sheetView>
  </sheetViews>
  <sheetFormatPr defaultColWidth="9.140625" defaultRowHeight="12"/>
  <cols>
    <col min="1" max="1" width="24" style="7" customWidth="1"/>
    <col min="2" max="13" width="10" style="7" customWidth="1"/>
    <col min="14" max="14" width="9.140625" style="7" customWidth="1"/>
    <col min="15" max="16384" width="9.140625" style="7"/>
  </cols>
  <sheetData>
    <row r="1" spans="1:20" ht="23.25">
      <c r="A1" s="185" t="s">
        <v>277</v>
      </c>
      <c r="M1" s="256" t="str">
        <f>'3'!N1</f>
        <v>2022</v>
      </c>
    </row>
    <row r="2" spans="1:20" ht="6" customHeight="1"/>
    <row r="3" spans="1:20">
      <c r="A3" s="331"/>
      <c r="B3" s="332" t="s">
        <v>42</v>
      </c>
      <c r="C3" s="333"/>
      <c r="D3" s="334"/>
      <c r="E3" s="332" t="s">
        <v>43</v>
      </c>
      <c r="F3" s="333"/>
      <c r="G3" s="334"/>
      <c r="H3" s="332" t="s">
        <v>44</v>
      </c>
      <c r="I3" s="333"/>
      <c r="J3" s="334"/>
      <c r="K3" s="333" t="s">
        <v>45</v>
      </c>
      <c r="L3" s="333"/>
      <c r="M3" s="333"/>
    </row>
    <row r="4" spans="1:20">
      <c r="A4" s="331"/>
      <c r="B4" s="297" t="s">
        <v>8</v>
      </c>
      <c r="C4" s="287" t="s">
        <v>9</v>
      </c>
      <c r="D4" s="298" t="s">
        <v>10</v>
      </c>
      <c r="E4" s="297" t="s">
        <v>11</v>
      </c>
      <c r="F4" s="287" t="s">
        <v>12</v>
      </c>
      <c r="G4" s="298" t="s">
        <v>13</v>
      </c>
      <c r="H4" s="297" t="s">
        <v>14</v>
      </c>
      <c r="I4" s="287" t="s">
        <v>15</v>
      </c>
      <c r="J4" s="298" t="s">
        <v>16</v>
      </c>
      <c r="K4" s="204" t="s">
        <v>17</v>
      </c>
      <c r="L4" s="204" t="s">
        <v>18</v>
      </c>
      <c r="M4" s="204" t="s">
        <v>19</v>
      </c>
    </row>
    <row r="5" spans="1:20">
      <c r="A5" s="333" t="s">
        <v>159</v>
      </c>
      <c r="B5" s="337">
        <f>D6</f>
        <v>38925.95835999999</v>
      </c>
      <c r="C5" s="326"/>
      <c r="D5" s="338"/>
      <c r="E5" s="337">
        <f>G6</f>
        <v>38877.020359999995</v>
      </c>
      <c r="F5" s="326"/>
      <c r="G5" s="338"/>
      <c r="H5" s="337">
        <f>J6</f>
        <v>38667.130359999996</v>
      </c>
      <c r="I5" s="326"/>
      <c r="J5" s="338"/>
      <c r="K5" s="326">
        <f>M6</f>
        <v>38105.257359999996</v>
      </c>
      <c r="L5" s="326"/>
      <c r="M5" s="326"/>
    </row>
    <row r="6" spans="1:20">
      <c r="A6" s="333"/>
      <c r="B6" s="301">
        <f>SUM(B7:B20)</f>
        <v>38886.626359999987</v>
      </c>
      <c r="C6" s="285">
        <f t="shared" ref="C6:M6" si="0">SUM(C7:C20)</f>
        <v>38923.661359999991</v>
      </c>
      <c r="D6" s="302">
        <f t="shared" si="0"/>
        <v>38925.95835999999</v>
      </c>
      <c r="E6" s="301">
        <f t="shared" si="0"/>
        <v>38877.849359999993</v>
      </c>
      <c r="F6" s="285">
        <f t="shared" si="0"/>
        <v>38881.018359999995</v>
      </c>
      <c r="G6" s="302">
        <f t="shared" si="0"/>
        <v>38877.020359999995</v>
      </c>
      <c r="H6" s="301">
        <f t="shared" si="0"/>
        <v>38664.036359999998</v>
      </c>
      <c r="I6" s="285">
        <f t="shared" si="0"/>
        <v>38667.426359999998</v>
      </c>
      <c r="J6" s="302">
        <f t="shared" si="0"/>
        <v>38667.130359999996</v>
      </c>
      <c r="K6" s="203">
        <f t="shared" si="0"/>
        <v>38134.226359999993</v>
      </c>
      <c r="L6" s="203">
        <f t="shared" si="0"/>
        <v>38111.617359999997</v>
      </c>
      <c r="M6" s="203">
        <f t="shared" si="0"/>
        <v>38105.257359999996</v>
      </c>
    </row>
    <row r="7" spans="1:20">
      <c r="A7" s="172" t="s">
        <v>128</v>
      </c>
      <c r="B7" s="299">
        <v>2103.4419999999986</v>
      </c>
      <c r="C7" s="286">
        <v>2103.1209999999992</v>
      </c>
      <c r="D7" s="300">
        <v>2103.1209999999992</v>
      </c>
      <c r="E7" s="299">
        <v>2110.1879999999996</v>
      </c>
      <c r="F7" s="286">
        <v>2111.1059999999993</v>
      </c>
      <c r="G7" s="300">
        <v>2111.1059999999993</v>
      </c>
      <c r="H7" s="299">
        <v>2103.9919999999993</v>
      </c>
      <c r="I7" s="286">
        <v>2104.9099999999994</v>
      </c>
      <c r="J7" s="300">
        <v>2104.9099999999994</v>
      </c>
      <c r="K7" s="200">
        <v>1637.662</v>
      </c>
      <c r="L7" s="200">
        <v>1592.5570000000002</v>
      </c>
      <c r="M7" s="200">
        <v>1592.5570000000002</v>
      </c>
      <c r="T7" s="42"/>
    </row>
    <row r="8" spans="1:20">
      <c r="A8" s="172" t="s">
        <v>155</v>
      </c>
      <c r="B8" s="299">
        <v>2174.099000000002</v>
      </c>
      <c r="C8" s="286">
        <v>2174.8800000000019</v>
      </c>
      <c r="D8" s="300">
        <v>2174.9450000000015</v>
      </c>
      <c r="E8" s="299">
        <v>2174.9440000000018</v>
      </c>
      <c r="F8" s="286">
        <v>2174.9440000000018</v>
      </c>
      <c r="G8" s="300">
        <v>2174.9440000000018</v>
      </c>
      <c r="H8" s="299">
        <v>2174.8900000000017</v>
      </c>
      <c r="I8" s="286">
        <v>2174.9270000000015</v>
      </c>
      <c r="J8" s="300">
        <v>2174.9270000000015</v>
      </c>
      <c r="K8" s="200">
        <v>2174.9270000000015</v>
      </c>
      <c r="L8" s="200">
        <v>2174.9270000000015</v>
      </c>
      <c r="M8" s="200">
        <v>2174.9270000000015</v>
      </c>
      <c r="T8" s="42"/>
    </row>
    <row r="9" spans="1:20">
      <c r="A9" s="172" t="s">
        <v>156</v>
      </c>
      <c r="B9" s="299">
        <v>1876.6399999999983</v>
      </c>
      <c r="C9" s="286">
        <v>1875.5789999999984</v>
      </c>
      <c r="D9" s="300">
        <v>1876.5169999999982</v>
      </c>
      <c r="E9" s="299">
        <v>1757.4159999999981</v>
      </c>
      <c r="F9" s="286">
        <v>1757.3709999999983</v>
      </c>
      <c r="G9" s="300">
        <v>1757.3709999999983</v>
      </c>
      <c r="H9" s="299">
        <v>1753.141999999998</v>
      </c>
      <c r="I9" s="286">
        <v>1753.141999999998</v>
      </c>
      <c r="J9" s="300">
        <v>1753.141999999998</v>
      </c>
      <c r="K9" s="200">
        <v>1744.947999999998</v>
      </c>
      <c r="L9" s="200">
        <v>1744.947999999998</v>
      </c>
      <c r="M9" s="200">
        <v>1744.9359999999981</v>
      </c>
      <c r="T9" s="42"/>
    </row>
    <row r="10" spans="1:20">
      <c r="A10" s="172" t="s">
        <v>157</v>
      </c>
      <c r="B10" s="299">
        <v>2833.8580000000002</v>
      </c>
      <c r="C10" s="286">
        <v>2833.8580000000002</v>
      </c>
      <c r="D10" s="300">
        <v>2833.8580000000002</v>
      </c>
      <c r="E10" s="299">
        <v>2824.6530000000002</v>
      </c>
      <c r="F10" s="286">
        <v>2824.6530000000002</v>
      </c>
      <c r="G10" s="300">
        <v>2824.6530000000002</v>
      </c>
      <c r="H10" s="299">
        <v>2824.6530000000002</v>
      </c>
      <c r="I10" s="286">
        <v>2824.6530000000002</v>
      </c>
      <c r="J10" s="300">
        <v>2824.6530000000002</v>
      </c>
      <c r="K10" s="200">
        <v>2824.6530000000002</v>
      </c>
      <c r="L10" s="200">
        <v>2824.6530000000002</v>
      </c>
      <c r="M10" s="200">
        <v>2824.6250000000005</v>
      </c>
      <c r="T10" s="42"/>
    </row>
    <row r="11" spans="1:20">
      <c r="A11" s="172" t="s">
        <v>129</v>
      </c>
      <c r="B11" s="299">
        <v>608.68700000000035</v>
      </c>
      <c r="C11" s="286">
        <v>608.69000000000028</v>
      </c>
      <c r="D11" s="300">
        <v>608.69000000000028</v>
      </c>
      <c r="E11" s="299">
        <v>611.18700000000024</v>
      </c>
      <c r="F11" s="286">
        <v>612.24400000000026</v>
      </c>
      <c r="G11" s="300">
        <v>609.15500000000031</v>
      </c>
      <c r="H11" s="299">
        <v>609.14500000000032</v>
      </c>
      <c r="I11" s="286">
        <v>611.34900000000027</v>
      </c>
      <c r="J11" s="300">
        <v>611.34900000000027</v>
      </c>
      <c r="K11" s="200">
        <v>611.34900000000027</v>
      </c>
      <c r="L11" s="200">
        <v>611.34900000000027</v>
      </c>
      <c r="M11" s="200">
        <v>611.34900000000027</v>
      </c>
      <c r="T11" s="42"/>
    </row>
    <row r="12" spans="1:20">
      <c r="A12" s="172" t="s">
        <v>146</v>
      </c>
      <c r="B12" s="299">
        <v>1068.6844999999998</v>
      </c>
      <c r="C12" s="286">
        <v>1068.6824999999997</v>
      </c>
      <c r="D12" s="300">
        <v>1068.6824999999997</v>
      </c>
      <c r="E12" s="299">
        <v>1068.7424999999998</v>
      </c>
      <c r="F12" s="286">
        <v>1068.7424999999998</v>
      </c>
      <c r="G12" s="300">
        <v>1068.7424999999998</v>
      </c>
      <c r="H12" s="299">
        <v>1068.7424999999998</v>
      </c>
      <c r="I12" s="286">
        <v>1068.7434999999998</v>
      </c>
      <c r="J12" s="300">
        <v>1068.7424999999998</v>
      </c>
      <c r="K12" s="200">
        <v>1068.3525</v>
      </c>
      <c r="L12" s="200">
        <v>1068.3525</v>
      </c>
      <c r="M12" s="200">
        <v>1068.3525</v>
      </c>
      <c r="T12" s="42"/>
    </row>
    <row r="13" spans="1:20">
      <c r="A13" s="172" t="s">
        <v>147</v>
      </c>
      <c r="B13" s="299">
        <v>484.17200000000003</v>
      </c>
      <c r="C13" s="286">
        <v>485.33600000000001</v>
      </c>
      <c r="D13" s="300">
        <v>485.33600000000001</v>
      </c>
      <c r="E13" s="299">
        <v>484.68500000000006</v>
      </c>
      <c r="F13" s="286">
        <v>484.68700000000001</v>
      </c>
      <c r="G13" s="300">
        <v>484.68700000000001</v>
      </c>
      <c r="H13" s="299">
        <v>484.68700000000001</v>
      </c>
      <c r="I13" s="286">
        <v>484.68700000000001</v>
      </c>
      <c r="J13" s="300">
        <v>484.68700000000001</v>
      </c>
      <c r="K13" s="200">
        <v>445.98799999999994</v>
      </c>
      <c r="L13" s="200">
        <v>445.98799999999994</v>
      </c>
      <c r="M13" s="200">
        <v>445.98799999999994</v>
      </c>
      <c r="T13" s="42"/>
    </row>
    <row r="14" spans="1:20">
      <c r="A14" s="172" t="s">
        <v>148</v>
      </c>
      <c r="B14" s="299">
        <v>6109.2849999999989</v>
      </c>
      <c r="C14" s="286">
        <v>6125.8599999999988</v>
      </c>
      <c r="D14" s="300">
        <v>6125.8599999999988</v>
      </c>
      <c r="E14" s="299">
        <v>6109.1299999999983</v>
      </c>
      <c r="F14" s="286">
        <v>6110.1299999999983</v>
      </c>
      <c r="G14" s="300">
        <v>6109.2199999999984</v>
      </c>
      <c r="H14" s="299">
        <v>6109.0699999999988</v>
      </c>
      <c r="I14" s="286">
        <v>6109.0699999999988</v>
      </c>
      <c r="J14" s="300">
        <v>6108.6299999999983</v>
      </c>
      <c r="K14" s="200">
        <v>6101.8399999999974</v>
      </c>
      <c r="L14" s="200">
        <v>6127.3559999999989</v>
      </c>
      <c r="M14" s="200">
        <v>6121.1089999999986</v>
      </c>
      <c r="T14" s="42"/>
    </row>
    <row r="15" spans="1:20">
      <c r="A15" s="172" t="s">
        <v>149</v>
      </c>
      <c r="B15" s="299">
        <v>1262.9279999999999</v>
      </c>
      <c r="C15" s="286">
        <v>1281.4599999999996</v>
      </c>
      <c r="D15" s="300">
        <v>1281.4599999999996</v>
      </c>
      <c r="E15" s="299">
        <v>1353.2359999999996</v>
      </c>
      <c r="F15" s="286">
        <v>1353.2359999999996</v>
      </c>
      <c r="G15" s="300">
        <v>1353.2359999999996</v>
      </c>
      <c r="H15" s="299">
        <v>1354.2359999999996</v>
      </c>
      <c r="I15" s="286">
        <v>1354.2359999999996</v>
      </c>
      <c r="J15" s="300">
        <v>1352.0749999999996</v>
      </c>
      <c r="K15" s="200">
        <v>1350.8239999999994</v>
      </c>
      <c r="L15" s="200">
        <v>1350.8239999999994</v>
      </c>
      <c r="M15" s="200">
        <v>1350.8239999999994</v>
      </c>
      <c r="T15" s="42"/>
    </row>
    <row r="16" spans="1:20">
      <c r="A16" s="172" t="s">
        <v>150</v>
      </c>
      <c r="B16" s="299">
        <v>3723.8229999999985</v>
      </c>
      <c r="C16" s="286">
        <v>3724.1529999999984</v>
      </c>
      <c r="D16" s="300">
        <v>3724.1529999999984</v>
      </c>
      <c r="E16" s="299">
        <v>3724.2369999999987</v>
      </c>
      <c r="F16" s="286">
        <v>3724.2369999999987</v>
      </c>
      <c r="G16" s="300">
        <v>3724.2369999999987</v>
      </c>
      <c r="H16" s="299">
        <v>3516.8269999999993</v>
      </c>
      <c r="I16" s="286">
        <v>3516.8269999999993</v>
      </c>
      <c r="J16" s="300">
        <v>3516.8269999999993</v>
      </c>
      <c r="K16" s="200">
        <v>3516.8269999999993</v>
      </c>
      <c r="L16" s="200">
        <v>3516.8269999999993</v>
      </c>
      <c r="M16" s="200">
        <v>3516.8539999999994</v>
      </c>
      <c r="T16" s="42"/>
    </row>
    <row r="17" spans="1:20">
      <c r="A17" s="172" t="s">
        <v>151</v>
      </c>
      <c r="B17" s="299">
        <v>1064.3390000000002</v>
      </c>
      <c r="C17" s="286">
        <v>1064.3390000000002</v>
      </c>
      <c r="D17" s="300">
        <v>1064.3390000000002</v>
      </c>
      <c r="E17" s="299">
        <v>1064.3390000000002</v>
      </c>
      <c r="F17" s="286">
        <v>1064.3390000000002</v>
      </c>
      <c r="G17" s="300">
        <v>1064.3390000000002</v>
      </c>
      <c r="H17" s="299">
        <v>1064.3390000000002</v>
      </c>
      <c r="I17" s="286">
        <v>1064.3390000000002</v>
      </c>
      <c r="J17" s="300">
        <v>1064.3390000000002</v>
      </c>
      <c r="K17" s="200">
        <v>1064.3390000000002</v>
      </c>
      <c r="L17" s="200">
        <v>1064.3390000000002</v>
      </c>
      <c r="M17" s="200">
        <v>1064.3390000000002</v>
      </c>
      <c r="T17" s="42"/>
    </row>
    <row r="18" spans="1:20">
      <c r="A18" s="172" t="s">
        <v>152</v>
      </c>
      <c r="B18" s="299">
        <v>4357.7659999999978</v>
      </c>
      <c r="C18" s="286">
        <v>4358.8489999999974</v>
      </c>
      <c r="D18" s="300">
        <v>4358.8489999999974</v>
      </c>
      <c r="E18" s="299">
        <v>4374.9449999999997</v>
      </c>
      <c r="F18" s="286">
        <v>4375.1819999999998</v>
      </c>
      <c r="G18" s="300">
        <v>4375.1819999999998</v>
      </c>
      <c r="H18" s="299">
        <v>4383.5510000000004</v>
      </c>
      <c r="I18" s="286">
        <v>4384.0820000000003</v>
      </c>
      <c r="J18" s="300">
        <v>4386.2160000000003</v>
      </c>
      <c r="K18" s="200">
        <v>4402.1590000000006</v>
      </c>
      <c r="L18" s="200">
        <v>4399.139000000001</v>
      </c>
      <c r="M18" s="200">
        <v>4399.139000000001</v>
      </c>
      <c r="T18" s="42"/>
    </row>
    <row r="19" spans="1:20">
      <c r="A19" s="172" t="s">
        <v>153</v>
      </c>
      <c r="B19" s="299">
        <v>9932.5788599999978</v>
      </c>
      <c r="C19" s="286">
        <v>9932.5788599999978</v>
      </c>
      <c r="D19" s="300">
        <v>9932.5788599999978</v>
      </c>
      <c r="E19" s="299">
        <v>9932.5728599999984</v>
      </c>
      <c r="F19" s="286">
        <v>9932.5728599999984</v>
      </c>
      <c r="G19" s="300">
        <v>9932.5728599999984</v>
      </c>
      <c r="H19" s="299">
        <v>9932.5728599999984</v>
      </c>
      <c r="I19" s="286">
        <v>9932.5728599999984</v>
      </c>
      <c r="J19" s="300">
        <v>9932.5728599999984</v>
      </c>
      <c r="K19" s="200">
        <v>9933.6028599999991</v>
      </c>
      <c r="L19" s="200">
        <v>9933.6028599999991</v>
      </c>
      <c r="M19" s="200">
        <v>9933.5028599999987</v>
      </c>
      <c r="T19" s="42"/>
    </row>
    <row r="20" spans="1:20">
      <c r="A20" s="172" t="s">
        <v>154</v>
      </c>
      <c r="B20" s="299">
        <v>1286.3239999999996</v>
      </c>
      <c r="C20" s="286">
        <v>1286.2749999999996</v>
      </c>
      <c r="D20" s="300">
        <v>1287.5689999999997</v>
      </c>
      <c r="E20" s="299">
        <v>1287.5739999999998</v>
      </c>
      <c r="F20" s="286">
        <v>1287.5739999999996</v>
      </c>
      <c r="G20" s="300">
        <v>1287.5749999999996</v>
      </c>
      <c r="H20" s="299">
        <v>1284.1889999999999</v>
      </c>
      <c r="I20" s="286">
        <v>1283.8879999999995</v>
      </c>
      <c r="J20" s="300">
        <v>1284.0599999999995</v>
      </c>
      <c r="K20" s="200">
        <v>1256.7549999999997</v>
      </c>
      <c r="L20" s="200">
        <v>1256.7549999999997</v>
      </c>
      <c r="M20" s="200">
        <v>1256.7549999999997</v>
      </c>
      <c r="T20" s="42"/>
    </row>
    <row r="21" spans="1:20">
      <c r="A21" s="4"/>
      <c r="M21" s="3"/>
    </row>
    <row r="23" spans="1:20">
      <c r="A23" s="10" t="s">
        <v>85</v>
      </c>
      <c r="B23" s="10">
        <v>1592.5570000000002</v>
      </c>
    </row>
    <row r="24" spans="1:20">
      <c r="A24" s="10" t="s">
        <v>76</v>
      </c>
      <c r="B24" s="10">
        <v>2174.9270000000015</v>
      </c>
    </row>
    <row r="25" spans="1:20">
      <c r="A25" s="10" t="s">
        <v>77</v>
      </c>
      <c r="B25" s="10">
        <v>1744.9359999999981</v>
      </c>
    </row>
    <row r="26" spans="1:20">
      <c r="A26" s="10" t="s">
        <v>78</v>
      </c>
      <c r="B26" s="10">
        <v>2824.6250000000005</v>
      </c>
    </row>
    <row r="27" spans="1:20">
      <c r="A27" s="10" t="s">
        <v>88</v>
      </c>
      <c r="B27" s="10">
        <v>611.34900000000027</v>
      </c>
    </row>
    <row r="28" spans="1:20">
      <c r="A28" s="10" t="s">
        <v>79</v>
      </c>
      <c r="B28" s="10">
        <v>1068.3525</v>
      </c>
    </row>
    <row r="29" spans="1:20">
      <c r="A29" s="10" t="s">
        <v>80</v>
      </c>
      <c r="B29" s="10">
        <v>445.98799999999994</v>
      </c>
    </row>
    <row r="30" spans="1:20">
      <c r="A30" s="10" t="s">
        <v>81</v>
      </c>
      <c r="B30" s="10">
        <v>6121.1089999999986</v>
      </c>
    </row>
    <row r="31" spans="1:20">
      <c r="A31" s="10" t="s">
        <v>82</v>
      </c>
      <c r="B31" s="10">
        <v>1350.8239999999994</v>
      </c>
    </row>
    <row r="32" spans="1:20">
      <c r="A32" s="10" t="s">
        <v>83</v>
      </c>
      <c r="B32" s="10">
        <v>3516.8539999999994</v>
      </c>
    </row>
    <row r="33" spans="1:2">
      <c r="A33" s="10" t="s">
        <v>84</v>
      </c>
      <c r="B33" s="10">
        <v>1064.3390000000002</v>
      </c>
    </row>
    <row r="34" spans="1:2">
      <c r="A34" s="10" t="s">
        <v>86</v>
      </c>
      <c r="B34" s="10">
        <v>4399.139000000001</v>
      </c>
    </row>
    <row r="35" spans="1:2">
      <c r="A35" s="10" t="s">
        <v>87</v>
      </c>
      <c r="B35" s="10">
        <v>9933.5028599999987</v>
      </c>
    </row>
    <row r="36" spans="1:2">
      <c r="A36" s="10" t="s">
        <v>89</v>
      </c>
      <c r="B36" s="10">
        <v>1256.7549999999997</v>
      </c>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tabColor rgb="FF92D050"/>
  </sheetPr>
  <dimension ref="A1:U30"/>
  <sheetViews>
    <sheetView showGridLines="0" view="pageBreakPreview" zoomScaleNormal="100" zoomScaleSheetLayoutView="100" workbookViewId="0">
      <selection activeCell="B8" sqref="B8:D8"/>
    </sheetView>
  </sheetViews>
  <sheetFormatPr defaultColWidth="9.140625" defaultRowHeight="12"/>
  <cols>
    <col min="1" max="1" width="31.5703125" style="7" customWidth="1"/>
    <col min="2" max="13" width="8.5703125" style="7" customWidth="1"/>
    <col min="14" max="14" width="9.7109375" style="7" customWidth="1"/>
    <col min="15" max="16" width="9.140625" style="7"/>
    <col min="17" max="17" width="10" style="7" bestFit="1" customWidth="1"/>
    <col min="18" max="16384" width="9.140625" style="7"/>
  </cols>
  <sheetData>
    <row r="1" spans="1:21" s="133" customFormat="1" ht="20.25">
      <c r="A1" s="186" t="s">
        <v>278</v>
      </c>
      <c r="N1" s="256" t="str">
        <f>'3'!N1</f>
        <v>2022</v>
      </c>
    </row>
    <row r="2" spans="1:21" ht="18">
      <c r="A2" s="253" t="s">
        <v>279</v>
      </c>
    </row>
    <row r="3" spans="1:21" ht="6" customHeight="1"/>
    <row r="4" spans="1:21">
      <c r="A4" s="331"/>
      <c r="B4" s="332" t="s">
        <v>42</v>
      </c>
      <c r="C4" s="333"/>
      <c r="D4" s="334"/>
      <c r="E4" s="333" t="s">
        <v>43</v>
      </c>
      <c r="F4" s="333"/>
      <c r="G4" s="333"/>
      <c r="H4" s="332" t="s">
        <v>44</v>
      </c>
      <c r="I4" s="333"/>
      <c r="J4" s="334"/>
      <c r="K4" s="332" t="s">
        <v>45</v>
      </c>
      <c r="L4" s="333"/>
      <c r="M4" s="334"/>
      <c r="N4" s="222" t="s">
        <v>7</v>
      </c>
    </row>
    <row r="5" spans="1:21">
      <c r="A5" s="331"/>
      <c r="B5" s="297" t="s">
        <v>8</v>
      </c>
      <c r="C5" s="296" t="s">
        <v>9</v>
      </c>
      <c r="D5" s="298" t="s">
        <v>10</v>
      </c>
      <c r="E5" s="238" t="s">
        <v>11</v>
      </c>
      <c r="F5" s="238" t="s">
        <v>12</v>
      </c>
      <c r="G5" s="238" t="s">
        <v>13</v>
      </c>
      <c r="H5" s="297" t="s">
        <v>14</v>
      </c>
      <c r="I5" s="296" t="s">
        <v>15</v>
      </c>
      <c r="J5" s="298" t="s">
        <v>16</v>
      </c>
      <c r="K5" s="297" t="s">
        <v>17</v>
      </c>
      <c r="L5" s="296" t="s">
        <v>18</v>
      </c>
      <c r="M5" s="298" t="s">
        <v>19</v>
      </c>
      <c r="N5" s="205"/>
    </row>
    <row r="6" spans="1:21">
      <c r="A6" s="336" t="s">
        <v>158</v>
      </c>
      <c r="B6" s="337">
        <f>SUM(B7:D7)</f>
        <v>29659.60741096508</v>
      </c>
      <c r="C6" s="326"/>
      <c r="D6" s="338"/>
      <c r="E6" s="326">
        <f t="shared" ref="E6" si="0">SUM(E7:G7)</f>
        <v>13173.434893823971</v>
      </c>
      <c r="F6" s="326"/>
      <c r="G6" s="326"/>
      <c r="H6" s="337">
        <f t="shared" ref="H6" si="1">SUM(H7:J7)</f>
        <v>8466.8196074645839</v>
      </c>
      <c r="I6" s="326"/>
      <c r="J6" s="338"/>
      <c r="K6" s="337">
        <f t="shared" ref="K6" si="2">SUM(K7:M7)</f>
        <v>23491.91877055628</v>
      </c>
      <c r="L6" s="326"/>
      <c r="M6" s="338"/>
      <c r="N6" s="326">
        <f>SUM(B7:M7)</f>
        <v>74791.780682809913</v>
      </c>
    </row>
    <row r="7" spans="1:21">
      <c r="A7" s="336"/>
      <c r="B7" s="301">
        <f t="shared" ref="B7:M7" si="3">SUM(B8:B15)</f>
        <v>11274.427216358918</v>
      </c>
      <c r="C7" s="294">
        <f t="shared" si="3"/>
        <v>9145.3536171307042</v>
      </c>
      <c r="D7" s="302">
        <f t="shared" si="3"/>
        <v>9239.8265774754564</v>
      </c>
      <c r="E7" s="235">
        <f t="shared" si="3"/>
        <v>7159.0462681965591</v>
      </c>
      <c r="F7" s="235">
        <f t="shared" si="3"/>
        <v>3474.0657366274127</v>
      </c>
      <c r="G7" s="235">
        <f t="shared" si="3"/>
        <v>2540.3228889999996</v>
      </c>
      <c r="H7" s="301">
        <f t="shared" si="3"/>
        <v>2385.8659380000013</v>
      </c>
      <c r="I7" s="294">
        <f t="shared" si="3"/>
        <v>2409.7828999999997</v>
      </c>
      <c r="J7" s="302">
        <f t="shared" si="3"/>
        <v>3671.1707694645829</v>
      </c>
      <c r="K7" s="301">
        <f t="shared" si="3"/>
        <v>5088.963625053012</v>
      </c>
      <c r="L7" s="294">
        <f t="shared" si="3"/>
        <v>7835.6893119901761</v>
      </c>
      <c r="M7" s="302">
        <f t="shared" si="3"/>
        <v>10567.265833513093</v>
      </c>
      <c r="N7" s="326"/>
    </row>
    <row r="8" spans="1:21">
      <c r="A8" s="172" t="s">
        <v>26</v>
      </c>
      <c r="B8" s="299">
        <v>2534.4369100000004</v>
      </c>
      <c r="C8" s="295">
        <v>2148.0274919999997</v>
      </c>
      <c r="D8" s="300">
        <v>2270.357825</v>
      </c>
      <c r="E8" s="236">
        <v>1869.126444</v>
      </c>
      <c r="F8" s="236">
        <v>1401.1359540000003</v>
      </c>
      <c r="G8" s="236">
        <v>1174.6203149999999</v>
      </c>
      <c r="H8" s="299">
        <v>1125.4226160000001</v>
      </c>
      <c r="I8" s="295">
        <v>1122.5262080000002</v>
      </c>
      <c r="J8" s="300">
        <v>1321.7075070000003</v>
      </c>
      <c r="K8" s="299">
        <v>1425.6869029999996</v>
      </c>
      <c r="L8" s="295">
        <v>1840.6404009999997</v>
      </c>
      <c r="M8" s="300">
        <v>2219.17202</v>
      </c>
      <c r="N8" s="236">
        <f t="shared" ref="N8:N13" si="4">SUM(B8:M8)</f>
        <v>20452.860594999998</v>
      </c>
      <c r="P8" s="124"/>
      <c r="Q8" s="317"/>
      <c r="R8" s="8"/>
      <c r="S8" s="8"/>
      <c r="T8" s="8"/>
      <c r="U8" s="8"/>
    </row>
    <row r="9" spans="1:21">
      <c r="A9" s="172" t="s">
        <v>0</v>
      </c>
      <c r="B9" s="299">
        <v>263.94361600000002</v>
      </c>
      <c r="C9" s="295">
        <v>244.63105400000001</v>
      </c>
      <c r="D9" s="300">
        <v>241.58258599999996</v>
      </c>
      <c r="E9" s="236">
        <v>166.70659900000001</v>
      </c>
      <c r="F9" s="236">
        <v>65.405346000000009</v>
      </c>
      <c r="G9" s="236">
        <v>48.276135999999987</v>
      </c>
      <c r="H9" s="299">
        <v>44.388198000000003</v>
      </c>
      <c r="I9" s="295">
        <v>46.826394000000008</v>
      </c>
      <c r="J9" s="300">
        <v>64.817177000000015</v>
      </c>
      <c r="K9" s="299">
        <v>104.48795999999999</v>
      </c>
      <c r="L9" s="295">
        <v>181.49495100000001</v>
      </c>
      <c r="M9" s="300">
        <v>266.32868500000001</v>
      </c>
      <c r="N9" s="236">
        <f t="shared" si="4"/>
        <v>1738.8887020000002</v>
      </c>
      <c r="P9" s="124"/>
      <c r="Q9" s="42"/>
    </row>
    <row r="10" spans="1:21">
      <c r="A10" s="172" t="s">
        <v>1</v>
      </c>
      <c r="B10" s="299">
        <v>115.88645399999999</v>
      </c>
      <c r="C10" s="295">
        <v>96.609393000000026</v>
      </c>
      <c r="D10" s="300">
        <v>90.690401999999978</v>
      </c>
      <c r="E10" s="236">
        <v>65.605285999999992</v>
      </c>
      <c r="F10" s="236">
        <v>14.506164999999999</v>
      </c>
      <c r="G10" s="236">
        <v>6.4438019999999989</v>
      </c>
      <c r="H10" s="299">
        <v>5.2715950000000005</v>
      </c>
      <c r="I10" s="295">
        <v>5.4492110000000018</v>
      </c>
      <c r="J10" s="300">
        <v>15.720042000000003</v>
      </c>
      <c r="K10" s="299">
        <v>37.039683999999987</v>
      </c>
      <c r="L10" s="295">
        <v>53.283656999999991</v>
      </c>
      <c r="M10" s="300">
        <v>91.876406000000003</v>
      </c>
      <c r="N10" s="236">
        <f t="shared" si="4"/>
        <v>598.38209699999993</v>
      </c>
      <c r="P10" s="124"/>
      <c r="Q10" s="42"/>
    </row>
    <row r="11" spans="1:21">
      <c r="A11" s="172" t="s">
        <v>2</v>
      </c>
      <c r="B11" s="299">
        <v>37.318849000000007</v>
      </c>
      <c r="C11" s="295">
        <v>30.362924</v>
      </c>
      <c r="D11" s="300">
        <v>28.75788</v>
      </c>
      <c r="E11" s="236">
        <v>23.064392999999995</v>
      </c>
      <c r="F11" s="236">
        <v>7.7355840000000029</v>
      </c>
      <c r="G11" s="236">
        <v>4.1486850000000004</v>
      </c>
      <c r="H11" s="299">
        <v>1.9256400000000002</v>
      </c>
      <c r="I11" s="295">
        <v>1.6778070000000003</v>
      </c>
      <c r="J11" s="300">
        <v>5.8585509999999994</v>
      </c>
      <c r="K11" s="299">
        <v>10.318900000000001</v>
      </c>
      <c r="L11" s="295">
        <v>21.659917999999998</v>
      </c>
      <c r="M11" s="300">
        <v>33.734371000000003</v>
      </c>
      <c r="N11" s="236">
        <f t="shared" si="4"/>
        <v>206.56350200000003</v>
      </c>
      <c r="P11" s="124"/>
      <c r="Q11" s="42"/>
    </row>
    <row r="12" spans="1:21">
      <c r="A12" s="172" t="s">
        <v>6</v>
      </c>
      <c r="B12" s="299">
        <v>46.328311358915833</v>
      </c>
      <c r="C12" s="295">
        <v>46.288848130705183</v>
      </c>
      <c r="D12" s="300">
        <v>50.44055247545635</v>
      </c>
      <c r="E12" s="236">
        <v>38.258868196556698</v>
      </c>
      <c r="F12" s="236">
        <v>20.811974627413768</v>
      </c>
      <c r="G12" s="236">
        <v>13.802954999999999</v>
      </c>
      <c r="H12" s="299">
        <v>12.688574000000001</v>
      </c>
      <c r="I12" s="295">
        <v>11.868486999999998</v>
      </c>
      <c r="J12" s="300">
        <v>23.656325464583677</v>
      </c>
      <c r="K12" s="299">
        <v>33.516448053012283</v>
      </c>
      <c r="L12" s="295">
        <v>45.289646990176465</v>
      </c>
      <c r="M12" s="300">
        <v>45.478848513085786</v>
      </c>
      <c r="N12" s="236">
        <f t="shared" si="4"/>
        <v>388.42983980990601</v>
      </c>
      <c r="P12" s="124"/>
      <c r="Q12" s="42"/>
    </row>
    <row r="13" spans="1:21">
      <c r="A13" s="172" t="s">
        <v>25</v>
      </c>
      <c r="B13" s="299">
        <v>5036.6700760000031</v>
      </c>
      <c r="C13" s="295">
        <v>3967.0223739999988</v>
      </c>
      <c r="D13" s="300">
        <v>3962.3937840000003</v>
      </c>
      <c r="E13" s="236">
        <v>3106.2580460000027</v>
      </c>
      <c r="F13" s="236">
        <v>1265.6965469999991</v>
      </c>
      <c r="G13" s="236">
        <v>861.43505199999925</v>
      </c>
      <c r="H13" s="299">
        <v>808.64457600000094</v>
      </c>
      <c r="I13" s="295">
        <v>837.12446</v>
      </c>
      <c r="J13" s="300">
        <v>1499.2435129999992</v>
      </c>
      <c r="K13" s="299">
        <v>2287.4633370000006</v>
      </c>
      <c r="L13" s="295">
        <v>3658.7853660000001</v>
      </c>
      <c r="M13" s="300">
        <v>4998.2412280000062</v>
      </c>
      <c r="N13" s="236">
        <f t="shared" si="4"/>
        <v>32288.978359000012</v>
      </c>
      <c r="P13" s="124"/>
      <c r="Q13" s="317"/>
      <c r="R13" s="8"/>
      <c r="S13" s="8"/>
      <c r="T13" s="8"/>
      <c r="U13" s="8"/>
    </row>
    <row r="14" spans="1:21">
      <c r="A14" s="172" t="s">
        <v>5</v>
      </c>
      <c r="B14" s="299">
        <v>2824.9936239999975</v>
      </c>
      <c r="C14" s="295">
        <v>2291.8603610000014</v>
      </c>
      <c r="D14" s="300">
        <v>2274.1042319999997</v>
      </c>
      <c r="E14" s="236">
        <v>1730.261123</v>
      </c>
      <c r="F14" s="236">
        <v>643.09433499999943</v>
      </c>
      <c r="G14" s="236">
        <v>380.70743000000016</v>
      </c>
      <c r="H14" s="299">
        <v>357.01993100000016</v>
      </c>
      <c r="I14" s="295">
        <v>354.08498399999979</v>
      </c>
      <c r="J14" s="300">
        <v>673.32674199999974</v>
      </c>
      <c r="K14" s="299">
        <v>1087.8851219999995</v>
      </c>
      <c r="L14" s="295">
        <v>1848.0194999999999</v>
      </c>
      <c r="M14" s="300">
        <v>2640.1887800000027</v>
      </c>
      <c r="N14" s="236">
        <f t="shared" ref="N14:N15" si="5">SUM(B14:M14)</f>
        <v>17105.546163999999</v>
      </c>
      <c r="P14" s="124"/>
      <c r="Q14" s="317"/>
      <c r="R14" s="8"/>
      <c r="S14" s="8"/>
      <c r="T14" s="8"/>
      <c r="U14" s="8"/>
    </row>
    <row r="15" spans="1:21">
      <c r="A15" s="172" t="s">
        <v>3</v>
      </c>
      <c r="B15" s="299">
        <v>414.84937600000018</v>
      </c>
      <c r="C15" s="295">
        <v>320.5511709999999</v>
      </c>
      <c r="D15" s="300">
        <v>321.49931600000014</v>
      </c>
      <c r="E15" s="236">
        <v>159.76550899999995</v>
      </c>
      <c r="F15" s="236">
        <v>55.679831</v>
      </c>
      <c r="G15" s="236">
        <v>50.888513999999979</v>
      </c>
      <c r="H15" s="299">
        <v>30.504807999999997</v>
      </c>
      <c r="I15" s="295">
        <v>30.225348999999987</v>
      </c>
      <c r="J15" s="300">
        <v>66.840912000000003</v>
      </c>
      <c r="K15" s="299">
        <v>102.565271</v>
      </c>
      <c r="L15" s="295">
        <v>186.51587199999997</v>
      </c>
      <c r="M15" s="300">
        <v>272.24549500000006</v>
      </c>
      <c r="N15" s="236">
        <f t="shared" si="5"/>
        <v>2012.1314239999997</v>
      </c>
      <c r="P15" s="124"/>
      <c r="Q15" s="42"/>
    </row>
    <row r="16" spans="1:21">
      <c r="A16" s="4" t="s">
        <v>171</v>
      </c>
      <c r="N16" s="3"/>
    </row>
    <row r="17" spans="1:2">
      <c r="A17" s="201"/>
      <c r="B17" s="8"/>
    </row>
    <row r="18" spans="1:2">
      <c r="B18" s="8"/>
    </row>
    <row r="19" spans="1:2">
      <c r="B19" s="8"/>
    </row>
    <row r="20" spans="1:2">
      <c r="B20" s="8"/>
    </row>
    <row r="21" spans="1:2">
      <c r="B21" s="8"/>
    </row>
    <row r="22" spans="1:2">
      <c r="B22" s="8"/>
    </row>
    <row r="23" spans="1:2">
      <c r="B23" s="8"/>
    </row>
    <row r="24" spans="1:2">
      <c r="B24" s="8"/>
    </row>
    <row r="25" spans="1:2">
      <c r="B25" s="8"/>
    </row>
    <row r="26" spans="1:2">
      <c r="B26" s="8"/>
    </row>
    <row r="27" spans="1:2">
      <c r="B27" s="8"/>
    </row>
    <row r="28" spans="1:2">
      <c r="B28" s="8"/>
    </row>
    <row r="29" spans="1:2">
      <c r="B29" s="8"/>
    </row>
    <row r="30" spans="1: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tabColor rgb="FF92D050"/>
  </sheetPr>
  <dimension ref="A1:Q32"/>
  <sheetViews>
    <sheetView showGridLines="0" view="pageBreakPreview" zoomScaleNormal="70" zoomScaleSheetLayoutView="100" workbookViewId="0">
      <selection activeCell="K13" sqref="K13"/>
    </sheetView>
  </sheetViews>
  <sheetFormatPr defaultColWidth="9.140625" defaultRowHeight="12"/>
  <cols>
    <col min="1" max="1" width="28.28515625" style="7" customWidth="1"/>
    <col min="2" max="2" width="11.7109375" style="7" customWidth="1"/>
    <col min="3" max="7" width="12" style="7" customWidth="1"/>
    <col min="8" max="8" width="16.5703125" style="7" customWidth="1"/>
    <col min="9" max="9" width="12" style="7" customWidth="1"/>
    <col min="10" max="10" width="15.28515625" style="7" customWidth="1"/>
    <col min="11" max="16384" width="9.140625" style="7"/>
  </cols>
  <sheetData>
    <row r="1" spans="1:12" ht="18">
      <c r="A1" s="253" t="s">
        <v>280</v>
      </c>
      <c r="B1" s="6"/>
      <c r="J1" s="256" t="str">
        <f>'3'!N1</f>
        <v>2022</v>
      </c>
    </row>
    <row r="2" spans="1:12" ht="6" customHeight="1">
      <c r="A2" s="6"/>
      <c r="B2" s="339"/>
      <c r="C2" s="339"/>
      <c r="D2" s="339"/>
      <c r="E2" s="339"/>
      <c r="F2" s="339"/>
      <c r="G2" s="339"/>
      <c r="H2" s="339"/>
      <c r="I2" s="339"/>
      <c r="J2" s="339"/>
    </row>
    <row r="3" spans="1:12" ht="37.9" customHeight="1">
      <c r="A3" s="173"/>
      <c r="B3" s="220" t="s">
        <v>26</v>
      </c>
      <c r="C3" s="220" t="s">
        <v>0</v>
      </c>
      <c r="D3" s="220" t="s">
        <v>1</v>
      </c>
      <c r="E3" s="220" t="s">
        <v>2</v>
      </c>
      <c r="F3" s="220" t="s">
        <v>215</v>
      </c>
      <c r="G3" s="220" t="s">
        <v>25</v>
      </c>
      <c r="H3" s="220" t="s">
        <v>5</v>
      </c>
      <c r="I3" s="220" t="s">
        <v>3</v>
      </c>
      <c r="J3" s="220" t="s">
        <v>4</v>
      </c>
    </row>
    <row r="4" spans="1:12" ht="12" customHeight="1">
      <c r="A4" s="237" t="s">
        <v>160</v>
      </c>
      <c r="B4" s="206">
        <f>SUM(B5:B18)</f>
        <v>20452.860594999998</v>
      </c>
      <c r="C4" s="206">
        <f t="shared" ref="C4:I4" si="0">SUM(C5:C18)</f>
        <v>1738.888702</v>
      </c>
      <c r="D4" s="206">
        <f t="shared" si="0"/>
        <v>598.38209700000004</v>
      </c>
      <c r="E4" s="206">
        <f t="shared" si="0"/>
        <v>206.56350199999997</v>
      </c>
      <c r="F4" s="206">
        <f t="shared" si="0"/>
        <v>388.42983980990601</v>
      </c>
      <c r="G4" s="206">
        <f t="shared" si="0"/>
        <v>32288.978359000008</v>
      </c>
      <c r="H4" s="206">
        <f t="shared" si="0"/>
        <v>17105.546164000007</v>
      </c>
      <c r="I4" s="206">
        <f t="shared" si="0"/>
        <v>2012.1314239999999</v>
      </c>
      <c r="J4" s="206">
        <f t="shared" ref="J4" si="1">SUM(B4:I4)</f>
        <v>74791.780682809927</v>
      </c>
      <c r="L4" s="42"/>
    </row>
    <row r="5" spans="1:12">
      <c r="A5" s="209" t="s">
        <v>131</v>
      </c>
      <c r="B5" s="219">
        <v>299.287351</v>
      </c>
      <c r="C5" s="219">
        <v>43.413169999999994</v>
      </c>
      <c r="D5" s="219">
        <v>201.75147000000004</v>
      </c>
      <c r="E5" s="219">
        <v>34.941518000000002</v>
      </c>
      <c r="F5" s="219">
        <v>5.4632350000000001</v>
      </c>
      <c r="G5" s="219">
        <v>6110.9546700000064</v>
      </c>
      <c r="H5" s="219">
        <v>3873.5204539999986</v>
      </c>
      <c r="I5" s="219">
        <v>98.13148200000002</v>
      </c>
      <c r="J5" s="207">
        <f t="shared" ref="J5:J18" si="2">SUM(B5:I5)</f>
        <v>10667.463350000005</v>
      </c>
      <c r="L5" s="42"/>
    </row>
    <row r="6" spans="1:12">
      <c r="A6" s="209" t="s">
        <v>99</v>
      </c>
      <c r="B6" s="219">
        <v>859.8780880000005</v>
      </c>
      <c r="C6" s="219">
        <v>27.748439000000001</v>
      </c>
      <c r="D6" s="219">
        <v>44.381627999999999</v>
      </c>
      <c r="E6" s="219">
        <v>5.0035440000000015</v>
      </c>
      <c r="F6" s="219">
        <v>22.381957809906051</v>
      </c>
      <c r="G6" s="219">
        <v>1974.4134259999996</v>
      </c>
      <c r="H6" s="219">
        <v>1344.5633859999994</v>
      </c>
      <c r="I6" s="219">
        <v>185.48459299999996</v>
      </c>
      <c r="J6" s="207">
        <f t="shared" si="2"/>
        <v>4463.8550618099061</v>
      </c>
      <c r="L6" s="42"/>
    </row>
    <row r="7" spans="1:12">
      <c r="A7" s="209" t="s">
        <v>100</v>
      </c>
      <c r="B7" s="219">
        <v>460.87560899999994</v>
      </c>
      <c r="C7" s="219">
        <v>5.8465699999999998</v>
      </c>
      <c r="D7" s="219">
        <v>0.57999999999999996</v>
      </c>
      <c r="E7" s="219">
        <v>0.35699999999999998</v>
      </c>
      <c r="F7" s="219">
        <v>68.031105999999994</v>
      </c>
      <c r="G7" s="219">
        <v>2267.4777289999997</v>
      </c>
      <c r="H7" s="219">
        <v>741.06094800000028</v>
      </c>
      <c r="I7" s="219">
        <v>1003.3577330000003</v>
      </c>
      <c r="J7" s="207">
        <f t="shared" si="2"/>
        <v>4547.586695</v>
      </c>
      <c r="L7" s="42"/>
    </row>
    <row r="8" spans="1:12">
      <c r="A8" s="209" t="s">
        <v>101</v>
      </c>
      <c r="B8" s="219">
        <v>210.70557100000002</v>
      </c>
      <c r="C8" s="219">
        <v>93.212530000000001</v>
      </c>
      <c r="D8" s="219">
        <v>14.762049000000001</v>
      </c>
      <c r="E8" s="219">
        <v>15.689587000000001</v>
      </c>
      <c r="F8" s="219">
        <v>6.4287299999999998</v>
      </c>
      <c r="G8" s="219">
        <v>1561.3305590000004</v>
      </c>
      <c r="H8" s="219">
        <v>693.51871400000005</v>
      </c>
      <c r="I8" s="219">
        <v>145.64166299999999</v>
      </c>
      <c r="J8" s="207">
        <f t="shared" si="2"/>
        <v>2741.2894030000002</v>
      </c>
      <c r="L8" s="42"/>
    </row>
    <row r="9" spans="1:12">
      <c r="A9" s="209" t="s">
        <v>130</v>
      </c>
      <c r="B9" s="219">
        <v>126.71153799999999</v>
      </c>
      <c r="C9" s="219">
        <v>41.504300000000001</v>
      </c>
      <c r="D9" s="219">
        <v>3.2188600000000003</v>
      </c>
      <c r="E9" s="219">
        <v>3.9566699999999995</v>
      </c>
      <c r="F9" s="219">
        <v>48.731111000000006</v>
      </c>
      <c r="G9" s="219">
        <v>833.92205300000114</v>
      </c>
      <c r="H9" s="219">
        <v>331.46740099999982</v>
      </c>
      <c r="I9" s="219">
        <v>7.5213659999999978</v>
      </c>
      <c r="J9" s="207">
        <f t="shared" si="2"/>
        <v>1397.0332990000011</v>
      </c>
      <c r="L9" s="42"/>
    </row>
    <row r="10" spans="1:12">
      <c r="A10" s="209" t="s">
        <v>102</v>
      </c>
      <c r="B10" s="219">
        <v>726.82550100000003</v>
      </c>
      <c r="C10" s="219">
        <v>6.1699399999999995</v>
      </c>
      <c r="D10" s="219">
        <v>16.5718</v>
      </c>
      <c r="E10" s="219">
        <v>6.843</v>
      </c>
      <c r="F10" s="219">
        <v>1.083</v>
      </c>
      <c r="G10" s="219">
        <v>1453.3108689999997</v>
      </c>
      <c r="H10" s="219">
        <v>968.39910699999996</v>
      </c>
      <c r="I10" s="219">
        <v>53.643131999999994</v>
      </c>
      <c r="J10" s="207">
        <f t="shared" si="2"/>
        <v>3232.8463489999995</v>
      </c>
      <c r="L10" s="42"/>
    </row>
    <row r="11" spans="1:12">
      <c r="A11" s="209" t="s">
        <v>103</v>
      </c>
      <c r="B11" s="219">
        <v>175.92809000000003</v>
      </c>
      <c r="C11" s="219">
        <v>6.7069999999999999</v>
      </c>
      <c r="D11" s="219">
        <v>6.5789999999999997</v>
      </c>
      <c r="E11" s="219">
        <v>1.1688000000000001</v>
      </c>
      <c r="F11" s="219">
        <v>9.9210899999999995</v>
      </c>
      <c r="G11" s="219">
        <v>962.94263799999965</v>
      </c>
      <c r="H11" s="219">
        <v>537.90585499999986</v>
      </c>
      <c r="I11" s="219">
        <v>12.153387</v>
      </c>
      <c r="J11" s="207">
        <f t="shared" si="2"/>
        <v>1713.3058599999997</v>
      </c>
      <c r="L11" s="42"/>
    </row>
    <row r="12" spans="1:12">
      <c r="A12" s="209" t="s">
        <v>104</v>
      </c>
      <c r="B12" s="219">
        <v>4634.4142950000005</v>
      </c>
      <c r="C12" s="219">
        <v>682.41407600000014</v>
      </c>
      <c r="D12" s="219">
        <v>47.649090999999977</v>
      </c>
      <c r="E12" s="219">
        <v>67.159612999999993</v>
      </c>
      <c r="F12" s="219">
        <v>14.904337</v>
      </c>
      <c r="G12" s="219">
        <v>5204.9492780000019</v>
      </c>
      <c r="H12" s="219">
        <v>2610.1813930000058</v>
      </c>
      <c r="I12" s="219">
        <v>53.54524500000003</v>
      </c>
      <c r="J12" s="207">
        <f t="shared" si="2"/>
        <v>13315.217328000008</v>
      </c>
    </row>
    <row r="13" spans="1:12">
      <c r="A13" s="209" t="s">
        <v>105</v>
      </c>
      <c r="B13" s="219">
        <v>552.75384999999994</v>
      </c>
      <c r="C13" s="219">
        <v>52.770368999999995</v>
      </c>
      <c r="D13" s="219">
        <v>1.0243800000000001</v>
      </c>
      <c r="E13" s="219">
        <v>21.905714</v>
      </c>
      <c r="F13" s="219">
        <v>9.1535980000000006</v>
      </c>
      <c r="G13" s="219">
        <v>1488.0219989999991</v>
      </c>
      <c r="H13" s="219">
        <v>852.2812500000008</v>
      </c>
      <c r="I13" s="219">
        <v>15.35943</v>
      </c>
      <c r="J13" s="207">
        <f t="shared" si="2"/>
        <v>2993.2705899999996</v>
      </c>
    </row>
    <row r="14" spans="1:12">
      <c r="A14" s="209" t="s">
        <v>106</v>
      </c>
      <c r="B14" s="219">
        <v>410.606987</v>
      </c>
      <c r="C14" s="219">
        <v>23.096305000000001</v>
      </c>
      <c r="D14" s="219">
        <v>56.879545999999991</v>
      </c>
      <c r="E14" s="219">
        <v>22.239315999999999</v>
      </c>
      <c r="F14" s="219">
        <v>42.518260000000005</v>
      </c>
      <c r="G14" s="219">
        <v>1235.2304809999994</v>
      </c>
      <c r="H14" s="219">
        <v>762.12543600000026</v>
      </c>
      <c r="I14" s="219">
        <v>195.39207499999995</v>
      </c>
      <c r="J14" s="207">
        <f t="shared" si="2"/>
        <v>2748.0884059999994</v>
      </c>
    </row>
    <row r="15" spans="1:12">
      <c r="A15" s="209" t="s">
        <v>107</v>
      </c>
      <c r="B15" s="219">
        <v>881.89522099999999</v>
      </c>
      <c r="C15" s="219">
        <v>2.81142</v>
      </c>
      <c r="D15" s="219">
        <v>30.624250000000004</v>
      </c>
      <c r="E15" s="219">
        <v>3.1566999999999998</v>
      </c>
      <c r="F15" s="219">
        <v>41.995252000000001</v>
      </c>
      <c r="G15" s="219">
        <v>1755.2764160000008</v>
      </c>
      <c r="H15" s="219">
        <v>1139.5637410000006</v>
      </c>
      <c r="I15" s="219">
        <v>52.604800000000012</v>
      </c>
      <c r="J15" s="207">
        <f t="shared" si="2"/>
        <v>3907.9278000000013</v>
      </c>
    </row>
    <row r="16" spans="1:12">
      <c r="A16" s="209" t="s">
        <v>108</v>
      </c>
      <c r="B16" s="219">
        <v>5685.4154939999989</v>
      </c>
      <c r="C16" s="219">
        <v>303.36341899999996</v>
      </c>
      <c r="D16" s="219">
        <v>22.640823000000005</v>
      </c>
      <c r="E16" s="219">
        <v>1.2141949999999999</v>
      </c>
      <c r="F16" s="219">
        <v>21.109261</v>
      </c>
      <c r="G16" s="219">
        <v>2438.3193569999994</v>
      </c>
      <c r="H16" s="219">
        <v>1083.5862109999996</v>
      </c>
      <c r="I16" s="219">
        <v>15.469388</v>
      </c>
      <c r="J16" s="207">
        <f t="shared" si="2"/>
        <v>9571.1181479999977</v>
      </c>
    </row>
    <row r="17" spans="1:17">
      <c r="A17" s="209" t="s">
        <v>109</v>
      </c>
      <c r="B17" s="219">
        <v>3619.9944639999994</v>
      </c>
      <c r="C17" s="219">
        <v>445.31563499999999</v>
      </c>
      <c r="D17" s="219">
        <v>135.49075999999997</v>
      </c>
      <c r="E17" s="219">
        <v>10.476224</v>
      </c>
      <c r="F17" s="219">
        <v>85.89182999999997</v>
      </c>
      <c r="G17" s="219">
        <v>3810.3607539999989</v>
      </c>
      <c r="H17" s="219">
        <v>1625.7900780000002</v>
      </c>
      <c r="I17" s="219">
        <v>170.49059599999993</v>
      </c>
      <c r="J17" s="207">
        <f t="shared" si="2"/>
        <v>9903.8103409999967</v>
      </c>
    </row>
    <row r="18" spans="1:17">
      <c r="A18" s="209" t="s">
        <v>110</v>
      </c>
      <c r="B18" s="219">
        <v>1807.568536</v>
      </c>
      <c r="C18" s="219">
        <v>4.515528999999999</v>
      </c>
      <c r="D18" s="219">
        <v>16.228439999999999</v>
      </c>
      <c r="E18" s="219">
        <v>12.451620999999999</v>
      </c>
      <c r="F18" s="219">
        <v>10.817072</v>
      </c>
      <c r="G18" s="219">
        <v>1192.46813</v>
      </c>
      <c r="H18" s="219">
        <v>541.58218999999974</v>
      </c>
      <c r="I18" s="219">
        <v>3.3365339999999999</v>
      </c>
      <c r="J18" s="207">
        <f t="shared" si="2"/>
        <v>3588.9680519999997</v>
      </c>
    </row>
    <row r="19" spans="1:17">
      <c r="A19" s="4" t="s">
        <v>171</v>
      </c>
      <c r="J19" s="3"/>
    </row>
    <row r="20" spans="1:17">
      <c r="A20" s="212"/>
    </row>
    <row r="32" spans="1:17">
      <c r="K32" s="42"/>
      <c r="L32" s="42"/>
      <c r="M32" s="42"/>
      <c r="N32" s="42"/>
      <c r="O32" s="42"/>
      <c r="P32" s="42"/>
      <c r="Q32" s="42"/>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92D050"/>
  </sheetPr>
  <dimension ref="A1:U42"/>
  <sheetViews>
    <sheetView showGridLines="0" view="pageBreakPreview" zoomScale="85" zoomScaleNormal="85" zoomScaleSheetLayoutView="85" workbookViewId="0">
      <selection activeCell="U44" sqref="U44"/>
    </sheetView>
  </sheetViews>
  <sheetFormatPr defaultColWidth="9.140625" defaultRowHeight="12"/>
  <cols>
    <col min="1" max="1" width="33.42578125" style="75" customWidth="1"/>
    <col min="2" max="13" width="8" style="75" customWidth="1"/>
    <col min="14" max="14" width="8.28515625" style="75" customWidth="1"/>
    <col min="15" max="15" width="7.85546875" style="75" customWidth="1"/>
    <col min="16" max="21" width="9.140625" style="190" customWidth="1"/>
    <col min="22" max="16384" width="9.140625" style="75"/>
  </cols>
  <sheetData>
    <row r="1" spans="1:21" ht="20.25">
      <c r="A1" s="187" t="s">
        <v>281</v>
      </c>
      <c r="O1" s="257" t="str">
        <f>'3'!N1</f>
        <v>2022</v>
      </c>
    </row>
    <row r="2" spans="1:21" ht="18">
      <c r="A2" s="254" t="s">
        <v>282</v>
      </c>
    </row>
    <row r="3" spans="1:21" ht="12" customHeight="1">
      <c r="F3" s="104"/>
      <c r="G3" s="104"/>
      <c r="H3" s="104"/>
      <c r="I3" s="104"/>
      <c r="J3" s="104"/>
      <c r="K3" s="104"/>
    </row>
    <row r="4" spans="1:21">
      <c r="A4" s="7"/>
      <c r="B4" s="128"/>
      <c r="C4" s="128"/>
      <c r="D4" s="128"/>
      <c r="E4" s="128"/>
      <c r="F4" s="110"/>
      <c r="K4" s="110"/>
      <c r="L4" s="126"/>
    </row>
    <row r="5" spans="1:21" ht="12.75" customHeight="1">
      <c r="A5" s="340"/>
      <c r="B5" s="332" t="s">
        <v>42</v>
      </c>
      <c r="C5" s="333"/>
      <c r="D5" s="334"/>
      <c r="E5" s="332" t="s">
        <v>43</v>
      </c>
      <c r="F5" s="333"/>
      <c r="G5" s="334"/>
      <c r="H5" s="333" t="s">
        <v>44</v>
      </c>
      <c r="I5" s="333"/>
      <c r="J5" s="333"/>
      <c r="K5" s="332" t="s">
        <v>45</v>
      </c>
      <c r="L5" s="333"/>
      <c r="M5" s="334"/>
      <c r="N5" s="335" t="s">
        <v>7</v>
      </c>
      <c r="O5" s="342" t="s">
        <v>216</v>
      </c>
    </row>
    <row r="6" spans="1:21">
      <c r="A6" s="341"/>
      <c r="B6" s="297" t="s">
        <v>8</v>
      </c>
      <c r="C6" s="296" t="s">
        <v>9</v>
      </c>
      <c r="D6" s="298" t="s">
        <v>10</v>
      </c>
      <c r="E6" s="297" t="s">
        <v>11</v>
      </c>
      <c r="F6" s="296" t="s">
        <v>12</v>
      </c>
      <c r="G6" s="298" t="s">
        <v>13</v>
      </c>
      <c r="H6" s="204" t="s">
        <v>14</v>
      </c>
      <c r="I6" s="204" t="s">
        <v>15</v>
      </c>
      <c r="J6" s="204" t="s">
        <v>16</v>
      </c>
      <c r="K6" s="297" t="s">
        <v>17</v>
      </c>
      <c r="L6" s="296" t="s">
        <v>18</v>
      </c>
      <c r="M6" s="298" t="s">
        <v>19</v>
      </c>
      <c r="N6" s="335"/>
      <c r="O6" s="342"/>
      <c r="P6" s="288"/>
      <c r="U6" s="288"/>
    </row>
    <row r="7" spans="1:21" ht="13.5">
      <c r="A7" s="178" t="s">
        <v>203</v>
      </c>
      <c r="B7" s="301">
        <v>2103.4419999999986</v>
      </c>
      <c r="C7" s="294">
        <v>2103.1209999999992</v>
      </c>
      <c r="D7" s="302">
        <v>2103.1209999999992</v>
      </c>
      <c r="E7" s="301">
        <v>2110.1879999999996</v>
      </c>
      <c r="F7" s="294">
        <v>2111.1059999999993</v>
      </c>
      <c r="G7" s="302">
        <v>2111.1059999999993</v>
      </c>
      <c r="H7" s="203">
        <v>2103.9919999999993</v>
      </c>
      <c r="I7" s="203">
        <v>2104.9099999999994</v>
      </c>
      <c r="J7" s="203">
        <v>2104.9099999999994</v>
      </c>
      <c r="K7" s="301">
        <v>1637.662</v>
      </c>
      <c r="L7" s="294">
        <v>1592.5570000000002</v>
      </c>
      <c r="M7" s="302">
        <v>1592.5570000000002</v>
      </c>
      <c r="N7" s="203">
        <v>1592.5570000000002</v>
      </c>
      <c r="O7" s="216">
        <v>4.1793629287273773E-2</v>
      </c>
      <c r="P7" s="289"/>
      <c r="U7" s="290"/>
    </row>
    <row r="8" spans="1:21">
      <c r="A8" s="173" t="s">
        <v>163</v>
      </c>
      <c r="B8" s="301">
        <v>692.15648999999996</v>
      </c>
      <c r="C8" s="294">
        <v>568.36253599999998</v>
      </c>
      <c r="D8" s="302">
        <v>571.25268100000005</v>
      </c>
      <c r="E8" s="301">
        <v>459.56415628000008</v>
      </c>
      <c r="F8" s="294">
        <v>252.07574873599998</v>
      </c>
      <c r="G8" s="302">
        <v>209.79736005600003</v>
      </c>
      <c r="H8" s="203">
        <v>243.89461100000005</v>
      </c>
      <c r="I8" s="203">
        <v>238.60801499999999</v>
      </c>
      <c r="J8" s="203">
        <v>258.26714399999997</v>
      </c>
      <c r="K8" s="301">
        <v>387.17716337600001</v>
      </c>
      <c r="L8" s="294">
        <v>515.61427618399989</v>
      </c>
      <c r="M8" s="302">
        <v>653.32603781600017</v>
      </c>
      <c r="N8" s="203">
        <v>5050.0962194479998</v>
      </c>
      <c r="O8" s="216">
        <v>3.3423657279494562E-2</v>
      </c>
      <c r="P8" s="289"/>
      <c r="U8" s="290"/>
    </row>
    <row r="9" spans="1:21">
      <c r="A9" s="173" t="s">
        <v>164</v>
      </c>
      <c r="B9" s="301">
        <v>542.41729899999996</v>
      </c>
      <c r="C9" s="294">
        <v>447.17188800000008</v>
      </c>
      <c r="D9" s="302">
        <v>436.44893200000007</v>
      </c>
      <c r="E9" s="301">
        <v>361.880989</v>
      </c>
      <c r="F9" s="294">
        <v>173.46257200000002</v>
      </c>
      <c r="G9" s="302">
        <v>136.29749800000002</v>
      </c>
      <c r="H9" s="203">
        <v>173.080386</v>
      </c>
      <c r="I9" s="203">
        <v>172.57665800000001</v>
      </c>
      <c r="J9" s="203">
        <v>171.908782</v>
      </c>
      <c r="K9" s="301">
        <v>267.447721</v>
      </c>
      <c r="L9" s="294">
        <v>397.56605399999995</v>
      </c>
      <c r="M9" s="302">
        <v>512.84018100000003</v>
      </c>
      <c r="N9" s="203">
        <v>3793.0989599999998</v>
      </c>
      <c r="O9" s="217">
        <v>4.62178565189389E-2</v>
      </c>
      <c r="P9" s="291"/>
      <c r="U9" s="292"/>
    </row>
    <row r="10" spans="1:21">
      <c r="A10" s="176" t="s">
        <v>40</v>
      </c>
      <c r="B10" s="299">
        <v>0</v>
      </c>
      <c r="C10" s="295">
        <v>0</v>
      </c>
      <c r="D10" s="300">
        <v>0</v>
      </c>
      <c r="E10" s="299">
        <v>0</v>
      </c>
      <c r="F10" s="295">
        <v>0</v>
      </c>
      <c r="G10" s="300">
        <v>0</v>
      </c>
      <c r="H10" s="200">
        <v>0</v>
      </c>
      <c r="I10" s="200">
        <v>0</v>
      </c>
      <c r="J10" s="200">
        <v>0</v>
      </c>
      <c r="K10" s="299">
        <v>0</v>
      </c>
      <c r="L10" s="295">
        <v>0</v>
      </c>
      <c r="M10" s="300">
        <v>0</v>
      </c>
      <c r="N10" s="200">
        <v>0</v>
      </c>
      <c r="O10" s="218">
        <v>0</v>
      </c>
      <c r="P10" s="291"/>
      <c r="U10" s="292"/>
    </row>
    <row r="11" spans="1:21">
      <c r="A11" s="176" t="s">
        <v>39</v>
      </c>
      <c r="B11" s="299">
        <v>4.1479999999999997</v>
      </c>
      <c r="C11" s="295">
        <v>3.7770000000000001</v>
      </c>
      <c r="D11" s="300">
        <v>4.2530000000000001</v>
      </c>
      <c r="E11" s="299">
        <v>7.9669999999999996</v>
      </c>
      <c r="F11" s="295">
        <v>6.8479999999999999</v>
      </c>
      <c r="G11" s="300">
        <v>5.2409999999999997</v>
      </c>
      <c r="H11" s="200">
        <v>4.476</v>
      </c>
      <c r="I11" s="200">
        <v>4.7850000000000001</v>
      </c>
      <c r="J11" s="200">
        <v>5.2809999999999997</v>
      </c>
      <c r="K11" s="299">
        <v>8.2439999999999998</v>
      </c>
      <c r="L11" s="295">
        <v>8.0990000000000002</v>
      </c>
      <c r="M11" s="300">
        <v>7.2050000000000001</v>
      </c>
      <c r="N11" s="200">
        <v>70.323999999999984</v>
      </c>
      <c r="O11" s="218">
        <v>0.1167189627060109</v>
      </c>
      <c r="P11" s="291"/>
      <c r="U11" s="292"/>
    </row>
    <row r="12" spans="1:21">
      <c r="A12" s="176" t="s">
        <v>38</v>
      </c>
      <c r="B12" s="299">
        <v>0</v>
      </c>
      <c r="C12" s="295">
        <v>0</v>
      </c>
      <c r="D12" s="300">
        <v>0</v>
      </c>
      <c r="E12" s="299">
        <v>0</v>
      </c>
      <c r="F12" s="295">
        <v>0</v>
      </c>
      <c r="G12" s="300">
        <v>0</v>
      </c>
      <c r="H12" s="200">
        <v>0</v>
      </c>
      <c r="I12" s="200">
        <v>0</v>
      </c>
      <c r="J12" s="200">
        <v>0</v>
      </c>
      <c r="K12" s="299">
        <v>0</v>
      </c>
      <c r="L12" s="295">
        <v>0</v>
      </c>
      <c r="M12" s="300">
        <v>0</v>
      </c>
      <c r="N12" s="200">
        <v>0</v>
      </c>
      <c r="O12" s="218">
        <v>0</v>
      </c>
      <c r="P12" s="291"/>
      <c r="U12" s="292"/>
    </row>
    <row r="13" spans="1:21">
      <c r="A13" s="176" t="s">
        <v>60</v>
      </c>
      <c r="B13" s="299">
        <v>0</v>
      </c>
      <c r="C13" s="295">
        <v>0</v>
      </c>
      <c r="D13" s="300">
        <v>0</v>
      </c>
      <c r="E13" s="299">
        <v>0</v>
      </c>
      <c r="F13" s="295">
        <v>0</v>
      </c>
      <c r="G13" s="300">
        <v>0.52800000000000002</v>
      </c>
      <c r="H13" s="200">
        <v>0.96899999999999997</v>
      </c>
      <c r="I13" s="200">
        <v>1.1180000000000001</v>
      </c>
      <c r="J13" s="200">
        <v>0.22500000000000001</v>
      </c>
      <c r="K13" s="299">
        <v>0</v>
      </c>
      <c r="L13" s="295">
        <v>0</v>
      </c>
      <c r="M13" s="300">
        <v>0</v>
      </c>
      <c r="N13" s="200">
        <v>2.8400000000000003</v>
      </c>
      <c r="O13" s="218">
        <v>5.0785783936066711E-2</v>
      </c>
      <c r="P13" s="291"/>
      <c r="U13" s="292"/>
    </row>
    <row r="14" spans="1:21">
      <c r="A14" s="176" t="s">
        <v>61</v>
      </c>
      <c r="B14" s="299">
        <v>0.50700000000000001</v>
      </c>
      <c r="C14" s="295">
        <v>0.379</v>
      </c>
      <c r="D14" s="300">
        <v>0.247</v>
      </c>
      <c r="E14" s="299">
        <v>0.46300000000000002</v>
      </c>
      <c r="F14" s="295">
        <v>0.68700000000000006</v>
      </c>
      <c r="G14" s="300">
        <v>0.65800000000000003</v>
      </c>
      <c r="H14" s="200">
        <v>0.46700000000000003</v>
      </c>
      <c r="I14" s="200">
        <v>0.70599999999999996</v>
      </c>
      <c r="J14" s="200">
        <v>0.96399999999999997</v>
      </c>
      <c r="K14" s="299">
        <v>1.0920000000000001</v>
      </c>
      <c r="L14" s="295">
        <v>0.32900000000000001</v>
      </c>
      <c r="M14" s="300">
        <v>0.28499999999999998</v>
      </c>
      <c r="N14" s="200">
        <v>6.7840000000000016</v>
      </c>
      <c r="O14" s="218">
        <v>8.9098350565471829E-2</v>
      </c>
      <c r="P14" s="291"/>
      <c r="U14" s="292"/>
    </row>
    <row r="15" spans="1:21">
      <c r="A15" s="176" t="s">
        <v>62</v>
      </c>
      <c r="B15" s="299">
        <v>0</v>
      </c>
      <c r="C15" s="295">
        <v>0</v>
      </c>
      <c r="D15" s="300">
        <v>0</v>
      </c>
      <c r="E15" s="299">
        <v>0</v>
      </c>
      <c r="F15" s="295">
        <v>0</v>
      </c>
      <c r="G15" s="300">
        <v>0</v>
      </c>
      <c r="H15" s="200">
        <v>0</v>
      </c>
      <c r="I15" s="200">
        <v>0</v>
      </c>
      <c r="J15" s="200">
        <v>0</v>
      </c>
      <c r="K15" s="299">
        <v>0</v>
      </c>
      <c r="L15" s="295">
        <v>0</v>
      </c>
      <c r="M15" s="300">
        <v>0</v>
      </c>
      <c r="N15" s="200">
        <v>0</v>
      </c>
      <c r="O15" s="218">
        <v>0</v>
      </c>
      <c r="P15" s="291"/>
      <c r="U15" s="292"/>
    </row>
    <row r="16" spans="1:21">
      <c r="A16" s="176" t="s">
        <v>37</v>
      </c>
      <c r="B16" s="299">
        <v>0</v>
      </c>
      <c r="C16" s="295">
        <v>0</v>
      </c>
      <c r="D16" s="300">
        <v>0</v>
      </c>
      <c r="E16" s="299">
        <v>0</v>
      </c>
      <c r="F16" s="295">
        <v>0</v>
      </c>
      <c r="G16" s="300">
        <v>0</v>
      </c>
      <c r="H16" s="200">
        <v>0</v>
      </c>
      <c r="I16" s="200">
        <v>0</v>
      </c>
      <c r="J16" s="200">
        <v>0</v>
      </c>
      <c r="K16" s="299">
        <v>0</v>
      </c>
      <c r="L16" s="295">
        <v>0</v>
      </c>
      <c r="M16" s="300">
        <v>0</v>
      </c>
      <c r="N16" s="200">
        <v>0</v>
      </c>
      <c r="O16" s="218">
        <v>0</v>
      </c>
      <c r="P16" s="291"/>
      <c r="U16" s="292"/>
    </row>
    <row r="17" spans="1:21">
      <c r="A17" s="176" t="s">
        <v>72</v>
      </c>
      <c r="B17" s="299">
        <v>0</v>
      </c>
      <c r="C17" s="295">
        <v>0</v>
      </c>
      <c r="D17" s="300">
        <v>0</v>
      </c>
      <c r="E17" s="299">
        <v>0</v>
      </c>
      <c r="F17" s="295">
        <v>0</v>
      </c>
      <c r="G17" s="300">
        <v>0</v>
      </c>
      <c r="H17" s="200">
        <v>0</v>
      </c>
      <c r="I17" s="200">
        <v>0</v>
      </c>
      <c r="J17" s="200">
        <v>0</v>
      </c>
      <c r="K17" s="299">
        <v>0</v>
      </c>
      <c r="L17" s="295">
        <v>0</v>
      </c>
      <c r="M17" s="300">
        <v>0</v>
      </c>
      <c r="N17" s="200">
        <v>0</v>
      </c>
      <c r="O17" s="218">
        <v>0</v>
      </c>
      <c r="P17" s="291"/>
      <c r="U17" s="292"/>
    </row>
    <row r="18" spans="1:21">
      <c r="A18" s="176" t="s">
        <v>36</v>
      </c>
      <c r="B18" s="299">
        <v>0</v>
      </c>
      <c r="C18" s="295">
        <v>0</v>
      </c>
      <c r="D18" s="300">
        <v>0</v>
      </c>
      <c r="E18" s="299">
        <v>0</v>
      </c>
      <c r="F18" s="295">
        <v>0</v>
      </c>
      <c r="G18" s="300">
        <v>0</v>
      </c>
      <c r="H18" s="200">
        <v>0</v>
      </c>
      <c r="I18" s="200">
        <v>0</v>
      </c>
      <c r="J18" s="200">
        <v>0</v>
      </c>
      <c r="K18" s="299">
        <v>0</v>
      </c>
      <c r="L18" s="295">
        <v>0</v>
      </c>
      <c r="M18" s="300">
        <v>0</v>
      </c>
      <c r="N18" s="200">
        <v>0</v>
      </c>
      <c r="O18" s="218">
        <v>0</v>
      </c>
      <c r="U18" s="292"/>
    </row>
    <row r="19" spans="1:21">
      <c r="A19" s="176" t="s">
        <v>35</v>
      </c>
      <c r="B19" s="299">
        <v>0</v>
      </c>
      <c r="C19" s="295">
        <v>0</v>
      </c>
      <c r="D19" s="300">
        <v>0</v>
      </c>
      <c r="E19" s="299">
        <v>0</v>
      </c>
      <c r="F19" s="295">
        <v>0</v>
      </c>
      <c r="G19" s="300">
        <v>0</v>
      </c>
      <c r="H19" s="200">
        <v>0</v>
      </c>
      <c r="I19" s="200">
        <v>0</v>
      </c>
      <c r="J19" s="200">
        <v>0</v>
      </c>
      <c r="K19" s="299">
        <v>0</v>
      </c>
      <c r="L19" s="295">
        <v>0</v>
      </c>
      <c r="M19" s="300">
        <v>0</v>
      </c>
      <c r="N19" s="200">
        <v>0</v>
      </c>
      <c r="O19" s="218">
        <v>0</v>
      </c>
      <c r="U19" s="292"/>
    </row>
    <row r="20" spans="1:21">
      <c r="A20" s="176" t="s">
        <v>34</v>
      </c>
      <c r="B20" s="299">
        <v>0</v>
      </c>
      <c r="C20" s="295">
        <v>0</v>
      </c>
      <c r="D20" s="300">
        <v>0</v>
      </c>
      <c r="E20" s="299">
        <v>0</v>
      </c>
      <c r="F20" s="295">
        <v>0</v>
      </c>
      <c r="G20" s="300">
        <v>0</v>
      </c>
      <c r="H20" s="200">
        <v>0</v>
      </c>
      <c r="I20" s="200">
        <v>0</v>
      </c>
      <c r="J20" s="200">
        <v>0</v>
      </c>
      <c r="K20" s="299">
        <v>0</v>
      </c>
      <c r="L20" s="295">
        <v>0</v>
      </c>
      <c r="M20" s="300">
        <v>0</v>
      </c>
      <c r="N20" s="200">
        <v>0</v>
      </c>
      <c r="O20" s="218">
        <v>0</v>
      </c>
      <c r="U20" s="292"/>
    </row>
    <row r="21" spans="1:21">
      <c r="A21" s="176" t="s">
        <v>33</v>
      </c>
      <c r="B21" s="299">
        <v>61.841000000000001</v>
      </c>
      <c r="C21" s="295">
        <v>55.07</v>
      </c>
      <c r="D21" s="300">
        <v>62.567999999999998</v>
      </c>
      <c r="E21" s="299">
        <v>57.53</v>
      </c>
      <c r="F21" s="295">
        <v>55.633000000000003</v>
      </c>
      <c r="G21" s="300">
        <v>55.146000000000001</v>
      </c>
      <c r="H21" s="200">
        <v>56.215000000000003</v>
      </c>
      <c r="I21" s="200">
        <v>55.616</v>
      </c>
      <c r="J21" s="200">
        <v>36.466000000000001</v>
      </c>
      <c r="K21" s="299">
        <v>83.811000000000007</v>
      </c>
      <c r="L21" s="295">
        <v>75.141000000000005</v>
      </c>
      <c r="M21" s="300">
        <v>89.025999999999996</v>
      </c>
      <c r="N21" s="200">
        <v>744.06299999999999</v>
      </c>
      <c r="O21" s="218">
        <v>0.28922971594081731</v>
      </c>
      <c r="U21" s="292"/>
    </row>
    <row r="22" spans="1:21">
      <c r="A22" s="176" t="s">
        <v>32</v>
      </c>
      <c r="B22" s="299">
        <v>0</v>
      </c>
      <c r="C22" s="295">
        <v>0</v>
      </c>
      <c r="D22" s="300">
        <v>0</v>
      </c>
      <c r="E22" s="299">
        <v>0</v>
      </c>
      <c r="F22" s="295">
        <v>0</v>
      </c>
      <c r="G22" s="300">
        <v>0</v>
      </c>
      <c r="H22" s="200">
        <v>0</v>
      </c>
      <c r="I22" s="200">
        <v>0</v>
      </c>
      <c r="J22" s="200">
        <v>0</v>
      </c>
      <c r="K22" s="299">
        <v>0</v>
      </c>
      <c r="L22" s="295">
        <v>0</v>
      </c>
      <c r="M22" s="300">
        <v>0</v>
      </c>
      <c r="N22" s="200">
        <v>0</v>
      </c>
      <c r="O22" s="218">
        <v>0</v>
      </c>
      <c r="U22" s="292"/>
    </row>
    <row r="23" spans="1:21">
      <c r="A23" s="176" t="s">
        <v>3</v>
      </c>
      <c r="B23" s="299">
        <v>0</v>
      </c>
      <c r="C23" s="295">
        <v>0</v>
      </c>
      <c r="D23" s="300">
        <v>0</v>
      </c>
      <c r="E23" s="299">
        <v>0</v>
      </c>
      <c r="F23" s="295">
        <v>0</v>
      </c>
      <c r="G23" s="300">
        <v>0</v>
      </c>
      <c r="H23" s="200">
        <v>0</v>
      </c>
      <c r="I23" s="200">
        <v>0</v>
      </c>
      <c r="J23" s="200">
        <v>0</v>
      </c>
      <c r="K23" s="299">
        <v>0</v>
      </c>
      <c r="L23" s="295">
        <v>0</v>
      </c>
      <c r="M23" s="300">
        <v>0</v>
      </c>
      <c r="N23" s="200">
        <v>0</v>
      </c>
      <c r="O23" s="218">
        <v>0</v>
      </c>
      <c r="U23" s="292"/>
    </row>
    <row r="24" spans="1:21">
      <c r="A24" s="176" t="s">
        <v>31</v>
      </c>
      <c r="B24" s="299">
        <v>8.1000000000000003E-2</v>
      </c>
      <c r="C24" s="295">
        <v>0.439</v>
      </c>
      <c r="D24" s="300">
        <v>0.35199999999999998</v>
      </c>
      <c r="E24" s="299">
        <v>0.113</v>
      </c>
      <c r="F24" s="295">
        <v>0</v>
      </c>
      <c r="G24" s="300">
        <v>0</v>
      </c>
      <c r="H24" s="200">
        <v>8.4000000000000005E-2</v>
      </c>
      <c r="I24" s="200">
        <v>0</v>
      </c>
      <c r="J24" s="200">
        <v>0</v>
      </c>
      <c r="K24" s="299">
        <v>0</v>
      </c>
      <c r="L24" s="295">
        <v>0</v>
      </c>
      <c r="M24" s="300">
        <v>0</v>
      </c>
      <c r="N24" s="200">
        <v>1.069</v>
      </c>
      <c r="O24" s="218">
        <v>1.8647205361648227E-3</v>
      </c>
      <c r="U24" s="292"/>
    </row>
    <row r="25" spans="1:21">
      <c r="A25" s="176" t="s">
        <v>30</v>
      </c>
      <c r="B25" s="299">
        <v>475.84029900000002</v>
      </c>
      <c r="C25" s="295">
        <v>387.50688800000006</v>
      </c>
      <c r="D25" s="300">
        <v>369.02893200000005</v>
      </c>
      <c r="E25" s="299">
        <v>295.80798899999996</v>
      </c>
      <c r="F25" s="295">
        <v>110.29457200000002</v>
      </c>
      <c r="G25" s="300">
        <v>74.724498000000011</v>
      </c>
      <c r="H25" s="200">
        <v>110.86938599999999</v>
      </c>
      <c r="I25" s="200">
        <v>110.351658</v>
      </c>
      <c r="J25" s="200">
        <v>128.972782</v>
      </c>
      <c r="K25" s="299">
        <v>174.30072099999998</v>
      </c>
      <c r="L25" s="295">
        <v>313.99705399999993</v>
      </c>
      <c r="M25" s="300">
        <v>416.32418100000007</v>
      </c>
      <c r="N25" s="200">
        <v>2968.0189599999999</v>
      </c>
      <c r="O25" s="218">
        <v>0.13736325137337199</v>
      </c>
      <c r="U25" s="291"/>
    </row>
    <row r="26" spans="1:21" ht="13.5" customHeight="1">
      <c r="A26" s="174" t="s">
        <v>189</v>
      </c>
      <c r="B26" s="301">
        <v>1374.864</v>
      </c>
      <c r="C26" s="294">
        <v>1100.8240000000001</v>
      </c>
      <c r="D26" s="302">
        <v>1088.4967099999999</v>
      </c>
      <c r="E26" s="301">
        <v>850.74099999999999</v>
      </c>
      <c r="F26" s="294">
        <v>333.762</v>
      </c>
      <c r="G26" s="302">
        <v>240.827</v>
      </c>
      <c r="H26" s="203">
        <v>149.70138</v>
      </c>
      <c r="I26" s="203">
        <v>165.33799999999999</v>
      </c>
      <c r="J26" s="203">
        <v>398.79300000000001</v>
      </c>
      <c r="K26" s="301">
        <v>565.206999</v>
      </c>
      <c r="L26" s="294">
        <v>950.70299</v>
      </c>
      <c r="M26" s="302">
        <v>1286.5401690000001</v>
      </c>
      <c r="N26" s="203">
        <v>8505.7972479999989</v>
      </c>
      <c r="O26" s="217"/>
      <c r="U26" s="293"/>
    </row>
    <row r="27" spans="1:21" ht="13.5" customHeight="1">
      <c r="A27" s="174" t="s">
        <v>306</v>
      </c>
      <c r="B27" s="301">
        <v>1727.4949180000003</v>
      </c>
      <c r="C27" s="294">
        <v>1386.7789699999998</v>
      </c>
      <c r="D27" s="302">
        <v>1345.3125930000003</v>
      </c>
      <c r="E27" s="301">
        <v>1063.205586</v>
      </c>
      <c r="F27" s="294">
        <v>427.08929700000004</v>
      </c>
      <c r="G27" s="302">
        <v>263.45866799999999</v>
      </c>
      <c r="H27" s="203">
        <v>227.56823199999994</v>
      </c>
      <c r="I27" s="203">
        <v>254.05236499999992</v>
      </c>
      <c r="J27" s="203">
        <v>437.161338</v>
      </c>
      <c r="K27" s="301">
        <v>718.79288999999994</v>
      </c>
      <c r="L27" s="294">
        <v>1170.9535120000003</v>
      </c>
      <c r="M27" s="302">
        <v>1645.594981</v>
      </c>
      <c r="N27" s="203">
        <v>10667.46335</v>
      </c>
      <c r="O27" s="217">
        <v>0.14262881900406202</v>
      </c>
      <c r="U27" s="293"/>
    </row>
    <row r="28" spans="1:21" ht="12.75" customHeight="1">
      <c r="A28" s="176" t="s">
        <v>26</v>
      </c>
      <c r="B28" s="299">
        <v>47.715814999999999</v>
      </c>
      <c r="C28" s="295">
        <v>42.020482999999999</v>
      </c>
      <c r="D28" s="300">
        <v>37.450887000000002</v>
      </c>
      <c r="E28" s="299">
        <v>30.960691999999998</v>
      </c>
      <c r="F28" s="295">
        <v>11.425945</v>
      </c>
      <c r="G28" s="300">
        <v>7.2594080000000005</v>
      </c>
      <c r="H28" s="200">
        <v>7.0709330000000001</v>
      </c>
      <c r="I28" s="200">
        <v>7.9777800000000001</v>
      </c>
      <c r="J28" s="200">
        <v>16.897959999999998</v>
      </c>
      <c r="K28" s="299">
        <v>18.548584999999999</v>
      </c>
      <c r="L28" s="295">
        <v>29.017265999999999</v>
      </c>
      <c r="M28" s="300">
        <v>42.941597000000002</v>
      </c>
      <c r="N28" s="200">
        <v>299.287351</v>
      </c>
      <c r="O28" s="218">
        <v>1.4633031385016392E-2</v>
      </c>
      <c r="U28" s="293"/>
    </row>
    <row r="29" spans="1:21" ht="12.75" customHeight="1">
      <c r="A29" s="176" t="s">
        <v>0</v>
      </c>
      <c r="B29" s="299">
        <v>4.3658729999999997</v>
      </c>
      <c r="C29" s="295">
        <v>15.016503999999998</v>
      </c>
      <c r="D29" s="300">
        <v>6.7099070000000003</v>
      </c>
      <c r="E29" s="299">
        <v>4.8160299999999996</v>
      </c>
      <c r="F29" s="295">
        <v>1.365456</v>
      </c>
      <c r="G29" s="300">
        <v>0.537076</v>
      </c>
      <c r="H29" s="200">
        <v>0.292236</v>
      </c>
      <c r="I29" s="200">
        <v>0.22553999999999999</v>
      </c>
      <c r="J29" s="200">
        <v>0.54923900000000003</v>
      </c>
      <c r="K29" s="299">
        <v>3.8788770000000001</v>
      </c>
      <c r="L29" s="295">
        <v>2.2477800000000001</v>
      </c>
      <c r="M29" s="300">
        <v>3.408652</v>
      </c>
      <c r="N29" s="200">
        <v>43.413170000000008</v>
      </c>
      <c r="O29" s="218">
        <v>2.4966042938842446E-2</v>
      </c>
      <c r="U29" s="293"/>
    </row>
    <row r="30" spans="1:21" ht="12.75" customHeight="1">
      <c r="A30" s="176" t="s">
        <v>1</v>
      </c>
      <c r="B30" s="299">
        <v>42.649305999999996</v>
      </c>
      <c r="C30" s="295">
        <v>37.792346999999999</v>
      </c>
      <c r="D30" s="300">
        <v>32.950806</v>
      </c>
      <c r="E30" s="299">
        <v>24.802735000000002</v>
      </c>
      <c r="F30" s="295">
        <v>5.290083000000001</v>
      </c>
      <c r="G30" s="300">
        <v>2.5941990000000001</v>
      </c>
      <c r="H30" s="200">
        <v>1.9805570000000001</v>
      </c>
      <c r="I30" s="200">
        <v>2.2002770000000003</v>
      </c>
      <c r="J30" s="200">
        <v>6.3207749999999994</v>
      </c>
      <c r="K30" s="299">
        <v>11.784013999999999</v>
      </c>
      <c r="L30" s="295">
        <v>8.5827910000000003</v>
      </c>
      <c r="M30" s="300">
        <v>24.80358</v>
      </c>
      <c r="N30" s="200">
        <v>201.75147000000004</v>
      </c>
      <c r="O30" s="218">
        <v>0.33716160796167682</v>
      </c>
      <c r="U30" s="293"/>
    </row>
    <row r="31" spans="1:21" ht="12.75" customHeight="1">
      <c r="A31" s="176" t="s">
        <v>2</v>
      </c>
      <c r="B31" s="299">
        <v>5.5106859999999998</v>
      </c>
      <c r="C31" s="295">
        <v>6.2071589999999999</v>
      </c>
      <c r="D31" s="300">
        <v>4.9834899999999998</v>
      </c>
      <c r="E31" s="299">
        <v>4.4035079999999995</v>
      </c>
      <c r="F31" s="295">
        <v>1.5367029999999999</v>
      </c>
      <c r="G31" s="300">
        <v>0.61865800000000004</v>
      </c>
      <c r="H31" s="200">
        <v>0.40008799999999994</v>
      </c>
      <c r="I31" s="200">
        <v>0.384905</v>
      </c>
      <c r="J31" s="200">
        <v>0.76839900000000005</v>
      </c>
      <c r="K31" s="299">
        <v>1.5064310000000001</v>
      </c>
      <c r="L31" s="295">
        <v>3.6664460000000001</v>
      </c>
      <c r="M31" s="300">
        <v>4.9550450000000001</v>
      </c>
      <c r="N31" s="200">
        <v>34.941517999999995</v>
      </c>
      <c r="O31" s="218">
        <v>0.16915630138764781</v>
      </c>
    </row>
    <row r="32" spans="1:21">
      <c r="A32" s="176" t="s">
        <v>6</v>
      </c>
      <c r="B32" s="299">
        <v>1.10128</v>
      </c>
      <c r="C32" s="295">
        <v>0.80010999999999999</v>
      </c>
      <c r="D32" s="300">
        <v>0.71798800000000007</v>
      </c>
      <c r="E32" s="299">
        <v>0.44980600000000004</v>
      </c>
      <c r="F32" s="295">
        <v>0.33068899999999996</v>
      </c>
      <c r="G32" s="300">
        <v>5.9209999999999999E-2</v>
      </c>
      <c r="H32" s="200">
        <v>4.8000000000000001E-2</v>
      </c>
      <c r="I32" s="200">
        <v>5.6000000000000001E-2</v>
      </c>
      <c r="J32" s="200">
        <v>0.16372100000000001</v>
      </c>
      <c r="K32" s="299">
        <v>0.27200799999999997</v>
      </c>
      <c r="L32" s="295">
        <v>0.64289799999999997</v>
      </c>
      <c r="M32" s="300">
        <v>0.82152499999999995</v>
      </c>
      <c r="N32" s="200">
        <v>5.463235000000001</v>
      </c>
      <c r="O32" s="218">
        <v>1.4064920971760712E-2</v>
      </c>
    </row>
    <row r="33" spans="1:15">
      <c r="A33" s="176" t="s">
        <v>25</v>
      </c>
      <c r="B33" s="299">
        <v>953.88071700000012</v>
      </c>
      <c r="C33" s="295">
        <v>718.44400900000005</v>
      </c>
      <c r="D33" s="300">
        <v>738.40499000000011</v>
      </c>
      <c r="E33" s="299">
        <v>569.30357200000003</v>
      </c>
      <c r="F33" s="295">
        <v>243.94066700000002</v>
      </c>
      <c r="G33" s="300">
        <v>164.98928999999998</v>
      </c>
      <c r="H33" s="200">
        <v>152.84965499999996</v>
      </c>
      <c r="I33" s="200">
        <v>180.58296099999993</v>
      </c>
      <c r="J33" s="200">
        <v>280.64614900000004</v>
      </c>
      <c r="K33" s="299">
        <v>447.82650299999995</v>
      </c>
      <c r="L33" s="295">
        <v>709.07818699999996</v>
      </c>
      <c r="M33" s="300">
        <v>951.00796999999989</v>
      </c>
      <c r="N33" s="200">
        <v>6110.9546700000001</v>
      </c>
      <c r="O33" s="218">
        <v>0.1892582231018986</v>
      </c>
    </row>
    <row r="34" spans="1:15">
      <c r="A34" s="176" t="s">
        <v>5</v>
      </c>
      <c r="B34" s="299">
        <v>653.42030200000022</v>
      </c>
      <c r="C34" s="295">
        <v>552.83078899999987</v>
      </c>
      <c r="D34" s="300">
        <v>510.95698600000003</v>
      </c>
      <c r="E34" s="299">
        <v>418.01604100000003</v>
      </c>
      <c r="F34" s="295">
        <v>160.05782100000005</v>
      </c>
      <c r="G34" s="300">
        <v>86.572472000000005</v>
      </c>
      <c r="H34" s="200">
        <v>64.203590999999989</v>
      </c>
      <c r="I34" s="200">
        <v>61.932539999999989</v>
      </c>
      <c r="J34" s="200">
        <v>129.47936999999999</v>
      </c>
      <c r="K34" s="299">
        <v>229.43794400000002</v>
      </c>
      <c r="L34" s="295">
        <v>406.21019500000011</v>
      </c>
      <c r="M34" s="300">
        <v>600.40240300000005</v>
      </c>
      <c r="N34" s="200">
        <v>3873.520454</v>
      </c>
      <c r="O34" s="218">
        <v>0.22644821842357399</v>
      </c>
    </row>
    <row r="35" spans="1:15">
      <c r="A35" s="176" t="s">
        <v>3</v>
      </c>
      <c r="B35" s="299">
        <v>18.850938999999997</v>
      </c>
      <c r="C35" s="295">
        <v>13.667569</v>
      </c>
      <c r="D35" s="300">
        <v>13.137539</v>
      </c>
      <c r="E35" s="299">
        <v>10.453201999999999</v>
      </c>
      <c r="F35" s="295">
        <v>3.1419329999999999</v>
      </c>
      <c r="G35" s="300">
        <v>0.82835500000000006</v>
      </c>
      <c r="H35" s="200">
        <v>0.72317200000000004</v>
      </c>
      <c r="I35" s="200">
        <v>0.69236200000000003</v>
      </c>
      <c r="J35" s="200">
        <v>2.3357250000000001</v>
      </c>
      <c r="K35" s="299">
        <v>5.5385280000000003</v>
      </c>
      <c r="L35" s="295">
        <v>11.507949</v>
      </c>
      <c r="M35" s="300">
        <v>17.254208999999999</v>
      </c>
      <c r="N35" s="200">
        <v>98.131482000000005</v>
      </c>
      <c r="O35" s="218">
        <v>4.8769916730846713E-2</v>
      </c>
    </row>
    <row r="36" spans="1:15" ht="12" customHeight="1">
      <c r="A36" s="201" t="s">
        <v>188</v>
      </c>
      <c r="B36" s="72"/>
      <c r="C36" s="72"/>
      <c r="D36" s="8"/>
      <c r="F36" s="10"/>
      <c r="G36" s="104"/>
      <c r="H36" s="104"/>
      <c r="I36" s="104"/>
      <c r="J36" s="104"/>
      <c r="K36" s="104"/>
      <c r="O36" s="3"/>
    </row>
    <row r="37" spans="1:15">
      <c r="A37" s="201"/>
      <c r="B37" s="72"/>
      <c r="C37" s="72"/>
    </row>
    <row r="38" spans="1:15">
      <c r="B38" s="79"/>
      <c r="C38" s="79"/>
      <c r="D38" s="79"/>
    </row>
    <row r="39" spans="1:15">
      <c r="B39" s="79"/>
      <c r="C39" s="79"/>
      <c r="D39" s="79"/>
    </row>
    <row r="40" spans="1:15">
      <c r="B40" s="79"/>
      <c r="C40" s="79"/>
      <c r="D40" s="79"/>
      <c r="M40" s="110" t="s">
        <v>168</v>
      </c>
      <c r="N40" s="117">
        <f>O7</f>
        <v>4.1793629287273773E-2</v>
      </c>
    </row>
    <row r="41" spans="1:15">
      <c r="B41" s="121"/>
      <c r="C41" s="121"/>
      <c r="D41" s="121"/>
      <c r="M41" s="110" t="s">
        <v>59</v>
      </c>
      <c r="N41" s="117">
        <f>O8</f>
        <v>3.3423657279494562E-2</v>
      </c>
    </row>
    <row r="42" spans="1:15">
      <c r="B42" s="79"/>
      <c r="C42" s="79"/>
      <c r="D42" s="79"/>
      <c r="M42" s="110" t="s">
        <v>117</v>
      </c>
      <c r="N42" s="117">
        <f>O9</f>
        <v>4.62178565189389E-2</v>
      </c>
    </row>
  </sheetData>
  <mergeCells count="7">
    <mergeCell ref="A5:A6"/>
    <mergeCell ref="N5:N6"/>
    <mergeCell ref="O5:O6"/>
    <mergeCell ref="B5:D5"/>
    <mergeCell ref="E5:G5"/>
    <mergeCell ref="H5:J5"/>
    <mergeCell ref="K5:M5"/>
  </mergeCells>
  <conditionalFormatting sqref="O10:O25 O28:O35">
    <cfRule type="dataBar" priority="1">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tabColor rgb="FF92D050"/>
  </sheetPr>
  <dimension ref="A1:U41"/>
  <sheetViews>
    <sheetView showGridLines="0" view="pageBreakPreview" zoomScaleNormal="70" zoomScaleSheetLayoutView="100" workbookViewId="0">
      <selection activeCell="S29" sqref="S29"/>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283</v>
      </c>
      <c r="O1" s="257" t="str">
        <f>'3'!N1</f>
        <v>2022</v>
      </c>
    </row>
    <row r="2" spans="1:21" ht="1.5" customHeight="1">
      <c r="F2" s="104"/>
      <c r="G2" s="104"/>
      <c r="H2" s="104"/>
      <c r="I2" s="104"/>
      <c r="J2" s="104"/>
      <c r="K2" s="104"/>
    </row>
    <row r="3" spans="1:21" ht="12" customHeight="1">
      <c r="F3" s="104"/>
      <c r="G3" s="104"/>
      <c r="H3" s="104"/>
      <c r="I3" s="104"/>
      <c r="J3" s="104"/>
      <c r="K3" s="104"/>
    </row>
    <row r="4" spans="1:21">
      <c r="A4" s="133"/>
      <c r="B4" s="128"/>
      <c r="C4" s="128"/>
      <c r="D4" s="128"/>
      <c r="E4" s="128"/>
      <c r="F4" s="110"/>
      <c r="K4" s="110"/>
      <c r="L4" s="127"/>
    </row>
    <row r="5" spans="1:21" ht="12.75" customHeight="1">
      <c r="A5" s="340"/>
      <c r="B5" s="332" t="s">
        <v>42</v>
      </c>
      <c r="C5" s="333"/>
      <c r="D5" s="334"/>
      <c r="E5" s="332" t="s">
        <v>43</v>
      </c>
      <c r="F5" s="333"/>
      <c r="G5" s="334"/>
      <c r="H5" s="332" t="s">
        <v>44</v>
      </c>
      <c r="I5" s="333"/>
      <c r="J5" s="334"/>
      <c r="K5" s="332" t="s">
        <v>45</v>
      </c>
      <c r="L5" s="333"/>
      <c r="M5" s="334"/>
      <c r="N5" s="335" t="s">
        <v>7</v>
      </c>
      <c r="O5" s="342" t="s">
        <v>216</v>
      </c>
    </row>
    <row r="6" spans="1:21">
      <c r="A6" s="341"/>
      <c r="B6" s="297" t="s">
        <v>8</v>
      </c>
      <c r="C6" s="296" t="s">
        <v>9</v>
      </c>
      <c r="D6" s="298" t="s">
        <v>10</v>
      </c>
      <c r="E6" s="297" t="s">
        <v>11</v>
      </c>
      <c r="F6" s="296" t="s">
        <v>12</v>
      </c>
      <c r="G6" s="298" t="s">
        <v>13</v>
      </c>
      <c r="H6" s="297" t="s">
        <v>14</v>
      </c>
      <c r="I6" s="296" t="s">
        <v>15</v>
      </c>
      <c r="J6" s="298" t="s">
        <v>16</v>
      </c>
      <c r="K6" s="297" t="s">
        <v>17</v>
      </c>
      <c r="L6" s="296" t="s">
        <v>18</v>
      </c>
      <c r="M6" s="298" t="s">
        <v>19</v>
      </c>
      <c r="N6" s="335"/>
      <c r="O6" s="342"/>
      <c r="P6" s="110"/>
      <c r="U6" s="110"/>
    </row>
    <row r="7" spans="1:21" ht="13.5">
      <c r="A7" s="173" t="s">
        <v>203</v>
      </c>
      <c r="B7" s="303">
        <v>2174.099000000002</v>
      </c>
      <c r="C7" s="206">
        <v>2174.8800000000019</v>
      </c>
      <c r="D7" s="304">
        <v>2174.9450000000015</v>
      </c>
      <c r="E7" s="303">
        <v>2174.9440000000018</v>
      </c>
      <c r="F7" s="206">
        <v>2174.9440000000018</v>
      </c>
      <c r="G7" s="304">
        <v>2174.9440000000018</v>
      </c>
      <c r="H7" s="303">
        <v>2174.8900000000017</v>
      </c>
      <c r="I7" s="206">
        <v>2174.9270000000015</v>
      </c>
      <c r="J7" s="304">
        <v>2174.9270000000015</v>
      </c>
      <c r="K7" s="303">
        <v>2174.9270000000015</v>
      </c>
      <c r="L7" s="206">
        <v>2174.9270000000015</v>
      </c>
      <c r="M7" s="304">
        <v>2174.9270000000015</v>
      </c>
      <c r="N7" s="206">
        <v>2174.9270000000015</v>
      </c>
      <c r="O7" s="213">
        <v>5.707682222041819E-2</v>
      </c>
      <c r="P7" s="112"/>
      <c r="U7" s="61"/>
    </row>
    <row r="8" spans="1:21">
      <c r="A8" s="173" t="s">
        <v>163</v>
      </c>
      <c r="B8" s="303">
        <v>961.30229400000007</v>
      </c>
      <c r="C8" s="206">
        <v>794.8305710000003</v>
      </c>
      <c r="D8" s="304">
        <v>837.70600699999966</v>
      </c>
      <c r="E8" s="303">
        <v>685.36485699999957</v>
      </c>
      <c r="F8" s="206">
        <v>417.71763000000004</v>
      </c>
      <c r="G8" s="304">
        <v>297.57651900000002</v>
      </c>
      <c r="H8" s="303">
        <v>344.22584600000005</v>
      </c>
      <c r="I8" s="206">
        <v>342.03509599999973</v>
      </c>
      <c r="J8" s="304">
        <v>434.37107400000002</v>
      </c>
      <c r="K8" s="303">
        <v>527.47090400000013</v>
      </c>
      <c r="L8" s="206">
        <v>724.88009500000021</v>
      </c>
      <c r="M8" s="304">
        <v>907.19350100000042</v>
      </c>
      <c r="N8" s="206">
        <v>7274.6743940000006</v>
      </c>
      <c r="O8" s="213">
        <v>4.8146849723102486E-2</v>
      </c>
      <c r="P8" s="112"/>
      <c r="U8" s="61"/>
    </row>
    <row r="9" spans="1:21">
      <c r="A9" s="173" t="s">
        <v>164</v>
      </c>
      <c r="B9" s="303">
        <v>678.25765200000001</v>
      </c>
      <c r="C9" s="206">
        <v>551.25482399999987</v>
      </c>
      <c r="D9" s="304">
        <v>571.08284299999991</v>
      </c>
      <c r="E9" s="303">
        <v>443.89922899999999</v>
      </c>
      <c r="F9" s="206">
        <v>222.65275500000001</v>
      </c>
      <c r="G9" s="304">
        <v>155.87168300000002</v>
      </c>
      <c r="H9" s="303">
        <v>169.769552</v>
      </c>
      <c r="I9" s="206">
        <v>168.16820800000002</v>
      </c>
      <c r="J9" s="304">
        <v>250.750991</v>
      </c>
      <c r="K9" s="303">
        <v>321.64245299999993</v>
      </c>
      <c r="L9" s="206">
        <v>492.35973199999995</v>
      </c>
      <c r="M9" s="304">
        <v>632.61498000000006</v>
      </c>
      <c r="N9" s="206">
        <v>4658.3249019999994</v>
      </c>
      <c r="O9" s="214">
        <v>5.676039412882497E-2</v>
      </c>
      <c r="P9" s="102"/>
      <c r="U9" s="105"/>
    </row>
    <row r="10" spans="1:21">
      <c r="A10" s="176" t="s">
        <v>40</v>
      </c>
      <c r="B10" s="305">
        <v>175.36103599999998</v>
      </c>
      <c r="C10" s="207">
        <v>155.94979199999997</v>
      </c>
      <c r="D10" s="306">
        <v>152.65493499999999</v>
      </c>
      <c r="E10" s="305">
        <v>132.936271</v>
      </c>
      <c r="F10" s="207">
        <v>81.686139999999995</v>
      </c>
      <c r="G10" s="306">
        <v>55.938909000000002</v>
      </c>
      <c r="H10" s="305">
        <v>74.158016000000003</v>
      </c>
      <c r="I10" s="207">
        <v>73.300106</v>
      </c>
      <c r="J10" s="306">
        <v>94.747341000000006</v>
      </c>
      <c r="K10" s="305">
        <v>126.39554100000001</v>
      </c>
      <c r="L10" s="207">
        <v>181.29029899999998</v>
      </c>
      <c r="M10" s="306">
        <v>198.55283000000003</v>
      </c>
      <c r="N10" s="207">
        <v>1502.9712160000001</v>
      </c>
      <c r="O10" s="215">
        <v>0.19893547669809489</v>
      </c>
      <c r="P10" s="102"/>
      <c r="U10" s="129"/>
    </row>
    <row r="11" spans="1:21">
      <c r="A11" s="176" t="s">
        <v>39</v>
      </c>
      <c r="B11" s="305">
        <v>11.747007</v>
      </c>
      <c r="C11" s="207">
        <v>10.437320000000001</v>
      </c>
      <c r="D11" s="306">
        <v>11.113745</v>
      </c>
      <c r="E11" s="305">
        <v>9.6740780000000015</v>
      </c>
      <c r="F11" s="207">
        <v>7.6144750000000014</v>
      </c>
      <c r="G11" s="306">
        <v>5.8507630000000006</v>
      </c>
      <c r="H11" s="305">
        <v>6.6976079999999989</v>
      </c>
      <c r="I11" s="207">
        <v>6.799639</v>
      </c>
      <c r="J11" s="306">
        <v>7.8629819999999997</v>
      </c>
      <c r="K11" s="305">
        <v>8.6167850000000001</v>
      </c>
      <c r="L11" s="207">
        <v>9.2914300000000001</v>
      </c>
      <c r="M11" s="306">
        <v>10.764919999999998</v>
      </c>
      <c r="N11" s="207">
        <v>106.470752</v>
      </c>
      <c r="O11" s="215">
        <v>0.17671286803891897</v>
      </c>
      <c r="P11" s="102"/>
      <c r="U11" s="129"/>
    </row>
    <row r="12" spans="1:21">
      <c r="A12" s="176" t="s">
        <v>38</v>
      </c>
      <c r="B12" s="305">
        <v>0</v>
      </c>
      <c r="C12" s="207">
        <v>0</v>
      </c>
      <c r="D12" s="306">
        <v>0</v>
      </c>
      <c r="E12" s="305">
        <v>0</v>
      </c>
      <c r="F12" s="207">
        <v>0</v>
      </c>
      <c r="G12" s="306">
        <v>0</v>
      </c>
      <c r="H12" s="305">
        <v>0</v>
      </c>
      <c r="I12" s="207">
        <v>0</v>
      </c>
      <c r="J12" s="306">
        <v>0</v>
      </c>
      <c r="K12" s="305">
        <v>0</v>
      </c>
      <c r="L12" s="207">
        <v>0</v>
      </c>
      <c r="M12" s="306">
        <v>0</v>
      </c>
      <c r="N12" s="207">
        <v>0</v>
      </c>
      <c r="O12" s="215">
        <v>0</v>
      </c>
      <c r="P12" s="102"/>
      <c r="U12" s="129"/>
    </row>
    <row r="13" spans="1:21">
      <c r="A13" s="176" t="s">
        <v>60</v>
      </c>
      <c r="B13" s="305">
        <v>0</v>
      </c>
      <c r="C13" s="207">
        <v>0</v>
      </c>
      <c r="D13" s="306">
        <v>0</v>
      </c>
      <c r="E13" s="305">
        <v>0</v>
      </c>
      <c r="F13" s="207">
        <v>0</v>
      </c>
      <c r="G13" s="306">
        <v>0</v>
      </c>
      <c r="H13" s="305">
        <v>0</v>
      </c>
      <c r="I13" s="207">
        <v>0</v>
      </c>
      <c r="J13" s="306">
        <v>0</v>
      </c>
      <c r="K13" s="305">
        <v>0</v>
      </c>
      <c r="L13" s="207">
        <v>0</v>
      </c>
      <c r="M13" s="306">
        <v>0</v>
      </c>
      <c r="N13" s="207">
        <v>0</v>
      </c>
      <c r="O13" s="215">
        <v>0</v>
      </c>
      <c r="P13" s="102"/>
      <c r="U13" s="129"/>
    </row>
    <row r="14" spans="1:21">
      <c r="A14" s="176" t="s">
        <v>61</v>
      </c>
      <c r="B14" s="305">
        <v>0</v>
      </c>
      <c r="C14" s="207">
        <v>0</v>
      </c>
      <c r="D14" s="306">
        <v>0</v>
      </c>
      <c r="E14" s="305">
        <v>0</v>
      </c>
      <c r="F14" s="207">
        <v>0</v>
      </c>
      <c r="G14" s="306">
        <v>0</v>
      </c>
      <c r="H14" s="305">
        <v>0</v>
      </c>
      <c r="I14" s="207">
        <v>0</v>
      </c>
      <c r="J14" s="306">
        <v>0</v>
      </c>
      <c r="K14" s="305">
        <v>0</v>
      </c>
      <c r="L14" s="207">
        <v>0</v>
      </c>
      <c r="M14" s="306">
        <v>0</v>
      </c>
      <c r="N14" s="207">
        <v>0</v>
      </c>
      <c r="O14" s="215">
        <v>0</v>
      </c>
      <c r="P14" s="102"/>
      <c r="U14" s="129"/>
    </row>
    <row r="15" spans="1:21">
      <c r="A15" s="176" t="s">
        <v>62</v>
      </c>
      <c r="B15" s="305">
        <v>0</v>
      </c>
      <c r="C15" s="207">
        <v>0</v>
      </c>
      <c r="D15" s="306">
        <v>0</v>
      </c>
      <c r="E15" s="305">
        <v>0</v>
      </c>
      <c r="F15" s="207">
        <v>0</v>
      </c>
      <c r="G15" s="306">
        <v>0</v>
      </c>
      <c r="H15" s="305">
        <v>0</v>
      </c>
      <c r="I15" s="207">
        <v>0</v>
      </c>
      <c r="J15" s="306">
        <v>0</v>
      </c>
      <c r="K15" s="305">
        <v>0</v>
      </c>
      <c r="L15" s="207">
        <v>0</v>
      </c>
      <c r="M15" s="306">
        <v>0</v>
      </c>
      <c r="N15" s="207">
        <v>0</v>
      </c>
      <c r="O15" s="215">
        <v>0</v>
      </c>
      <c r="P15" s="102"/>
      <c r="U15" s="129"/>
    </row>
    <row r="16" spans="1:21">
      <c r="A16" s="176" t="s">
        <v>37</v>
      </c>
      <c r="B16" s="305">
        <v>365.57779500000004</v>
      </c>
      <c r="C16" s="207">
        <v>280.53087699999998</v>
      </c>
      <c r="D16" s="306">
        <v>303.19559999999996</v>
      </c>
      <c r="E16" s="305">
        <v>221.29220400000003</v>
      </c>
      <c r="F16" s="207">
        <v>94.883280999999997</v>
      </c>
      <c r="G16" s="306">
        <v>63.620179999999998</v>
      </c>
      <c r="H16" s="305">
        <v>58.724360999999995</v>
      </c>
      <c r="I16" s="207">
        <v>58.283743000000001</v>
      </c>
      <c r="J16" s="306">
        <v>101.38732300000001</v>
      </c>
      <c r="K16" s="305">
        <v>131.582053</v>
      </c>
      <c r="L16" s="207">
        <v>211.53413300000003</v>
      </c>
      <c r="M16" s="306">
        <v>288.70868099999996</v>
      </c>
      <c r="N16" s="207">
        <v>2179.3202310000001</v>
      </c>
      <c r="O16" s="215">
        <v>6.0017341842363174E-2</v>
      </c>
      <c r="P16" s="102"/>
      <c r="U16" s="129"/>
    </row>
    <row r="17" spans="1:21">
      <c r="A17" s="176" t="s">
        <v>72</v>
      </c>
      <c r="B17" s="305">
        <v>29.4709</v>
      </c>
      <c r="C17" s="207">
        <v>23.361429999999999</v>
      </c>
      <c r="D17" s="306">
        <v>22.947950000000002</v>
      </c>
      <c r="E17" s="305">
        <v>19.39554</v>
      </c>
      <c r="F17" s="207">
        <v>8.3999400000000009</v>
      </c>
      <c r="G17" s="306">
        <v>5.8388599999999995</v>
      </c>
      <c r="H17" s="305">
        <v>5.4642600000000003</v>
      </c>
      <c r="I17" s="207">
        <v>5.5679799999999995</v>
      </c>
      <c r="J17" s="306">
        <v>10.103729999999999</v>
      </c>
      <c r="K17" s="305">
        <v>12.36237</v>
      </c>
      <c r="L17" s="207">
        <v>20.192520000000002</v>
      </c>
      <c r="M17" s="306">
        <v>29.250160000000001</v>
      </c>
      <c r="N17" s="207">
        <v>192.35563999999999</v>
      </c>
      <c r="O17" s="215">
        <v>0.82252496943255859</v>
      </c>
      <c r="P17" s="102"/>
      <c r="U17" s="129"/>
    </row>
    <row r="18" spans="1:21">
      <c r="A18" s="176" t="s">
        <v>36</v>
      </c>
      <c r="B18" s="305">
        <v>0</v>
      </c>
      <c r="C18" s="207">
        <v>0</v>
      </c>
      <c r="D18" s="306">
        <v>0</v>
      </c>
      <c r="E18" s="305">
        <v>0</v>
      </c>
      <c r="F18" s="207">
        <v>0</v>
      </c>
      <c r="G18" s="306">
        <v>0</v>
      </c>
      <c r="H18" s="305">
        <v>0</v>
      </c>
      <c r="I18" s="207">
        <v>0</v>
      </c>
      <c r="J18" s="306">
        <v>0</v>
      </c>
      <c r="K18" s="305">
        <v>0</v>
      </c>
      <c r="L18" s="207">
        <v>0</v>
      </c>
      <c r="M18" s="306">
        <v>0</v>
      </c>
      <c r="N18" s="207">
        <v>0</v>
      </c>
      <c r="O18" s="215">
        <v>0</v>
      </c>
      <c r="P18" s="102"/>
      <c r="U18" s="129"/>
    </row>
    <row r="19" spans="1:21">
      <c r="A19" s="176" t="s">
        <v>35</v>
      </c>
      <c r="B19" s="305">
        <v>0</v>
      </c>
      <c r="C19" s="207">
        <v>0</v>
      </c>
      <c r="D19" s="306">
        <v>0</v>
      </c>
      <c r="E19" s="305">
        <v>0</v>
      </c>
      <c r="F19" s="207">
        <v>0</v>
      </c>
      <c r="G19" s="306">
        <v>0</v>
      </c>
      <c r="H19" s="305">
        <v>0</v>
      </c>
      <c r="I19" s="207">
        <v>0</v>
      </c>
      <c r="J19" s="306">
        <v>0</v>
      </c>
      <c r="K19" s="305">
        <v>0</v>
      </c>
      <c r="L19" s="207">
        <v>0</v>
      </c>
      <c r="M19" s="306">
        <v>0</v>
      </c>
      <c r="N19" s="207">
        <v>0</v>
      </c>
      <c r="O19" s="215">
        <v>0</v>
      </c>
      <c r="P19" s="102"/>
      <c r="U19" s="129"/>
    </row>
    <row r="20" spans="1:21">
      <c r="A20" s="176" t="s">
        <v>34</v>
      </c>
      <c r="B20" s="305">
        <v>0</v>
      </c>
      <c r="C20" s="207">
        <v>0</v>
      </c>
      <c r="D20" s="306">
        <v>1.37029</v>
      </c>
      <c r="E20" s="305">
        <v>0</v>
      </c>
      <c r="F20" s="207">
        <v>3.5399999999999999E-4</v>
      </c>
      <c r="G20" s="306">
        <v>2.6025200000000002</v>
      </c>
      <c r="H20" s="305">
        <v>0</v>
      </c>
      <c r="I20" s="207">
        <v>0</v>
      </c>
      <c r="J20" s="306">
        <v>0</v>
      </c>
      <c r="K20" s="305">
        <v>0</v>
      </c>
      <c r="L20" s="207">
        <v>0.50877800000000006</v>
      </c>
      <c r="M20" s="306">
        <v>0.57371400000000006</v>
      </c>
      <c r="N20" s="207">
        <v>5.0556559999999999</v>
      </c>
      <c r="O20" s="215">
        <v>9.108142628229611E-2</v>
      </c>
      <c r="P20" s="102"/>
      <c r="U20" s="129"/>
    </row>
    <row r="21" spans="1:21">
      <c r="A21" s="176" t="s">
        <v>33</v>
      </c>
      <c r="B21" s="305">
        <v>0.88647600000000004</v>
      </c>
      <c r="C21" s="207">
        <v>0.65548000000000006</v>
      </c>
      <c r="D21" s="306">
        <v>0.69055100000000003</v>
      </c>
      <c r="E21" s="305">
        <v>0.77059100000000003</v>
      </c>
      <c r="F21" s="207">
        <v>0.726603</v>
      </c>
      <c r="G21" s="306">
        <v>0.65915299999999999</v>
      </c>
      <c r="H21" s="305">
        <v>0.56073800000000007</v>
      </c>
      <c r="I21" s="207">
        <v>0.43216500000000002</v>
      </c>
      <c r="J21" s="306">
        <v>0.71444200000000002</v>
      </c>
      <c r="K21" s="305">
        <v>0.72960999999999998</v>
      </c>
      <c r="L21" s="207">
        <v>0.83132700000000004</v>
      </c>
      <c r="M21" s="306">
        <v>0.39183600000000002</v>
      </c>
      <c r="N21" s="207">
        <v>8.0489720000000009</v>
      </c>
      <c r="O21" s="215">
        <v>3.1287698557455382E-3</v>
      </c>
      <c r="P21" s="102"/>
      <c r="U21" s="129"/>
    </row>
    <row r="22" spans="1:21">
      <c r="A22" s="176" t="s">
        <v>32</v>
      </c>
      <c r="B22" s="305">
        <v>8.43E-2</v>
      </c>
      <c r="C22" s="207">
        <v>8.1705E-2</v>
      </c>
      <c r="D22" s="306">
        <v>8.3354999999999999E-2</v>
      </c>
      <c r="E22" s="305">
        <v>6.2020000000000006E-2</v>
      </c>
      <c r="F22" s="207">
        <v>2.7906E-2</v>
      </c>
      <c r="G22" s="306">
        <v>1.7823000000000002E-2</v>
      </c>
      <c r="H22" s="305">
        <v>1.8265999999999998E-2</v>
      </c>
      <c r="I22" s="207">
        <v>1.7466000000000002E-2</v>
      </c>
      <c r="J22" s="306">
        <v>3.1036999999999999E-2</v>
      </c>
      <c r="K22" s="305">
        <v>3.9338999999999999E-2</v>
      </c>
      <c r="L22" s="207">
        <v>6.6652000000000003E-2</v>
      </c>
      <c r="M22" s="306">
        <v>9.3197000000000002E-2</v>
      </c>
      <c r="N22" s="207">
        <v>0.62306600000000001</v>
      </c>
      <c r="O22" s="215">
        <v>1.8828219182731563E-4</v>
      </c>
      <c r="P22" s="102"/>
      <c r="U22" s="129"/>
    </row>
    <row r="23" spans="1:21">
      <c r="A23" s="176" t="s">
        <v>3</v>
      </c>
      <c r="B23" s="305">
        <v>0</v>
      </c>
      <c r="C23" s="207">
        <v>0</v>
      </c>
      <c r="D23" s="306">
        <v>0</v>
      </c>
      <c r="E23" s="305">
        <v>0</v>
      </c>
      <c r="F23" s="207">
        <v>0</v>
      </c>
      <c r="G23" s="306">
        <v>0</v>
      </c>
      <c r="H23" s="305">
        <v>0</v>
      </c>
      <c r="I23" s="207">
        <v>0</v>
      </c>
      <c r="J23" s="306">
        <v>0</v>
      </c>
      <c r="K23" s="305">
        <v>0</v>
      </c>
      <c r="L23" s="207">
        <v>0</v>
      </c>
      <c r="M23" s="306">
        <v>0</v>
      </c>
      <c r="N23" s="207">
        <v>0</v>
      </c>
      <c r="O23" s="215">
        <v>0</v>
      </c>
      <c r="P23" s="102"/>
      <c r="U23" s="129"/>
    </row>
    <row r="24" spans="1:21">
      <c r="A24" s="176" t="s">
        <v>31</v>
      </c>
      <c r="B24" s="305">
        <v>15.194934999999999</v>
      </c>
      <c r="C24" s="207">
        <v>14.864079</v>
      </c>
      <c r="D24" s="306">
        <v>21.049933999999997</v>
      </c>
      <c r="E24" s="305">
        <v>11.654907999999999</v>
      </c>
      <c r="F24" s="207">
        <v>2.0872100000000002</v>
      </c>
      <c r="G24" s="306">
        <v>1.1054E-2</v>
      </c>
      <c r="H24" s="305">
        <v>3.701784</v>
      </c>
      <c r="I24" s="207">
        <v>2.9040889999999999</v>
      </c>
      <c r="J24" s="306">
        <v>7.5637840000000001</v>
      </c>
      <c r="K24" s="305">
        <v>5.9539359999999997</v>
      </c>
      <c r="L24" s="207">
        <v>5.4966280000000003</v>
      </c>
      <c r="M24" s="306">
        <v>7.2268009999999983</v>
      </c>
      <c r="N24" s="207">
        <v>97.709142</v>
      </c>
      <c r="O24" s="215">
        <v>0.17043989116786229</v>
      </c>
      <c r="P24" s="102"/>
      <c r="U24" s="129"/>
    </row>
    <row r="25" spans="1:21">
      <c r="A25" s="176" t="s">
        <v>30</v>
      </c>
      <c r="B25" s="305">
        <v>79.93520300000003</v>
      </c>
      <c r="C25" s="207">
        <v>65.374140999999995</v>
      </c>
      <c r="D25" s="306">
        <v>57.976483000000002</v>
      </c>
      <c r="E25" s="305">
        <v>48.113617000000005</v>
      </c>
      <c r="F25" s="207">
        <v>27.226846000000009</v>
      </c>
      <c r="G25" s="306">
        <v>21.332421</v>
      </c>
      <c r="H25" s="305">
        <v>20.444519000000003</v>
      </c>
      <c r="I25" s="207">
        <v>20.863019999999995</v>
      </c>
      <c r="J25" s="306">
        <v>28.340351999999999</v>
      </c>
      <c r="K25" s="305">
        <v>35.962818999999996</v>
      </c>
      <c r="L25" s="207">
        <v>63.147964999999999</v>
      </c>
      <c r="M25" s="306">
        <v>97.052841000000001</v>
      </c>
      <c r="N25" s="207">
        <v>565.77022699999998</v>
      </c>
      <c r="O25" s="215">
        <v>2.6184481621697838E-2</v>
      </c>
      <c r="P25" s="102"/>
      <c r="U25" s="99"/>
    </row>
    <row r="26" spans="1:21" ht="13.5" customHeight="1">
      <c r="A26" s="174" t="s">
        <v>306</v>
      </c>
      <c r="B26" s="303">
        <v>655.206928358916</v>
      </c>
      <c r="C26" s="206">
        <v>532.10892913070518</v>
      </c>
      <c r="D26" s="304">
        <v>551.35421847545638</v>
      </c>
      <c r="E26" s="303">
        <v>422.17035119655674</v>
      </c>
      <c r="F26" s="206">
        <v>206.32344562741375</v>
      </c>
      <c r="G26" s="304">
        <v>145.21256200000002</v>
      </c>
      <c r="H26" s="303">
        <v>157.62199700000002</v>
      </c>
      <c r="I26" s="206">
        <v>155.94346400000001</v>
      </c>
      <c r="J26" s="304">
        <v>236.13355246458369</v>
      </c>
      <c r="K26" s="303">
        <v>308.12499805301229</v>
      </c>
      <c r="L26" s="206">
        <v>476.13186999017654</v>
      </c>
      <c r="M26" s="304">
        <v>617.52274551308585</v>
      </c>
      <c r="N26" s="206">
        <v>4463.8550618099071</v>
      </c>
      <c r="O26" s="214">
        <v>5.9683764994725885E-2</v>
      </c>
      <c r="P26" s="10"/>
      <c r="U26" s="79"/>
    </row>
    <row r="27" spans="1:21" ht="12.75" customHeight="1">
      <c r="A27" s="176" t="s">
        <v>26</v>
      </c>
      <c r="B27" s="305">
        <v>111.157445</v>
      </c>
      <c r="C27" s="207">
        <v>91.181236999999996</v>
      </c>
      <c r="D27" s="306">
        <v>101.911676</v>
      </c>
      <c r="E27" s="305">
        <v>77.486248999999987</v>
      </c>
      <c r="F27" s="207">
        <v>53.490247000000011</v>
      </c>
      <c r="G27" s="306">
        <v>41.324438999999998</v>
      </c>
      <c r="H27" s="305">
        <v>44.480240999999992</v>
      </c>
      <c r="I27" s="207">
        <v>44.508398</v>
      </c>
      <c r="J27" s="306">
        <v>54.231515000000002</v>
      </c>
      <c r="K27" s="305">
        <v>60.358263999999998</v>
      </c>
      <c r="L27" s="207">
        <v>83.862081999999987</v>
      </c>
      <c r="M27" s="306">
        <v>95.886295000000032</v>
      </c>
      <c r="N27" s="207">
        <v>859.87808799999982</v>
      </c>
      <c r="O27" s="215">
        <v>4.2041947335729149E-2</v>
      </c>
      <c r="P27" s="102"/>
      <c r="U27" s="79"/>
    </row>
    <row r="28" spans="1:21" ht="12.75" customHeight="1">
      <c r="A28" s="176" t="s">
        <v>0</v>
      </c>
      <c r="B28" s="305">
        <v>4.4390979999999995</v>
      </c>
      <c r="C28" s="207">
        <v>3.5353620000000001</v>
      </c>
      <c r="D28" s="306">
        <v>3.5514000000000001</v>
      </c>
      <c r="E28" s="305">
        <v>2.9565920000000001</v>
      </c>
      <c r="F28" s="207">
        <v>1.053663</v>
      </c>
      <c r="G28" s="306">
        <v>0.67536000000000007</v>
      </c>
      <c r="H28" s="305">
        <v>0.622</v>
      </c>
      <c r="I28" s="207">
        <v>0.63461000000000001</v>
      </c>
      <c r="J28" s="306">
        <v>1.2711579999999998</v>
      </c>
      <c r="K28" s="305">
        <v>1.7645489999999999</v>
      </c>
      <c r="L28" s="207">
        <v>2.9925640000000002</v>
      </c>
      <c r="M28" s="306">
        <v>4.2520829999999998</v>
      </c>
      <c r="N28" s="207">
        <v>27.748438999999998</v>
      </c>
      <c r="O28" s="215">
        <v>1.5957570469050063E-2</v>
      </c>
      <c r="P28" s="102"/>
      <c r="U28" s="79"/>
    </row>
    <row r="29" spans="1:21" ht="12.75" customHeight="1">
      <c r="A29" s="176" t="s">
        <v>1</v>
      </c>
      <c r="B29" s="305">
        <v>8.892634000000001</v>
      </c>
      <c r="C29" s="207">
        <v>7.2904480000000005</v>
      </c>
      <c r="D29" s="306">
        <v>7.1065519999999998</v>
      </c>
      <c r="E29" s="305">
        <v>4.8851140000000006</v>
      </c>
      <c r="F29" s="207">
        <v>0.47775599999999996</v>
      </c>
      <c r="G29" s="306">
        <v>0.180122</v>
      </c>
      <c r="H29" s="305">
        <v>0.19953300000000002</v>
      </c>
      <c r="I29" s="207">
        <v>0.21612399999999998</v>
      </c>
      <c r="J29" s="306">
        <v>0.82834800000000008</v>
      </c>
      <c r="K29" s="305">
        <v>2.2970269999999999</v>
      </c>
      <c r="L29" s="207">
        <v>4.8004250000000006</v>
      </c>
      <c r="M29" s="306">
        <v>7.2075449999999996</v>
      </c>
      <c r="N29" s="207">
        <v>44.381628000000006</v>
      </c>
      <c r="O29" s="215">
        <v>7.416937809889057E-2</v>
      </c>
      <c r="P29" s="102"/>
      <c r="U29" s="79"/>
    </row>
    <row r="30" spans="1:21" ht="12.75" customHeight="1">
      <c r="A30" s="176" t="s">
        <v>2</v>
      </c>
      <c r="B30" s="305">
        <v>0.74526400000000004</v>
      </c>
      <c r="C30" s="207">
        <v>0.61015700000000006</v>
      </c>
      <c r="D30" s="306">
        <v>0.70063699999999995</v>
      </c>
      <c r="E30" s="305">
        <v>0.52319000000000004</v>
      </c>
      <c r="F30" s="207">
        <v>0.248116</v>
      </c>
      <c r="G30" s="306">
        <v>0.15012900000000001</v>
      </c>
      <c r="H30" s="305">
        <v>0.12796299999999999</v>
      </c>
      <c r="I30" s="207">
        <v>0.12072699999999999</v>
      </c>
      <c r="J30" s="306">
        <v>0.25011</v>
      </c>
      <c r="K30" s="305">
        <v>0.31817800000000002</v>
      </c>
      <c r="L30" s="207">
        <v>0.55272899999999991</v>
      </c>
      <c r="M30" s="306">
        <v>0.65634400000000004</v>
      </c>
      <c r="N30" s="207">
        <v>5.0035439999999998</v>
      </c>
      <c r="O30" s="215">
        <v>2.4222788399472426E-2</v>
      </c>
      <c r="P30" s="102"/>
    </row>
    <row r="31" spans="1:21">
      <c r="A31" s="176" t="s">
        <v>6</v>
      </c>
      <c r="B31" s="305">
        <v>3.006704358915834</v>
      </c>
      <c r="C31" s="207">
        <v>2.8736551307051785</v>
      </c>
      <c r="D31" s="306">
        <v>3.12824847545635</v>
      </c>
      <c r="E31" s="305">
        <v>2.5839471965566969</v>
      </c>
      <c r="F31" s="207">
        <v>1.2235996274137688</v>
      </c>
      <c r="G31" s="306">
        <v>0.52214300000000002</v>
      </c>
      <c r="H31" s="305">
        <v>0.62663499999999994</v>
      </c>
      <c r="I31" s="207">
        <v>0.54294600000000004</v>
      </c>
      <c r="J31" s="306">
        <v>1.2561184645836807</v>
      </c>
      <c r="K31" s="305">
        <v>1.7302090530122787</v>
      </c>
      <c r="L31" s="207">
        <v>2.2633289901764782</v>
      </c>
      <c r="M31" s="306">
        <v>2.624422513085789</v>
      </c>
      <c r="N31" s="207">
        <v>22.381957809906059</v>
      </c>
      <c r="O31" s="215">
        <v>5.7621623047445537E-2</v>
      </c>
      <c r="P31" s="102"/>
    </row>
    <row r="32" spans="1:21">
      <c r="A32" s="176" t="s">
        <v>25</v>
      </c>
      <c r="B32" s="305">
        <v>314.56329700000015</v>
      </c>
      <c r="C32" s="207">
        <v>252.21668699999998</v>
      </c>
      <c r="D32" s="306">
        <v>252.82079300000007</v>
      </c>
      <c r="E32" s="305">
        <v>190.64212400000002</v>
      </c>
      <c r="F32" s="207">
        <v>76.627346999999986</v>
      </c>
      <c r="G32" s="306">
        <v>46.568855000000021</v>
      </c>
      <c r="H32" s="305">
        <v>51.059531999999997</v>
      </c>
      <c r="I32" s="207">
        <v>48.863504999999996</v>
      </c>
      <c r="J32" s="306">
        <v>94.55093699999999</v>
      </c>
      <c r="K32" s="305">
        <v>132.23455300000001</v>
      </c>
      <c r="L32" s="207">
        <v>217.95936500000002</v>
      </c>
      <c r="M32" s="306">
        <v>296.30643100000003</v>
      </c>
      <c r="N32" s="207">
        <v>1974.4134260000001</v>
      </c>
      <c r="O32" s="215">
        <v>6.1148216089335183E-2</v>
      </c>
      <c r="P32" s="102"/>
    </row>
    <row r="33" spans="1:16">
      <c r="A33" s="176" t="s">
        <v>5</v>
      </c>
      <c r="B33" s="305">
        <v>191.14519000000001</v>
      </c>
      <c r="C33" s="207">
        <v>157.96601700000002</v>
      </c>
      <c r="D33" s="306">
        <v>165.10054500000001</v>
      </c>
      <c r="E33" s="305">
        <v>126.793757</v>
      </c>
      <c r="F33" s="207">
        <v>68.094656000000001</v>
      </c>
      <c r="G33" s="306">
        <v>38.147211999999996</v>
      </c>
      <c r="H33" s="305">
        <v>56.144425000000005</v>
      </c>
      <c r="I33" s="207">
        <v>57.888679999999994</v>
      </c>
      <c r="J33" s="306">
        <v>75.265464000000009</v>
      </c>
      <c r="K33" s="305">
        <v>100.742493</v>
      </c>
      <c r="L33" s="207">
        <v>142.82941800000003</v>
      </c>
      <c r="M33" s="306">
        <v>164.44552900000002</v>
      </c>
      <c r="N33" s="207">
        <v>1344.563386</v>
      </c>
      <c r="O33" s="215">
        <v>7.8603943604545173E-2</v>
      </c>
      <c r="P33" s="102"/>
    </row>
    <row r="34" spans="1:16">
      <c r="A34" s="176" t="s">
        <v>3</v>
      </c>
      <c r="B34" s="305">
        <v>21.257296000000004</v>
      </c>
      <c r="C34" s="207">
        <v>16.435366000000002</v>
      </c>
      <c r="D34" s="306">
        <v>17.034367</v>
      </c>
      <c r="E34" s="305">
        <v>16.299377999999997</v>
      </c>
      <c r="F34" s="207">
        <v>5.1080610000000002</v>
      </c>
      <c r="G34" s="306">
        <v>17.644302</v>
      </c>
      <c r="H34" s="305">
        <v>4.3616679999999999</v>
      </c>
      <c r="I34" s="207">
        <v>3.1684740000000002</v>
      </c>
      <c r="J34" s="306">
        <v>8.4799019999999992</v>
      </c>
      <c r="K34" s="305">
        <v>8.6797250000000012</v>
      </c>
      <c r="L34" s="207">
        <v>20.871958000000003</v>
      </c>
      <c r="M34" s="306">
        <v>46.144095999999998</v>
      </c>
      <c r="N34" s="207">
        <v>185.48459299999999</v>
      </c>
      <c r="O34" s="215">
        <v>9.2183140120771764E-2</v>
      </c>
      <c r="P34" s="102"/>
    </row>
    <row r="35" spans="1:16" ht="12"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5.707682222041819E-2</v>
      </c>
    </row>
    <row r="40" spans="1:16">
      <c r="B40" s="121"/>
      <c r="C40" s="121"/>
      <c r="D40" s="121"/>
      <c r="M40" s="110" t="s">
        <v>59</v>
      </c>
      <c r="N40" s="117">
        <f>O8</f>
        <v>4.8146849723102486E-2</v>
      </c>
    </row>
    <row r="41" spans="1:16">
      <c r="B41" s="79"/>
      <c r="C41" s="79"/>
      <c r="D41" s="79"/>
      <c r="M41" s="110" t="s">
        <v>117</v>
      </c>
      <c r="N41" s="117">
        <f>O9</f>
        <v>5.676039412882497E-2</v>
      </c>
    </row>
  </sheetData>
  <mergeCells count="7">
    <mergeCell ref="A5:A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{98E4EA45-E805-420E-AF4E-163985420ECC}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98E4EA45-E805-420E-AF4E-163985420EC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customWidth="1"/>
    <col min="4" max="4" width="14.42578125" style="75" customWidth="1"/>
    <col min="5" max="5" width="8" style="75" customWidth="1"/>
    <col min="6" max="6" width="14.42578125" style="75" customWidth="1"/>
    <col min="7" max="7" width="8" style="75" customWidth="1"/>
    <col min="8" max="8" width="14.42578125" style="75" customWidth="1"/>
    <col min="9" max="9" width="8" style="75" customWidth="1"/>
    <col min="10" max="10" width="14.42578125" style="75" customWidth="1"/>
    <col min="11" max="11" width="8" style="75" customWidth="1"/>
    <col min="12" max="12" width="14.42578125" style="75" customWidth="1"/>
    <col min="13" max="13" width="8" style="75" customWidth="1"/>
    <col min="14" max="26" width="9.140625" style="75" customWidth="1"/>
    <col min="27" max="16384" width="9.140625" style="75"/>
  </cols>
  <sheetData>
    <row r="1" spans="1:21" ht="18">
      <c r="A1" s="90" t="s">
        <v>46</v>
      </c>
      <c r="B1" s="99"/>
      <c r="C1" s="99"/>
      <c r="D1" s="99"/>
      <c r="E1" s="99"/>
      <c r="F1" s="99"/>
      <c r="G1" s="99"/>
      <c r="H1" s="99"/>
      <c r="I1" s="99"/>
      <c r="J1" s="99"/>
      <c r="K1" s="99"/>
      <c r="L1" s="99"/>
      <c r="M1" s="91" t="e">
        <f>Obsah!#REF!</f>
        <v>#REF!</v>
      </c>
      <c r="N1" s="102"/>
      <c r="O1" s="99"/>
    </row>
    <row r="2" spans="1:21" ht="7.5" customHeight="1">
      <c r="A2" s="90"/>
      <c r="B2" s="99"/>
      <c r="C2" s="99"/>
      <c r="D2" s="99"/>
      <c r="E2" s="99"/>
      <c r="F2" s="99"/>
      <c r="G2" s="99"/>
      <c r="H2" s="99"/>
      <c r="I2" s="99"/>
      <c r="J2" s="99"/>
      <c r="K2" s="99"/>
      <c r="L2" s="99"/>
      <c r="M2" s="99"/>
      <c r="N2" s="102"/>
      <c r="O2" s="99"/>
    </row>
    <row r="3" spans="1:21">
      <c r="A3" s="28"/>
      <c r="B3" s="350"/>
      <c r="C3" s="350"/>
      <c r="D3" s="350"/>
      <c r="E3" s="350"/>
      <c r="F3" s="350"/>
      <c r="G3" s="351"/>
      <c r="H3" s="357"/>
      <c r="I3" s="350"/>
      <c r="J3" s="350"/>
      <c r="K3" s="350"/>
      <c r="L3" s="350"/>
      <c r="M3" s="350"/>
      <c r="N3" s="52"/>
    </row>
    <row r="4" spans="1:21" ht="13.5" customHeight="1">
      <c r="A4" s="28"/>
      <c r="B4" s="358"/>
      <c r="C4" s="359"/>
      <c r="D4" s="359"/>
      <c r="E4" s="359"/>
      <c r="F4" s="359"/>
      <c r="G4" s="360"/>
      <c r="H4" s="358"/>
      <c r="I4" s="359"/>
      <c r="J4" s="359"/>
      <c r="K4" s="359"/>
      <c r="L4" s="359"/>
      <c r="M4" s="359"/>
      <c r="N4" s="53"/>
    </row>
    <row r="5" spans="1:21">
      <c r="A5" s="16"/>
      <c r="B5" s="356"/>
      <c r="C5" s="355"/>
      <c r="D5" s="356"/>
      <c r="E5" s="355"/>
      <c r="F5" s="356"/>
      <c r="G5" s="355"/>
      <c r="H5" s="356"/>
      <c r="I5" s="355"/>
      <c r="J5" s="356"/>
      <c r="K5" s="355"/>
      <c r="L5" s="356"/>
      <c r="M5" s="354"/>
      <c r="N5" s="54"/>
    </row>
    <row r="6" spans="1:21">
      <c r="A6" s="14"/>
      <c r="B6" s="64"/>
      <c r="C6" s="32"/>
      <c r="D6" s="32"/>
      <c r="E6" s="32"/>
      <c r="F6" s="32"/>
      <c r="G6" s="32"/>
      <c r="H6" s="32"/>
      <c r="I6" s="32"/>
      <c r="J6" s="32"/>
      <c r="K6" s="32"/>
      <c r="L6" s="32"/>
      <c r="M6" s="49"/>
      <c r="N6" s="54"/>
    </row>
    <row r="7" spans="1:21">
      <c r="A7" s="347"/>
      <c r="B7" s="345"/>
      <c r="C7" s="346"/>
      <c r="D7" s="346"/>
      <c r="E7" s="346"/>
      <c r="F7" s="346"/>
      <c r="G7" s="349"/>
      <c r="H7" s="345"/>
      <c r="I7" s="346"/>
      <c r="J7" s="346"/>
      <c r="K7" s="346"/>
      <c r="L7" s="346"/>
      <c r="M7" s="346"/>
      <c r="N7" s="55"/>
    </row>
    <row r="8" spans="1:21">
      <c r="A8" s="348"/>
      <c r="B8" s="34"/>
      <c r="C8" s="46"/>
      <c r="D8" s="35"/>
      <c r="E8" s="46"/>
      <c r="F8" s="35"/>
      <c r="G8" s="46"/>
      <c r="H8" s="34"/>
      <c r="I8" s="46"/>
      <c r="J8" s="35"/>
      <c r="K8" s="46"/>
      <c r="L8" s="35"/>
      <c r="M8" s="46"/>
      <c r="N8" s="56"/>
    </row>
    <row r="9" spans="1:21">
      <c r="A9" s="36"/>
      <c r="B9" s="92"/>
      <c r="C9" s="93"/>
      <c r="D9" s="19"/>
      <c r="E9" s="93"/>
      <c r="F9" s="19"/>
      <c r="G9" s="93"/>
      <c r="H9" s="92"/>
      <c r="I9" s="93"/>
      <c r="J9" s="19"/>
      <c r="K9" s="93"/>
      <c r="L9" s="19"/>
      <c r="M9" s="93"/>
      <c r="N9" s="51"/>
      <c r="O9" s="105"/>
    </row>
    <row r="10" spans="1:21">
      <c r="A10" s="36"/>
      <c r="B10" s="92"/>
      <c r="C10" s="93"/>
      <c r="D10" s="19"/>
      <c r="E10" s="93"/>
      <c r="F10" s="19"/>
      <c r="G10" s="93"/>
      <c r="H10" s="92"/>
      <c r="I10" s="93"/>
      <c r="J10" s="19"/>
      <c r="K10" s="93"/>
      <c r="L10" s="19"/>
      <c r="M10" s="93"/>
      <c r="N10" s="51"/>
      <c r="O10" s="105"/>
    </row>
    <row r="11" spans="1:21">
      <c r="A11" s="27"/>
      <c r="B11" s="25"/>
      <c r="C11" s="93"/>
      <c r="D11" s="12"/>
      <c r="E11" s="93"/>
      <c r="F11" s="12"/>
      <c r="G11" s="93"/>
      <c r="H11" s="25"/>
      <c r="I11" s="93"/>
      <c r="J11" s="12"/>
      <c r="K11" s="93"/>
      <c r="L11" s="12"/>
      <c r="M11" s="93"/>
      <c r="N11" s="51"/>
      <c r="O11" s="105"/>
    </row>
    <row r="12" spans="1:21">
      <c r="A12" s="27"/>
      <c r="B12" s="92"/>
      <c r="C12" s="93"/>
      <c r="D12" s="19"/>
      <c r="E12" s="93"/>
      <c r="F12" s="19"/>
      <c r="G12" s="93"/>
      <c r="H12" s="92"/>
      <c r="I12" s="93"/>
      <c r="J12" s="19"/>
      <c r="K12" s="93"/>
      <c r="L12" s="19"/>
      <c r="M12" s="93"/>
      <c r="N12" s="51"/>
      <c r="O12" s="105"/>
    </row>
    <row r="13" spans="1:21">
      <c r="A13" s="27"/>
      <c r="B13" s="25"/>
      <c r="C13" s="93"/>
      <c r="D13" s="12"/>
      <c r="E13" s="93"/>
      <c r="F13" s="12"/>
      <c r="G13" s="93"/>
      <c r="H13" s="25"/>
      <c r="I13" s="93"/>
      <c r="J13" s="12"/>
      <c r="K13" s="93"/>
      <c r="L13" s="12"/>
      <c r="M13" s="93"/>
      <c r="N13" s="51"/>
      <c r="O13" s="105"/>
    </row>
    <row r="14" spans="1:21">
      <c r="A14" s="27"/>
      <c r="B14" s="92"/>
      <c r="C14" s="93"/>
      <c r="D14" s="19"/>
      <c r="E14" s="93"/>
      <c r="F14" s="19"/>
      <c r="G14" s="93"/>
      <c r="H14" s="92"/>
      <c r="I14" s="93"/>
      <c r="J14" s="19"/>
      <c r="K14" s="93"/>
      <c r="L14" s="19"/>
      <c r="M14" s="93"/>
      <c r="N14" s="51"/>
      <c r="O14" s="105"/>
      <c r="P14" s="18"/>
      <c r="Q14" s="39"/>
      <c r="R14" s="8"/>
      <c r="S14" s="8"/>
      <c r="T14" s="8"/>
      <c r="U14" s="8"/>
    </row>
    <row r="15" spans="1:21">
      <c r="A15" s="27"/>
      <c r="B15" s="92"/>
      <c r="C15" s="93"/>
      <c r="D15" s="19"/>
      <c r="E15" s="95"/>
      <c r="F15" s="19"/>
      <c r="G15" s="95"/>
      <c r="H15" s="92"/>
      <c r="I15" s="95"/>
      <c r="J15" s="19"/>
      <c r="K15" s="95"/>
      <c r="L15" s="19"/>
      <c r="M15" s="95"/>
      <c r="N15" s="51"/>
      <c r="O15" s="105"/>
      <c r="P15" s="18"/>
      <c r="Q15" s="39"/>
      <c r="R15" s="8"/>
      <c r="S15" s="8"/>
      <c r="T15" s="8"/>
      <c r="U15" s="8"/>
    </row>
    <row r="16" spans="1:21" ht="12.75" thickBot="1">
      <c r="A16" s="15"/>
      <c r="B16" s="23"/>
      <c r="C16" s="96"/>
      <c r="D16" s="5"/>
      <c r="E16" s="97"/>
      <c r="F16" s="5"/>
      <c r="G16" s="97"/>
      <c r="H16" s="23"/>
      <c r="I16" s="98"/>
      <c r="J16" s="5"/>
      <c r="K16" s="98"/>
      <c r="L16" s="5"/>
      <c r="M16" s="98"/>
      <c r="N16" s="51"/>
      <c r="O16" s="105"/>
      <c r="P16" s="18"/>
      <c r="Q16" s="39"/>
      <c r="R16" s="8"/>
      <c r="S16" s="8"/>
      <c r="T16" s="8"/>
      <c r="U16" s="8"/>
    </row>
    <row r="17" spans="1:20">
      <c r="A17" s="17"/>
      <c r="B17" s="99"/>
      <c r="C17" s="99"/>
      <c r="D17" s="99"/>
      <c r="E17" s="99"/>
      <c r="F17" s="99"/>
      <c r="G17" s="99"/>
      <c r="H17" s="99"/>
      <c r="I17" s="99"/>
      <c r="J17" s="99"/>
      <c r="K17" s="99"/>
      <c r="L17" s="100"/>
      <c r="M17" s="100"/>
      <c r="N17" s="101"/>
      <c r="O17" s="100"/>
    </row>
    <row r="18" spans="1:20">
      <c r="A18" s="50"/>
      <c r="B18" s="350"/>
      <c r="C18" s="350"/>
      <c r="D18" s="350"/>
      <c r="E18" s="350"/>
      <c r="F18" s="350"/>
      <c r="G18" s="351"/>
      <c r="H18" s="7"/>
      <c r="I18" s="7"/>
      <c r="J18" s="7"/>
      <c r="K18" s="7"/>
      <c r="L18" s="7"/>
      <c r="M18" s="7"/>
      <c r="N18" s="102"/>
      <c r="O18" s="99"/>
      <c r="P18" s="60"/>
      <c r="Q18" s="39"/>
      <c r="R18" s="8"/>
      <c r="S18" s="8"/>
      <c r="T18" s="8"/>
    </row>
    <row r="19" spans="1:20">
      <c r="A19" s="37"/>
      <c r="B19" s="352"/>
      <c r="C19" s="353"/>
      <c r="D19" s="353"/>
      <c r="E19" s="353"/>
      <c r="F19" s="353"/>
      <c r="G19" s="353"/>
      <c r="H19" s="102"/>
      <c r="I19" s="103"/>
      <c r="J19" s="104"/>
      <c r="K19" s="51"/>
      <c r="L19" s="104"/>
      <c r="M19" s="105"/>
      <c r="N19" s="102"/>
      <c r="O19" s="99"/>
      <c r="P19" s="60"/>
      <c r="Q19" s="39"/>
      <c r="R19" s="8"/>
      <c r="S19" s="8"/>
      <c r="T19" s="8"/>
    </row>
    <row r="20" spans="1:20">
      <c r="A20" s="38"/>
      <c r="B20" s="354"/>
      <c r="C20" s="355"/>
      <c r="D20" s="354"/>
      <c r="E20" s="355"/>
      <c r="F20" s="354"/>
      <c r="G20" s="355"/>
      <c r="H20" s="102"/>
      <c r="I20" s="103"/>
      <c r="J20" s="104"/>
      <c r="K20" s="51"/>
      <c r="L20" s="104"/>
      <c r="M20" s="105"/>
      <c r="N20" s="102"/>
      <c r="O20" s="99"/>
      <c r="P20" s="60"/>
      <c r="Q20" s="39"/>
      <c r="R20" s="45"/>
      <c r="S20" s="45"/>
      <c r="T20" s="45"/>
    </row>
    <row r="21" spans="1:20">
      <c r="A21" s="63"/>
      <c r="B21" s="64"/>
      <c r="C21" s="32"/>
      <c r="D21" s="32"/>
      <c r="E21" s="32"/>
      <c r="F21" s="32"/>
      <c r="G21" s="49"/>
      <c r="H21" s="102"/>
      <c r="I21" s="103"/>
      <c r="J21" s="104"/>
      <c r="K21" s="51"/>
      <c r="L21" s="104"/>
      <c r="M21" s="105"/>
      <c r="N21" s="102"/>
      <c r="O21" s="99"/>
      <c r="P21" s="60"/>
      <c r="Q21" s="39"/>
      <c r="R21" s="8"/>
      <c r="S21" s="8"/>
      <c r="T21" s="8"/>
    </row>
    <row r="22" spans="1:20">
      <c r="A22" s="343"/>
      <c r="B22" s="345"/>
      <c r="C22" s="346"/>
      <c r="D22" s="346"/>
      <c r="E22" s="346"/>
      <c r="F22" s="346"/>
      <c r="G22" s="346"/>
      <c r="H22" s="102"/>
      <c r="I22" s="103"/>
      <c r="J22" s="104"/>
      <c r="K22" s="51"/>
      <c r="L22" s="104"/>
      <c r="M22" s="105"/>
      <c r="N22" s="102"/>
      <c r="O22" s="99"/>
      <c r="P22" s="60"/>
      <c r="Q22" s="39"/>
      <c r="R22" s="8"/>
      <c r="S22" s="8"/>
      <c r="T22" s="8"/>
    </row>
    <row r="23" spans="1:20">
      <c r="A23" s="344"/>
      <c r="B23" s="34"/>
      <c r="C23" s="47"/>
      <c r="D23" s="35"/>
      <c r="E23" s="47"/>
      <c r="F23" s="35"/>
      <c r="G23" s="47"/>
      <c r="H23" s="99"/>
      <c r="I23" s="99"/>
      <c r="J23" s="104"/>
      <c r="K23" s="51"/>
      <c r="L23" s="104"/>
      <c r="M23" s="105"/>
      <c r="N23" s="102"/>
      <c r="O23" s="99"/>
      <c r="P23" s="60"/>
      <c r="Q23" s="39"/>
      <c r="R23" s="42"/>
      <c r="S23" s="45"/>
      <c r="T23" s="45"/>
    </row>
    <row r="24" spans="1:20">
      <c r="A24" s="30"/>
      <c r="B24" s="57"/>
      <c r="C24" s="43"/>
      <c r="D24" s="20"/>
      <c r="E24" s="43"/>
      <c r="F24" s="20"/>
      <c r="G24" s="43"/>
      <c r="H24" s="99"/>
      <c r="I24" s="99"/>
      <c r="J24" s="104"/>
      <c r="K24" s="51"/>
      <c r="L24" s="104"/>
      <c r="M24" s="105"/>
      <c r="N24" s="102"/>
      <c r="O24" s="103"/>
      <c r="T24" s="100"/>
    </row>
    <row r="25" spans="1:20">
      <c r="A25" s="30"/>
      <c r="B25" s="57"/>
      <c r="C25" s="43"/>
      <c r="D25" s="20"/>
      <c r="E25" s="43"/>
      <c r="F25" s="20"/>
      <c r="G25" s="43"/>
      <c r="H25" s="99"/>
      <c r="I25" s="99"/>
      <c r="J25" s="104"/>
      <c r="K25" s="51"/>
      <c r="L25" s="104"/>
      <c r="M25" s="105"/>
      <c r="N25" s="102"/>
      <c r="O25" s="103"/>
    </row>
    <row r="26" spans="1:20">
      <c r="A26" s="30"/>
      <c r="B26" s="57"/>
      <c r="C26" s="43"/>
      <c r="D26" s="20"/>
      <c r="E26" s="43"/>
      <c r="F26" s="20"/>
      <c r="G26" s="43"/>
      <c r="H26" s="99"/>
      <c r="I26" s="99"/>
      <c r="J26" s="104"/>
      <c r="K26" s="51"/>
      <c r="L26" s="104"/>
      <c r="M26" s="105"/>
      <c r="N26" s="102"/>
      <c r="O26" s="103"/>
    </row>
    <row r="27" spans="1:20" ht="12.75" thickBot="1">
      <c r="A27" s="31"/>
      <c r="B27" s="58"/>
      <c r="C27" s="44"/>
      <c r="D27" s="22"/>
      <c r="E27" s="44"/>
      <c r="F27" s="22"/>
      <c r="G27" s="44"/>
      <c r="H27" s="99"/>
      <c r="I27" s="99"/>
      <c r="J27" s="99"/>
      <c r="K27" s="99"/>
      <c r="L27" s="99"/>
      <c r="M27" s="99"/>
      <c r="N27" s="102"/>
      <c r="O27" s="103"/>
    </row>
    <row r="28" spans="1:20">
      <c r="A28" s="18"/>
      <c r="B28" s="18"/>
      <c r="C28" s="39"/>
      <c r="D28" s="8"/>
      <c r="E28" s="8"/>
      <c r="F28" s="8"/>
      <c r="G28" s="100"/>
      <c r="H28" s="99"/>
      <c r="I28" s="99"/>
      <c r="J28" s="99"/>
      <c r="K28" s="99"/>
      <c r="L28" s="99"/>
      <c r="M28" s="99"/>
    </row>
    <row r="29" spans="1:20">
      <c r="H29" s="99"/>
      <c r="I29" s="99"/>
      <c r="J29" s="99"/>
      <c r="K29" s="99"/>
      <c r="L29" s="99"/>
      <c r="M29" s="99"/>
    </row>
    <row r="30" spans="1:20">
      <c r="J30" s="104"/>
      <c r="K30" s="104"/>
      <c r="L30" s="104"/>
      <c r="M30" s="104"/>
    </row>
    <row r="31" spans="1:20">
      <c r="H31" s="104"/>
      <c r="I31" s="106"/>
      <c r="J31" s="104"/>
      <c r="K31" s="94"/>
      <c r="L31" s="94"/>
      <c r="M31" s="94"/>
    </row>
    <row r="32" spans="1:20" ht="12.75" customHeight="1">
      <c r="H32" s="104"/>
      <c r="I32" s="106"/>
      <c r="J32" s="104"/>
      <c r="K32" s="94"/>
      <c r="L32" s="94"/>
      <c r="M32" s="94"/>
    </row>
    <row r="33" spans="8:13">
      <c r="H33" s="104"/>
      <c r="I33" s="106"/>
      <c r="J33" s="104"/>
      <c r="K33" s="94"/>
      <c r="L33" s="94"/>
      <c r="M33" s="94"/>
    </row>
    <row r="34" spans="8:13" ht="13.5" customHeight="1">
      <c r="H34" s="104"/>
      <c r="I34" s="106"/>
      <c r="J34" s="104"/>
      <c r="K34" s="94"/>
      <c r="L34" s="94"/>
      <c r="M34" s="94"/>
    </row>
    <row r="35" spans="8:13" ht="12.7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92D050"/>
  </sheetPr>
  <dimension ref="A1:O44"/>
  <sheetViews>
    <sheetView showGridLines="0" view="pageBreakPreview" zoomScale="70" zoomScaleNormal="70" zoomScaleSheetLayoutView="70" workbookViewId="0">
      <selection activeCell="L49" sqref="L49"/>
    </sheetView>
  </sheetViews>
  <sheetFormatPr defaultColWidth="9.140625" defaultRowHeight="12"/>
  <cols>
    <col min="1" max="1" width="6.28515625" style="75" customWidth="1"/>
    <col min="2" max="6" width="9.140625" style="75"/>
    <col min="7" max="7" width="9.140625" style="75" customWidth="1"/>
    <col min="8" max="8" width="9.140625" style="81" customWidth="1"/>
    <col min="9" max="9" width="9.140625" style="75" customWidth="1"/>
    <col min="10" max="10" width="9" style="75" customWidth="1"/>
    <col min="11" max="11" width="11" style="75" customWidth="1"/>
    <col min="12" max="16384" width="9.140625" style="75"/>
  </cols>
  <sheetData>
    <row r="1" spans="1:15" ht="20.25">
      <c r="A1" s="234" t="s">
        <v>211</v>
      </c>
      <c r="J1" s="230"/>
      <c r="K1" s="230"/>
      <c r="L1" s="190"/>
      <c r="M1" s="190"/>
      <c r="N1" s="190"/>
      <c r="O1" s="190"/>
    </row>
    <row r="2" spans="1:15" ht="6" customHeight="1">
      <c r="A2" s="231"/>
      <c r="B2" s="82"/>
      <c r="C2" s="82"/>
      <c r="D2" s="82"/>
      <c r="E2" s="82"/>
      <c r="F2" s="82"/>
      <c r="G2" s="82"/>
      <c r="H2" s="232"/>
      <c r="I2" s="82"/>
      <c r="J2" s="233"/>
      <c r="K2" s="233"/>
      <c r="L2" s="190"/>
      <c r="M2" s="190"/>
      <c r="N2" s="190"/>
      <c r="O2" s="190"/>
    </row>
    <row r="3" spans="1:15" s="82" customFormat="1" ht="15">
      <c r="A3" s="240" t="s">
        <v>218</v>
      </c>
      <c r="B3" s="241" t="s">
        <v>266</v>
      </c>
      <c r="C3" s="244"/>
      <c r="D3" s="244"/>
      <c r="E3" s="244"/>
      <c r="F3" s="244"/>
      <c r="G3" s="244"/>
      <c r="H3" s="251"/>
      <c r="I3" s="245"/>
      <c r="J3" s="242"/>
      <c r="K3" s="243">
        <v>4</v>
      </c>
      <c r="L3" s="192"/>
      <c r="M3" s="192"/>
      <c r="N3" s="192"/>
      <c r="O3" s="192"/>
    </row>
    <row r="4" spans="1:15" s="82" customFormat="1" ht="15">
      <c r="A4" s="240" t="s">
        <v>219</v>
      </c>
      <c r="B4" s="241" t="s">
        <v>267</v>
      </c>
      <c r="C4" s="244"/>
      <c r="D4" s="244"/>
      <c r="E4" s="244"/>
      <c r="F4" s="244"/>
      <c r="G4" s="244"/>
      <c r="H4" s="251"/>
      <c r="I4" s="245"/>
      <c r="J4" s="242"/>
      <c r="K4" s="243">
        <v>5</v>
      </c>
      <c r="L4" s="192"/>
      <c r="M4" s="192"/>
      <c r="N4" s="192"/>
      <c r="O4" s="192"/>
    </row>
    <row r="5" spans="1:15" s="82" customFormat="1" ht="15">
      <c r="A5" s="240" t="s">
        <v>220</v>
      </c>
      <c r="B5" s="241" t="s">
        <v>268</v>
      </c>
      <c r="C5" s="244"/>
      <c r="D5" s="244"/>
      <c r="E5" s="245"/>
      <c r="F5" s="245"/>
      <c r="G5" s="245"/>
      <c r="H5" s="244"/>
      <c r="I5" s="245"/>
      <c r="J5" s="244"/>
      <c r="K5" s="243">
        <v>6</v>
      </c>
      <c r="L5" s="192"/>
      <c r="M5" s="192"/>
      <c r="N5" s="192"/>
      <c r="O5" s="192"/>
    </row>
    <row r="6" spans="1:15" s="82" customFormat="1" ht="15">
      <c r="A6" s="240" t="s">
        <v>221</v>
      </c>
      <c r="B6" s="241" t="s">
        <v>269</v>
      </c>
      <c r="C6" s="244"/>
      <c r="D6" s="244"/>
      <c r="E6" s="245"/>
      <c r="F6" s="245"/>
      <c r="G6" s="245"/>
      <c r="H6" s="244"/>
      <c r="I6" s="245"/>
      <c r="J6" s="244"/>
      <c r="K6" s="243">
        <v>7</v>
      </c>
      <c r="L6" s="192"/>
      <c r="M6" s="192"/>
      <c r="N6" s="192"/>
      <c r="O6" s="192"/>
    </row>
    <row r="7" spans="1:15" s="82" customFormat="1" ht="15">
      <c r="A7" s="240" t="s">
        <v>222</v>
      </c>
      <c r="B7" s="241" t="s">
        <v>112</v>
      </c>
      <c r="C7" s="244"/>
      <c r="D7" s="244"/>
      <c r="E7" s="245"/>
      <c r="F7" s="245"/>
      <c r="G7" s="245"/>
      <c r="H7" s="244"/>
      <c r="I7" s="245"/>
      <c r="J7" s="244"/>
      <c r="K7" s="243">
        <v>7</v>
      </c>
      <c r="L7" s="192"/>
      <c r="M7" s="192"/>
      <c r="N7" s="192"/>
      <c r="O7" s="192"/>
    </row>
    <row r="8" spans="1:15" s="82" customFormat="1" ht="15">
      <c r="A8" s="240" t="s">
        <v>223</v>
      </c>
      <c r="B8" s="241" t="s">
        <v>111</v>
      </c>
      <c r="C8" s="244"/>
      <c r="D8" s="244"/>
      <c r="E8" s="245"/>
      <c r="F8" s="245"/>
      <c r="G8" s="245"/>
      <c r="H8" s="244"/>
      <c r="I8" s="245"/>
      <c r="J8" s="244"/>
      <c r="K8" s="243">
        <v>8</v>
      </c>
      <c r="L8" s="192"/>
      <c r="M8" s="192"/>
      <c r="N8" s="192"/>
      <c r="O8" s="192"/>
    </row>
    <row r="9" spans="1:15" s="82" customFormat="1" ht="15">
      <c r="A9" s="240" t="s">
        <v>224</v>
      </c>
      <c r="B9" s="241" t="s">
        <v>113</v>
      </c>
      <c r="C9" s="244"/>
      <c r="D9" s="244"/>
      <c r="E9" s="245"/>
      <c r="F9" s="245"/>
      <c r="G9" s="245"/>
      <c r="H9" s="244"/>
      <c r="I9" s="245"/>
      <c r="J9" s="244"/>
      <c r="K9" s="243">
        <v>9</v>
      </c>
      <c r="L9" s="192"/>
      <c r="M9" s="192"/>
      <c r="N9" s="192"/>
      <c r="O9" s="192"/>
    </row>
    <row r="10" spans="1:15" s="82" customFormat="1" ht="15">
      <c r="A10" s="240" t="s">
        <v>225</v>
      </c>
      <c r="B10" s="241" t="s">
        <v>270</v>
      </c>
      <c r="C10" s="244"/>
      <c r="D10" s="244"/>
      <c r="E10" s="245"/>
      <c r="F10" s="245"/>
      <c r="G10" s="245"/>
      <c r="H10" s="244"/>
      <c r="I10" s="245"/>
      <c r="J10" s="244"/>
      <c r="K10" s="243">
        <v>10</v>
      </c>
      <c r="L10" s="192"/>
      <c r="M10" s="192"/>
      <c r="N10" s="192"/>
      <c r="O10" s="192"/>
    </row>
    <row r="11" spans="1:15" s="82" customFormat="1" ht="15">
      <c r="A11" s="240" t="s">
        <v>226</v>
      </c>
      <c r="B11" s="241" t="s">
        <v>120</v>
      </c>
      <c r="C11" s="244"/>
      <c r="D11" s="244"/>
      <c r="E11" s="245"/>
      <c r="F11" s="245"/>
      <c r="G11" s="245"/>
      <c r="H11" s="244"/>
      <c r="I11" s="245"/>
      <c r="J11" s="244"/>
      <c r="K11" s="243">
        <v>10</v>
      </c>
      <c r="L11" s="192"/>
      <c r="M11" s="192"/>
      <c r="N11" s="192"/>
      <c r="O11" s="192"/>
    </row>
    <row r="12" spans="1:15" s="82" customFormat="1" ht="15">
      <c r="A12" s="240" t="s">
        <v>227</v>
      </c>
      <c r="B12" s="241" t="s">
        <v>121</v>
      </c>
      <c r="C12" s="244"/>
      <c r="D12" s="244"/>
      <c r="E12" s="245"/>
      <c r="F12" s="245"/>
      <c r="G12" s="245"/>
      <c r="H12" s="244"/>
      <c r="I12" s="245"/>
      <c r="J12" s="244"/>
      <c r="K12" s="243">
        <v>11</v>
      </c>
      <c r="L12" s="192"/>
      <c r="M12" s="192"/>
      <c r="N12" s="192"/>
      <c r="O12" s="192"/>
    </row>
    <row r="13" spans="1:15" s="82" customFormat="1" ht="15">
      <c r="A13" s="240" t="s">
        <v>304</v>
      </c>
      <c r="B13" s="241" t="s">
        <v>122</v>
      </c>
      <c r="C13" s="244"/>
      <c r="D13" s="252"/>
      <c r="E13" s="245"/>
      <c r="F13" s="245"/>
      <c r="G13" s="245"/>
      <c r="H13" s="244"/>
      <c r="I13" s="245"/>
      <c r="J13" s="244"/>
      <c r="K13" s="243">
        <v>12</v>
      </c>
      <c r="L13" s="192"/>
      <c r="M13" s="192"/>
      <c r="N13" s="192"/>
      <c r="O13" s="192"/>
    </row>
    <row r="14" spans="1:15" s="82" customFormat="1" ht="15">
      <c r="A14" s="240" t="s">
        <v>305</v>
      </c>
      <c r="B14" s="241" t="s">
        <v>125</v>
      </c>
      <c r="C14" s="244"/>
      <c r="D14" s="244"/>
      <c r="E14" s="245"/>
      <c r="F14" s="245"/>
      <c r="G14" s="245"/>
      <c r="H14" s="244"/>
      <c r="I14" s="245"/>
      <c r="J14" s="244"/>
      <c r="K14" s="243">
        <v>13</v>
      </c>
      <c r="L14" s="192"/>
      <c r="M14" s="192"/>
      <c r="N14" s="192"/>
      <c r="O14" s="192"/>
    </row>
    <row r="15" spans="1:15" s="82" customFormat="1" ht="15">
      <c r="A15" s="240" t="s">
        <v>228</v>
      </c>
      <c r="B15" s="241" t="s">
        <v>271</v>
      </c>
      <c r="C15" s="244"/>
      <c r="D15" s="244"/>
      <c r="E15" s="245"/>
      <c r="F15" s="245"/>
      <c r="G15" s="245"/>
      <c r="H15" s="244"/>
      <c r="I15" s="245"/>
      <c r="J15" s="244"/>
      <c r="K15" s="243">
        <v>14</v>
      </c>
      <c r="L15" s="192"/>
      <c r="M15" s="192"/>
      <c r="N15" s="192"/>
      <c r="O15" s="192"/>
    </row>
    <row r="16" spans="1:15" s="82" customFormat="1" ht="15">
      <c r="A16" s="240" t="s">
        <v>229</v>
      </c>
      <c r="B16" s="241" t="s">
        <v>272</v>
      </c>
      <c r="C16" s="244"/>
      <c r="D16" s="244"/>
      <c r="E16" s="245"/>
      <c r="F16" s="245"/>
      <c r="G16" s="245"/>
      <c r="H16" s="244"/>
      <c r="I16" s="245"/>
      <c r="J16" s="244"/>
      <c r="K16" s="243">
        <v>15</v>
      </c>
      <c r="L16" s="192"/>
      <c r="M16" s="192"/>
      <c r="N16" s="192"/>
      <c r="O16" s="192"/>
    </row>
    <row r="17" spans="1:15" s="82" customFormat="1" ht="15">
      <c r="A17" s="240" t="s">
        <v>230</v>
      </c>
      <c r="B17" s="241" t="s">
        <v>118</v>
      </c>
      <c r="C17" s="244"/>
      <c r="D17" s="244"/>
      <c r="E17" s="245"/>
      <c r="F17" s="245"/>
      <c r="G17" s="245"/>
      <c r="H17" s="244"/>
      <c r="I17" s="245"/>
      <c r="J17" s="244"/>
      <c r="K17" s="243">
        <v>15</v>
      </c>
      <c r="L17" s="192"/>
      <c r="M17" s="192"/>
      <c r="N17" s="192"/>
      <c r="O17" s="192"/>
    </row>
    <row r="18" spans="1:15" s="82" customFormat="1" ht="15">
      <c r="A18" s="240" t="s">
        <v>231</v>
      </c>
      <c r="B18" s="241" t="s">
        <v>119</v>
      </c>
      <c r="C18" s="244"/>
      <c r="D18" s="244"/>
      <c r="E18" s="245"/>
      <c r="F18" s="245"/>
      <c r="G18" s="245"/>
      <c r="H18" s="244"/>
      <c r="I18" s="245"/>
      <c r="J18" s="244"/>
      <c r="K18" s="243">
        <v>16</v>
      </c>
      <c r="L18" s="192"/>
      <c r="M18" s="192"/>
      <c r="N18" s="192"/>
      <c r="O18" s="192"/>
    </row>
    <row r="19" spans="1:15" s="149" customFormat="1" ht="15">
      <c r="A19" s="240" t="s">
        <v>232</v>
      </c>
      <c r="B19" s="241" t="s">
        <v>273</v>
      </c>
      <c r="C19" s="244"/>
      <c r="D19" s="244"/>
      <c r="E19" s="245"/>
      <c r="F19" s="245"/>
      <c r="G19" s="245"/>
      <c r="H19" s="244"/>
      <c r="I19" s="245"/>
      <c r="J19" s="244"/>
      <c r="K19" s="243">
        <v>17</v>
      </c>
      <c r="L19" s="192"/>
      <c r="M19" s="195"/>
      <c r="N19" s="195"/>
      <c r="O19" s="195"/>
    </row>
    <row r="20" spans="1:15" s="82" customFormat="1" ht="15">
      <c r="A20" s="240" t="s">
        <v>233</v>
      </c>
      <c r="B20" s="241" t="s">
        <v>144</v>
      </c>
      <c r="C20" s="244"/>
      <c r="D20" s="244"/>
      <c r="E20" s="245"/>
      <c r="F20" s="245"/>
      <c r="G20" s="245"/>
      <c r="H20" s="244"/>
      <c r="I20" s="245"/>
      <c r="J20" s="244"/>
      <c r="K20" s="243">
        <v>17</v>
      </c>
      <c r="L20" s="192"/>
      <c r="M20" s="192"/>
      <c r="N20" s="192"/>
      <c r="O20" s="192"/>
    </row>
    <row r="21" spans="1:15" s="82" customFormat="1" ht="15">
      <c r="A21" s="240" t="s">
        <v>234</v>
      </c>
      <c r="B21" s="241" t="s">
        <v>145</v>
      </c>
      <c r="C21" s="244"/>
      <c r="D21" s="244"/>
      <c r="E21" s="245"/>
      <c r="F21" s="245"/>
      <c r="G21" s="245"/>
      <c r="H21" s="244"/>
      <c r="I21" s="245"/>
      <c r="J21" s="244"/>
      <c r="K21" s="243">
        <v>18</v>
      </c>
      <c r="L21" s="192"/>
      <c r="M21" s="192"/>
      <c r="N21" s="192"/>
      <c r="O21" s="192"/>
    </row>
    <row r="22" spans="1:15" s="82" customFormat="1" ht="15">
      <c r="A22" s="240" t="s">
        <v>235</v>
      </c>
      <c r="B22" s="241" t="s">
        <v>132</v>
      </c>
      <c r="C22" s="244"/>
      <c r="D22" s="244"/>
      <c r="E22" s="245"/>
      <c r="F22" s="245"/>
      <c r="G22" s="245"/>
      <c r="H22" s="244"/>
      <c r="I22" s="245"/>
      <c r="J22" s="244"/>
      <c r="K22" s="243">
        <v>19</v>
      </c>
      <c r="L22" s="192"/>
      <c r="M22" s="192"/>
      <c r="N22" s="192"/>
      <c r="O22" s="192"/>
    </row>
    <row r="23" spans="1:15" s="82" customFormat="1" ht="15">
      <c r="A23" s="240" t="s">
        <v>236</v>
      </c>
      <c r="B23" s="241" t="s">
        <v>133</v>
      </c>
      <c r="C23" s="244"/>
      <c r="D23" s="244"/>
      <c r="E23" s="245"/>
      <c r="F23" s="245"/>
      <c r="G23" s="245"/>
      <c r="H23" s="244"/>
      <c r="I23" s="245"/>
      <c r="J23" s="244"/>
      <c r="K23" s="243">
        <v>20</v>
      </c>
      <c r="L23" s="192"/>
      <c r="M23" s="192"/>
      <c r="N23" s="192"/>
      <c r="O23" s="192"/>
    </row>
    <row r="24" spans="1:15" s="82" customFormat="1" ht="15">
      <c r="A24" s="240" t="s">
        <v>237</v>
      </c>
      <c r="B24" s="241" t="s">
        <v>142</v>
      </c>
      <c r="C24" s="244"/>
      <c r="D24" s="244"/>
      <c r="E24" s="245"/>
      <c r="F24" s="245"/>
      <c r="G24" s="245"/>
      <c r="H24" s="244"/>
      <c r="I24" s="245"/>
      <c r="J24" s="244"/>
      <c r="K24" s="243">
        <v>21</v>
      </c>
      <c r="L24" s="192"/>
      <c r="M24" s="192"/>
      <c r="N24" s="192"/>
      <c r="O24" s="192"/>
    </row>
    <row r="25" spans="1:15" s="82" customFormat="1" ht="15">
      <c r="A25" s="240" t="s">
        <v>238</v>
      </c>
      <c r="B25" s="241" t="s">
        <v>134</v>
      </c>
      <c r="C25" s="244"/>
      <c r="D25" s="244"/>
      <c r="E25" s="245"/>
      <c r="F25" s="245"/>
      <c r="G25" s="245"/>
      <c r="H25" s="244"/>
      <c r="I25" s="245"/>
      <c r="J25" s="244"/>
      <c r="K25" s="243">
        <v>22</v>
      </c>
      <c r="L25" s="192"/>
      <c r="M25" s="192"/>
      <c r="N25" s="192"/>
      <c r="O25" s="192"/>
    </row>
    <row r="26" spans="1:15" s="82" customFormat="1" ht="15">
      <c r="A26" s="240" t="s">
        <v>239</v>
      </c>
      <c r="B26" s="241" t="s">
        <v>135</v>
      </c>
      <c r="C26" s="244"/>
      <c r="D26" s="244"/>
      <c r="E26" s="245"/>
      <c r="F26" s="245"/>
      <c r="G26" s="245"/>
      <c r="H26" s="244"/>
      <c r="I26" s="245"/>
      <c r="J26" s="244"/>
      <c r="K26" s="243">
        <v>23</v>
      </c>
      <c r="L26" s="192"/>
      <c r="M26" s="192"/>
      <c r="N26" s="192"/>
      <c r="O26" s="192"/>
    </row>
    <row r="27" spans="1:15" s="82" customFormat="1" ht="15">
      <c r="A27" s="240" t="s">
        <v>240</v>
      </c>
      <c r="B27" s="241" t="s">
        <v>136</v>
      </c>
      <c r="C27" s="244"/>
      <c r="D27" s="244"/>
      <c r="E27" s="245"/>
      <c r="F27" s="245"/>
      <c r="G27" s="245"/>
      <c r="H27" s="244"/>
      <c r="I27" s="245"/>
      <c r="J27" s="244"/>
      <c r="K27" s="243">
        <v>24</v>
      </c>
      <c r="L27" s="192"/>
      <c r="M27" s="192"/>
      <c r="N27" s="192"/>
      <c r="O27" s="192"/>
    </row>
    <row r="28" spans="1:15" s="82" customFormat="1" ht="15">
      <c r="A28" s="240" t="s">
        <v>241</v>
      </c>
      <c r="B28" s="241" t="s">
        <v>137</v>
      </c>
      <c r="C28" s="244"/>
      <c r="D28" s="244"/>
      <c r="E28" s="245"/>
      <c r="F28" s="245"/>
      <c r="G28" s="245"/>
      <c r="H28" s="244"/>
      <c r="I28" s="245"/>
      <c r="J28" s="244"/>
      <c r="K28" s="243">
        <v>25</v>
      </c>
      <c r="L28" s="192"/>
      <c r="M28" s="192"/>
      <c r="N28" s="192"/>
      <c r="O28" s="192"/>
    </row>
    <row r="29" spans="1:15" s="82" customFormat="1" ht="15">
      <c r="A29" s="240" t="s">
        <v>242</v>
      </c>
      <c r="B29" s="241" t="s">
        <v>138</v>
      </c>
      <c r="C29" s="244"/>
      <c r="D29" s="244"/>
      <c r="E29" s="245"/>
      <c r="F29" s="245"/>
      <c r="G29" s="245"/>
      <c r="H29" s="244"/>
      <c r="I29" s="245"/>
      <c r="J29" s="244"/>
      <c r="K29" s="243">
        <v>26</v>
      </c>
      <c r="L29" s="192"/>
      <c r="M29" s="192"/>
      <c r="N29" s="192"/>
      <c r="O29" s="192"/>
    </row>
    <row r="30" spans="1:15" s="82" customFormat="1" ht="15">
      <c r="A30" s="240" t="s">
        <v>243</v>
      </c>
      <c r="B30" s="241" t="s">
        <v>139</v>
      </c>
      <c r="C30" s="244"/>
      <c r="D30" s="244"/>
      <c r="E30" s="245"/>
      <c r="F30" s="245"/>
      <c r="G30" s="245"/>
      <c r="H30" s="244"/>
      <c r="I30" s="245"/>
      <c r="J30" s="244"/>
      <c r="K30" s="243">
        <v>27</v>
      </c>
      <c r="L30" s="192"/>
      <c r="M30" s="192"/>
      <c r="N30" s="192"/>
      <c r="O30" s="192"/>
    </row>
    <row r="31" spans="1:15" s="82" customFormat="1" ht="15">
      <c r="A31" s="240" t="s">
        <v>244</v>
      </c>
      <c r="B31" s="241" t="s">
        <v>140</v>
      </c>
      <c r="C31" s="244"/>
      <c r="D31" s="244"/>
      <c r="E31" s="245"/>
      <c r="F31" s="245"/>
      <c r="G31" s="245"/>
      <c r="H31" s="244"/>
      <c r="I31" s="245"/>
      <c r="J31" s="244"/>
      <c r="K31" s="243">
        <v>28</v>
      </c>
      <c r="L31" s="192"/>
      <c r="M31" s="192"/>
      <c r="N31" s="192"/>
      <c r="O31" s="192"/>
    </row>
    <row r="32" spans="1:15" s="82" customFormat="1" ht="15">
      <c r="A32" s="240" t="s">
        <v>245</v>
      </c>
      <c r="B32" s="241" t="s">
        <v>141</v>
      </c>
      <c r="C32" s="244"/>
      <c r="D32" s="244"/>
      <c r="E32" s="245"/>
      <c r="F32" s="245"/>
      <c r="G32" s="245"/>
      <c r="H32" s="244"/>
      <c r="I32" s="245"/>
      <c r="J32" s="244"/>
      <c r="K32" s="243">
        <v>29</v>
      </c>
      <c r="L32" s="192"/>
      <c r="M32" s="192"/>
      <c r="N32" s="192"/>
      <c r="O32" s="192"/>
    </row>
    <row r="33" spans="1:15" s="82" customFormat="1" ht="15">
      <c r="A33" s="240" t="s">
        <v>246</v>
      </c>
      <c r="B33" s="241" t="s">
        <v>143</v>
      </c>
      <c r="C33" s="244"/>
      <c r="D33" s="244"/>
      <c r="E33" s="245"/>
      <c r="F33" s="245"/>
      <c r="G33" s="245"/>
      <c r="H33" s="244"/>
      <c r="I33" s="245"/>
      <c r="J33" s="244"/>
      <c r="K33" s="243">
        <v>30</v>
      </c>
      <c r="L33" s="192"/>
      <c r="M33" s="192"/>
      <c r="N33" s="192"/>
      <c r="O33" s="192"/>
    </row>
    <row r="34" spans="1:15" s="84" customFormat="1" ht="15">
      <c r="A34" s="240" t="s">
        <v>247</v>
      </c>
      <c r="B34" s="241" t="s">
        <v>309</v>
      </c>
      <c r="C34" s="244"/>
      <c r="D34" s="244"/>
      <c r="E34" s="245"/>
      <c r="F34" s="245"/>
      <c r="G34" s="245"/>
      <c r="H34" s="244"/>
      <c r="I34" s="245"/>
      <c r="J34" s="244"/>
      <c r="K34" s="243">
        <v>31</v>
      </c>
      <c r="L34" s="192"/>
      <c r="M34" s="196"/>
      <c r="N34" s="196"/>
      <c r="O34" s="196"/>
    </row>
    <row r="35" spans="1:15" ht="15">
      <c r="A35" s="246" t="s">
        <v>248</v>
      </c>
      <c r="B35" s="247" t="s">
        <v>274</v>
      </c>
      <c r="C35" s="248"/>
      <c r="D35" s="248"/>
      <c r="E35" s="249"/>
      <c r="F35" s="249"/>
      <c r="G35" s="249"/>
      <c r="H35" s="248"/>
      <c r="I35" s="249"/>
      <c r="J35" s="248"/>
      <c r="K35" s="250">
        <v>32</v>
      </c>
      <c r="L35" s="192"/>
      <c r="M35" s="190"/>
      <c r="N35" s="190"/>
      <c r="O35" s="190"/>
    </row>
    <row r="36" spans="1:15" ht="15">
      <c r="A36" s="240" t="s">
        <v>249</v>
      </c>
      <c r="B36" s="241" t="s">
        <v>204</v>
      </c>
      <c r="C36" s="244"/>
      <c r="D36" s="244"/>
      <c r="E36" s="245"/>
      <c r="F36" s="245"/>
      <c r="G36" s="245"/>
      <c r="H36" s="244"/>
      <c r="I36" s="245"/>
      <c r="J36" s="244"/>
      <c r="K36" s="243">
        <v>32</v>
      </c>
      <c r="L36" s="192"/>
      <c r="M36" s="190"/>
      <c r="N36" s="190"/>
      <c r="O36" s="190"/>
    </row>
    <row r="37" spans="1:15" ht="15">
      <c r="A37" s="240" t="s">
        <v>250</v>
      </c>
      <c r="B37" s="241" t="s">
        <v>205</v>
      </c>
      <c r="C37" s="244"/>
      <c r="D37" s="244"/>
      <c r="E37" s="245"/>
      <c r="F37" s="245"/>
      <c r="G37" s="245"/>
      <c r="H37" s="244"/>
      <c r="I37" s="245"/>
      <c r="J37" s="244"/>
      <c r="K37" s="243">
        <v>33</v>
      </c>
      <c r="L37" s="192"/>
      <c r="M37" s="190"/>
      <c r="N37" s="190"/>
      <c r="O37" s="190"/>
    </row>
    <row r="38" spans="1:15" ht="15">
      <c r="A38" s="246" t="s">
        <v>251</v>
      </c>
      <c r="B38" s="241" t="s">
        <v>209</v>
      </c>
      <c r="C38" s="244"/>
      <c r="D38" s="244"/>
      <c r="E38" s="245"/>
      <c r="F38" s="245"/>
      <c r="G38" s="245"/>
      <c r="H38" s="244"/>
      <c r="I38" s="245"/>
      <c r="J38" s="244"/>
      <c r="K38" s="243">
        <v>34</v>
      </c>
      <c r="L38" s="192"/>
      <c r="M38" s="190"/>
      <c r="N38" s="190"/>
      <c r="O38" s="190"/>
    </row>
    <row r="39" spans="1:15" ht="15">
      <c r="A39" s="246" t="s">
        <v>252</v>
      </c>
      <c r="B39" s="241" t="s">
        <v>210</v>
      </c>
      <c r="C39" s="244"/>
      <c r="D39" s="244"/>
      <c r="E39" s="245"/>
      <c r="F39" s="245"/>
      <c r="G39" s="245"/>
      <c r="H39" s="244"/>
      <c r="I39" s="245"/>
      <c r="J39" s="244"/>
      <c r="K39" s="243">
        <v>35</v>
      </c>
      <c r="L39" s="192"/>
      <c r="M39" s="190"/>
      <c r="N39" s="190"/>
      <c r="O39" s="190"/>
    </row>
    <row r="40" spans="1:15" ht="15">
      <c r="A40" s="246" t="s">
        <v>253</v>
      </c>
      <c r="B40" s="241" t="s">
        <v>202</v>
      </c>
      <c r="C40" s="244"/>
      <c r="D40" s="244"/>
      <c r="E40" s="245"/>
      <c r="F40" s="245"/>
      <c r="G40" s="245"/>
      <c r="H40" s="244"/>
      <c r="I40" s="245"/>
      <c r="J40" s="244"/>
      <c r="K40" s="243">
        <v>36</v>
      </c>
      <c r="L40" s="192"/>
      <c r="M40" s="190"/>
      <c r="N40" s="190"/>
      <c r="O40" s="190"/>
    </row>
    <row r="41" spans="1:15" ht="15">
      <c r="A41" s="246" t="s">
        <v>254</v>
      </c>
      <c r="B41" s="247" t="s">
        <v>183</v>
      </c>
      <c r="C41" s="248"/>
      <c r="D41" s="248"/>
      <c r="E41" s="249"/>
      <c r="F41" s="249"/>
      <c r="G41" s="249"/>
      <c r="H41" s="248"/>
      <c r="I41" s="249"/>
      <c r="J41" s="248"/>
      <c r="K41" s="250">
        <v>37</v>
      </c>
      <c r="L41" s="192"/>
      <c r="M41" s="190"/>
      <c r="N41" s="190"/>
      <c r="O41" s="190"/>
    </row>
    <row r="42" spans="1:15" ht="15">
      <c r="A42" s="246" t="s">
        <v>255</v>
      </c>
      <c r="B42" s="247" t="s">
        <v>311</v>
      </c>
      <c r="C42" s="248"/>
      <c r="D42" s="248"/>
      <c r="E42" s="249"/>
      <c r="F42" s="249"/>
      <c r="G42" s="249"/>
      <c r="H42" s="248"/>
      <c r="I42" s="249"/>
      <c r="J42" s="248"/>
      <c r="K42" s="250">
        <v>38</v>
      </c>
      <c r="L42" s="192"/>
      <c r="M42" s="190"/>
      <c r="N42" s="190"/>
      <c r="O42" s="190"/>
    </row>
    <row r="43" spans="1:15" ht="14.25">
      <c r="A43" s="197"/>
      <c r="B43" s="198"/>
      <c r="C43" s="193"/>
      <c r="D43" s="193"/>
      <c r="E43" s="194"/>
      <c r="F43" s="194"/>
      <c r="G43" s="194"/>
      <c r="H43" s="193"/>
      <c r="I43" s="194"/>
      <c r="J43" s="193"/>
      <c r="K43" s="199"/>
      <c r="L43" s="192"/>
      <c r="M43" s="190"/>
      <c r="N43" s="190"/>
      <c r="O43" s="190"/>
    </row>
    <row r="44" spans="1:15">
      <c r="A44" s="190"/>
      <c r="B44" s="190"/>
      <c r="C44" s="190"/>
      <c r="D44" s="190"/>
      <c r="E44" s="190"/>
      <c r="F44" s="190"/>
      <c r="G44" s="190"/>
      <c r="H44" s="191"/>
      <c r="I44" s="190"/>
      <c r="J44" s="190"/>
      <c r="K44" s="190"/>
      <c r="L44" s="190"/>
      <c r="M44" s="190"/>
      <c r="N44" s="190"/>
      <c r="O44" s="190"/>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c r="A1" s="90" t="s">
        <v>47</v>
      </c>
      <c r="M1" s="91" t="e">
        <f>Obsah!#REF!</f>
        <v>#REF!</v>
      </c>
    </row>
    <row r="2" spans="1:24" ht="7.5" customHeight="1"/>
    <row r="3" spans="1:24">
      <c r="A3" s="28"/>
      <c r="B3" s="350"/>
      <c r="C3" s="350"/>
      <c r="D3" s="350"/>
      <c r="E3" s="350"/>
      <c r="F3" s="350"/>
      <c r="G3" s="351"/>
      <c r="H3" s="357"/>
      <c r="I3" s="350"/>
      <c r="J3" s="350"/>
      <c r="K3" s="350"/>
      <c r="L3" s="350"/>
      <c r="M3" s="350"/>
      <c r="N3" s="9"/>
    </row>
    <row r="4" spans="1:24">
      <c r="A4" s="28"/>
      <c r="B4" s="358"/>
      <c r="C4" s="359"/>
      <c r="D4" s="359"/>
      <c r="E4" s="359"/>
      <c r="F4" s="359"/>
      <c r="G4" s="360"/>
      <c r="H4" s="358"/>
      <c r="I4" s="359"/>
      <c r="J4" s="359"/>
      <c r="K4" s="359"/>
      <c r="L4" s="359"/>
      <c r="M4" s="359"/>
      <c r="N4" s="40"/>
    </row>
    <row r="5" spans="1:24">
      <c r="A5" s="16"/>
      <c r="B5" s="356"/>
      <c r="C5" s="355"/>
      <c r="D5" s="356"/>
      <c r="E5" s="355"/>
      <c r="F5" s="356"/>
      <c r="G5" s="355"/>
      <c r="H5" s="356"/>
      <c r="I5" s="355"/>
      <c r="J5" s="356"/>
      <c r="K5" s="355"/>
      <c r="L5" s="356"/>
      <c r="M5" s="354"/>
      <c r="N5" s="59"/>
    </row>
    <row r="6" spans="1:24">
      <c r="A6" s="14"/>
      <c r="B6" s="64"/>
      <c r="C6" s="32"/>
      <c r="D6" s="32"/>
      <c r="E6" s="32"/>
      <c r="F6" s="32"/>
      <c r="G6" s="32"/>
      <c r="H6" s="32"/>
      <c r="I6" s="32"/>
      <c r="J6" s="32"/>
      <c r="K6" s="32"/>
      <c r="L6" s="32"/>
      <c r="M6" s="33"/>
      <c r="N6" s="59"/>
    </row>
    <row r="7" spans="1:24">
      <c r="A7" s="347"/>
      <c r="B7" s="345"/>
      <c r="C7" s="346"/>
      <c r="D7" s="346"/>
      <c r="E7" s="346"/>
      <c r="F7" s="346"/>
      <c r="G7" s="349"/>
      <c r="H7" s="345"/>
      <c r="I7" s="346"/>
      <c r="J7" s="346"/>
      <c r="K7" s="346"/>
      <c r="L7" s="346"/>
      <c r="M7" s="346"/>
      <c r="N7" s="41"/>
    </row>
    <row r="8" spans="1:24">
      <c r="A8" s="348"/>
      <c r="B8" s="34"/>
      <c r="C8" s="46"/>
      <c r="D8" s="35"/>
      <c r="E8" s="46"/>
      <c r="F8" s="35"/>
      <c r="G8" s="46"/>
      <c r="H8" s="34"/>
      <c r="I8" s="46"/>
      <c r="J8" s="35"/>
      <c r="K8" s="46"/>
      <c r="L8" s="35"/>
      <c r="M8" s="46"/>
      <c r="N8" s="1"/>
    </row>
    <row r="9" spans="1:24">
      <c r="A9" s="36"/>
      <c r="B9" s="92"/>
      <c r="C9" s="93"/>
      <c r="D9" s="19"/>
      <c r="E9" s="93"/>
      <c r="F9" s="19"/>
      <c r="G9" s="93"/>
      <c r="H9" s="92"/>
      <c r="I9" s="93"/>
      <c r="J9" s="19"/>
      <c r="K9" s="93"/>
      <c r="L9" s="19"/>
      <c r="M9" s="93"/>
      <c r="N9" s="51"/>
      <c r="O9" s="105"/>
      <c r="X9" s="94"/>
    </row>
    <row r="10" spans="1:24">
      <c r="A10" s="27"/>
      <c r="B10" s="92"/>
      <c r="C10" s="93"/>
      <c r="D10" s="19"/>
      <c r="E10" s="93"/>
      <c r="F10" s="19"/>
      <c r="G10" s="93"/>
      <c r="H10" s="92"/>
      <c r="I10" s="93"/>
      <c r="J10" s="19"/>
      <c r="K10" s="93"/>
      <c r="L10" s="19"/>
      <c r="M10" s="93"/>
      <c r="N10" s="51"/>
      <c r="O10" s="105"/>
      <c r="X10" s="94"/>
    </row>
    <row r="11" spans="1:24">
      <c r="A11" s="27"/>
      <c r="B11" s="25"/>
      <c r="C11" s="93"/>
      <c r="D11" s="12"/>
      <c r="E11" s="93"/>
      <c r="F11" s="12"/>
      <c r="G11" s="93"/>
      <c r="H11" s="25"/>
      <c r="I11" s="93"/>
      <c r="J11" s="12"/>
      <c r="K11" s="93"/>
      <c r="L11" s="12"/>
      <c r="M11" s="93"/>
      <c r="N11" s="51"/>
      <c r="O11" s="105"/>
      <c r="X11" s="94"/>
    </row>
    <row r="12" spans="1:24">
      <c r="A12" s="27"/>
      <c r="B12" s="92"/>
      <c r="C12" s="93"/>
      <c r="D12" s="19"/>
      <c r="E12" s="93"/>
      <c r="F12" s="19"/>
      <c r="G12" s="93"/>
      <c r="H12" s="92"/>
      <c r="I12" s="93"/>
      <c r="J12" s="19"/>
      <c r="K12" s="93"/>
      <c r="L12" s="19"/>
      <c r="M12" s="93"/>
      <c r="N12" s="51"/>
      <c r="O12" s="105"/>
      <c r="X12" s="94"/>
    </row>
    <row r="13" spans="1:24">
      <c r="A13" s="27"/>
      <c r="B13" s="25"/>
      <c r="C13" s="93"/>
      <c r="D13" s="12"/>
      <c r="E13" s="93"/>
      <c r="F13" s="12"/>
      <c r="G13" s="93"/>
      <c r="H13" s="25"/>
      <c r="I13" s="93"/>
      <c r="J13" s="12"/>
      <c r="K13" s="93"/>
      <c r="L13" s="12"/>
      <c r="M13" s="93"/>
      <c r="N13" s="51"/>
      <c r="O13" s="105"/>
      <c r="X13" s="94"/>
    </row>
    <row r="14" spans="1:24">
      <c r="A14" s="27"/>
      <c r="B14" s="92"/>
      <c r="C14" s="93"/>
      <c r="D14" s="19"/>
      <c r="E14" s="93"/>
      <c r="F14" s="19"/>
      <c r="G14" s="93"/>
      <c r="H14" s="92"/>
      <c r="I14" s="93"/>
      <c r="J14" s="19"/>
      <c r="K14" s="93"/>
      <c r="L14" s="19"/>
      <c r="M14" s="93"/>
      <c r="N14" s="51"/>
      <c r="O14" s="105"/>
      <c r="P14" s="18"/>
      <c r="Q14" s="39"/>
      <c r="R14" s="8"/>
      <c r="S14" s="8"/>
      <c r="T14" s="8"/>
      <c r="U14" s="8"/>
      <c r="X14" s="94"/>
    </row>
    <row r="15" spans="1:24">
      <c r="A15" s="27"/>
      <c r="B15" s="92"/>
      <c r="C15" s="93"/>
      <c r="D15" s="19"/>
      <c r="E15" s="95"/>
      <c r="F15" s="19"/>
      <c r="G15" s="95"/>
      <c r="H15" s="92"/>
      <c r="I15" s="95"/>
      <c r="J15" s="19"/>
      <c r="K15" s="95"/>
      <c r="L15" s="19"/>
      <c r="M15" s="95"/>
      <c r="N15" s="51"/>
      <c r="O15" s="105"/>
      <c r="P15" s="18"/>
      <c r="Q15" s="39"/>
      <c r="R15" s="8"/>
      <c r="S15" s="8"/>
      <c r="T15" s="8"/>
      <c r="U15" s="8"/>
      <c r="X15" s="94"/>
    </row>
    <row r="16" spans="1:24" ht="12.75" thickBot="1">
      <c r="A16" s="15"/>
      <c r="B16" s="23"/>
      <c r="C16" s="96"/>
      <c r="D16" s="5"/>
      <c r="E16" s="97"/>
      <c r="F16" s="5"/>
      <c r="G16" s="97"/>
      <c r="H16" s="23"/>
      <c r="I16" s="98"/>
      <c r="J16" s="5"/>
      <c r="K16" s="98"/>
      <c r="L16" s="5"/>
      <c r="M16" s="98"/>
      <c r="N16" s="51"/>
      <c r="O16" s="105"/>
      <c r="P16" s="18"/>
      <c r="Q16" s="39"/>
      <c r="R16" s="8"/>
      <c r="S16" s="8"/>
      <c r="T16" s="8"/>
      <c r="U16" s="8"/>
      <c r="X16" s="94"/>
    </row>
    <row r="17" spans="1:15">
      <c r="A17" s="17"/>
      <c r="B17" s="99"/>
      <c r="C17" s="99"/>
      <c r="D17" s="99"/>
      <c r="E17" s="99"/>
      <c r="F17" s="99"/>
      <c r="G17" s="99"/>
      <c r="H17" s="99"/>
      <c r="I17" s="99"/>
      <c r="J17" s="99"/>
      <c r="K17" s="99"/>
      <c r="L17" s="100"/>
      <c r="M17" s="100"/>
      <c r="N17" s="101"/>
      <c r="O17" s="100"/>
    </row>
    <row r="18" spans="1:15">
      <c r="A18" s="29"/>
      <c r="B18" s="350"/>
      <c r="C18" s="350"/>
      <c r="D18" s="350"/>
      <c r="E18" s="350"/>
      <c r="F18" s="350"/>
      <c r="G18" s="351"/>
      <c r="H18" s="99"/>
      <c r="I18" s="99"/>
      <c r="J18" s="99"/>
      <c r="K18" s="99"/>
      <c r="L18" s="99"/>
      <c r="M18" s="99"/>
      <c r="N18" s="102"/>
      <c r="O18" s="99"/>
    </row>
    <row r="19" spans="1:15">
      <c r="A19" s="37"/>
      <c r="B19" s="352"/>
      <c r="C19" s="353"/>
      <c r="D19" s="353"/>
      <c r="E19" s="353"/>
      <c r="F19" s="353"/>
      <c r="G19" s="353"/>
      <c r="H19" s="102"/>
      <c r="I19" s="103"/>
      <c r="J19" s="104"/>
      <c r="K19" s="51"/>
      <c r="L19" s="104"/>
      <c r="M19" s="105"/>
      <c r="N19" s="102"/>
      <c r="O19" s="99"/>
    </row>
    <row r="20" spans="1:15">
      <c r="A20" s="38"/>
      <c r="B20" s="354"/>
      <c r="C20" s="355"/>
      <c r="D20" s="354"/>
      <c r="E20" s="355"/>
      <c r="F20" s="354"/>
      <c r="G20" s="355"/>
      <c r="H20" s="102"/>
      <c r="I20" s="103"/>
      <c r="J20" s="104"/>
      <c r="K20" s="51"/>
      <c r="L20" s="104"/>
      <c r="M20" s="105"/>
      <c r="N20" s="102"/>
      <c r="O20" s="99"/>
    </row>
    <row r="21" spans="1:15">
      <c r="A21" s="63"/>
      <c r="B21" s="64"/>
      <c r="C21" s="32"/>
      <c r="D21" s="32"/>
      <c r="E21" s="32"/>
      <c r="F21" s="32"/>
      <c r="G21" s="49"/>
      <c r="H21" s="102"/>
      <c r="I21" s="103"/>
      <c r="J21" s="104"/>
      <c r="K21" s="51"/>
      <c r="L21" s="104"/>
      <c r="M21" s="105"/>
      <c r="N21" s="102"/>
      <c r="O21" s="99"/>
    </row>
    <row r="22" spans="1:15">
      <c r="A22" s="343"/>
      <c r="B22" s="345"/>
      <c r="C22" s="346"/>
      <c r="D22" s="346"/>
      <c r="E22" s="346"/>
      <c r="F22" s="346"/>
      <c r="G22" s="346"/>
      <c r="H22" s="102"/>
      <c r="I22" s="103"/>
      <c r="J22" s="104"/>
      <c r="K22" s="51"/>
      <c r="L22" s="104"/>
      <c r="M22" s="105"/>
      <c r="N22" s="102"/>
      <c r="O22" s="99"/>
    </row>
    <row r="23" spans="1:15">
      <c r="A23" s="344"/>
      <c r="B23" s="34"/>
      <c r="C23" s="47"/>
      <c r="D23" s="35"/>
      <c r="E23" s="47"/>
      <c r="F23" s="35"/>
      <c r="G23" s="47"/>
      <c r="H23" s="99"/>
      <c r="I23" s="99"/>
      <c r="J23" s="104"/>
      <c r="K23" s="51"/>
      <c r="L23" s="104"/>
      <c r="M23" s="105"/>
      <c r="N23" s="102"/>
      <c r="O23" s="99"/>
    </row>
    <row r="24" spans="1:15">
      <c r="A24" s="30"/>
      <c r="B24" s="57"/>
      <c r="C24" s="43"/>
      <c r="D24" s="20"/>
      <c r="E24" s="43"/>
      <c r="F24" s="20"/>
      <c r="G24" s="43"/>
      <c r="H24" s="99"/>
      <c r="I24" s="99"/>
      <c r="J24" s="104"/>
      <c r="K24" s="51"/>
      <c r="L24" s="104"/>
      <c r="M24" s="105"/>
      <c r="N24" s="102"/>
      <c r="O24" s="103"/>
    </row>
    <row r="25" spans="1:15">
      <c r="A25" s="30"/>
      <c r="B25" s="57"/>
      <c r="C25" s="43"/>
      <c r="D25" s="20"/>
      <c r="E25" s="43"/>
      <c r="F25" s="20"/>
      <c r="G25" s="43"/>
      <c r="H25" s="99"/>
      <c r="I25" s="99"/>
      <c r="J25" s="104"/>
      <c r="K25" s="51"/>
      <c r="L25" s="104"/>
      <c r="M25" s="105"/>
      <c r="N25" s="102"/>
      <c r="O25" s="103"/>
    </row>
    <row r="26" spans="1:15">
      <c r="A26" s="30"/>
      <c r="B26" s="57"/>
      <c r="C26" s="43"/>
      <c r="D26" s="20"/>
      <c r="E26" s="43"/>
      <c r="F26" s="20"/>
      <c r="G26" s="43"/>
      <c r="H26" s="99"/>
      <c r="I26" s="99"/>
      <c r="J26" s="104"/>
      <c r="K26" s="51"/>
      <c r="L26" s="104"/>
      <c r="M26" s="105"/>
      <c r="N26" s="102"/>
      <c r="O26" s="103"/>
    </row>
    <row r="27" spans="1:15" ht="12.75" thickBot="1">
      <c r="A27" s="31"/>
      <c r="B27" s="58"/>
      <c r="C27" s="44"/>
      <c r="D27" s="22"/>
      <c r="E27" s="44"/>
      <c r="F27" s="22"/>
      <c r="G27" s="44"/>
      <c r="H27" s="99"/>
      <c r="I27" s="99"/>
      <c r="J27" s="99"/>
      <c r="K27" s="99"/>
      <c r="L27" s="99"/>
      <c r="M27" s="99"/>
      <c r="N27" s="102"/>
      <c r="O27" s="103"/>
    </row>
    <row r="28" spans="1:15">
      <c r="A28" s="18"/>
      <c r="B28" s="18"/>
      <c r="C28" s="39"/>
      <c r="D28" s="8"/>
      <c r="E28" s="8"/>
      <c r="F28" s="8"/>
      <c r="G28" s="100"/>
      <c r="H28" s="99"/>
      <c r="I28" s="99"/>
      <c r="J28" s="99"/>
      <c r="K28" s="99"/>
      <c r="L28" s="99"/>
      <c r="M28" s="99"/>
      <c r="N28" s="99"/>
      <c r="O28" s="99"/>
    </row>
    <row r="29" spans="1:15">
      <c r="A29" s="18"/>
      <c r="B29" s="18"/>
      <c r="C29" s="39"/>
      <c r="D29" s="8"/>
      <c r="E29" s="8"/>
      <c r="F29" s="8"/>
      <c r="G29" s="100"/>
      <c r="H29" s="99"/>
      <c r="I29" s="99"/>
      <c r="J29" s="99"/>
      <c r="K29" s="99"/>
      <c r="L29" s="99"/>
      <c r="M29" s="99"/>
      <c r="N29" s="99"/>
      <c r="O29" s="99"/>
    </row>
    <row r="30" spans="1:15">
      <c r="J30" s="104"/>
      <c r="K30" s="104"/>
      <c r="L30" s="104"/>
      <c r="M30" s="104"/>
    </row>
    <row r="31" spans="1:15">
      <c r="H31" s="104"/>
      <c r="I31" s="106"/>
      <c r="J31" s="104"/>
      <c r="K31" s="94"/>
      <c r="L31" s="94"/>
      <c r="M31" s="94"/>
    </row>
    <row r="32" spans="1:15">
      <c r="H32" s="104"/>
      <c r="I32" s="106"/>
      <c r="J32" s="104"/>
      <c r="K32" s="94"/>
      <c r="L32" s="94"/>
      <c r="M32" s="94"/>
    </row>
    <row r="33" spans="8:13" ht="12.75" customHeight="1">
      <c r="H33" s="104"/>
      <c r="I33" s="106"/>
      <c r="J33" s="104"/>
      <c r="K33" s="94"/>
      <c r="L33" s="94"/>
      <c r="M33" s="94"/>
    </row>
    <row r="34" spans="8:13">
      <c r="H34" s="104"/>
      <c r="I34" s="106"/>
      <c r="J34" s="104"/>
      <c r="K34" s="94"/>
      <c r="L34" s="94"/>
      <c r="M34" s="94"/>
    </row>
    <row r="35" spans="8:13" ht="13.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c r="A1" s="90" t="s">
        <v>48</v>
      </c>
      <c r="B1" s="99"/>
      <c r="C1" s="99"/>
      <c r="D1" s="99"/>
      <c r="E1" s="99"/>
      <c r="F1" s="99"/>
      <c r="G1" s="99"/>
      <c r="H1" s="99"/>
      <c r="I1" s="99"/>
      <c r="J1" s="99"/>
      <c r="K1" s="99"/>
      <c r="L1" s="99"/>
      <c r="M1" s="91" t="e">
        <f>Obsah!#REF!</f>
        <v>#REF!</v>
      </c>
      <c r="N1" s="99"/>
      <c r="O1" s="99"/>
    </row>
    <row r="2" spans="1:21" ht="7.5" customHeight="1">
      <c r="A2" s="90"/>
      <c r="B2" s="99"/>
      <c r="C2" s="99"/>
      <c r="D2" s="99"/>
      <c r="E2" s="99"/>
      <c r="F2" s="99"/>
      <c r="G2" s="99"/>
      <c r="H2" s="99"/>
      <c r="I2" s="99"/>
      <c r="J2" s="99"/>
      <c r="K2" s="99"/>
      <c r="L2" s="99"/>
      <c r="M2" s="99"/>
      <c r="N2" s="99"/>
      <c r="O2" s="99"/>
    </row>
    <row r="3" spans="1:21">
      <c r="A3" s="28"/>
      <c r="B3" s="350"/>
      <c r="C3" s="350"/>
      <c r="D3" s="350"/>
      <c r="E3" s="350"/>
      <c r="F3" s="350"/>
      <c r="G3" s="351"/>
      <c r="H3" s="357"/>
      <c r="I3" s="350"/>
      <c r="J3" s="350"/>
      <c r="K3" s="350"/>
      <c r="L3" s="350"/>
      <c r="M3" s="350"/>
      <c r="N3" s="9"/>
    </row>
    <row r="4" spans="1:21" ht="13.5" customHeight="1">
      <c r="A4" s="28"/>
      <c r="B4" s="358"/>
      <c r="C4" s="359"/>
      <c r="D4" s="359"/>
      <c r="E4" s="359"/>
      <c r="F4" s="359"/>
      <c r="G4" s="360"/>
      <c r="H4" s="358"/>
      <c r="I4" s="359"/>
      <c r="J4" s="359"/>
      <c r="K4" s="359"/>
      <c r="L4" s="359"/>
      <c r="M4" s="359"/>
      <c r="N4" s="40"/>
    </row>
    <row r="5" spans="1:21">
      <c r="A5" s="16"/>
      <c r="B5" s="356"/>
      <c r="C5" s="355"/>
      <c r="D5" s="356"/>
      <c r="E5" s="355"/>
      <c r="F5" s="356"/>
      <c r="G5" s="355"/>
      <c r="H5" s="356"/>
      <c r="I5" s="355"/>
      <c r="J5" s="356"/>
      <c r="K5" s="355"/>
      <c r="L5" s="356"/>
      <c r="M5" s="354"/>
      <c r="N5" s="59"/>
    </row>
    <row r="6" spans="1:21">
      <c r="A6" s="14"/>
      <c r="B6" s="64"/>
      <c r="C6" s="32"/>
      <c r="D6" s="32"/>
      <c r="E6" s="32"/>
      <c r="F6" s="32"/>
      <c r="G6" s="32"/>
      <c r="H6" s="32"/>
      <c r="I6" s="32"/>
      <c r="J6" s="32"/>
      <c r="K6" s="32"/>
      <c r="L6" s="32"/>
      <c r="M6" s="49"/>
      <c r="N6" s="59"/>
    </row>
    <row r="7" spans="1:21">
      <c r="A7" s="347"/>
      <c r="B7" s="345"/>
      <c r="C7" s="346"/>
      <c r="D7" s="346"/>
      <c r="E7" s="346"/>
      <c r="F7" s="346"/>
      <c r="G7" s="349"/>
      <c r="H7" s="345"/>
      <c r="I7" s="346"/>
      <c r="J7" s="346"/>
      <c r="K7" s="346"/>
      <c r="L7" s="346"/>
      <c r="M7" s="346"/>
      <c r="N7" s="41"/>
    </row>
    <row r="8" spans="1:21">
      <c r="A8" s="348"/>
      <c r="B8" s="34"/>
      <c r="C8" s="46"/>
      <c r="D8" s="35"/>
      <c r="E8" s="46"/>
      <c r="F8" s="35"/>
      <c r="G8" s="46"/>
      <c r="H8" s="34"/>
      <c r="I8" s="46"/>
      <c r="J8" s="35"/>
      <c r="K8" s="46"/>
      <c r="L8" s="35"/>
      <c r="M8" s="46"/>
      <c r="N8" s="1"/>
    </row>
    <row r="9" spans="1:21">
      <c r="A9" s="36"/>
      <c r="B9" s="92"/>
      <c r="C9" s="93"/>
      <c r="D9" s="19"/>
      <c r="E9" s="93"/>
      <c r="F9" s="19"/>
      <c r="G9" s="93"/>
      <c r="H9" s="92"/>
      <c r="I9" s="93"/>
      <c r="J9" s="19"/>
      <c r="K9" s="93"/>
      <c r="L9" s="19"/>
      <c r="M9" s="93"/>
      <c r="N9" s="51"/>
      <c r="O9" s="105"/>
    </row>
    <row r="10" spans="1:21">
      <c r="A10" s="36"/>
      <c r="B10" s="92"/>
      <c r="C10" s="93"/>
      <c r="D10" s="19"/>
      <c r="E10" s="93"/>
      <c r="F10" s="19"/>
      <c r="G10" s="93"/>
      <c r="H10" s="92"/>
      <c r="I10" s="93"/>
      <c r="J10" s="19"/>
      <c r="K10" s="93"/>
      <c r="L10" s="19"/>
      <c r="M10" s="93"/>
      <c r="N10" s="51"/>
      <c r="O10" s="105"/>
    </row>
    <row r="11" spans="1:21">
      <c r="A11" s="27"/>
      <c r="B11" s="25"/>
      <c r="C11" s="93"/>
      <c r="D11" s="12"/>
      <c r="E11" s="93"/>
      <c r="F11" s="12"/>
      <c r="G11" s="93"/>
      <c r="H11" s="25"/>
      <c r="I11" s="93"/>
      <c r="J11" s="12"/>
      <c r="K11" s="93"/>
      <c r="L11" s="12"/>
      <c r="M11" s="93"/>
      <c r="N11" s="51"/>
      <c r="O11" s="105"/>
    </row>
    <row r="12" spans="1:21">
      <c r="A12" s="27"/>
      <c r="B12" s="92"/>
      <c r="C12" s="93"/>
      <c r="D12" s="19"/>
      <c r="E12" s="93"/>
      <c r="F12" s="19"/>
      <c r="G12" s="93"/>
      <c r="H12" s="92"/>
      <c r="I12" s="93"/>
      <c r="J12" s="19"/>
      <c r="K12" s="93"/>
      <c r="L12" s="19"/>
      <c r="M12" s="93"/>
      <c r="N12" s="51"/>
      <c r="O12" s="105"/>
    </row>
    <row r="13" spans="1:21">
      <c r="A13" s="27"/>
      <c r="B13" s="25"/>
      <c r="C13" s="93"/>
      <c r="D13" s="12"/>
      <c r="E13" s="93"/>
      <c r="F13" s="12"/>
      <c r="G13" s="93"/>
      <c r="H13" s="25"/>
      <c r="I13" s="93"/>
      <c r="J13" s="12"/>
      <c r="K13" s="93"/>
      <c r="L13" s="12"/>
      <c r="M13" s="93"/>
      <c r="N13" s="51"/>
      <c r="O13" s="105"/>
    </row>
    <row r="14" spans="1:21">
      <c r="A14" s="27"/>
      <c r="B14" s="92"/>
      <c r="C14" s="93"/>
      <c r="D14" s="19"/>
      <c r="E14" s="93"/>
      <c r="F14" s="19"/>
      <c r="G14" s="93"/>
      <c r="H14" s="92"/>
      <c r="I14" s="93"/>
      <c r="J14" s="19"/>
      <c r="K14" s="93"/>
      <c r="L14" s="19"/>
      <c r="M14" s="93"/>
      <c r="N14" s="51"/>
      <c r="O14" s="105"/>
      <c r="P14" s="18"/>
      <c r="Q14" s="39"/>
      <c r="R14" s="8"/>
      <c r="S14" s="8"/>
      <c r="T14" s="8"/>
      <c r="U14" s="8"/>
    </row>
    <row r="15" spans="1:21">
      <c r="A15" s="27"/>
      <c r="B15" s="92"/>
      <c r="C15" s="93"/>
      <c r="D15" s="19"/>
      <c r="E15" s="95"/>
      <c r="F15" s="19"/>
      <c r="G15" s="95"/>
      <c r="H15" s="92"/>
      <c r="I15" s="95"/>
      <c r="J15" s="19"/>
      <c r="K15" s="95"/>
      <c r="L15" s="19"/>
      <c r="M15" s="95"/>
      <c r="N15" s="51"/>
      <c r="O15" s="105"/>
      <c r="P15" s="18"/>
      <c r="Q15" s="39"/>
      <c r="R15" s="8"/>
      <c r="S15" s="8"/>
      <c r="T15" s="8"/>
      <c r="U15" s="8"/>
    </row>
    <row r="16" spans="1:21" ht="12.75" thickBot="1">
      <c r="A16" s="15"/>
      <c r="B16" s="23"/>
      <c r="C16" s="96"/>
      <c r="D16" s="5"/>
      <c r="E16" s="97"/>
      <c r="F16" s="5"/>
      <c r="G16" s="97"/>
      <c r="H16" s="23"/>
      <c r="I16" s="98"/>
      <c r="J16" s="5"/>
      <c r="K16" s="98"/>
      <c r="L16" s="5"/>
      <c r="M16" s="98"/>
      <c r="N16" s="51"/>
      <c r="O16" s="105"/>
      <c r="P16" s="18"/>
      <c r="Q16" s="39"/>
      <c r="R16" s="8"/>
      <c r="S16" s="8"/>
      <c r="T16" s="8"/>
      <c r="U16" s="8"/>
    </row>
    <row r="17" spans="1:20">
      <c r="A17" s="17"/>
      <c r="B17" s="99"/>
      <c r="C17" s="99"/>
      <c r="D17" s="99"/>
      <c r="E17" s="99"/>
      <c r="F17" s="99"/>
      <c r="G17" s="99"/>
      <c r="H17" s="99"/>
      <c r="I17" s="99"/>
      <c r="J17" s="99"/>
      <c r="K17" s="99"/>
      <c r="L17" s="100"/>
      <c r="M17" s="100"/>
      <c r="N17" s="101"/>
      <c r="O17" s="100"/>
    </row>
    <row r="18" spans="1:20">
      <c r="A18" s="50"/>
      <c r="B18" s="350"/>
      <c r="C18" s="350"/>
      <c r="D18" s="350"/>
      <c r="E18" s="350"/>
      <c r="F18" s="350"/>
      <c r="G18" s="351"/>
      <c r="H18" s="7"/>
      <c r="I18" s="7"/>
      <c r="J18" s="7"/>
      <c r="K18" s="7"/>
      <c r="L18" s="7"/>
      <c r="M18" s="7"/>
      <c r="N18" s="102"/>
      <c r="O18" s="99"/>
      <c r="P18" s="60"/>
      <c r="Q18" s="39"/>
      <c r="R18" s="8"/>
      <c r="S18" s="8"/>
      <c r="T18" s="8"/>
    </row>
    <row r="19" spans="1:20">
      <c r="A19" s="37"/>
      <c r="B19" s="352"/>
      <c r="C19" s="353"/>
      <c r="D19" s="353"/>
      <c r="E19" s="353"/>
      <c r="F19" s="353"/>
      <c r="G19" s="353"/>
      <c r="H19" s="102"/>
      <c r="I19" s="103"/>
      <c r="J19" s="104"/>
      <c r="K19" s="51"/>
      <c r="L19" s="104"/>
      <c r="M19" s="105"/>
      <c r="N19" s="102"/>
      <c r="O19" s="99"/>
      <c r="P19" s="60"/>
      <c r="Q19" s="39"/>
      <c r="R19" s="8"/>
      <c r="S19" s="8"/>
      <c r="T19" s="8"/>
    </row>
    <row r="20" spans="1:20">
      <c r="A20" s="38"/>
      <c r="B20" s="354"/>
      <c r="C20" s="355"/>
      <c r="D20" s="354"/>
      <c r="E20" s="355"/>
      <c r="F20" s="354"/>
      <c r="G20" s="355"/>
      <c r="H20" s="102"/>
      <c r="I20" s="103"/>
      <c r="J20" s="104"/>
      <c r="K20" s="51"/>
      <c r="L20" s="104"/>
      <c r="M20" s="105"/>
      <c r="N20" s="102"/>
      <c r="O20" s="99"/>
      <c r="P20" s="60"/>
      <c r="Q20" s="39"/>
      <c r="R20" s="45"/>
      <c r="S20" s="45"/>
      <c r="T20" s="45"/>
    </row>
    <row r="21" spans="1:20">
      <c r="A21" s="63"/>
      <c r="B21" s="64"/>
      <c r="C21" s="32"/>
      <c r="D21" s="32"/>
      <c r="E21" s="32"/>
      <c r="F21" s="32"/>
      <c r="G21" s="49"/>
      <c r="H21" s="102"/>
      <c r="I21" s="103"/>
      <c r="J21" s="104"/>
      <c r="K21" s="51"/>
      <c r="L21" s="104"/>
      <c r="M21" s="105"/>
      <c r="N21" s="102"/>
      <c r="O21" s="99"/>
      <c r="P21" s="60"/>
      <c r="Q21" s="39"/>
      <c r="R21" s="8"/>
      <c r="S21" s="8"/>
      <c r="T21" s="8"/>
    </row>
    <row r="22" spans="1:20">
      <c r="A22" s="343"/>
      <c r="B22" s="345"/>
      <c r="C22" s="346"/>
      <c r="D22" s="346"/>
      <c r="E22" s="346"/>
      <c r="F22" s="346"/>
      <c r="G22" s="346"/>
      <c r="H22" s="102"/>
      <c r="I22" s="103"/>
      <c r="J22" s="104"/>
      <c r="K22" s="51"/>
      <c r="L22" s="104"/>
      <c r="M22" s="105"/>
      <c r="N22" s="102"/>
      <c r="O22" s="99"/>
      <c r="P22" s="60"/>
      <c r="Q22" s="39"/>
      <c r="R22" s="8"/>
      <c r="S22" s="8"/>
      <c r="T22" s="8"/>
    </row>
    <row r="23" spans="1:20">
      <c r="A23" s="344"/>
      <c r="B23" s="34"/>
      <c r="C23" s="47"/>
      <c r="D23" s="35"/>
      <c r="E23" s="47"/>
      <c r="F23" s="35"/>
      <c r="G23" s="47"/>
      <c r="H23" s="99"/>
      <c r="I23" s="99"/>
      <c r="J23" s="104"/>
      <c r="K23" s="51"/>
      <c r="L23" s="104"/>
      <c r="M23" s="105"/>
      <c r="N23" s="102"/>
      <c r="O23" s="99"/>
      <c r="P23" s="60"/>
      <c r="Q23" s="39"/>
      <c r="R23" s="42"/>
      <c r="S23" s="45"/>
      <c r="T23" s="45"/>
    </row>
    <row r="24" spans="1:20">
      <c r="A24" s="30"/>
      <c r="B24" s="57"/>
      <c r="C24" s="43"/>
      <c r="D24" s="20"/>
      <c r="E24" s="43"/>
      <c r="F24" s="20"/>
      <c r="G24" s="43"/>
      <c r="H24" s="99"/>
      <c r="I24" s="99"/>
      <c r="J24" s="104"/>
      <c r="K24" s="51"/>
      <c r="L24" s="104"/>
      <c r="M24" s="105"/>
      <c r="N24" s="102"/>
      <c r="O24" s="103"/>
      <c r="T24" s="100"/>
    </row>
    <row r="25" spans="1:20">
      <c r="A25" s="30"/>
      <c r="B25" s="57"/>
      <c r="C25" s="43"/>
      <c r="D25" s="20"/>
      <c r="E25" s="43"/>
      <c r="F25" s="20"/>
      <c r="G25" s="43"/>
      <c r="H25" s="99"/>
      <c r="I25" s="99"/>
      <c r="J25" s="104"/>
      <c r="K25" s="51"/>
      <c r="L25" s="104"/>
      <c r="M25" s="105"/>
      <c r="N25" s="102"/>
      <c r="O25" s="103"/>
    </row>
    <row r="26" spans="1:20">
      <c r="A26" s="30"/>
      <c r="B26" s="57"/>
      <c r="C26" s="43"/>
      <c r="D26" s="20"/>
      <c r="E26" s="43"/>
      <c r="F26" s="20"/>
      <c r="G26" s="43"/>
      <c r="H26" s="99"/>
      <c r="I26" s="99"/>
      <c r="J26" s="104"/>
      <c r="K26" s="51"/>
      <c r="L26" s="104"/>
      <c r="M26" s="105"/>
      <c r="N26" s="102"/>
      <c r="O26" s="103"/>
    </row>
    <row r="27" spans="1:20" ht="12.75" thickBot="1">
      <c r="A27" s="31"/>
      <c r="B27" s="58"/>
      <c r="C27" s="44"/>
      <c r="D27" s="22"/>
      <c r="E27" s="44"/>
      <c r="F27" s="22"/>
      <c r="G27" s="44"/>
      <c r="H27" s="99"/>
      <c r="I27" s="99"/>
      <c r="J27" s="99"/>
      <c r="K27" s="99"/>
      <c r="L27" s="99"/>
      <c r="M27" s="99"/>
      <c r="N27" s="102"/>
      <c r="O27" s="103"/>
    </row>
    <row r="28" spans="1:20">
      <c r="A28" s="18"/>
      <c r="B28" s="18"/>
      <c r="C28" s="39"/>
      <c r="D28" s="8"/>
      <c r="E28" s="8"/>
      <c r="F28" s="8"/>
      <c r="G28" s="100"/>
      <c r="H28" s="99"/>
      <c r="I28" s="99"/>
      <c r="J28" s="99"/>
      <c r="K28" s="99"/>
      <c r="L28" s="99"/>
      <c r="M28" s="99"/>
    </row>
    <row r="29" spans="1:20">
      <c r="H29" s="99"/>
      <c r="I29" s="99"/>
      <c r="J29" s="99"/>
      <c r="K29" s="99"/>
      <c r="L29" s="99"/>
      <c r="M29" s="99"/>
    </row>
    <row r="30" spans="1:20">
      <c r="J30" s="104"/>
      <c r="K30" s="104"/>
      <c r="L30" s="104"/>
      <c r="M30" s="104"/>
    </row>
    <row r="31" spans="1:20">
      <c r="H31" s="104"/>
      <c r="I31" s="106"/>
      <c r="J31" s="104"/>
      <c r="K31" s="94"/>
      <c r="L31" s="94"/>
      <c r="M31" s="94"/>
    </row>
    <row r="32" spans="1:20" ht="12.75" customHeight="1">
      <c r="H32" s="104"/>
      <c r="I32" s="106"/>
      <c r="J32" s="104"/>
      <c r="K32" s="94"/>
      <c r="L32" s="94"/>
      <c r="M32" s="94"/>
    </row>
    <row r="33" spans="8:13">
      <c r="H33" s="104"/>
      <c r="I33" s="106"/>
      <c r="J33" s="104"/>
      <c r="K33" s="94"/>
      <c r="L33" s="94"/>
      <c r="M33" s="94"/>
    </row>
    <row r="34" spans="8:13" ht="13.5" customHeight="1">
      <c r="H34" s="104"/>
      <c r="I34" s="106"/>
      <c r="J34" s="104"/>
      <c r="K34" s="94"/>
      <c r="L34" s="94"/>
      <c r="M34" s="94"/>
    </row>
    <row r="35" spans="8:13" ht="12.7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c r="A1" s="90" t="s">
        <v>49</v>
      </c>
      <c r="M1" s="91" t="e">
        <f>Obsah!#REF!</f>
        <v>#REF!</v>
      </c>
    </row>
    <row r="2" spans="1:24" ht="7.5" customHeight="1"/>
    <row r="3" spans="1:24">
      <c r="A3" s="28"/>
      <c r="B3" s="350"/>
      <c r="C3" s="350"/>
      <c r="D3" s="350"/>
      <c r="E3" s="350"/>
      <c r="F3" s="350"/>
      <c r="G3" s="351"/>
      <c r="H3" s="357"/>
      <c r="I3" s="350"/>
      <c r="J3" s="350"/>
      <c r="K3" s="350"/>
      <c r="L3" s="350"/>
      <c r="M3" s="350"/>
      <c r="N3" s="9"/>
    </row>
    <row r="4" spans="1:24">
      <c r="A4" s="28"/>
      <c r="B4" s="358"/>
      <c r="C4" s="359"/>
      <c r="D4" s="359"/>
      <c r="E4" s="359"/>
      <c r="F4" s="359"/>
      <c r="G4" s="360"/>
      <c r="H4" s="358"/>
      <c r="I4" s="359"/>
      <c r="J4" s="359"/>
      <c r="K4" s="359"/>
      <c r="L4" s="359"/>
      <c r="M4" s="359"/>
      <c r="N4" s="40"/>
    </row>
    <row r="5" spans="1:24">
      <c r="A5" s="16"/>
      <c r="B5" s="356"/>
      <c r="C5" s="355"/>
      <c r="D5" s="356"/>
      <c r="E5" s="355"/>
      <c r="F5" s="356"/>
      <c r="G5" s="355"/>
      <c r="H5" s="356"/>
      <c r="I5" s="355"/>
      <c r="J5" s="356"/>
      <c r="K5" s="355"/>
      <c r="L5" s="356"/>
      <c r="M5" s="354"/>
      <c r="N5" s="59"/>
    </row>
    <row r="6" spans="1:24">
      <c r="A6" s="14"/>
      <c r="B6" s="64"/>
      <c r="C6" s="32"/>
      <c r="D6" s="32"/>
      <c r="E6" s="32"/>
      <c r="F6" s="32"/>
      <c r="G6" s="32"/>
      <c r="H6" s="32"/>
      <c r="I6" s="32"/>
      <c r="J6" s="32"/>
      <c r="K6" s="32"/>
      <c r="L6" s="32"/>
      <c r="M6" s="33"/>
      <c r="N6" s="59"/>
    </row>
    <row r="7" spans="1:24">
      <c r="A7" s="347"/>
      <c r="B7" s="345"/>
      <c r="C7" s="346"/>
      <c r="D7" s="346"/>
      <c r="E7" s="346"/>
      <c r="F7" s="346"/>
      <c r="G7" s="349"/>
      <c r="H7" s="345"/>
      <c r="I7" s="346"/>
      <c r="J7" s="346"/>
      <c r="K7" s="346"/>
      <c r="L7" s="346"/>
      <c r="M7" s="346"/>
      <c r="N7" s="41"/>
    </row>
    <row r="8" spans="1:24">
      <c r="A8" s="348"/>
      <c r="B8" s="34"/>
      <c r="C8" s="46"/>
      <c r="D8" s="35"/>
      <c r="E8" s="46"/>
      <c r="F8" s="35"/>
      <c r="G8" s="46"/>
      <c r="H8" s="34"/>
      <c r="I8" s="46"/>
      <c r="J8" s="35"/>
      <c r="K8" s="46"/>
      <c r="L8" s="35"/>
      <c r="M8" s="46"/>
      <c r="N8" s="1"/>
    </row>
    <row r="9" spans="1:24">
      <c r="A9" s="36"/>
      <c r="B9" s="92"/>
      <c r="C9" s="93"/>
      <c r="D9" s="19"/>
      <c r="E9" s="93"/>
      <c r="F9" s="19"/>
      <c r="G9" s="93"/>
      <c r="H9" s="92"/>
      <c r="I9" s="93"/>
      <c r="J9" s="19"/>
      <c r="K9" s="93"/>
      <c r="L9" s="19"/>
      <c r="M9" s="93"/>
      <c r="N9" s="51"/>
      <c r="O9" s="105"/>
      <c r="X9" s="94"/>
    </row>
    <row r="10" spans="1:24">
      <c r="A10" s="27"/>
      <c r="B10" s="92"/>
      <c r="C10" s="93"/>
      <c r="D10" s="19"/>
      <c r="E10" s="93"/>
      <c r="F10" s="19"/>
      <c r="G10" s="93"/>
      <c r="H10" s="92"/>
      <c r="I10" s="93"/>
      <c r="J10" s="19"/>
      <c r="K10" s="93"/>
      <c r="L10" s="19"/>
      <c r="M10" s="93"/>
      <c r="N10" s="51"/>
      <c r="O10" s="105"/>
      <c r="X10" s="94"/>
    </row>
    <row r="11" spans="1:24">
      <c r="A11" s="27"/>
      <c r="B11" s="25"/>
      <c r="C11" s="93"/>
      <c r="D11" s="12"/>
      <c r="E11" s="93"/>
      <c r="F11" s="12"/>
      <c r="G11" s="93"/>
      <c r="H11" s="25"/>
      <c r="I11" s="93"/>
      <c r="J11" s="12"/>
      <c r="K11" s="93"/>
      <c r="L11" s="12"/>
      <c r="M11" s="93"/>
      <c r="N11" s="51"/>
      <c r="O11" s="105"/>
      <c r="X11" s="94"/>
    </row>
    <row r="12" spans="1:24">
      <c r="A12" s="27"/>
      <c r="B12" s="92"/>
      <c r="C12" s="93"/>
      <c r="D12" s="19"/>
      <c r="E12" s="93"/>
      <c r="F12" s="19"/>
      <c r="G12" s="93"/>
      <c r="H12" s="92"/>
      <c r="I12" s="93"/>
      <c r="J12" s="19"/>
      <c r="K12" s="93"/>
      <c r="L12" s="19"/>
      <c r="M12" s="93"/>
      <c r="N12" s="51"/>
      <c r="O12" s="105"/>
      <c r="X12" s="94"/>
    </row>
    <row r="13" spans="1:24">
      <c r="A13" s="27"/>
      <c r="B13" s="25"/>
      <c r="C13" s="93"/>
      <c r="D13" s="12"/>
      <c r="E13" s="93"/>
      <c r="F13" s="12"/>
      <c r="G13" s="93"/>
      <c r="H13" s="25"/>
      <c r="I13" s="93"/>
      <c r="J13" s="12"/>
      <c r="K13" s="93"/>
      <c r="L13" s="12"/>
      <c r="M13" s="93"/>
      <c r="N13" s="51"/>
      <c r="O13" s="105"/>
      <c r="X13" s="94"/>
    </row>
    <row r="14" spans="1:24">
      <c r="A14" s="27"/>
      <c r="B14" s="92"/>
      <c r="C14" s="93"/>
      <c r="D14" s="19"/>
      <c r="E14" s="93"/>
      <c r="F14" s="19"/>
      <c r="G14" s="93"/>
      <c r="H14" s="92"/>
      <c r="I14" s="93"/>
      <c r="J14" s="19"/>
      <c r="K14" s="93"/>
      <c r="L14" s="19"/>
      <c r="M14" s="93"/>
      <c r="N14" s="51"/>
      <c r="O14" s="105"/>
      <c r="P14" s="18"/>
      <c r="Q14" s="39"/>
      <c r="R14" s="8"/>
      <c r="S14" s="8"/>
      <c r="T14" s="8"/>
      <c r="U14" s="8"/>
      <c r="X14" s="94"/>
    </row>
    <row r="15" spans="1:24">
      <c r="A15" s="27"/>
      <c r="B15" s="92"/>
      <c r="C15" s="93"/>
      <c r="D15" s="19"/>
      <c r="E15" s="95"/>
      <c r="F15" s="19"/>
      <c r="G15" s="95"/>
      <c r="H15" s="92"/>
      <c r="I15" s="95"/>
      <c r="J15" s="19"/>
      <c r="K15" s="95"/>
      <c r="L15" s="19"/>
      <c r="M15" s="95"/>
      <c r="N15" s="51"/>
      <c r="O15" s="105"/>
      <c r="P15" s="18"/>
      <c r="Q15" s="39"/>
      <c r="R15" s="8"/>
      <c r="S15" s="8"/>
      <c r="T15" s="8"/>
      <c r="U15" s="8"/>
      <c r="X15" s="94"/>
    </row>
    <row r="16" spans="1:24" ht="12.75" thickBot="1">
      <c r="A16" s="15"/>
      <c r="B16" s="23"/>
      <c r="C16" s="96"/>
      <c r="D16" s="5"/>
      <c r="E16" s="97"/>
      <c r="F16" s="5"/>
      <c r="G16" s="97"/>
      <c r="H16" s="23"/>
      <c r="I16" s="98"/>
      <c r="J16" s="5"/>
      <c r="K16" s="98"/>
      <c r="L16" s="5"/>
      <c r="M16" s="98"/>
      <c r="N16" s="51"/>
      <c r="O16" s="105"/>
      <c r="P16" s="18"/>
      <c r="Q16" s="39"/>
      <c r="R16" s="8"/>
      <c r="S16" s="8"/>
      <c r="T16" s="8"/>
      <c r="U16" s="8"/>
      <c r="X16" s="94"/>
    </row>
    <row r="17" spans="1:15">
      <c r="A17" s="17"/>
      <c r="B17" s="99"/>
      <c r="C17" s="99"/>
      <c r="D17" s="99"/>
      <c r="E17" s="99"/>
      <c r="F17" s="99"/>
      <c r="G17" s="99"/>
      <c r="H17" s="99"/>
      <c r="I17" s="99"/>
      <c r="J17" s="99"/>
      <c r="K17" s="99"/>
      <c r="L17" s="100"/>
      <c r="M17" s="100"/>
      <c r="N17" s="101"/>
      <c r="O17" s="100"/>
    </row>
    <row r="18" spans="1:15">
      <c r="A18" s="29"/>
      <c r="B18" s="350"/>
      <c r="C18" s="350"/>
      <c r="D18" s="350"/>
      <c r="E18" s="350"/>
      <c r="F18" s="350"/>
      <c r="G18" s="351"/>
      <c r="H18" s="99"/>
      <c r="I18" s="99"/>
      <c r="J18" s="99"/>
      <c r="K18" s="99"/>
      <c r="L18" s="99"/>
      <c r="M18" s="99"/>
      <c r="N18" s="102"/>
      <c r="O18" s="99"/>
    </row>
    <row r="19" spans="1:15">
      <c r="A19" s="37"/>
      <c r="B19" s="352"/>
      <c r="C19" s="353"/>
      <c r="D19" s="353"/>
      <c r="E19" s="353"/>
      <c r="F19" s="353"/>
      <c r="G19" s="353"/>
      <c r="H19" s="102"/>
      <c r="I19" s="103"/>
      <c r="J19" s="104"/>
      <c r="K19" s="51"/>
      <c r="L19" s="104"/>
      <c r="M19" s="105"/>
      <c r="N19" s="102"/>
      <c r="O19" s="99"/>
    </row>
    <row r="20" spans="1:15">
      <c r="A20" s="38"/>
      <c r="B20" s="354"/>
      <c r="C20" s="355"/>
      <c r="D20" s="354"/>
      <c r="E20" s="355"/>
      <c r="F20" s="354"/>
      <c r="G20" s="355"/>
      <c r="H20" s="102"/>
      <c r="I20" s="103"/>
      <c r="J20" s="104"/>
      <c r="K20" s="51"/>
      <c r="L20" s="104"/>
      <c r="M20" s="105"/>
      <c r="N20" s="102"/>
      <c r="O20" s="99"/>
    </row>
    <row r="21" spans="1:15">
      <c r="A21" s="63"/>
      <c r="B21" s="64"/>
      <c r="C21" s="32"/>
      <c r="D21" s="32"/>
      <c r="E21" s="32"/>
      <c r="F21" s="32"/>
      <c r="G21" s="49"/>
      <c r="H21" s="102"/>
      <c r="I21" s="103"/>
      <c r="J21" s="104"/>
      <c r="K21" s="51"/>
      <c r="L21" s="104"/>
      <c r="M21" s="105"/>
      <c r="N21" s="102"/>
      <c r="O21" s="99"/>
    </row>
    <row r="22" spans="1:15">
      <c r="A22" s="343"/>
      <c r="B22" s="345"/>
      <c r="C22" s="346"/>
      <c r="D22" s="346"/>
      <c r="E22" s="346"/>
      <c r="F22" s="346"/>
      <c r="G22" s="346"/>
      <c r="H22" s="102"/>
      <c r="I22" s="103"/>
      <c r="J22" s="104"/>
      <c r="K22" s="51"/>
      <c r="L22" s="104"/>
      <c r="M22" s="105"/>
      <c r="N22" s="102"/>
      <c r="O22" s="99"/>
    </row>
    <row r="23" spans="1:15">
      <c r="A23" s="344"/>
      <c r="B23" s="34"/>
      <c r="C23" s="47"/>
      <c r="D23" s="35"/>
      <c r="E23" s="47"/>
      <c r="F23" s="35"/>
      <c r="G23" s="47"/>
      <c r="H23" s="99"/>
      <c r="I23" s="99"/>
      <c r="J23" s="104"/>
      <c r="K23" s="51"/>
      <c r="L23" s="104"/>
      <c r="M23" s="105"/>
      <c r="N23" s="102"/>
      <c r="O23" s="99"/>
    </row>
    <row r="24" spans="1:15">
      <c r="A24" s="30"/>
      <c r="B24" s="57"/>
      <c r="C24" s="43"/>
      <c r="D24" s="20"/>
      <c r="E24" s="43"/>
      <c r="F24" s="20"/>
      <c r="G24" s="43"/>
      <c r="H24" s="99"/>
      <c r="I24" s="99"/>
      <c r="J24" s="104"/>
      <c r="K24" s="51"/>
      <c r="L24" s="104"/>
      <c r="M24" s="105"/>
      <c r="N24" s="102"/>
      <c r="O24" s="103"/>
    </row>
    <row r="25" spans="1:15">
      <c r="A25" s="30"/>
      <c r="B25" s="57"/>
      <c r="C25" s="43"/>
      <c r="D25" s="20"/>
      <c r="E25" s="43"/>
      <c r="F25" s="20"/>
      <c r="G25" s="43"/>
      <c r="H25" s="99"/>
      <c r="I25" s="99"/>
      <c r="J25" s="104"/>
      <c r="K25" s="51"/>
      <c r="L25" s="104"/>
      <c r="M25" s="105"/>
      <c r="N25" s="102"/>
      <c r="O25" s="103"/>
    </row>
    <row r="26" spans="1:15">
      <c r="A26" s="30"/>
      <c r="B26" s="57"/>
      <c r="C26" s="43"/>
      <c r="D26" s="20"/>
      <c r="E26" s="43"/>
      <c r="F26" s="20"/>
      <c r="G26" s="43"/>
      <c r="H26" s="99"/>
      <c r="I26" s="99"/>
      <c r="J26" s="104"/>
      <c r="K26" s="51"/>
      <c r="L26" s="104"/>
      <c r="M26" s="105"/>
      <c r="N26" s="102"/>
      <c r="O26" s="103"/>
    </row>
    <row r="27" spans="1:15" ht="12.75" thickBot="1">
      <c r="A27" s="31"/>
      <c r="B27" s="58"/>
      <c r="C27" s="44"/>
      <c r="D27" s="22"/>
      <c r="E27" s="44"/>
      <c r="F27" s="22"/>
      <c r="G27" s="44"/>
      <c r="H27" s="99"/>
      <c r="I27" s="99"/>
      <c r="J27" s="99"/>
      <c r="K27" s="99"/>
      <c r="L27" s="99"/>
      <c r="M27" s="99"/>
      <c r="N27" s="102"/>
      <c r="O27" s="103"/>
    </row>
    <row r="28" spans="1:15">
      <c r="A28" s="18"/>
      <c r="B28" s="18"/>
      <c r="C28" s="39"/>
      <c r="D28" s="8"/>
      <c r="E28" s="8"/>
      <c r="F28" s="8"/>
      <c r="G28" s="100"/>
      <c r="H28" s="99"/>
      <c r="I28" s="99"/>
      <c r="J28" s="99"/>
      <c r="K28" s="99"/>
      <c r="L28" s="99"/>
      <c r="M28" s="99"/>
      <c r="N28" s="99"/>
      <c r="O28" s="99"/>
    </row>
    <row r="29" spans="1:15">
      <c r="A29" s="18"/>
      <c r="B29" s="18"/>
      <c r="C29" s="39"/>
      <c r="D29" s="8"/>
      <c r="E29" s="8"/>
      <c r="F29" s="8"/>
      <c r="G29" s="100"/>
      <c r="H29" s="99"/>
      <c r="I29" s="99"/>
      <c r="J29" s="99"/>
      <c r="K29" s="99"/>
      <c r="L29" s="99"/>
      <c r="M29" s="99"/>
      <c r="N29" s="99"/>
      <c r="O29" s="99"/>
    </row>
    <row r="30" spans="1:15">
      <c r="J30" s="104"/>
      <c r="K30" s="104"/>
      <c r="L30" s="104"/>
      <c r="M30" s="104"/>
    </row>
    <row r="31" spans="1:15">
      <c r="H31" s="104"/>
      <c r="I31" s="106"/>
      <c r="J31" s="104"/>
      <c r="K31" s="94"/>
      <c r="L31" s="94"/>
      <c r="M31" s="94"/>
    </row>
    <row r="32" spans="1:15">
      <c r="H32" s="104"/>
      <c r="I32" s="106"/>
      <c r="J32" s="104"/>
      <c r="K32" s="94"/>
      <c r="L32" s="94"/>
      <c r="M32" s="94"/>
    </row>
    <row r="33" spans="8:13" ht="12.75" customHeight="1">
      <c r="H33" s="104"/>
      <c r="I33" s="106"/>
      <c r="J33" s="104"/>
      <c r="K33" s="94"/>
      <c r="L33" s="94"/>
      <c r="M33" s="94"/>
    </row>
    <row r="34" spans="8:13">
      <c r="H34" s="104"/>
      <c r="I34" s="106"/>
      <c r="J34" s="104"/>
      <c r="K34" s="94"/>
      <c r="L34" s="94"/>
      <c r="M34" s="94"/>
    </row>
    <row r="35" spans="8:13" ht="13.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c r="A1" s="90" t="s">
        <v>50</v>
      </c>
      <c r="B1" s="99"/>
      <c r="C1" s="99"/>
      <c r="D1" s="99"/>
      <c r="E1" s="99"/>
      <c r="F1" s="99"/>
      <c r="G1" s="99"/>
      <c r="H1" s="99"/>
      <c r="I1" s="99"/>
      <c r="J1" s="99"/>
      <c r="K1" s="99"/>
      <c r="L1" s="99"/>
      <c r="M1" s="91" t="e">
        <f>Obsah!#REF!</f>
        <v>#REF!</v>
      </c>
      <c r="N1" s="99"/>
      <c r="O1" s="99"/>
    </row>
    <row r="2" spans="1:21" ht="7.5" customHeight="1">
      <c r="A2" s="90"/>
      <c r="B2" s="99"/>
      <c r="C2" s="99"/>
      <c r="D2" s="99"/>
      <c r="E2" s="99"/>
      <c r="F2" s="99"/>
      <c r="G2" s="99"/>
      <c r="H2" s="99"/>
      <c r="I2" s="99"/>
      <c r="J2" s="99"/>
      <c r="K2" s="99"/>
      <c r="L2" s="99"/>
      <c r="M2" s="99"/>
      <c r="N2" s="99"/>
      <c r="O2" s="99"/>
    </row>
    <row r="3" spans="1:21">
      <c r="A3" s="28"/>
      <c r="B3" s="350"/>
      <c r="C3" s="350"/>
      <c r="D3" s="350"/>
      <c r="E3" s="350"/>
      <c r="F3" s="350"/>
      <c r="G3" s="351"/>
      <c r="H3" s="357"/>
      <c r="I3" s="350"/>
      <c r="J3" s="350"/>
      <c r="K3" s="350"/>
      <c r="L3" s="350"/>
      <c r="M3" s="350"/>
      <c r="N3" s="9"/>
    </row>
    <row r="4" spans="1:21" ht="13.5" customHeight="1">
      <c r="A4" s="28"/>
      <c r="B4" s="358"/>
      <c r="C4" s="359"/>
      <c r="D4" s="359"/>
      <c r="E4" s="359"/>
      <c r="F4" s="359"/>
      <c r="G4" s="360"/>
      <c r="H4" s="358"/>
      <c r="I4" s="359"/>
      <c r="J4" s="359"/>
      <c r="K4" s="359"/>
      <c r="L4" s="359"/>
      <c r="M4" s="359"/>
      <c r="N4" s="40"/>
    </row>
    <row r="5" spans="1:21">
      <c r="A5" s="16"/>
      <c r="B5" s="356"/>
      <c r="C5" s="355"/>
      <c r="D5" s="356"/>
      <c r="E5" s="355"/>
      <c r="F5" s="356"/>
      <c r="G5" s="355"/>
      <c r="H5" s="356"/>
      <c r="I5" s="355"/>
      <c r="J5" s="356"/>
      <c r="K5" s="355"/>
      <c r="L5" s="356"/>
      <c r="M5" s="354"/>
      <c r="N5" s="59"/>
    </row>
    <row r="6" spans="1:21">
      <c r="A6" s="14"/>
      <c r="B6" s="64"/>
      <c r="C6" s="32"/>
      <c r="D6" s="32"/>
      <c r="E6" s="32"/>
      <c r="F6" s="32"/>
      <c r="G6" s="32"/>
      <c r="H6" s="32"/>
      <c r="I6" s="32"/>
      <c r="J6" s="32"/>
      <c r="K6" s="32"/>
      <c r="L6" s="32"/>
      <c r="M6" s="49"/>
      <c r="N6" s="59"/>
    </row>
    <row r="7" spans="1:21">
      <c r="A7" s="347"/>
      <c r="B7" s="345"/>
      <c r="C7" s="346"/>
      <c r="D7" s="346"/>
      <c r="E7" s="346"/>
      <c r="F7" s="346"/>
      <c r="G7" s="349"/>
      <c r="H7" s="345"/>
      <c r="I7" s="346"/>
      <c r="J7" s="346"/>
      <c r="K7" s="346"/>
      <c r="L7" s="346"/>
      <c r="M7" s="346"/>
      <c r="N7" s="41"/>
    </row>
    <row r="8" spans="1:21">
      <c r="A8" s="348"/>
      <c r="B8" s="34"/>
      <c r="C8" s="46"/>
      <c r="D8" s="35"/>
      <c r="E8" s="46"/>
      <c r="F8" s="35"/>
      <c r="G8" s="46"/>
      <c r="H8" s="34"/>
      <c r="I8" s="46"/>
      <c r="J8" s="35"/>
      <c r="K8" s="46"/>
      <c r="L8" s="35"/>
      <c r="M8" s="46"/>
      <c r="N8" s="1"/>
    </row>
    <row r="9" spans="1:21">
      <c r="A9" s="36"/>
      <c r="B9" s="92"/>
      <c r="C9" s="93"/>
      <c r="D9" s="19"/>
      <c r="E9" s="93"/>
      <c r="F9" s="19"/>
      <c r="G9" s="93"/>
      <c r="H9" s="92"/>
      <c r="I9" s="93"/>
      <c r="J9" s="19"/>
      <c r="K9" s="93"/>
      <c r="L9" s="19"/>
      <c r="M9" s="93"/>
      <c r="N9" s="51"/>
      <c r="O9" s="105"/>
    </row>
    <row r="10" spans="1:21">
      <c r="A10" s="36"/>
      <c r="B10" s="92"/>
      <c r="C10" s="93"/>
      <c r="D10" s="19"/>
      <c r="E10" s="93"/>
      <c r="F10" s="19"/>
      <c r="G10" s="93"/>
      <c r="H10" s="92"/>
      <c r="I10" s="93"/>
      <c r="J10" s="19"/>
      <c r="K10" s="93"/>
      <c r="L10" s="19"/>
      <c r="M10" s="93"/>
      <c r="N10" s="51"/>
      <c r="O10" s="105"/>
    </row>
    <row r="11" spans="1:21">
      <c r="A11" s="27"/>
      <c r="B11" s="25"/>
      <c r="C11" s="93"/>
      <c r="D11" s="12"/>
      <c r="E11" s="93"/>
      <c r="F11" s="12"/>
      <c r="G11" s="93"/>
      <c r="H11" s="25"/>
      <c r="I11" s="93"/>
      <c r="J11" s="12"/>
      <c r="K11" s="93"/>
      <c r="L11" s="12"/>
      <c r="M11" s="93"/>
      <c r="N11" s="51"/>
      <c r="O11" s="105"/>
    </row>
    <row r="12" spans="1:21">
      <c r="A12" s="27"/>
      <c r="B12" s="92"/>
      <c r="C12" s="93"/>
      <c r="D12" s="19"/>
      <c r="E12" s="93"/>
      <c r="F12" s="19"/>
      <c r="G12" s="93"/>
      <c r="H12" s="92"/>
      <c r="I12" s="93"/>
      <c r="J12" s="19"/>
      <c r="K12" s="93"/>
      <c r="L12" s="19"/>
      <c r="M12" s="93"/>
      <c r="N12" s="51"/>
      <c r="O12" s="105"/>
    </row>
    <row r="13" spans="1:21">
      <c r="A13" s="27"/>
      <c r="B13" s="25"/>
      <c r="C13" s="93"/>
      <c r="D13" s="12"/>
      <c r="E13" s="93"/>
      <c r="F13" s="12"/>
      <c r="G13" s="93"/>
      <c r="H13" s="25"/>
      <c r="I13" s="93"/>
      <c r="J13" s="12"/>
      <c r="K13" s="93"/>
      <c r="L13" s="12"/>
      <c r="M13" s="93"/>
      <c r="N13" s="51"/>
      <c r="O13" s="105"/>
    </row>
    <row r="14" spans="1:21">
      <c r="A14" s="27"/>
      <c r="B14" s="92"/>
      <c r="C14" s="93"/>
      <c r="D14" s="19"/>
      <c r="E14" s="93"/>
      <c r="F14" s="19"/>
      <c r="G14" s="93"/>
      <c r="H14" s="92"/>
      <c r="I14" s="93"/>
      <c r="J14" s="19"/>
      <c r="K14" s="93"/>
      <c r="L14" s="19"/>
      <c r="M14" s="93"/>
      <c r="N14" s="51"/>
      <c r="O14" s="105"/>
      <c r="P14" s="18"/>
      <c r="Q14" s="39"/>
      <c r="R14" s="8"/>
      <c r="S14" s="8"/>
      <c r="T14" s="8"/>
      <c r="U14" s="8"/>
    </row>
    <row r="15" spans="1:21">
      <c r="A15" s="27"/>
      <c r="B15" s="92"/>
      <c r="C15" s="93"/>
      <c r="D15" s="19"/>
      <c r="E15" s="95"/>
      <c r="F15" s="19"/>
      <c r="G15" s="95"/>
      <c r="H15" s="92"/>
      <c r="I15" s="95"/>
      <c r="J15" s="19"/>
      <c r="K15" s="95"/>
      <c r="L15" s="19"/>
      <c r="M15" s="95"/>
      <c r="N15" s="51"/>
      <c r="O15" s="105"/>
      <c r="P15" s="18"/>
      <c r="Q15" s="39"/>
      <c r="R15" s="8"/>
      <c r="S15" s="8"/>
      <c r="T15" s="8"/>
      <c r="U15" s="8"/>
    </row>
    <row r="16" spans="1:21" ht="12.75" thickBot="1">
      <c r="A16" s="15"/>
      <c r="B16" s="23"/>
      <c r="C16" s="96"/>
      <c r="D16" s="5"/>
      <c r="E16" s="97"/>
      <c r="F16" s="5"/>
      <c r="G16" s="97"/>
      <c r="H16" s="23"/>
      <c r="I16" s="98"/>
      <c r="J16" s="5"/>
      <c r="K16" s="98"/>
      <c r="L16" s="5"/>
      <c r="M16" s="98"/>
      <c r="N16" s="51"/>
      <c r="O16" s="105"/>
      <c r="P16" s="18"/>
      <c r="Q16" s="39"/>
      <c r="R16" s="8"/>
      <c r="S16" s="8"/>
      <c r="T16" s="8"/>
      <c r="U16" s="8"/>
    </row>
    <row r="17" spans="1:20">
      <c r="A17" s="17"/>
      <c r="B17" s="99"/>
      <c r="C17" s="99"/>
      <c r="D17" s="99"/>
      <c r="E17" s="99"/>
      <c r="F17" s="99"/>
      <c r="G17" s="99"/>
      <c r="H17" s="99"/>
      <c r="I17" s="99"/>
      <c r="J17" s="99"/>
      <c r="K17" s="99"/>
      <c r="L17" s="100"/>
      <c r="M17" s="100"/>
      <c r="N17" s="101"/>
      <c r="O17" s="100"/>
    </row>
    <row r="18" spans="1:20">
      <c r="A18" s="50"/>
      <c r="B18" s="350"/>
      <c r="C18" s="350"/>
      <c r="D18" s="350"/>
      <c r="E18" s="350"/>
      <c r="F18" s="350"/>
      <c r="G18" s="351"/>
      <c r="H18" s="7"/>
      <c r="I18" s="7"/>
      <c r="J18" s="7"/>
      <c r="K18" s="7"/>
      <c r="L18" s="7"/>
      <c r="M18" s="7"/>
      <c r="N18" s="102"/>
      <c r="O18" s="99"/>
      <c r="P18" s="60"/>
      <c r="Q18" s="39"/>
      <c r="R18" s="8"/>
      <c r="S18" s="8"/>
      <c r="T18" s="8"/>
    </row>
    <row r="19" spans="1:20">
      <c r="A19" s="37"/>
      <c r="B19" s="352"/>
      <c r="C19" s="353"/>
      <c r="D19" s="353"/>
      <c r="E19" s="353"/>
      <c r="F19" s="353"/>
      <c r="G19" s="353"/>
      <c r="H19" s="102"/>
      <c r="I19" s="103"/>
      <c r="J19" s="104"/>
      <c r="K19" s="51"/>
      <c r="L19" s="104"/>
      <c r="M19" s="105"/>
      <c r="N19" s="102"/>
      <c r="O19" s="99"/>
      <c r="P19" s="60"/>
      <c r="Q19" s="39"/>
      <c r="R19" s="8"/>
      <c r="S19" s="8"/>
      <c r="T19" s="8"/>
    </row>
    <row r="20" spans="1:20">
      <c r="A20" s="38"/>
      <c r="B20" s="354"/>
      <c r="C20" s="355"/>
      <c r="D20" s="354"/>
      <c r="E20" s="355"/>
      <c r="F20" s="354"/>
      <c r="G20" s="355"/>
      <c r="H20" s="102"/>
      <c r="I20" s="103"/>
      <c r="J20" s="104"/>
      <c r="K20" s="51"/>
      <c r="L20" s="104"/>
      <c r="M20" s="105"/>
      <c r="N20" s="102"/>
      <c r="O20" s="99"/>
      <c r="P20" s="60"/>
      <c r="Q20" s="39"/>
      <c r="R20" s="45"/>
      <c r="S20" s="45"/>
      <c r="T20" s="45"/>
    </row>
    <row r="21" spans="1:20">
      <c r="A21" s="63"/>
      <c r="B21" s="64"/>
      <c r="C21" s="32"/>
      <c r="D21" s="32"/>
      <c r="E21" s="32"/>
      <c r="F21" s="32"/>
      <c r="G21" s="49"/>
      <c r="H21" s="102"/>
      <c r="I21" s="103"/>
      <c r="J21" s="104"/>
      <c r="K21" s="51"/>
      <c r="L21" s="104"/>
      <c r="M21" s="105"/>
      <c r="N21" s="102"/>
      <c r="O21" s="99"/>
      <c r="P21" s="60"/>
      <c r="Q21" s="39"/>
      <c r="R21" s="8"/>
      <c r="S21" s="8"/>
      <c r="T21" s="8"/>
    </row>
    <row r="22" spans="1:20">
      <c r="A22" s="343"/>
      <c r="B22" s="345"/>
      <c r="C22" s="346"/>
      <c r="D22" s="346"/>
      <c r="E22" s="346"/>
      <c r="F22" s="346"/>
      <c r="G22" s="346"/>
      <c r="H22" s="102"/>
      <c r="I22" s="103"/>
      <c r="J22" s="104"/>
      <c r="K22" s="51"/>
      <c r="L22" s="104"/>
      <c r="M22" s="105"/>
      <c r="N22" s="102"/>
      <c r="O22" s="99"/>
      <c r="P22" s="60"/>
      <c r="Q22" s="39"/>
      <c r="R22" s="8"/>
      <c r="S22" s="8"/>
      <c r="T22" s="8"/>
    </row>
    <row r="23" spans="1:20">
      <c r="A23" s="344"/>
      <c r="B23" s="34"/>
      <c r="C23" s="47"/>
      <c r="D23" s="35"/>
      <c r="E23" s="47"/>
      <c r="F23" s="35"/>
      <c r="G23" s="47"/>
      <c r="H23" s="99"/>
      <c r="I23" s="99"/>
      <c r="J23" s="104"/>
      <c r="K23" s="51"/>
      <c r="L23" s="104"/>
      <c r="M23" s="105"/>
      <c r="N23" s="102"/>
      <c r="O23" s="99"/>
      <c r="P23" s="60"/>
      <c r="Q23" s="39"/>
      <c r="R23" s="42"/>
      <c r="S23" s="45"/>
      <c r="T23" s="45"/>
    </row>
    <row r="24" spans="1:20">
      <c r="A24" s="30"/>
      <c r="B24" s="57"/>
      <c r="C24" s="43"/>
      <c r="D24" s="20"/>
      <c r="E24" s="43"/>
      <c r="F24" s="20"/>
      <c r="G24" s="43"/>
      <c r="H24" s="99"/>
      <c r="I24" s="99"/>
      <c r="J24" s="104"/>
      <c r="K24" s="51"/>
      <c r="L24" s="104"/>
      <c r="M24" s="105"/>
      <c r="N24" s="102"/>
      <c r="O24" s="103"/>
      <c r="T24" s="100"/>
    </row>
    <row r="25" spans="1:20">
      <c r="A25" s="30"/>
      <c r="B25" s="57"/>
      <c r="C25" s="43"/>
      <c r="D25" s="20"/>
      <c r="E25" s="43"/>
      <c r="F25" s="20"/>
      <c r="G25" s="43"/>
      <c r="H25" s="99"/>
      <c r="I25" s="99"/>
      <c r="J25" s="104"/>
      <c r="K25" s="51"/>
      <c r="L25" s="104"/>
      <c r="M25" s="105"/>
      <c r="N25" s="102"/>
      <c r="O25" s="103"/>
    </row>
    <row r="26" spans="1:20">
      <c r="A26" s="30"/>
      <c r="B26" s="57"/>
      <c r="C26" s="43"/>
      <c r="D26" s="20"/>
      <c r="E26" s="43"/>
      <c r="F26" s="20"/>
      <c r="G26" s="43"/>
      <c r="H26" s="99"/>
      <c r="I26" s="99"/>
      <c r="J26" s="104"/>
      <c r="K26" s="51"/>
      <c r="L26" s="104"/>
      <c r="M26" s="105"/>
      <c r="N26" s="102"/>
      <c r="O26" s="103"/>
    </row>
    <row r="27" spans="1:20" ht="12.75" thickBot="1">
      <c r="A27" s="31"/>
      <c r="B27" s="58"/>
      <c r="C27" s="44"/>
      <c r="D27" s="22"/>
      <c r="E27" s="44"/>
      <c r="F27" s="22"/>
      <c r="G27" s="44"/>
      <c r="H27" s="99"/>
      <c r="I27" s="99"/>
      <c r="J27" s="99"/>
      <c r="K27" s="99"/>
      <c r="L27" s="99"/>
      <c r="M27" s="99"/>
      <c r="N27" s="102"/>
      <c r="O27" s="103"/>
    </row>
    <row r="28" spans="1:20">
      <c r="A28" s="18"/>
      <c r="B28" s="18"/>
      <c r="C28" s="39"/>
      <c r="D28" s="8"/>
      <c r="E28" s="8"/>
      <c r="F28" s="8"/>
      <c r="G28" s="100"/>
      <c r="H28" s="99"/>
      <c r="I28" s="99"/>
      <c r="J28" s="99"/>
      <c r="K28" s="99"/>
      <c r="L28" s="99"/>
      <c r="M28" s="99"/>
    </row>
    <row r="29" spans="1:20">
      <c r="H29" s="99"/>
      <c r="I29" s="99"/>
      <c r="J29" s="99"/>
      <c r="K29" s="99"/>
      <c r="L29" s="99"/>
      <c r="M29" s="99"/>
    </row>
    <row r="30" spans="1:20">
      <c r="J30" s="104"/>
      <c r="K30" s="104"/>
      <c r="L30" s="104"/>
      <c r="M30" s="104"/>
    </row>
    <row r="31" spans="1:20">
      <c r="H31" s="104"/>
      <c r="I31" s="106"/>
      <c r="J31" s="104"/>
      <c r="K31" s="94"/>
      <c r="L31" s="94"/>
      <c r="M31" s="94"/>
    </row>
    <row r="32" spans="1:20" ht="12.75" customHeight="1">
      <c r="H32" s="104"/>
      <c r="I32" s="106"/>
      <c r="J32" s="104"/>
      <c r="K32" s="94"/>
      <c r="L32" s="94"/>
      <c r="M32" s="94"/>
    </row>
    <row r="33" spans="8:13">
      <c r="H33" s="104"/>
      <c r="I33" s="106"/>
      <c r="J33" s="104"/>
      <c r="K33" s="94"/>
      <c r="L33" s="94"/>
      <c r="M33" s="94"/>
    </row>
    <row r="34" spans="8:13" ht="13.5" customHeight="1">
      <c r="H34" s="104"/>
      <c r="I34" s="106"/>
      <c r="J34" s="104"/>
      <c r="K34" s="94"/>
      <c r="L34" s="94"/>
      <c r="M34" s="94"/>
    </row>
    <row r="35" spans="8:13" ht="12.7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c r="A1" s="90" t="s">
        <v>51</v>
      </c>
      <c r="M1" s="91" t="e">
        <f>Obsah!#REF!</f>
        <v>#REF!</v>
      </c>
    </row>
    <row r="2" spans="1:24" ht="7.5" customHeight="1"/>
    <row r="3" spans="1:24">
      <c r="A3" s="28"/>
      <c r="B3" s="350"/>
      <c r="C3" s="350"/>
      <c r="D3" s="350"/>
      <c r="E3" s="350"/>
      <c r="F3" s="350"/>
      <c r="G3" s="351"/>
      <c r="H3" s="357"/>
      <c r="I3" s="350"/>
      <c r="J3" s="350"/>
      <c r="K3" s="350"/>
      <c r="L3" s="350"/>
      <c r="M3" s="350"/>
      <c r="N3" s="9"/>
    </row>
    <row r="4" spans="1:24">
      <c r="A4" s="28"/>
      <c r="B4" s="358"/>
      <c r="C4" s="359"/>
      <c r="D4" s="359"/>
      <c r="E4" s="359"/>
      <c r="F4" s="359"/>
      <c r="G4" s="360"/>
      <c r="H4" s="358"/>
      <c r="I4" s="359"/>
      <c r="J4" s="359"/>
      <c r="K4" s="359"/>
      <c r="L4" s="359"/>
      <c r="M4" s="359"/>
      <c r="N4" s="40"/>
    </row>
    <row r="5" spans="1:24">
      <c r="A5" s="16"/>
      <c r="B5" s="356"/>
      <c r="C5" s="355"/>
      <c r="D5" s="356"/>
      <c r="E5" s="355"/>
      <c r="F5" s="356"/>
      <c r="G5" s="355"/>
      <c r="H5" s="356"/>
      <c r="I5" s="355"/>
      <c r="J5" s="356"/>
      <c r="K5" s="355"/>
      <c r="L5" s="356"/>
      <c r="M5" s="354"/>
      <c r="N5" s="59"/>
    </row>
    <row r="6" spans="1:24">
      <c r="A6" s="14"/>
      <c r="B6" s="64"/>
      <c r="C6" s="32"/>
      <c r="D6" s="32"/>
      <c r="E6" s="32"/>
      <c r="F6" s="32"/>
      <c r="G6" s="32"/>
      <c r="H6" s="32"/>
      <c r="I6" s="32"/>
      <c r="J6" s="32"/>
      <c r="K6" s="32"/>
      <c r="L6" s="32"/>
      <c r="M6" s="33"/>
      <c r="N6" s="59"/>
    </row>
    <row r="7" spans="1:24">
      <c r="A7" s="347"/>
      <c r="B7" s="345"/>
      <c r="C7" s="346"/>
      <c r="D7" s="346"/>
      <c r="E7" s="346"/>
      <c r="F7" s="346"/>
      <c r="G7" s="349"/>
      <c r="H7" s="345"/>
      <c r="I7" s="346"/>
      <c r="J7" s="346"/>
      <c r="K7" s="346"/>
      <c r="L7" s="346"/>
      <c r="M7" s="346"/>
      <c r="N7" s="41"/>
    </row>
    <row r="8" spans="1:24">
      <c r="A8" s="348"/>
      <c r="B8" s="34"/>
      <c r="C8" s="46"/>
      <c r="D8" s="35"/>
      <c r="E8" s="46"/>
      <c r="F8" s="35"/>
      <c r="G8" s="46"/>
      <c r="H8" s="34"/>
      <c r="I8" s="46"/>
      <c r="J8" s="35"/>
      <c r="K8" s="46"/>
      <c r="L8" s="35"/>
      <c r="M8" s="46"/>
      <c r="N8" s="1"/>
    </row>
    <row r="9" spans="1:24">
      <c r="A9" s="36"/>
      <c r="B9" s="92"/>
      <c r="C9" s="93"/>
      <c r="D9" s="19"/>
      <c r="E9" s="93"/>
      <c r="F9" s="19"/>
      <c r="G9" s="93"/>
      <c r="H9" s="92"/>
      <c r="I9" s="93"/>
      <c r="J9" s="19"/>
      <c r="K9" s="93"/>
      <c r="L9" s="19"/>
      <c r="M9" s="93"/>
      <c r="N9" s="51"/>
      <c r="O9" s="105"/>
      <c r="X9" s="94"/>
    </row>
    <row r="10" spans="1:24">
      <c r="A10" s="27"/>
      <c r="B10" s="92"/>
      <c r="C10" s="93"/>
      <c r="D10" s="19"/>
      <c r="E10" s="93"/>
      <c r="F10" s="19"/>
      <c r="G10" s="93"/>
      <c r="H10" s="92"/>
      <c r="I10" s="93"/>
      <c r="J10" s="19"/>
      <c r="K10" s="93"/>
      <c r="L10" s="19"/>
      <c r="M10" s="93"/>
      <c r="N10" s="51"/>
      <c r="O10" s="105"/>
      <c r="X10" s="94"/>
    </row>
    <row r="11" spans="1:24">
      <c r="A11" s="27"/>
      <c r="B11" s="25"/>
      <c r="C11" s="93"/>
      <c r="D11" s="12"/>
      <c r="E11" s="93"/>
      <c r="F11" s="12"/>
      <c r="G11" s="93"/>
      <c r="H11" s="25"/>
      <c r="I11" s="93"/>
      <c r="J11" s="12"/>
      <c r="K11" s="93"/>
      <c r="L11" s="12"/>
      <c r="M11" s="93"/>
      <c r="N11" s="51"/>
      <c r="O11" s="105"/>
      <c r="X11" s="94"/>
    </row>
    <row r="12" spans="1:24">
      <c r="A12" s="27"/>
      <c r="B12" s="92"/>
      <c r="C12" s="93"/>
      <c r="D12" s="19"/>
      <c r="E12" s="93"/>
      <c r="F12" s="19"/>
      <c r="G12" s="93"/>
      <c r="H12" s="92"/>
      <c r="I12" s="93"/>
      <c r="J12" s="19"/>
      <c r="K12" s="93"/>
      <c r="L12" s="19"/>
      <c r="M12" s="93"/>
      <c r="N12" s="51"/>
      <c r="O12" s="105"/>
      <c r="X12" s="94"/>
    </row>
    <row r="13" spans="1:24">
      <c r="A13" s="27"/>
      <c r="B13" s="25"/>
      <c r="C13" s="93"/>
      <c r="D13" s="12"/>
      <c r="E13" s="93"/>
      <c r="F13" s="12"/>
      <c r="G13" s="93"/>
      <c r="H13" s="25"/>
      <c r="I13" s="93"/>
      <c r="J13" s="12"/>
      <c r="K13" s="93"/>
      <c r="L13" s="12"/>
      <c r="M13" s="93"/>
      <c r="N13" s="51"/>
      <c r="O13" s="105"/>
      <c r="X13" s="94"/>
    </row>
    <row r="14" spans="1:24">
      <c r="A14" s="27"/>
      <c r="B14" s="92"/>
      <c r="C14" s="93"/>
      <c r="D14" s="19"/>
      <c r="E14" s="93"/>
      <c r="F14" s="19"/>
      <c r="G14" s="93"/>
      <c r="H14" s="92"/>
      <c r="I14" s="93"/>
      <c r="J14" s="19"/>
      <c r="K14" s="93"/>
      <c r="L14" s="19"/>
      <c r="M14" s="93"/>
      <c r="N14" s="51"/>
      <c r="O14" s="105"/>
      <c r="P14" s="18"/>
      <c r="Q14" s="39"/>
      <c r="R14" s="8"/>
      <c r="S14" s="8"/>
      <c r="T14" s="8"/>
      <c r="U14" s="8"/>
      <c r="X14" s="94"/>
    </row>
    <row r="15" spans="1:24">
      <c r="A15" s="27"/>
      <c r="B15" s="92"/>
      <c r="C15" s="93"/>
      <c r="D15" s="19"/>
      <c r="E15" s="95"/>
      <c r="F15" s="19"/>
      <c r="G15" s="95"/>
      <c r="H15" s="92"/>
      <c r="I15" s="95"/>
      <c r="J15" s="19"/>
      <c r="K15" s="95"/>
      <c r="L15" s="19"/>
      <c r="M15" s="95"/>
      <c r="N15" s="51"/>
      <c r="O15" s="105"/>
      <c r="P15" s="18"/>
      <c r="Q15" s="39"/>
      <c r="R15" s="8"/>
      <c r="S15" s="8"/>
      <c r="T15" s="8"/>
      <c r="U15" s="8"/>
      <c r="X15" s="94"/>
    </row>
    <row r="16" spans="1:24" ht="12.75" thickBot="1">
      <c r="A16" s="15"/>
      <c r="B16" s="23"/>
      <c r="C16" s="96"/>
      <c r="D16" s="5"/>
      <c r="E16" s="97"/>
      <c r="F16" s="5"/>
      <c r="G16" s="97"/>
      <c r="H16" s="23"/>
      <c r="I16" s="98"/>
      <c r="J16" s="5"/>
      <c r="K16" s="98"/>
      <c r="L16" s="5"/>
      <c r="M16" s="98"/>
      <c r="N16" s="51"/>
      <c r="O16" s="105"/>
      <c r="P16" s="18"/>
      <c r="Q16" s="39"/>
      <c r="R16" s="8"/>
      <c r="S16" s="8"/>
      <c r="T16" s="8"/>
      <c r="U16" s="8"/>
      <c r="X16" s="94"/>
    </row>
    <row r="17" spans="1:15">
      <c r="A17" s="17"/>
      <c r="B17" s="99"/>
      <c r="C17" s="99"/>
      <c r="D17" s="99"/>
      <c r="E17" s="99"/>
      <c r="F17" s="99"/>
      <c r="G17" s="99"/>
      <c r="H17" s="99"/>
      <c r="I17" s="99"/>
      <c r="J17" s="99"/>
      <c r="K17" s="99"/>
      <c r="L17" s="100"/>
      <c r="M17" s="100"/>
      <c r="N17" s="101"/>
      <c r="O17" s="100"/>
    </row>
    <row r="18" spans="1:15">
      <c r="A18" s="29"/>
      <c r="B18" s="350"/>
      <c r="C18" s="350"/>
      <c r="D18" s="350"/>
      <c r="E18" s="350"/>
      <c r="F18" s="350"/>
      <c r="G18" s="351"/>
      <c r="H18" s="99"/>
      <c r="I18" s="99"/>
      <c r="J18" s="99"/>
      <c r="K18" s="99"/>
      <c r="L18" s="99"/>
      <c r="M18" s="99"/>
      <c r="N18" s="102"/>
      <c r="O18" s="99"/>
    </row>
    <row r="19" spans="1:15">
      <c r="A19" s="37"/>
      <c r="B19" s="352"/>
      <c r="C19" s="353"/>
      <c r="D19" s="353"/>
      <c r="E19" s="353"/>
      <c r="F19" s="353"/>
      <c r="G19" s="353"/>
      <c r="H19" s="102"/>
      <c r="I19" s="103"/>
      <c r="J19" s="104"/>
      <c r="K19" s="51"/>
      <c r="L19" s="104"/>
      <c r="M19" s="105"/>
      <c r="N19" s="102"/>
      <c r="O19" s="99"/>
    </row>
    <row r="20" spans="1:15">
      <c r="A20" s="38"/>
      <c r="B20" s="354"/>
      <c r="C20" s="355"/>
      <c r="D20" s="354"/>
      <c r="E20" s="355"/>
      <c r="F20" s="354"/>
      <c r="G20" s="355"/>
      <c r="H20" s="102"/>
      <c r="I20" s="103"/>
      <c r="J20" s="104"/>
      <c r="K20" s="51"/>
      <c r="L20" s="104"/>
      <c r="M20" s="105"/>
      <c r="N20" s="102"/>
      <c r="O20" s="99"/>
    </row>
    <row r="21" spans="1:15">
      <c r="A21" s="63"/>
      <c r="B21" s="64"/>
      <c r="C21" s="32"/>
      <c r="D21" s="32"/>
      <c r="E21" s="32"/>
      <c r="F21" s="32"/>
      <c r="G21" s="49"/>
      <c r="H21" s="102"/>
      <c r="I21" s="103"/>
      <c r="J21" s="104"/>
      <c r="K21" s="51"/>
      <c r="L21" s="104"/>
      <c r="M21" s="105"/>
      <c r="N21" s="102"/>
      <c r="O21" s="99"/>
    </row>
    <row r="22" spans="1:15">
      <c r="A22" s="343"/>
      <c r="B22" s="345"/>
      <c r="C22" s="346"/>
      <c r="D22" s="346"/>
      <c r="E22" s="346"/>
      <c r="F22" s="346"/>
      <c r="G22" s="346"/>
      <c r="H22" s="102"/>
      <c r="I22" s="103"/>
      <c r="J22" s="104"/>
      <c r="K22" s="51"/>
      <c r="L22" s="104"/>
      <c r="M22" s="105"/>
      <c r="N22" s="102"/>
      <c r="O22" s="99"/>
    </row>
    <row r="23" spans="1:15">
      <c r="A23" s="344"/>
      <c r="B23" s="34"/>
      <c r="C23" s="47"/>
      <c r="D23" s="35"/>
      <c r="E23" s="47"/>
      <c r="F23" s="35"/>
      <c r="G23" s="47"/>
      <c r="H23" s="99"/>
      <c r="I23" s="99"/>
      <c r="J23" s="104"/>
      <c r="K23" s="51"/>
      <c r="L23" s="104"/>
      <c r="M23" s="105"/>
      <c r="N23" s="102"/>
      <c r="O23" s="99"/>
    </row>
    <row r="24" spans="1:15">
      <c r="A24" s="30"/>
      <c r="B24" s="57"/>
      <c r="C24" s="43"/>
      <c r="D24" s="20"/>
      <c r="E24" s="43"/>
      <c r="F24" s="20"/>
      <c r="G24" s="43"/>
      <c r="H24" s="99"/>
      <c r="I24" s="99"/>
      <c r="J24" s="104"/>
      <c r="K24" s="51"/>
      <c r="L24" s="104"/>
      <c r="M24" s="105"/>
      <c r="N24" s="102"/>
      <c r="O24" s="103"/>
    </row>
    <row r="25" spans="1:15">
      <c r="A25" s="30"/>
      <c r="B25" s="57"/>
      <c r="C25" s="43"/>
      <c r="D25" s="20"/>
      <c r="E25" s="43"/>
      <c r="F25" s="20"/>
      <c r="G25" s="43"/>
      <c r="H25" s="99"/>
      <c r="I25" s="99"/>
      <c r="J25" s="104"/>
      <c r="K25" s="51"/>
      <c r="L25" s="104"/>
      <c r="M25" s="105"/>
      <c r="N25" s="102"/>
      <c r="O25" s="103"/>
    </row>
    <row r="26" spans="1:15">
      <c r="A26" s="30"/>
      <c r="B26" s="57"/>
      <c r="C26" s="43"/>
      <c r="D26" s="20"/>
      <c r="E26" s="43"/>
      <c r="F26" s="20"/>
      <c r="G26" s="43"/>
      <c r="H26" s="99"/>
      <c r="I26" s="99"/>
      <c r="J26" s="104"/>
      <c r="K26" s="51"/>
      <c r="L26" s="104"/>
      <c r="M26" s="105"/>
      <c r="N26" s="102"/>
      <c r="O26" s="103"/>
    </row>
    <row r="27" spans="1:15" ht="12.75" thickBot="1">
      <c r="A27" s="31"/>
      <c r="B27" s="58"/>
      <c r="C27" s="44"/>
      <c r="D27" s="22"/>
      <c r="E27" s="44"/>
      <c r="F27" s="22"/>
      <c r="G27" s="44"/>
      <c r="H27" s="99"/>
      <c r="I27" s="99"/>
      <c r="J27" s="99"/>
      <c r="K27" s="99"/>
      <c r="L27" s="99"/>
      <c r="M27" s="99"/>
      <c r="N27" s="102"/>
      <c r="O27" s="103"/>
    </row>
    <row r="28" spans="1:15">
      <c r="A28" s="18"/>
      <c r="B28" s="18"/>
      <c r="C28" s="39"/>
      <c r="D28" s="8"/>
      <c r="E28" s="8"/>
      <c r="F28" s="8"/>
      <c r="G28" s="100"/>
      <c r="H28" s="99"/>
      <c r="I28" s="99"/>
      <c r="J28" s="99"/>
      <c r="K28" s="99"/>
      <c r="L28" s="99"/>
      <c r="M28" s="99"/>
      <c r="N28" s="99"/>
      <c r="O28" s="99"/>
    </row>
    <row r="29" spans="1:15">
      <c r="A29" s="18"/>
      <c r="B29" s="18"/>
      <c r="C29" s="39"/>
      <c r="D29" s="8"/>
      <c r="E29" s="8"/>
      <c r="F29" s="8"/>
      <c r="G29" s="100"/>
      <c r="H29" s="99"/>
      <c r="I29" s="99"/>
      <c r="J29" s="99"/>
      <c r="K29" s="99"/>
      <c r="L29" s="99"/>
      <c r="M29" s="99"/>
      <c r="N29" s="99"/>
      <c r="O29" s="99"/>
    </row>
    <row r="30" spans="1:15">
      <c r="J30" s="104"/>
      <c r="K30" s="104"/>
      <c r="L30" s="104"/>
      <c r="M30" s="104"/>
    </row>
    <row r="31" spans="1:15">
      <c r="H31" s="104"/>
      <c r="I31" s="106"/>
      <c r="J31" s="104"/>
      <c r="K31" s="94"/>
      <c r="L31" s="94"/>
      <c r="M31" s="94"/>
    </row>
    <row r="32" spans="1:15">
      <c r="H32" s="104"/>
      <c r="I32" s="106"/>
      <c r="J32" s="104"/>
      <c r="K32" s="94"/>
      <c r="L32" s="94"/>
      <c r="M32" s="94"/>
    </row>
    <row r="33" spans="8:13" ht="12.75" customHeight="1">
      <c r="H33" s="104"/>
      <c r="I33" s="106"/>
      <c r="J33" s="104"/>
      <c r="K33" s="94"/>
      <c r="L33" s="94"/>
      <c r="M33" s="94"/>
    </row>
    <row r="34" spans="8:13">
      <c r="H34" s="104"/>
      <c r="I34" s="106"/>
      <c r="J34" s="104"/>
      <c r="K34" s="94"/>
      <c r="L34" s="94"/>
      <c r="M34" s="94"/>
    </row>
    <row r="35" spans="8:13" ht="13.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c r="A1" s="90" t="s">
        <v>52</v>
      </c>
      <c r="B1" s="99"/>
      <c r="C1" s="99"/>
      <c r="D1" s="99"/>
      <c r="E1" s="99"/>
      <c r="F1" s="99"/>
      <c r="G1" s="99"/>
      <c r="H1" s="99"/>
      <c r="I1" s="99"/>
      <c r="J1" s="99"/>
      <c r="K1" s="99"/>
      <c r="L1" s="99"/>
      <c r="M1" s="91" t="e">
        <f>Obsah!#REF!</f>
        <v>#REF!</v>
      </c>
      <c r="N1" s="99"/>
      <c r="O1" s="99"/>
    </row>
    <row r="2" spans="1:21" ht="7.5" customHeight="1">
      <c r="A2" s="90"/>
      <c r="B2" s="99"/>
      <c r="C2" s="99"/>
      <c r="D2" s="99"/>
      <c r="E2" s="99"/>
      <c r="F2" s="99"/>
      <c r="G2" s="99"/>
      <c r="H2" s="99"/>
      <c r="I2" s="99"/>
      <c r="J2" s="99"/>
      <c r="K2" s="99"/>
      <c r="L2" s="99"/>
      <c r="M2" s="99"/>
      <c r="N2" s="99"/>
      <c r="O2" s="99"/>
    </row>
    <row r="3" spans="1:21">
      <c r="A3" s="28"/>
      <c r="B3" s="350"/>
      <c r="C3" s="350"/>
      <c r="D3" s="350"/>
      <c r="E3" s="350"/>
      <c r="F3" s="350"/>
      <c r="G3" s="351"/>
      <c r="H3" s="357"/>
      <c r="I3" s="350"/>
      <c r="J3" s="350"/>
      <c r="K3" s="350"/>
      <c r="L3" s="350"/>
      <c r="M3" s="350"/>
      <c r="N3" s="9"/>
    </row>
    <row r="4" spans="1:21" ht="13.5" customHeight="1">
      <c r="A4" s="28"/>
      <c r="B4" s="358"/>
      <c r="C4" s="359"/>
      <c r="D4" s="359"/>
      <c r="E4" s="359"/>
      <c r="F4" s="359"/>
      <c r="G4" s="360"/>
      <c r="H4" s="358"/>
      <c r="I4" s="359"/>
      <c r="J4" s="359"/>
      <c r="K4" s="359"/>
      <c r="L4" s="359"/>
      <c r="M4" s="359"/>
      <c r="N4" s="40"/>
    </row>
    <row r="5" spans="1:21">
      <c r="A5" s="16"/>
      <c r="B5" s="356"/>
      <c r="C5" s="355"/>
      <c r="D5" s="356"/>
      <c r="E5" s="355"/>
      <c r="F5" s="356"/>
      <c r="G5" s="355"/>
      <c r="H5" s="356"/>
      <c r="I5" s="355"/>
      <c r="J5" s="356"/>
      <c r="K5" s="355"/>
      <c r="L5" s="356"/>
      <c r="M5" s="354"/>
      <c r="N5" s="59"/>
    </row>
    <row r="6" spans="1:21">
      <c r="A6" s="14"/>
      <c r="B6" s="64"/>
      <c r="C6" s="32"/>
      <c r="D6" s="32"/>
      <c r="E6" s="32"/>
      <c r="F6" s="32"/>
      <c r="G6" s="32"/>
      <c r="H6" s="32"/>
      <c r="I6" s="32"/>
      <c r="J6" s="32"/>
      <c r="K6" s="32"/>
      <c r="L6" s="32"/>
      <c r="M6" s="49"/>
      <c r="N6" s="59"/>
    </row>
    <row r="7" spans="1:21">
      <c r="A7" s="347"/>
      <c r="B7" s="345"/>
      <c r="C7" s="346"/>
      <c r="D7" s="346"/>
      <c r="E7" s="346"/>
      <c r="F7" s="346"/>
      <c r="G7" s="349"/>
      <c r="H7" s="345"/>
      <c r="I7" s="346"/>
      <c r="J7" s="346"/>
      <c r="K7" s="346"/>
      <c r="L7" s="346"/>
      <c r="M7" s="346"/>
      <c r="N7" s="41"/>
    </row>
    <row r="8" spans="1:21">
      <c r="A8" s="348"/>
      <c r="B8" s="34"/>
      <c r="C8" s="46"/>
      <c r="D8" s="35"/>
      <c r="E8" s="46"/>
      <c r="F8" s="35"/>
      <c r="G8" s="46"/>
      <c r="H8" s="34"/>
      <c r="I8" s="46"/>
      <c r="J8" s="35"/>
      <c r="K8" s="46"/>
      <c r="L8" s="35"/>
      <c r="M8" s="46"/>
      <c r="N8" s="1"/>
    </row>
    <row r="9" spans="1:21">
      <c r="A9" s="36"/>
      <c r="B9" s="92"/>
      <c r="C9" s="93"/>
      <c r="D9" s="19"/>
      <c r="E9" s="93"/>
      <c r="F9" s="19"/>
      <c r="G9" s="93"/>
      <c r="H9" s="92"/>
      <c r="I9" s="93"/>
      <c r="J9" s="19"/>
      <c r="K9" s="93"/>
      <c r="L9" s="19"/>
      <c r="M9" s="93"/>
      <c r="N9" s="51"/>
      <c r="O9" s="105"/>
    </row>
    <row r="10" spans="1:21">
      <c r="A10" s="36"/>
      <c r="B10" s="92"/>
      <c r="C10" s="93"/>
      <c r="D10" s="19"/>
      <c r="E10" s="93"/>
      <c r="F10" s="19"/>
      <c r="G10" s="93"/>
      <c r="H10" s="92"/>
      <c r="I10" s="93"/>
      <c r="J10" s="19"/>
      <c r="K10" s="93"/>
      <c r="L10" s="19"/>
      <c r="M10" s="93"/>
      <c r="N10" s="51"/>
      <c r="O10" s="105"/>
    </row>
    <row r="11" spans="1:21">
      <c r="A11" s="27"/>
      <c r="B11" s="25"/>
      <c r="C11" s="93"/>
      <c r="D11" s="12"/>
      <c r="E11" s="93"/>
      <c r="F11" s="12"/>
      <c r="G11" s="93"/>
      <c r="H11" s="25"/>
      <c r="I11" s="93"/>
      <c r="J11" s="12"/>
      <c r="K11" s="93"/>
      <c r="L11" s="12"/>
      <c r="M11" s="93"/>
      <c r="N11" s="51"/>
      <c r="O11" s="105"/>
    </row>
    <row r="12" spans="1:21">
      <c r="A12" s="27"/>
      <c r="B12" s="92"/>
      <c r="C12" s="93"/>
      <c r="D12" s="19"/>
      <c r="E12" s="93"/>
      <c r="F12" s="19"/>
      <c r="G12" s="93"/>
      <c r="H12" s="92"/>
      <c r="I12" s="93"/>
      <c r="J12" s="19"/>
      <c r="K12" s="93"/>
      <c r="L12" s="19"/>
      <c r="M12" s="93"/>
      <c r="N12" s="51"/>
      <c r="O12" s="105"/>
    </row>
    <row r="13" spans="1:21">
      <c r="A13" s="27"/>
      <c r="B13" s="25"/>
      <c r="C13" s="93"/>
      <c r="D13" s="12"/>
      <c r="E13" s="93"/>
      <c r="F13" s="12"/>
      <c r="G13" s="93"/>
      <c r="H13" s="25"/>
      <c r="I13" s="93"/>
      <c r="J13" s="12"/>
      <c r="K13" s="93"/>
      <c r="L13" s="12"/>
      <c r="M13" s="93"/>
      <c r="N13" s="51"/>
      <c r="O13" s="105"/>
    </row>
    <row r="14" spans="1:21">
      <c r="A14" s="27"/>
      <c r="B14" s="92"/>
      <c r="C14" s="93"/>
      <c r="D14" s="19"/>
      <c r="E14" s="93"/>
      <c r="F14" s="19"/>
      <c r="G14" s="93"/>
      <c r="H14" s="92"/>
      <c r="I14" s="93"/>
      <c r="J14" s="19"/>
      <c r="K14" s="93"/>
      <c r="L14" s="19"/>
      <c r="M14" s="93"/>
      <c r="N14" s="51"/>
      <c r="O14" s="105"/>
      <c r="P14" s="18"/>
      <c r="Q14" s="39"/>
      <c r="R14" s="8"/>
      <c r="S14" s="8"/>
      <c r="T14" s="8"/>
      <c r="U14" s="8"/>
    </row>
    <row r="15" spans="1:21">
      <c r="A15" s="27"/>
      <c r="B15" s="92"/>
      <c r="C15" s="93"/>
      <c r="D15" s="19"/>
      <c r="E15" s="95"/>
      <c r="F15" s="19"/>
      <c r="G15" s="95"/>
      <c r="H15" s="92"/>
      <c r="I15" s="95"/>
      <c r="J15" s="19"/>
      <c r="K15" s="95"/>
      <c r="L15" s="19"/>
      <c r="M15" s="95"/>
      <c r="N15" s="51"/>
      <c r="O15" s="105"/>
      <c r="P15" s="18"/>
      <c r="Q15" s="39"/>
      <c r="R15" s="8"/>
      <c r="S15" s="8"/>
      <c r="T15" s="8"/>
      <c r="U15" s="8"/>
    </row>
    <row r="16" spans="1:21" ht="12.75" thickBot="1">
      <c r="A16" s="15"/>
      <c r="B16" s="23"/>
      <c r="C16" s="96"/>
      <c r="D16" s="5"/>
      <c r="E16" s="97"/>
      <c r="F16" s="5"/>
      <c r="G16" s="97"/>
      <c r="H16" s="23"/>
      <c r="I16" s="98"/>
      <c r="J16" s="5"/>
      <c r="K16" s="98"/>
      <c r="L16" s="5"/>
      <c r="M16" s="98"/>
      <c r="N16" s="51"/>
      <c r="O16" s="105"/>
      <c r="P16" s="18"/>
      <c r="Q16" s="39"/>
      <c r="R16" s="8"/>
      <c r="S16" s="8"/>
      <c r="T16" s="8"/>
      <c r="U16" s="8"/>
    </row>
    <row r="17" spans="1:20">
      <c r="A17" s="17"/>
      <c r="B17" s="99"/>
      <c r="C17" s="99"/>
      <c r="D17" s="99"/>
      <c r="E17" s="99"/>
      <c r="F17" s="99"/>
      <c r="G17" s="99"/>
      <c r="H17" s="99"/>
      <c r="I17" s="99"/>
      <c r="J17" s="99"/>
      <c r="K17" s="99"/>
      <c r="L17" s="100"/>
      <c r="M17" s="100"/>
      <c r="N17" s="101"/>
      <c r="O17" s="100"/>
    </row>
    <row r="18" spans="1:20">
      <c r="A18" s="50"/>
      <c r="B18" s="350"/>
      <c r="C18" s="350"/>
      <c r="D18" s="350"/>
      <c r="E18" s="350"/>
      <c r="F18" s="350"/>
      <c r="G18" s="351"/>
      <c r="H18" s="7"/>
      <c r="I18" s="7"/>
      <c r="J18" s="7"/>
      <c r="K18" s="7"/>
      <c r="L18" s="7"/>
      <c r="M18" s="7"/>
      <c r="N18" s="102"/>
      <c r="O18" s="99"/>
      <c r="P18" s="60"/>
      <c r="Q18" s="39"/>
      <c r="R18" s="8"/>
      <c r="S18" s="8"/>
      <c r="T18" s="8"/>
    </row>
    <row r="19" spans="1:20">
      <c r="A19" s="37"/>
      <c r="B19" s="352"/>
      <c r="C19" s="353"/>
      <c r="D19" s="353"/>
      <c r="E19" s="353"/>
      <c r="F19" s="353"/>
      <c r="G19" s="353"/>
      <c r="H19" s="102"/>
      <c r="I19" s="103"/>
      <c r="J19" s="104"/>
      <c r="K19" s="51"/>
      <c r="L19" s="104"/>
      <c r="M19" s="105"/>
      <c r="N19" s="102"/>
      <c r="O19" s="99"/>
      <c r="P19" s="60"/>
      <c r="Q19" s="39"/>
      <c r="R19" s="8"/>
      <c r="S19" s="8"/>
      <c r="T19" s="8"/>
    </row>
    <row r="20" spans="1:20">
      <c r="A20" s="38"/>
      <c r="B20" s="354"/>
      <c r="C20" s="355"/>
      <c r="D20" s="354"/>
      <c r="E20" s="355"/>
      <c r="F20" s="354"/>
      <c r="G20" s="355"/>
      <c r="H20" s="102"/>
      <c r="I20" s="103"/>
      <c r="J20" s="104"/>
      <c r="K20" s="51"/>
      <c r="L20" s="104"/>
      <c r="M20" s="105"/>
      <c r="N20" s="102"/>
      <c r="O20" s="99"/>
      <c r="P20" s="60"/>
      <c r="Q20" s="39"/>
      <c r="R20" s="45"/>
      <c r="S20" s="45"/>
      <c r="T20" s="45"/>
    </row>
    <row r="21" spans="1:20">
      <c r="A21" s="63"/>
      <c r="B21" s="64"/>
      <c r="C21" s="32"/>
      <c r="D21" s="32"/>
      <c r="E21" s="32"/>
      <c r="F21" s="32"/>
      <c r="G21" s="49"/>
      <c r="H21" s="102"/>
      <c r="I21" s="103"/>
      <c r="J21" s="104"/>
      <c r="K21" s="51"/>
      <c r="L21" s="104"/>
      <c r="M21" s="105"/>
      <c r="N21" s="102"/>
      <c r="O21" s="99"/>
      <c r="P21" s="60"/>
      <c r="Q21" s="39"/>
      <c r="R21" s="8"/>
      <c r="S21" s="8"/>
      <c r="T21" s="8"/>
    </row>
    <row r="22" spans="1:20">
      <c r="A22" s="343"/>
      <c r="B22" s="345"/>
      <c r="C22" s="346"/>
      <c r="D22" s="346"/>
      <c r="E22" s="346"/>
      <c r="F22" s="346"/>
      <c r="G22" s="346"/>
      <c r="H22" s="102"/>
      <c r="I22" s="103"/>
      <c r="J22" s="104"/>
      <c r="K22" s="51"/>
      <c r="L22" s="104"/>
      <c r="M22" s="105"/>
      <c r="N22" s="102"/>
      <c r="O22" s="99"/>
      <c r="P22" s="60"/>
      <c r="Q22" s="39"/>
      <c r="R22" s="8"/>
      <c r="S22" s="8"/>
      <c r="T22" s="8"/>
    </row>
    <row r="23" spans="1:20">
      <c r="A23" s="344"/>
      <c r="B23" s="34"/>
      <c r="C23" s="47"/>
      <c r="D23" s="35"/>
      <c r="E23" s="47"/>
      <c r="F23" s="35"/>
      <c r="G23" s="47"/>
      <c r="H23" s="99"/>
      <c r="I23" s="99"/>
      <c r="J23" s="104"/>
      <c r="K23" s="51"/>
      <c r="L23" s="104"/>
      <c r="M23" s="105"/>
      <c r="N23" s="102"/>
      <c r="O23" s="99"/>
      <c r="P23" s="60"/>
      <c r="Q23" s="39"/>
      <c r="R23" s="42"/>
      <c r="S23" s="45"/>
      <c r="T23" s="45"/>
    </row>
    <row r="24" spans="1:20">
      <c r="A24" s="30"/>
      <c r="B24" s="57"/>
      <c r="C24" s="43"/>
      <c r="D24" s="20"/>
      <c r="E24" s="43"/>
      <c r="F24" s="20"/>
      <c r="G24" s="43"/>
      <c r="H24" s="99"/>
      <c r="I24" s="99"/>
      <c r="J24" s="104"/>
      <c r="K24" s="51"/>
      <c r="L24" s="104"/>
      <c r="M24" s="105"/>
      <c r="N24" s="102"/>
      <c r="O24" s="103"/>
      <c r="T24" s="100"/>
    </row>
    <row r="25" spans="1:20">
      <c r="A25" s="30"/>
      <c r="B25" s="57"/>
      <c r="C25" s="43"/>
      <c r="D25" s="20"/>
      <c r="E25" s="43"/>
      <c r="F25" s="20"/>
      <c r="G25" s="43"/>
      <c r="H25" s="99"/>
      <c r="I25" s="99"/>
      <c r="J25" s="104"/>
      <c r="K25" s="51"/>
      <c r="L25" s="104"/>
      <c r="M25" s="105"/>
      <c r="N25" s="102"/>
      <c r="O25" s="103"/>
    </row>
    <row r="26" spans="1:20">
      <c r="A26" s="30"/>
      <c r="B26" s="57"/>
      <c r="C26" s="43"/>
      <c r="D26" s="20"/>
      <c r="E26" s="43"/>
      <c r="F26" s="20"/>
      <c r="G26" s="43"/>
      <c r="H26" s="99"/>
      <c r="I26" s="99"/>
      <c r="J26" s="104"/>
      <c r="K26" s="51"/>
      <c r="L26" s="104"/>
      <c r="M26" s="105"/>
      <c r="N26" s="102"/>
      <c r="O26" s="103"/>
    </row>
    <row r="27" spans="1:20" ht="12.75" thickBot="1">
      <c r="A27" s="31"/>
      <c r="B27" s="58"/>
      <c r="C27" s="44"/>
      <c r="D27" s="22"/>
      <c r="E27" s="44"/>
      <c r="F27" s="22"/>
      <c r="G27" s="44"/>
      <c r="H27" s="99"/>
      <c r="I27" s="99"/>
      <c r="J27" s="99"/>
      <c r="K27" s="99"/>
      <c r="L27" s="99"/>
      <c r="M27" s="99"/>
      <c r="N27" s="102"/>
      <c r="O27" s="103"/>
    </row>
    <row r="28" spans="1:20">
      <c r="A28" s="18"/>
      <c r="B28" s="18"/>
      <c r="C28" s="39"/>
      <c r="D28" s="8"/>
      <c r="E28" s="8"/>
      <c r="F28" s="8"/>
      <c r="G28" s="100"/>
      <c r="H28" s="99"/>
      <c r="I28" s="99"/>
      <c r="J28" s="99"/>
      <c r="K28" s="99"/>
      <c r="L28" s="99"/>
      <c r="M28" s="99"/>
    </row>
    <row r="29" spans="1:20">
      <c r="H29" s="99"/>
      <c r="I29" s="99"/>
      <c r="J29" s="99"/>
      <c r="K29" s="99"/>
      <c r="L29" s="99"/>
      <c r="M29" s="99"/>
    </row>
    <row r="30" spans="1:20">
      <c r="J30" s="104"/>
      <c r="K30" s="104"/>
      <c r="L30" s="104"/>
      <c r="M30" s="104"/>
    </row>
    <row r="31" spans="1:20">
      <c r="H31" s="104"/>
      <c r="I31" s="106"/>
      <c r="J31" s="104"/>
      <c r="K31" s="94"/>
      <c r="L31" s="94"/>
      <c r="M31" s="94"/>
    </row>
    <row r="32" spans="1:20" ht="12.75" customHeight="1">
      <c r="H32" s="104"/>
      <c r="I32" s="106"/>
      <c r="J32" s="104"/>
      <c r="K32" s="94"/>
      <c r="L32" s="94"/>
      <c r="M32" s="94"/>
    </row>
    <row r="33" spans="8:13">
      <c r="H33" s="104"/>
      <c r="I33" s="106"/>
      <c r="J33" s="104"/>
      <c r="K33" s="94"/>
      <c r="L33" s="94"/>
      <c r="M33" s="94"/>
    </row>
    <row r="34" spans="8:13" ht="13.5" customHeight="1">
      <c r="H34" s="104"/>
      <c r="I34" s="106"/>
      <c r="J34" s="104"/>
      <c r="K34" s="94"/>
      <c r="L34" s="94"/>
      <c r="M34" s="94"/>
    </row>
    <row r="35" spans="8:13" ht="12.7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c r="A1" s="90" t="s">
        <v>53</v>
      </c>
      <c r="M1" s="91" t="e">
        <f>Obsah!#REF!</f>
        <v>#REF!</v>
      </c>
    </row>
    <row r="2" spans="1:24" ht="7.5" customHeight="1"/>
    <row r="3" spans="1:24">
      <c r="A3" s="28"/>
      <c r="B3" s="350"/>
      <c r="C3" s="350"/>
      <c r="D3" s="350"/>
      <c r="E3" s="350"/>
      <c r="F3" s="350"/>
      <c r="G3" s="351"/>
      <c r="H3" s="357"/>
      <c r="I3" s="350"/>
      <c r="J3" s="350"/>
      <c r="K3" s="350"/>
      <c r="L3" s="350"/>
      <c r="M3" s="350"/>
      <c r="N3" s="9"/>
    </row>
    <row r="4" spans="1:24">
      <c r="A4" s="28"/>
      <c r="B4" s="358"/>
      <c r="C4" s="359"/>
      <c r="D4" s="359"/>
      <c r="E4" s="359"/>
      <c r="F4" s="359"/>
      <c r="G4" s="360"/>
      <c r="H4" s="358"/>
      <c r="I4" s="359"/>
      <c r="J4" s="359"/>
      <c r="K4" s="359"/>
      <c r="L4" s="359"/>
      <c r="M4" s="359"/>
      <c r="N4" s="40"/>
    </row>
    <row r="5" spans="1:24">
      <c r="A5" s="16"/>
      <c r="B5" s="356"/>
      <c r="C5" s="355"/>
      <c r="D5" s="356"/>
      <c r="E5" s="355"/>
      <c r="F5" s="356"/>
      <c r="G5" s="355"/>
      <c r="H5" s="356"/>
      <c r="I5" s="355"/>
      <c r="J5" s="356"/>
      <c r="K5" s="355"/>
      <c r="L5" s="356"/>
      <c r="M5" s="354"/>
      <c r="N5" s="59"/>
    </row>
    <row r="6" spans="1:24">
      <c r="A6" s="48"/>
      <c r="B6" s="64"/>
      <c r="C6" s="32"/>
      <c r="D6" s="32"/>
      <c r="E6" s="32"/>
      <c r="F6" s="32"/>
      <c r="G6" s="32"/>
      <c r="H6" s="32"/>
      <c r="I6" s="32"/>
      <c r="J6" s="32"/>
      <c r="K6" s="32"/>
      <c r="L6" s="32"/>
      <c r="M6" s="33"/>
      <c r="N6" s="59"/>
    </row>
    <row r="7" spans="1:24">
      <c r="A7" s="347"/>
      <c r="B7" s="345"/>
      <c r="C7" s="346"/>
      <c r="D7" s="346"/>
      <c r="E7" s="346"/>
      <c r="F7" s="346"/>
      <c r="G7" s="349"/>
      <c r="H7" s="345"/>
      <c r="I7" s="346"/>
      <c r="J7" s="346"/>
      <c r="K7" s="346"/>
      <c r="L7" s="346"/>
      <c r="M7" s="346"/>
      <c r="N7" s="41"/>
    </row>
    <row r="8" spans="1:24">
      <c r="A8" s="348"/>
      <c r="B8" s="34"/>
      <c r="C8" s="46"/>
      <c r="D8" s="35"/>
      <c r="E8" s="46"/>
      <c r="F8" s="35"/>
      <c r="G8" s="46"/>
      <c r="H8" s="34"/>
      <c r="I8" s="46"/>
      <c r="J8" s="35"/>
      <c r="K8" s="46"/>
      <c r="L8" s="35"/>
      <c r="M8" s="46"/>
      <c r="N8" s="1"/>
    </row>
    <row r="9" spans="1:24">
      <c r="A9" s="36"/>
      <c r="B9" s="92"/>
      <c r="C9" s="93"/>
      <c r="D9" s="19"/>
      <c r="E9" s="93"/>
      <c r="F9" s="19"/>
      <c r="G9" s="93"/>
      <c r="H9" s="92"/>
      <c r="I9" s="93"/>
      <c r="J9" s="19"/>
      <c r="K9" s="93"/>
      <c r="L9" s="19"/>
      <c r="M9" s="93"/>
      <c r="N9" s="51"/>
      <c r="O9" s="105"/>
      <c r="X9" s="94"/>
    </row>
    <row r="10" spans="1:24">
      <c r="A10" s="27"/>
      <c r="B10" s="92"/>
      <c r="C10" s="93"/>
      <c r="D10" s="19"/>
      <c r="E10" s="93"/>
      <c r="F10" s="19"/>
      <c r="G10" s="93"/>
      <c r="H10" s="92"/>
      <c r="I10" s="93"/>
      <c r="J10" s="19"/>
      <c r="K10" s="93"/>
      <c r="L10" s="19"/>
      <c r="M10" s="93"/>
      <c r="N10" s="51"/>
      <c r="O10" s="105"/>
      <c r="X10" s="94"/>
    </row>
    <row r="11" spans="1:24">
      <c r="A11" s="27"/>
      <c r="B11" s="25"/>
      <c r="C11" s="93"/>
      <c r="D11" s="12"/>
      <c r="E11" s="93"/>
      <c r="F11" s="12"/>
      <c r="G11" s="93"/>
      <c r="H11" s="25"/>
      <c r="I11" s="93"/>
      <c r="J11" s="12"/>
      <c r="K11" s="93"/>
      <c r="L11" s="12"/>
      <c r="M11" s="93"/>
      <c r="N11" s="51"/>
      <c r="O11" s="105"/>
      <c r="X11" s="94"/>
    </row>
    <row r="12" spans="1:24">
      <c r="A12" s="27"/>
      <c r="B12" s="92"/>
      <c r="C12" s="93"/>
      <c r="D12" s="19"/>
      <c r="E12" s="93"/>
      <c r="F12" s="19"/>
      <c r="G12" s="93"/>
      <c r="H12" s="92"/>
      <c r="I12" s="93"/>
      <c r="J12" s="19"/>
      <c r="K12" s="93"/>
      <c r="L12" s="19"/>
      <c r="M12" s="93"/>
      <c r="N12" s="51"/>
      <c r="O12" s="105"/>
      <c r="X12" s="94"/>
    </row>
    <row r="13" spans="1:24">
      <c r="A13" s="27"/>
      <c r="B13" s="25"/>
      <c r="C13" s="93"/>
      <c r="D13" s="12"/>
      <c r="E13" s="93"/>
      <c r="F13" s="12"/>
      <c r="G13" s="93"/>
      <c r="H13" s="25"/>
      <c r="I13" s="93"/>
      <c r="J13" s="12"/>
      <c r="K13" s="93"/>
      <c r="L13" s="12"/>
      <c r="M13" s="93"/>
      <c r="N13" s="51"/>
      <c r="O13" s="105"/>
      <c r="X13" s="94"/>
    </row>
    <row r="14" spans="1:24">
      <c r="A14" s="27"/>
      <c r="B14" s="92"/>
      <c r="C14" s="93"/>
      <c r="D14" s="19"/>
      <c r="E14" s="93"/>
      <c r="F14" s="19"/>
      <c r="G14" s="93"/>
      <c r="H14" s="92"/>
      <c r="I14" s="93"/>
      <c r="J14" s="19"/>
      <c r="K14" s="93"/>
      <c r="L14" s="19"/>
      <c r="M14" s="93"/>
      <c r="N14" s="51"/>
      <c r="O14" s="105"/>
      <c r="P14" s="18"/>
      <c r="Q14" s="39"/>
      <c r="R14" s="8"/>
      <c r="S14" s="8"/>
      <c r="T14" s="8"/>
      <c r="U14" s="8"/>
      <c r="X14" s="94"/>
    </row>
    <row r="15" spans="1:24">
      <c r="A15" s="27"/>
      <c r="B15" s="92"/>
      <c r="C15" s="93"/>
      <c r="D15" s="19"/>
      <c r="E15" s="95"/>
      <c r="F15" s="19"/>
      <c r="G15" s="95"/>
      <c r="H15" s="92"/>
      <c r="I15" s="95"/>
      <c r="J15" s="19"/>
      <c r="K15" s="95"/>
      <c r="L15" s="19"/>
      <c r="M15" s="95"/>
      <c r="N15" s="51"/>
      <c r="O15" s="105"/>
      <c r="P15" s="18"/>
      <c r="Q15" s="39"/>
      <c r="R15" s="8"/>
      <c r="S15" s="8"/>
      <c r="T15" s="8"/>
      <c r="U15" s="8"/>
      <c r="X15" s="94"/>
    </row>
    <row r="16" spans="1:24" ht="12.75" thickBot="1">
      <c r="A16" s="15"/>
      <c r="B16" s="23"/>
      <c r="C16" s="96"/>
      <c r="D16" s="5"/>
      <c r="E16" s="97"/>
      <c r="F16" s="5"/>
      <c r="G16" s="97"/>
      <c r="H16" s="23"/>
      <c r="I16" s="98"/>
      <c r="J16" s="5"/>
      <c r="K16" s="98"/>
      <c r="L16" s="5"/>
      <c r="M16" s="98"/>
      <c r="N16" s="51"/>
      <c r="O16" s="105"/>
      <c r="P16" s="18"/>
      <c r="Q16" s="39"/>
      <c r="R16" s="8"/>
      <c r="S16" s="8"/>
      <c r="T16" s="8"/>
      <c r="U16" s="8"/>
      <c r="X16" s="94"/>
    </row>
    <row r="17" spans="1:15">
      <c r="A17" s="17"/>
      <c r="B17" s="99"/>
      <c r="C17" s="99"/>
      <c r="D17" s="99"/>
      <c r="E17" s="99"/>
      <c r="F17" s="99"/>
      <c r="G17" s="99"/>
      <c r="H17" s="99"/>
      <c r="I17" s="99"/>
      <c r="J17" s="99"/>
      <c r="K17" s="99"/>
      <c r="L17" s="100"/>
      <c r="M17" s="100"/>
      <c r="N17" s="101"/>
      <c r="O17" s="100"/>
    </row>
    <row r="18" spans="1:15">
      <c r="A18" s="29"/>
      <c r="B18" s="350"/>
      <c r="C18" s="350"/>
      <c r="D18" s="350"/>
      <c r="E18" s="350"/>
      <c r="F18" s="350"/>
      <c r="G18" s="351"/>
      <c r="H18" s="99"/>
      <c r="I18" s="99"/>
      <c r="J18" s="99"/>
      <c r="K18" s="99"/>
      <c r="L18" s="99"/>
      <c r="M18" s="99"/>
      <c r="N18" s="102"/>
      <c r="O18" s="99"/>
    </row>
    <row r="19" spans="1:15">
      <c r="A19" s="37"/>
      <c r="B19" s="352"/>
      <c r="C19" s="353"/>
      <c r="D19" s="353"/>
      <c r="E19" s="353"/>
      <c r="F19" s="353"/>
      <c r="G19" s="353"/>
      <c r="H19" s="102"/>
      <c r="I19" s="103"/>
      <c r="J19" s="104"/>
      <c r="K19" s="51"/>
      <c r="L19" s="104"/>
      <c r="M19" s="105"/>
      <c r="N19" s="102"/>
      <c r="O19" s="99"/>
    </row>
    <row r="20" spans="1:15">
      <c r="A20" s="38"/>
      <c r="B20" s="354"/>
      <c r="C20" s="355"/>
      <c r="D20" s="354"/>
      <c r="E20" s="355"/>
      <c r="F20" s="354"/>
      <c r="G20" s="355"/>
      <c r="H20" s="102"/>
      <c r="I20" s="103"/>
      <c r="J20" s="104"/>
      <c r="K20" s="51"/>
      <c r="L20" s="104"/>
      <c r="M20" s="105"/>
      <c r="N20" s="102"/>
      <c r="O20" s="99"/>
    </row>
    <row r="21" spans="1:15">
      <c r="A21" s="63"/>
      <c r="B21" s="64"/>
      <c r="C21" s="32"/>
      <c r="D21" s="32"/>
      <c r="E21" s="32"/>
      <c r="F21" s="32"/>
      <c r="G21" s="49"/>
      <c r="H21" s="102"/>
      <c r="I21" s="103"/>
      <c r="J21" s="104"/>
      <c r="K21" s="51"/>
      <c r="L21" s="104"/>
      <c r="M21" s="105"/>
      <c r="N21" s="102"/>
      <c r="O21" s="99"/>
    </row>
    <row r="22" spans="1:15">
      <c r="A22" s="343"/>
      <c r="B22" s="345"/>
      <c r="C22" s="346"/>
      <c r="D22" s="346"/>
      <c r="E22" s="346"/>
      <c r="F22" s="346"/>
      <c r="G22" s="346"/>
      <c r="H22" s="102"/>
      <c r="I22" s="103"/>
      <c r="J22" s="104"/>
      <c r="K22" s="51"/>
      <c r="L22" s="104"/>
      <c r="M22" s="105"/>
      <c r="N22" s="102"/>
      <c r="O22" s="99"/>
    </row>
    <row r="23" spans="1:15">
      <c r="A23" s="344"/>
      <c r="B23" s="34"/>
      <c r="C23" s="47"/>
      <c r="D23" s="35"/>
      <c r="E23" s="47"/>
      <c r="F23" s="35"/>
      <c r="G23" s="47"/>
      <c r="H23" s="99"/>
      <c r="I23" s="99"/>
      <c r="J23" s="104"/>
      <c r="K23" s="51"/>
      <c r="L23" s="104"/>
      <c r="M23" s="105"/>
      <c r="N23" s="102"/>
      <c r="O23" s="99"/>
    </row>
    <row r="24" spans="1:15">
      <c r="A24" s="30"/>
      <c r="B24" s="57"/>
      <c r="C24" s="43"/>
      <c r="D24" s="20"/>
      <c r="E24" s="43"/>
      <c r="F24" s="20"/>
      <c r="G24" s="43"/>
      <c r="H24" s="99"/>
      <c r="I24" s="99"/>
      <c r="J24" s="104"/>
      <c r="K24" s="51"/>
      <c r="L24" s="104"/>
      <c r="M24" s="105"/>
      <c r="N24" s="102"/>
      <c r="O24" s="103"/>
    </row>
    <row r="25" spans="1:15">
      <c r="A25" s="30"/>
      <c r="B25" s="57"/>
      <c r="C25" s="43"/>
      <c r="D25" s="20"/>
      <c r="E25" s="43"/>
      <c r="F25" s="20"/>
      <c r="G25" s="43"/>
      <c r="H25" s="99"/>
      <c r="I25" s="99"/>
      <c r="J25" s="104"/>
      <c r="K25" s="51"/>
      <c r="L25" s="104"/>
      <c r="M25" s="105"/>
      <c r="N25" s="102"/>
      <c r="O25" s="103"/>
    </row>
    <row r="26" spans="1:15">
      <c r="A26" s="30"/>
      <c r="B26" s="57"/>
      <c r="C26" s="43"/>
      <c r="D26" s="20"/>
      <c r="E26" s="43"/>
      <c r="F26" s="20"/>
      <c r="G26" s="43"/>
      <c r="H26" s="99"/>
      <c r="I26" s="99"/>
      <c r="J26" s="104"/>
      <c r="K26" s="51"/>
      <c r="L26" s="104"/>
      <c r="M26" s="105"/>
      <c r="N26" s="102"/>
      <c r="O26" s="103"/>
    </row>
    <row r="27" spans="1:15" ht="12.75" thickBot="1">
      <c r="A27" s="31"/>
      <c r="B27" s="58"/>
      <c r="C27" s="44"/>
      <c r="D27" s="22"/>
      <c r="E27" s="44"/>
      <c r="F27" s="22"/>
      <c r="G27" s="44"/>
      <c r="H27" s="99"/>
      <c r="I27" s="99"/>
      <c r="J27" s="99"/>
      <c r="K27" s="99"/>
      <c r="L27" s="99"/>
      <c r="M27" s="99"/>
      <c r="N27" s="102"/>
      <c r="O27" s="103"/>
    </row>
    <row r="28" spans="1:15">
      <c r="A28" s="18"/>
      <c r="B28" s="18"/>
      <c r="C28" s="39"/>
      <c r="D28" s="8"/>
      <c r="E28" s="8"/>
      <c r="F28" s="8"/>
      <c r="G28" s="100"/>
      <c r="H28" s="99"/>
      <c r="I28" s="99"/>
      <c r="J28" s="99"/>
      <c r="K28" s="99"/>
      <c r="L28" s="99"/>
      <c r="M28" s="99"/>
      <c r="N28" s="99"/>
      <c r="O28" s="99"/>
    </row>
    <row r="29" spans="1:15">
      <c r="A29" s="18"/>
      <c r="B29" s="18"/>
      <c r="C29" s="39"/>
      <c r="D29" s="8"/>
      <c r="E29" s="8"/>
      <c r="F29" s="8"/>
      <c r="G29" s="100"/>
      <c r="H29" s="99"/>
      <c r="I29" s="99"/>
      <c r="J29" s="99"/>
      <c r="K29" s="99"/>
      <c r="L29" s="99"/>
      <c r="M29" s="99"/>
      <c r="N29" s="99"/>
      <c r="O29" s="99"/>
    </row>
    <row r="30" spans="1:15">
      <c r="J30" s="104"/>
      <c r="K30" s="104"/>
      <c r="L30" s="104"/>
      <c r="M30" s="104"/>
    </row>
    <row r="31" spans="1:15">
      <c r="H31" s="104"/>
      <c r="I31" s="106"/>
      <c r="J31" s="104"/>
      <c r="K31" s="94"/>
      <c r="L31" s="94"/>
      <c r="M31" s="94"/>
    </row>
    <row r="32" spans="1:15">
      <c r="H32" s="104"/>
      <c r="I32" s="106"/>
      <c r="J32" s="104"/>
      <c r="K32" s="94"/>
      <c r="L32" s="94"/>
      <c r="M32" s="94"/>
    </row>
    <row r="33" spans="8:13" ht="12.75" customHeight="1">
      <c r="H33" s="104"/>
      <c r="I33" s="106"/>
      <c r="J33" s="104"/>
      <c r="K33" s="94"/>
      <c r="L33" s="94"/>
      <c r="M33" s="94"/>
    </row>
    <row r="34" spans="8:13">
      <c r="H34" s="104"/>
      <c r="I34" s="106"/>
      <c r="J34" s="104"/>
      <c r="K34" s="94"/>
      <c r="L34" s="94"/>
      <c r="M34" s="94"/>
    </row>
    <row r="35" spans="8:13" ht="13.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c r="A1" s="90" t="s">
        <v>54</v>
      </c>
      <c r="B1" s="99"/>
      <c r="C1" s="99"/>
      <c r="D1" s="99"/>
      <c r="E1" s="99"/>
      <c r="F1" s="99"/>
      <c r="G1" s="99"/>
      <c r="H1" s="99"/>
      <c r="I1" s="99"/>
      <c r="J1" s="99"/>
      <c r="K1" s="99"/>
      <c r="L1" s="99"/>
      <c r="M1" s="91" t="e">
        <f>Obsah!#REF!</f>
        <v>#REF!</v>
      </c>
      <c r="N1" s="99"/>
      <c r="O1" s="99"/>
    </row>
    <row r="2" spans="1:21" ht="7.5" customHeight="1">
      <c r="A2" s="90"/>
      <c r="B2" s="99"/>
      <c r="C2" s="99"/>
      <c r="D2" s="99"/>
      <c r="E2" s="99"/>
      <c r="F2" s="99"/>
      <c r="G2" s="99"/>
      <c r="H2" s="99"/>
      <c r="I2" s="99"/>
      <c r="J2" s="99"/>
      <c r="K2" s="99"/>
      <c r="L2" s="99"/>
      <c r="M2" s="99"/>
      <c r="N2" s="99"/>
      <c r="O2" s="99"/>
    </row>
    <row r="3" spans="1:21">
      <c r="A3" s="28"/>
      <c r="B3" s="350"/>
      <c r="C3" s="350"/>
      <c r="D3" s="350"/>
      <c r="E3" s="350"/>
      <c r="F3" s="350"/>
      <c r="G3" s="351"/>
      <c r="H3" s="357"/>
      <c r="I3" s="350"/>
      <c r="J3" s="350"/>
      <c r="K3" s="350"/>
      <c r="L3" s="350"/>
      <c r="M3" s="350"/>
      <c r="N3" s="9"/>
    </row>
    <row r="4" spans="1:21" ht="13.5" customHeight="1">
      <c r="A4" s="28"/>
      <c r="B4" s="358"/>
      <c r="C4" s="359"/>
      <c r="D4" s="359"/>
      <c r="E4" s="359"/>
      <c r="F4" s="359"/>
      <c r="G4" s="360"/>
      <c r="H4" s="358"/>
      <c r="I4" s="359"/>
      <c r="J4" s="359"/>
      <c r="K4" s="359"/>
      <c r="L4" s="359"/>
      <c r="M4" s="359"/>
      <c r="N4" s="40"/>
    </row>
    <row r="5" spans="1:21">
      <c r="A5" s="16"/>
      <c r="B5" s="356"/>
      <c r="C5" s="355"/>
      <c r="D5" s="356"/>
      <c r="E5" s="355"/>
      <c r="F5" s="356"/>
      <c r="G5" s="355"/>
      <c r="H5" s="356"/>
      <c r="I5" s="355"/>
      <c r="J5" s="356"/>
      <c r="K5" s="355"/>
      <c r="L5" s="356"/>
      <c r="M5" s="354"/>
      <c r="N5" s="59"/>
    </row>
    <row r="6" spans="1:21">
      <c r="A6" s="14"/>
      <c r="B6" s="64"/>
      <c r="C6" s="32"/>
      <c r="D6" s="32"/>
      <c r="E6" s="32"/>
      <c r="F6" s="32"/>
      <c r="G6" s="32"/>
      <c r="H6" s="32"/>
      <c r="I6" s="32"/>
      <c r="J6" s="32"/>
      <c r="K6" s="32"/>
      <c r="L6" s="32"/>
      <c r="M6" s="49"/>
      <c r="N6" s="59"/>
    </row>
    <row r="7" spans="1:21">
      <c r="A7" s="347"/>
      <c r="B7" s="345"/>
      <c r="C7" s="346"/>
      <c r="D7" s="346"/>
      <c r="E7" s="346"/>
      <c r="F7" s="346"/>
      <c r="G7" s="349"/>
      <c r="H7" s="345"/>
      <c r="I7" s="346"/>
      <c r="J7" s="346"/>
      <c r="K7" s="346"/>
      <c r="L7" s="346"/>
      <c r="M7" s="346"/>
      <c r="N7" s="41"/>
    </row>
    <row r="8" spans="1:21">
      <c r="A8" s="348"/>
      <c r="B8" s="34"/>
      <c r="C8" s="46"/>
      <c r="D8" s="35"/>
      <c r="E8" s="46"/>
      <c r="F8" s="35"/>
      <c r="G8" s="46"/>
      <c r="H8" s="34"/>
      <c r="I8" s="46"/>
      <c r="J8" s="35"/>
      <c r="K8" s="46"/>
      <c r="L8" s="35"/>
      <c r="M8" s="46"/>
      <c r="N8" s="1"/>
    </row>
    <row r="9" spans="1:21">
      <c r="A9" s="36"/>
      <c r="B9" s="92"/>
      <c r="C9" s="93"/>
      <c r="D9" s="19"/>
      <c r="E9" s="93"/>
      <c r="F9" s="19"/>
      <c r="G9" s="93"/>
      <c r="H9" s="92"/>
      <c r="I9" s="93"/>
      <c r="J9" s="19"/>
      <c r="K9" s="93"/>
      <c r="L9" s="19"/>
      <c r="M9" s="93"/>
      <c r="N9" s="51"/>
      <c r="O9" s="105"/>
    </row>
    <row r="10" spans="1:21">
      <c r="A10" s="36"/>
      <c r="B10" s="92"/>
      <c r="C10" s="93"/>
      <c r="D10" s="19"/>
      <c r="E10" s="93"/>
      <c r="F10" s="19"/>
      <c r="G10" s="93"/>
      <c r="H10" s="92"/>
      <c r="I10" s="93"/>
      <c r="J10" s="19"/>
      <c r="K10" s="93"/>
      <c r="L10" s="19"/>
      <c r="M10" s="93"/>
      <c r="N10" s="51"/>
      <c r="O10" s="105"/>
    </row>
    <row r="11" spans="1:21">
      <c r="A11" s="27"/>
      <c r="B11" s="25"/>
      <c r="C11" s="93"/>
      <c r="D11" s="12"/>
      <c r="E11" s="93"/>
      <c r="F11" s="12"/>
      <c r="G11" s="93"/>
      <c r="H11" s="25"/>
      <c r="I11" s="93"/>
      <c r="J11" s="12"/>
      <c r="K11" s="93"/>
      <c r="L11" s="12"/>
      <c r="M11" s="93"/>
      <c r="N11" s="51"/>
      <c r="O11" s="105"/>
    </row>
    <row r="12" spans="1:21">
      <c r="A12" s="27"/>
      <c r="B12" s="92"/>
      <c r="C12" s="93"/>
      <c r="D12" s="19"/>
      <c r="E12" s="93"/>
      <c r="F12" s="19"/>
      <c r="G12" s="93"/>
      <c r="H12" s="92"/>
      <c r="I12" s="93"/>
      <c r="J12" s="19"/>
      <c r="K12" s="93"/>
      <c r="L12" s="19"/>
      <c r="M12" s="93"/>
      <c r="N12" s="51"/>
      <c r="O12" s="105"/>
    </row>
    <row r="13" spans="1:21">
      <c r="A13" s="27"/>
      <c r="B13" s="25"/>
      <c r="C13" s="93"/>
      <c r="D13" s="12"/>
      <c r="E13" s="93"/>
      <c r="F13" s="12"/>
      <c r="G13" s="93"/>
      <c r="H13" s="25"/>
      <c r="I13" s="93"/>
      <c r="J13" s="12"/>
      <c r="K13" s="93"/>
      <c r="L13" s="12"/>
      <c r="M13" s="93"/>
      <c r="N13" s="51"/>
      <c r="O13" s="105"/>
    </row>
    <row r="14" spans="1:21">
      <c r="A14" s="27"/>
      <c r="B14" s="92"/>
      <c r="C14" s="93"/>
      <c r="D14" s="19"/>
      <c r="E14" s="93"/>
      <c r="F14" s="19"/>
      <c r="G14" s="93"/>
      <c r="H14" s="92"/>
      <c r="I14" s="93"/>
      <c r="J14" s="19"/>
      <c r="K14" s="93"/>
      <c r="L14" s="19"/>
      <c r="M14" s="93"/>
      <c r="N14" s="51"/>
      <c r="O14" s="105"/>
      <c r="P14" s="18"/>
      <c r="Q14" s="39"/>
      <c r="R14" s="8"/>
      <c r="S14" s="8"/>
      <c r="T14" s="8"/>
      <c r="U14" s="8"/>
    </row>
    <row r="15" spans="1:21">
      <c r="A15" s="27"/>
      <c r="B15" s="92"/>
      <c r="C15" s="93"/>
      <c r="D15" s="19"/>
      <c r="E15" s="95"/>
      <c r="F15" s="19"/>
      <c r="G15" s="95"/>
      <c r="H15" s="92"/>
      <c r="I15" s="95"/>
      <c r="J15" s="19"/>
      <c r="K15" s="95"/>
      <c r="L15" s="19"/>
      <c r="M15" s="95"/>
      <c r="N15" s="51"/>
      <c r="O15" s="105"/>
      <c r="P15" s="18"/>
      <c r="Q15" s="39"/>
      <c r="R15" s="8"/>
      <c r="S15" s="8"/>
      <c r="T15" s="8"/>
      <c r="U15" s="8"/>
    </row>
    <row r="16" spans="1:21" ht="12.75" thickBot="1">
      <c r="A16" s="15"/>
      <c r="B16" s="23"/>
      <c r="C16" s="96"/>
      <c r="D16" s="5"/>
      <c r="E16" s="97"/>
      <c r="F16" s="5"/>
      <c r="G16" s="97"/>
      <c r="H16" s="23"/>
      <c r="I16" s="98"/>
      <c r="J16" s="5"/>
      <c r="K16" s="98"/>
      <c r="L16" s="5"/>
      <c r="M16" s="98"/>
      <c r="N16" s="51"/>
      <c r="O16" s="105"/>
      <c r="P16" s="18"/>
      <c r="Q16" s="39"/>
      <c r="R16" s="8"/>
      <c r="S16" s="8"/>
      <c r="T16" s="8"/>
      <c r="U16" s="8"/>
    </row>
    <row r="17" spans="1:20">
      <c r="A17" s="17"/>
      <c r="B17" s="99"/>
      <c r="C17" s="99"/>
      <c r="D17" s="99"/>
      <c r="E17" s="99"/>
      <c r="F17" s="99"/>
      <c r="G17" s="99"/>
      <c r="H17" s="99"/>
      <c r="I17" s="99"/>
      <c r="J17" s="99"/>
      <c r="K17" s="99"/>
      <c r="L17" s="100"/>
      <c r="M17" s="100"/>
      <c r="N17" s="101"/>
      <c r="O17" s="100"/>
    </row>
    <row r="18" spans="1:20">
      <c r="A18" s="50"/>
      <c r="B18" s="350"/>
      <c r="C18" s="350"/>
      <c r="D18" s="350"/>
      <c r="E18" s="350"/>
      <c r="F18" s="350"/>
      <c r="G18" s="351"/>
      <c r="H18" s="7"/>
      <c r="I18" s="7"/>
      <c r="J18" s="7"/>
      <c r="K18" s="7"/>
      <c r="L18" s="7"/>
      <c r="M18" s="7"/>
      <c r="N18" s="102"/>
      <c r="O18" s="99"/>
      <c r="P18" s="60"/>
      <c r="Q18" s="39"/>
      <c r="R18" s="8"/>
      <c r="S18" s="8"/>
      <c r="T18" s="8"/>
    </row>
    <row r="19" spans="1:20">
      <c r="A19" s="37"/>
      <c r="B19" s="352"/>
      <c r="C19" s="353"/>
      <c r="D19" s="353"/>
      <c r="E19" s="353"/>
      <c r="F19" s="353"/>
      <c r="G19" s="353"/>
      <c r="H19" s="102"/>
      <c r="I19" s="103"/>
      <c r="J19" s="104"/>
      <c r="K19" s="51"/>
      <c r="L19" s="104"/>
      <c r="M19" s="105"/>
      <c r="N19" s="102"/>
      <c r="O19" s="99"/>
      <c r="P19" s="60"/>
      <c r="Q19" s="39"/>
      <c r="R19" s="8"/>
      <c r="S19" s="8"/>
      <c r="T19" s="8"/>
    </row>
    <row r="20" spans="1:20">
      <c r="A20" s="38"/>
      <c r="B20" s="354"/>
      <c r="C20" s="355"/>
      <c r="D20" s="354"/>
      <c r="E20" s="355"/>
      <c r="F20" s="354"/>
      <c r="G20" s="355"/>
      <c r="H20" s="102"/>
      <c r="I20" s="103"/>
      <c r="J20" s="104"/>
      <c r="K20" s="51"/>
      <c r="L20" s="104"/>
      <c r="M20" s="105"/>
      <c r="N20" s="102"/>
      <c r="O20" s="99"/>
      <c r="P20" s="60"/>
      <c r="Q20" s="39"/>
      <c r="R20" s="45"/>
      <c r="S20" s="45"/>
      <c r="T20" s="45"/>
    </row>
    <row r="21" spans="1:20">
      <c r="A21" s="63"/>
      <c r="B21" s="64"/>
      <c r="C21" s="32"/>
      <c r="D21" s="32"/>
      <c r="E21" s="32"/>
      <c r="F21" s="32"/>
      <c r="G21" s="49"/>
      <c r="H21" s="102"/>
      <c r="I21" s="103"/>
      <c r="J21" s="104"/>
      <c r="K21" s="51"/>
      <c r="L21" s="104"/>
      <c r="M21" s="105"/>
      <c r="N21" s="102"/>
      <c r="O21" s="99"/>
      <c r="P21" s="60"/>
      <c r="Q21" s="39"/>
      <c r="R21" s="8"/>
      <c r="S21" s="8"/>
      <c r="T21" s="8"/>
    </row>
    <row r="22" spans="1:20">
      <c r="A22" s="343"/>
      <c r="B22" s="345"/>
      <c r="C22" s="346"/>
      <c r="D22" s="346"/>
      <c r="E22" s="346"/>
      <c r="F22" s="346"/>
      <c r="G22" s="346"/>
      <c r="H22" s="102"/>
      <c r="I22" s="103"/>
      <c r="J22" s="104"/>
      <c r="K22" s="51"/>
      <c r="L22" s="104"/>
      <c r="M22" s="105"/>
      <c r="N22" s="102"/>
      <c r="O22" s="99"/>
      <c r="P22" s="60"/>
      <c r="Q22" s="39"/>
      <c r="R22" s="8"/>
      <c r="S22" s="8"/>
      <c r="T22" s="8"/>
    </row>
    <row r="23" spans="1:20">
      <c r="A23" s="344"/>
      <c r="B23" s="34"/>
      <c r="C23" s="47"/>
      <c r="D23" s="35"/>
      <c r="E23" s="47"/>
      <c r="F23" s="35"/>
      <c r="G23" s="47"/>
      <c r="H23" s="99"/>
      <c r="I23" s="99"/>
      <c r="J23" s="104"/>
      <c r="K23" s="51"/>
      <c r="L23" s="104"/>
      <c r="M23" s="105"/>
      <c r="N23" s="102"/>
      <c r="O23" s="99"/>
      <c r="P23" s="60"/>
      <c r="Q23" s="39"/>
      <c r="R23" s="42"/>
      <c r="S23" s="45"/>
      <c r="T23" s="45"/>
    </row>
    <row r="24" spans="1:20">
      <c r="A24" s="30"/>
      <c r="B24" s="57"/>
      <c r="C24" s="43"/>
      <c r="D24" s="20"/>
      <c r="E24" s="43"/>
      <c r="F24" s="20"/>
      <c r="G24" s="43"/>
      <c r="H24" s="99"/>
      <c r="I24" s="99"/>
      <c r="J24" s="104"/>
      <c r="K24" s="51"/>
      <c r="L24" s="104"/>
      <c r="M24" s="105"/>
      <c r="N24" s="102"/>
      <c r="O24" s="103"/>
      <c r="T24" s="100"/>
    </row>
    <row r="25" spans="1:20">
      <c r="A25" s="30"/>
      <c r="B25" s="57"/>
      <c r="C25" s="43"/>
      <c r="D25" s="20"/>
      <c r="E25" s="43"/>
      <c r="F25" s="20"/>
      <c r="G25" s="43"/>
      <c r="H25" s="99"/>
      <c r="I25" s="99"/>
      <c r="J25" s="104"/>
      <c r="K25" s="51"/>
      <c r="L25" s="104"/>
      <c r="M25" s="105"/>
      <c r="N25" s="102"/>
      <c r="O25" s="103"/>
    </row>
    <row r="26" spans="1:20">
      <c r="A26" s="30"/>
      <c r="B26" s="57"/>
      <c r="C26" s="43"/>
      <c r="D26" s="20"/>
      <c r="E26" s="43"/>
      <c r="F26" s="20"/>
      <c r="G26" s="43"/>
      <c r="H26" s="99"/>
      <c r="I26" s="99"/>
      <c r="J26" s="104"/>
      <c r="K26" s="51"/>
      <c r="L26" s="104"/>
      <c r="M26" s="105"/>
      <c r="N26" s="102"/>
      <c r="O26" s="103"/>
    </row>
    <row r="27" spans="1:20" ht="12.75" thickBot="1">
      <c r="A27" s="31"/>
      <c r="B27" s="58"/>
      <c r="C27" s="44"/>
      <c r="D27" s="22"/>
      <c r="E27" s="44"/>
      <c r="F27" s="22"/>
      <c r="G27" s="44"/>
      <c r="H27" s="99"/>
      <c r="I27" s="99"/>
      <c r="J27" s="99"/>
      <c r="K27" s="99"/>
      <c r="L27" s="99"/>
      <c r="M27" s="99"/>
      <c r="N27" s="102"/>
      <c r="O27" s="103"/>
    </row>
    <row r="28" spans="1:20">
      <c r="A28" s="18"/>
      <c r="B28" s="18"/>
      <c r="C28" s="39"/>
      <c r="D28" s="8"/>
      <c r="E28" s="8"/>
      <c r="F28" s="8"/>
      <c r="G28" s="100"/>
      <c r="H28" s="99"/>
      <c r="I28" s="99"/>
      <c r="J28" s="99"/>
      <c r="K28" s="99"/>
      <c r="L28" s="99"/>
      <c r="M28" s="99"/>
    </row>
    <row r="29" spans="1:20">
      <c r="H29" s="99"/>
      <c r="I29" s="99"/>
      <c r="J29" s="99"/>
      <c r="K29" s="99"/>
      <c r="L29" s="99"/>
      <c r="M29" s="99"/>
    </row>
    <row r="30" spans="1:20">
      <c r="J30" s="104"/>
      <c r="K30" s="104"/>
      <c r="L30" s="104"/>
      <c r="M30" s="104"/>
    </row>
    <row r="31" spans="1:20">
      <c r="H31" s="104"/>
      <c r="I31" s="106"/>
      <c r="J31" s="104"/>
      <c r="K31" s="94"/>
      <c r="L31" s="94"/>
      <c r="M31" s="94"/>
    </row>
    <row r="32" spans="1:20" ht="12.75" customHeight="1">
      <c r="H32" s="104"/>
      <c r="I32" s="106"/>
      <c r="J32" s="104"/>
      <c r="K32" s="94"/>
      <c r="L32" s="94"/>
      <c r="M32" s="94"/>
    </row>
    <row r="33" spans="8:13">
      <c r="H33" s="104"/>
      <c r="I33" s="106"/>
      <c r="J33" s="104"/>
      <c r="K33" s="94"/>
      <c r="L33" s="94"/>
      <c r="M33" s="94"/>
    </row>
    <row r="34" spans="8:13" ht="13.5" customHeight="1">
      <c r="H34" s="104"/>
      <c r="I34" s="106"/>
      <c r="J34" s="104"/>
      <c r="K34" s="94"/>
      <c r="L34" s="94"/>
      <c r="M34" s="94"/>
    </row>
    <row r="35" spans="8:13" ht="12.7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c r="A1" s="90" t="s">
        <v>55</v>
      </c>
      <c r="M1" s="91" t="e">
        <f>Obsah!#REF!</f>
        <v>#REF!</v>
      </c>
    </row>
    <row r="2" spans="1:24" ht="7.5" customHeight="1"/>
    <row r="3" spans="1:24">
      <c r="A3" s="28"/>
      <c r="B3" s="350"/>
      <c r="C3" s="350"/>
      <c r="D3" s="350"/>
      <c r="E3" s="350"/>
      <c r="F3" s="350"/>
      <c r="G3" s="351"/>
      <c r="H3" s="357"/>
      <c r="I3" s="350"/>
      <c r="J3" s="350"/>
      <c r="K3" s="350"/>
      <c r="L3" s="350"/>
      <c r="M3" s="350"/>
      <c r="N3" s="9"/>
    </row>
    <row r="4" spans="1:24">
      <c r="A4" s="28"/>
      <c r="B4" s="358"/>
      <c r="C4" s="359"/>
      <c r="D4" s="359"/>
      <c r="E4" s="359"/>
      <c r="F4" s="359"/>
      <c r="G4" s="360"/>
      <c r="H4" s="358"/>
      <c r="I4" s="359"/>
      <c r="J4" s="359"/>
      <c r="K4" s="359"/>
      <c r="L4" s="359"/>
      <c r="M4" s="359"/>
      <c r="N4" s="40"/>
    </row>
    <row r="5" spans="1:24">
      <c r="A5" s="16"/>
      <c r="B5" s="356"/>
      <c r="C5" s="355"/>
      <c r="D5" s="356"/>
      <c r="E5" s="355"/>
      <c r="F5" s="356"/>
      <c r="G5" s="355"/>
      <c r="H5" s="356"/>
      <c r="I5" s="355"/>
      <c r="J5" s="356"/>
      <c r="K5" s="355"/>
      <c r="L5" s="356"/>
      <c r="M5" s="354"/>
      <c r="N5" s="59"/>
    </row>
    <row r="6" spans="1:24">
      <c r="A6" s="14"/>
      <c r="B6" s="64"/>
      <c r="C6" s="32"/>
      <c r="D6" s="32"/>
      <c r="E6" s="32"/>
      <c r="F6" s="32"/>
      <c r="G6" s="32"/>
      <c r="H6" s="32"/>
      <c r="I6" s="32"/>
      <c r="J6" s="32"/>
      <c r="K6" s="32"/>
      <c r="L6" s="32"/>
      <c r="M6" s="33"/>
      <c r="N6" s="59"/>
    </row>
    <row r="7" spans="1:24">
      <c r="A7" s="347"/>
      <c r="B7" s="345"/>
      <c r="C7" s="346"/>
      <c r="D7" s="346"/>
      <c r="E7" s="346"/>
      <c r="F7" s="346"/>
      <c r="G7" s="349"/>
      <c r="H7" s="345"/>
      <c r="I7" s="346"/>
      <c r="J7" s="346"/>
      <c r="K7" s="346"/>
      <c r="L7" s="346"/>
      <c r="M7" s="346"/>
      <c r="N7" s="41"/>
    </row>
    <row r="8" spans="1:24">
      <c r="A8" s="348"/>
      <c r="B8" s="34"/>
      <c r="C8" s="46"/>
      <c r="D8" s="35"/>
      <c r="E8" s="46"/>
      <c r="F8" s="35"/>
      <c r="G8" s="46"/>
      <c r="H8" s="34"/>
      <c r="I8" s="46"/>
      <c r="J8" s="35"/>
      <c r="K8" s="46"/>
      <c r="L8" s="35"/>
      <c r="M8" s="46"/>
      <c r="N8" s="1"/>
    </row>
    <row r="9" spans="1:24">
      <c r="A9" s="36"/>
      <c r="B9" s="92"/>
      <c r="C9" s="93"/>
      <c r="D9" s="19"/>
      <c r="E9" s="93"/>
      <c r="F9" s="19"/>
      <c r="G9" s="93"/>
      <c r="H9" s="92"/>
      <c r="I9" s="93"/>
      <c r="J9" s="19"/>
      <c r="K9" s="93"/>
      <c r="L9" s="19"/>
      <c r="M9" s="93"/>
      <c r="N9" s="51"/>
      <c r="O9" s="105"/>
      <c r="X9" s="94"/>
    </row>
    <row r="10" spans="1:24">
      <c r="A10" s="27"/>
      <c r="B10" s="92"/>
      <c r="C10" s="93"/>
      <c r="D10" s="19"/>
      <c r="E10" s="93"/>
      <c r="F10" s="19"/>
      <c r="G10" s="93"/>
      <c r="H10" s="92"/>
      <c r="I10" s="93"/>
      <c r="J10" s="19"/>
      <c r="K10" s="93"/>
      <c r="L10" s="19"/>
      <c r="M10" s="93"/>
      <c r="N10" s="51"/>
      <c r="O10" s="105"/>
      <c r="X10" s="94"/>
    </row>
    <row r="11" spans="1:24">
      <c r="A11" s="27"/>
      <c r="B11" s="25"/>
      <c r="C11" s="93"/>
      <c r="D11" s="12"/>
      <c r="E11" s="93"/>
      <c r="F11" s="12"/>
      <c r="G11" s="93"/>
      <c r="H11" s="25"/>
      <c r="I11" s="93"/>
      <c r="J11" s="12"/>
      <c r="K11" s="93"/>
      <c r="L11" s="12"/>
      <c r="M11" s="93"/>
      <c r="N11" s="51"/>
      <c r="O11" s="105"/>
      <c r="X11" s="94"/>
    </row>
    <row r="12" spans="1:24">
      <c r="A12" s="27"/>
      <c r="B12" s="92"/>
      <c r="C12" s="93"/>
      <c r="D12" s="19"/>
      <c r="E12" s="93"/>
      <c r="F12" s="19"/>
      <c r="G12" s="93"/>
      <c r="H12" s="92"/>
      <c r="I12" s="93"/>
      <c r="J12" s="19"/>
      <c r="K12" s="93"/>
      <c r="L12" s="19"/>
      <c r="M12" s="93"/>
      <c r="N12" s="51"/>
      <c r="O12" s="105"/>
      <c r="X12" s="94"/>
    </row>
    <row r="13" spans="1:24">
      <c r="A13" s="27"/>
      <c r="B13" s="25"/>
      <c r="C13" s="93"/>
      <c r="D13" s="12"/>
      <c r="E13" s="93"/>
      <c r="F13" s="12"/>
      <c r="G13" s="93"/>
      <c r="H13" s="25"/>
      <c r="I13" s="93"/>
      <c r="J13" s="12"/>
      <c r="K13" s="93"/>
      <c r="L13" s="12"/>
      <c r="M13" s="93"/>
      <c r="N13" s="51"/>
      <c r="O13" s="105"/>
      <c r="X13" s="94"/>
    </row>
    <row r="14" spans="1:24">
      <c r="A14" s="27"/>
      <c r="B14" s="92"/>
      <c r="C14" s="93"/>
      <c r="D14" s="19"/>
      <c r="E14" s="93"/>
      <c r="F14" s="19"/>
      <c r="G14" s="93"/>
      <c r="H14" s="92"/>
      <c r="I14" s="93"/>
      <c r="J14" s="19"/>
      <c r="K14" s="93"/>
      <c r="L14" s="19"/>
      <c r="M14" s="93"/>
      <c r="N14" s="51"/>
      <c r="O14" s="105"/>
      <c r="P14" s="18"/>
      <c r="Q14" s="39"/>
      <c r="R14" s="8"/>
      <c r="S14" s="8"/>
      <c r="T14" s="8"/>
      <c r="U14" s="8"/>
      <c r="X14" s="94"/>
    </row>
    <row r="15" spans="1:24">
      <c r="A15" s="27"/>
      <c r="B15" s="92"/>
      <c r="C15" s="93"/>
      <c r="D15" s="19"/>
      <c r="E15" s="95"/>
      <c r="F15" s="19"/>
      <c r="G15" s="95"/>
      <c r="H15" s="92"/>
      <c r="I15" s="95"/>
      <c r="J15" s="19"/>
      <c r="K15" s="95"/>
      <c r="L15" s="19"/>
      <c r="M15" s="95"/>
      <c r="N15" s="51"/>
      <c r="O15" s="105"/>
      <c r="P15" s="18"/>
      <c r="Q15" s="39"/>
      <c r="R15" s="8"/>
      <c r="S15" s="8"/>
      <c r="T15" s="8"/>
      <c r="U15" s="8"/>
      <c r="X15" s="94"/>
    </row>
    <row r="16" spans="1:24" ht="12.75" thickBot="1">
      <c r="A16" s="15"/>
      <c r="B16" s="23"/>
      <c r="C16" s="96"/>
      <c r="D16" s="5"/>
      <c r="E16" s="97"/>
      <c r="F16" s="5"/>
      <c r="G16" s="97"/>
      <c r="H16" s="23"/>
      <c r="I16" s="98"/>
      <c r="J16" s="5"/>
      <c r="K16" s="98"/>
      <c r="L16" s="5"/>
      <c r="M16" s="98"/>
      <c r="N16" s="51"/>
      <c r="O16" s="105"/>
      <c r="P16" s="18"/>
      <c r="Q16" s="39"/>
      <c r="R16" s="8"/>
      <c r="S16" s="8"/>
      <c r="T16" s="8"/>
      <c r="U16" s="8"/>
      <c r="X16" s="94"/>
    </row>
    <row r="17" spans="1:15">
      <c r="A17" s="17"/>
      <c r="B17" s="99"/>
      <c r="C17" s="99"/>
      <c r="D17" s="99"/>
      <c r="E17" s="99"/>
      <c r="F17" s="99"/>
      <c r="G17" s="99"/>
      <c r="H17" s="99"/>
      <c r="I17" s="99"/>
      <c r="J17" s="99"/>
      <c r="K17" s="99"/>
      <c r="L17" s="100"/>
      <c r="M17" s="100"/>
      <c r="N17" s="101"/>
      <c r="O17" s="100"/>
    </row>
    <row r="18" spans="1:15">
      <c r="A18" s="29"/>
      <c r="B18" s="350"/>
      <c r="C18" s="350"/>
      <c r="D18" s="350"/>
      <c r="E18" s="350"/>
      <c r="F18" s="350"/>
      <c r="G18" s="351"/>
      <c r="H18" s="99"/>
      <c r="I18" s="99"/>
      <c r="J18" s="99"/>
      <c r="K18" s="99"/>
      <c r="L18" s="99"/>
      <c r="M18" s="99"/>
      <c r="N18" s="102"/>
      <c r="O18" s="99"/>
    </row>
    <row r="19" spans="1:15">
      <c r="A19" s="37"/>
      <c r="B19" s="352"/>
      <c r="C19" s="353"/>
      <c r="D19" s="353"/>
      <c r="E19" s="353"/>
      <c r="F19" s="353"/>
      <c r="G19" s="353"/>
      <c r="H19" s="102"/>
      <c r="I19" s="103"/>
      <c r="J19" s="104"/>
      <c r="K19" s="51"/>
      <c r="L19" s="104"/>
      <c r="M19" s="105"/>
      <c r="N19" s="102"/>
      <c r="O19" s="99"/>
    </row>
    <row r="20" spans="1:15">
      <c r="A20" s="38"/>
      <c r="B20" s="354"/>
      <c r="C20" s="355"/>
      <c r="D20" s="354"/>
      <c r="E20" s="355"/>
      <c r="F20" s="354"/>
      <c r="G20" s="355"/>
      <c r="H20" s="102"/>
      <c r="I20" s="103"/>
      <c r="J20" s="104"/>
      <c r="K20" s="51"/>
      <c r="L20" s="104"/>
      <c r="M20" s="105"/>
      <c r="N20" s="102"/>
      <c r="O20" s="99"/>
    </row>
    <row r="21" spans="1:15">
      <c r="A21" s="63"/>
      <c r="B21" s="64"/>
      <c r="C21" s="32"/>
      <c r="D21" s="32"/>
      <c r="E21" s="32"/>
      <c r="F21" s="32"/>
      <c r="G21" s="49"/>
      <c r="H21" s="102"/>
      <c r="I21" s="103"/>
      <c r="J21" s="104"/>
      <c r="K21" s="51"/>
      <c r="L21" s="104"/>
      <c r="M21" s="105"/>
      <c r="N21" s="102"/>
      <c r="O21" s="99"/>
    </row>
    <row r="22" spans="1:15">
      <c r="A22" s="343"/>
      <c r="B22" s="345"/>
      <c r="C22" s="346"/>
      <c r="D22" s="346"/>
      <c r="E22" s="346"/>
      <c r="F22" s="346"/>
      <c r="G22" s="346"/>
      <c r="H22" s="102"/>
      <c r="I22" s="103"/>
      <c r="J22" s="104"/>
      <c r="K22" s="51"/>
      <c r="L22" s="104"/>
      <c r="M22" s="105"/>
      <c r="N22" s="102"/>
      <c r="O22" s="99"/>
    </row>
    <row r="23" spans="1:15">
      <c r="A23" s="344"/>
      <c r="B23" s="34"/>
      <c r="C23" s="47"/>
      <c r="D23" s="35"/>
      <c r="E23" s="47"/>
      <c r="F23" s="35"/>
      <c r="G23" s="47"/>
      <c r="H23" s="99"/>
      <c r="I23" s="99"/>
      <c r="J23" s="104"/>
      <c r="K23" s="51"/>
      <c r="L23" s="104"/>
      <c r="M23" s="105"/>
      <c r="N23" s="102"/>
      <c r="O23" s="99"/>
    </row>
    <row r="24" spans="1:15">
      <c r="A24" s="30"/>
      <c r="B24" s="57"/>
      <c r="C24" s="43"/>
      <c r="D24" s="20"/>
      <c r="E24" s="43"/>
      <c r="F24" s="20"/>
      <c r="G24" s="43"/>
      <c r="H24" s="99"/>
      <c r="I24" s="99"/>
      <c r="J24" s="104"/>
      <c r="K24" s="51"/>
      <c r="L24" s="104"/>
      <c r="M24" s="105"/>
      <c r="N24" s="102"/>
      <c r="O24" s="103"/>
    </row>
    <row r="25" spans="1:15">
      <c r="A25" s="30"/>
      <c r="B25" s="57"/>
      <c r="C25" s="43"/>
      <c r="D25" s="20"/>
      <c r="E25" s="43"/>
      <c r="F25" s="20"/>
      <c r="G25" s="43"/>
      <c r="H25" s="99"/>
      <c r="I25" s="99"/>
      <c r="J25" s="104"/>
      <c r="K25" s="51"/>
      <c r="L25" s="104"/>
      <c r="M25" s="105"/>
      <c r="N25" s="102"/>
      <c r="O25" s="103"/>
    </row>
    <row r="26" spans="1:15">
      <c r="A26" s="30"/>
      <c r="B26" s="57"/>
      <c r="C26" s="43"/>
      <c r="D26" s="20"/>
      <c r="E26" s="43"/>
      <c r="F26" s="20"/>
      <c r="G26" s="43"/>
      <c r="H26" s="99"/>
      <c r="I26" s="99"/>
      <c r="J26" s="104"/>
      <c r="K26" s="51"/>
      <c r="L26" s="104"/>
      <c r="M26" s="105"/>
      <c r="N26" s="102"/>
      <c r="O26" s="103"/>
    </row>
    <row r="27" spans="1:15" ht="12.75" thickBot="1">
      <c r="A27" s="31"/>
      <c r="B27" s="58"/>
      <c r="C27" s="44"/>
      <c r="D27" s="22"/>
      <c r="E27" s="44"/>
      <c r="F27" s="22"/>
      <c r="G27" s="44"/>
      <c r="H27" s="99"/>
      <c r="I27" s="99"/>
      <c r="J27" s="99"/>
      <c r="K27" s="99"/>
      <c r="L27" s="99"/>
      <c r="M27" s="99"/>
      <c r="N27" s="102"/>
      <c r="O27" s="103"/>
    </row>
    <row r="28" spans="1:15">
      <c r="A28" s="18"/>
      <c r="B28" s="18"/>
      <c r="C28" s="39"/>
      <c r="D28" s="8"/>
      <c r="E28" s="8"/>
      <c r="F28" s="8"/>
      <c r="G28" s="100"/>
      <c r="H28" s="99"/>
      <c r="I28" s="99"/>
      <c r="J28" s="99"/>
      <c r="K28" s="99"/>
      <c r="L28" s="99"/>
      <c r="M28" s="99"/>
      <c r="N28" s="99"/>
      <c r="O28" s="99"/>
    </row>
    <row r="29" spans="1:15">
      <c r="A29" s="18"/>
      <c r="B29" s="18"/>
      <c r="C29" s="39"/>
      <c r="D29" s="8"/>
      <c r="E29" s="8"/>
      <c r="F29" s="8"/>
      <c r="G29" s="100"/>
      <c r="H29" s="99"/>
      <c r="I29" s="99"/>
      <c r="J29" s="99"/>
      <c r="K29" s="99"/>
      <c r="L29" s="99"/>
      <c r="M29" s="99"/>
      <c r="N29" s="99"/>
      <c r="O29" s="99"/>
    </row>
    <row r="30" spans="1:15">
      <c r="J30" s="104"/>
      <c r="K30" s="104"/>
      <c r="L30" s="104"/>
      <c r="M30" s="104"/>
    </row>
    <row r="31" spans="1:15">
      <c r="H31" s="104"/>
      <c r="I31" s="106"/>
      <c r="J31" s="104"/>
      <c r="K31" s="94"/>
      <c r="L31" s="94"/>
      <c r="M31" s="94"/>
    </row>
    <row r="32" spans="1:15">
      <c r="H32" s="104"/>
      <c r="I32" s="106"/>
      <c r="J32" s="104"/>
      <c r="K32" s="94"/>
      <c r="L32" s="94"/>
      <c r="M32" s="94"/>
    </row>
    <row r="33" spans="8:13" ht="12.75" customHeight="1">
      <c r="H33" s="104"/>
      <c r="I33" s="106"/>
      <c r="J33" s="104"/>
      <c r="K33" s="94"/>
      <c r="L33" s="94"/>
      <c r="M33" s="94"/>
    </row>
    <row r="34" spans="8:13">
      <c r="H34" s="104"/>
      <c r="I34" s="106"/>
      <c r="J34" s="104"/>
      <c r="K34" s="94"/>
      <c r="L34" s="94"/>
      <c r="M34" s="94"/>
    </row>
    <row r="35" spans="8:13" ht="13.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c r="A1" s="90" t="s">
        <v>56</v>
      </c>
      <c r="B1" s="99"/>
      <c r="C1" s="99"/>
      <c r="D1" s="99"/>
      <c r="E1" s="99"/>
      <c r="F1" s="99"/>
      <c r="G1" s="99"/>
      <c r="H1" s="99"/>
      <c r="I1" s="99"/>
      <c r="J1" s="99"/>
      <c r="K1" s="99"/>
      <c r="L1" s="99"/>
      <c r="M1" s="91" t="e">
        <f>Obsah!#REF!</f>
        <v>#REF!</v>
      </c>
      <c r="N1" s="99"/>
      <c r="O1" s="99"/>
    </row>
    <row r="2" spans="1:21" ht="7.5" customHeight="1">
      <c r="A2" s="90"/>
      <c r="B2" s="99"/>
      <c r="C2" s="99"/>
      <c r="D2" s="99"/>
      <c r="E2" s="99"/>
      <c r="F2" s="99"/>
      <c r="G2" s="99"/>
      <c r="H2" s="99"/>
      <c r="I2" s="99"/>
      <c r="J2" s="99"/>
      <c r="K2" s="99"/>
      <c r="L2" s="99"/>
      <c r="M2" s="99"/>
      <c r="N2" s="99"/>
      <c r="O2" s="99"/>
    </row>
    <row r="3" spans="1:21">
      <c r="A3" s="28"/>
      <c r="B3" s="350"/>
      <c r="C3" s="350"/>
      <c r="D3" s="350"/>
      <c r="E3" s="350"/>
      <c r="F3" s="350"/>
      <c r="G3" s="351"/>
      <c r="H3" s="357"/>
      <c r="I3" s="350"/>
      <c r="J3" s="350"/>
      <c r="K3" s="350"/>
      <c r="L3" s="350"/>
      <c r="M3" s="350"/>
      <c r="N3" s="9"/>
    </row>
    <row r="4" spans="1:21" ht="13.5" customHeight="1">
      <c r="A4" s="28"/>
      <c r="B4" s="358"/>
      <c r="C4" s="359"/>
      <c r="D4" s="359"/>
      <c r="E4" s="359"/>
      <c r="F4" s="359"/>
      <c r="G4" s="360"/>
      <c r="H4" s="358"/>
      <c r="I4" s="359"/>
      <c r="J4" s="359"/>
      <c r="K4" s="359"/>
      <c r="L4" s="359"/>
      <c r="M4" s="359"/>
      <c r="N4" s="40"/>
    </row>
    <row r="5" spans="1:21">
      <c r="A5" s="16"/>
      <c r="B5" s="356"/>
      <c r="C5" s="355"/>
      <c r="D5" s="356"/>
      <c r="E5" s="355"/>
      <c r="F5" s="356"/>
      <c r="G5" s="355"/>
      <c r="H5" s="356"/>
      <c r="I5" s="355"/>
      <c r="J5" s="356"/>
      <c r="K5" s="355"/>
      <c r="L5" s="356"/>
      <c r="M5" s="354"/>
      <c r="N5" s="59"/>
    </row>
    <row r="6" spans="1:21">
      <c r="A6" s="14"/>
      <c r="B6" s="64"/>
      <c r="C6" s="32"/>
      <c r="D6" s="32"/>
      <c r="E6" s="32"/>
      <c r="F6" s="32"/>
      <c r="G6" s="32"/>
      <c r="H6" s="32"/>
      <c r="I6" s="32"/>
      <c r="J6" s="32"/>
      <c r="K6" s="32"/>
      <c r="L6" s="32"/>
      <c r="M6" s="49"/>
      <c r="N6" s="59"/>
    </row>
    <row r="7" spans="1:21">
      <c r="A7" s="347"/>
      <c r="B7" s="345"/>
      <c r="C7" s="346"/>
      <c r="D7" s="346"/>
      <c r="E7" s="346"/>
      <c r="F7" s="346"/>
      <c r="G7" s="349"/>
      <c r="H7" s="345"/>
      <c r="I7" s="346"/>
      <c r="J7" s="346"/>
      <c r="K7" s="346"/>
      <c r="L7" s="346"/>
      <c r="M7" s="346"/>
      <c r="N7" s="41"/>
    </row>
    <row r="8" spans="1:21">
      <c r="A8" s="348"/>
      <c r="B8" s="34"/>
      <c r="C8" s="46"/>
      <c r="D8" s="35"/>
      <c r="E8" s="46"/>
      <c r="F8" s="35"/>
      <c r="G8" s="46"/>
      <c r="H8" s="34"/>
      <c r="I8" s="46"/>
      <c r="J8" s="35"/>
      <c r="K8" s="46"/>
      <c r="L8" s="35"/>
      <c r="M8" s="46"/>
      <c r="N8" s="1"/>
    </row>
    <row r="9" spans="1:21">
      <c r="A9" s="36"/>
      <c r="B9" s="92"/>
      <c r="C9" s="93"/>
      <c r="D9" s="19"/>
      <c r="E9" s="93"/>
      <c r="F9" s="19"/>
      <c r="G9" s="93"/>
      <c r="H9" s="92"/>
      <c r="I9" s="93"/>
      <c r="J9" s="19"/>
      <c r="K9" s="93"/>
      <c r="L9" s="19"/>
      <c r="M9" s="93"/>
      <c r="N9" s="51"/>
      <c r="O9" s="105"/>
    </row>
    <row r="10" spans="1:21">
      <c r="A10" s="36"/>
      <c r="B10" s="92"/>
      <c r="C10" s="93"/>
      <c r="D10" s="19"/>
      <c r="E10" s="93"/>
      <c r="F10" s="19"/>
      <c r="G10" s="93"/>
      <c r="H10" s="92"/>
      <c r="I10" s="93"/>
      <c r="J10" s="19"/>
      <c r="K10" s="93"/>
      <c r="L10" s="19"/>
      <c r="M10" s="93"/>
      <c r="N10" s="51"/>
      <c r="O10" s="105"/>
    </row>
    <row r="11" spans="1:21">
      <c r="A11" s="27"/>
      <c r="B11" s="25"/>
      <c r="C11" s="93"/>
      <c r="D11" s="12"/>
      <c r="E11" s="93"/>
      <c r="F11" s="12"/>
      <c r="G11" s="93"/>
      <c r="H11" s="25"/>
      <c r="I11" s="93"/>
      <c r="J11" s="12"/>
      <c r="K11" s="93"/>
      <c r="L11" s="12"/>
      <c r="M11" s="93"/>
      <c r="N11" s="51"/>
      <c r="O11" s="105"/>
    </row>
    <row r="12" spans="1:21">
      <c r="A12" s="27"/>
      <c r="B12" s="92"/>
      <c r="C12" s="93"/>
      <c r="D12" s="19"/>
      <c r="E12" s="93"/>
      <c r="F12" s="19"/>
      <c r="G12" s="93"/>
      <c r="H12" s="92"/>
      <c r="I12" s="93"/>
      <c r="J12" s="19"/>
      <c r="K12" s="93"/>
      <c r="L12" s="19"/>
      <c r="M12" s="93"/>
      <c r="N12" s="51"/>
      <c r="O12" s="105"/>
    </row>
    <row r="13" spans="1:21">
      <c r="A13" s="27"/>
      <c r="B13" s="25"/>
      <c r="C13" s="93"/>
      <c r="D13" s="12"/>
      <c r="E13" s="93"/>
      <c r="F13" s="12"/>
      <c r="G13" s="93"/>
      <c r="H13" s="25"/>
      <c r="I13" s="93"/>
      <c r="J13" s="12"/>
      <c r="K13" s="93"/>
      <c r="L13" s="12"/>
      <c r="M13" s="93"/>
      <c r="N13" s="51"/>
      <c r="O13" s="105"/>
    </row>
    <row r="14" spans="1:21">
      <c r="A14" s="27"/>
      <c r="B14" s="92"/>
      <c r="C14" s="93"/>
      <c r="D14" s="19"/>
      <c r="E14" s="93"/>
      <c r="F14" s="19"/>
      <c r="G14" s="93"/>
      <c r="H14" s="92"/>
      <c r="I14" s="93"/>
      <c r="J14" s="19"/>
      <c r="K14" s="93"/>
      <c r="L14" s="19"/>
      <c r="M14" s="93"/>
      <c r="N14" s="51"/>
      <c r="O14" s="105"/>
      <c r="P14" s="18"/>
      <c r="Q14" s="39"/>
      <c r="R14" s="8"/>
      <c r="S14" s="8"/>
      <c r="T14" s="8"/>
      <c r="U14" s="8"/>
    </row>
    <row r="15" spans="1:21">
      <c r="A15" s="27"/>
      <c r="B15" s="92"/>
      <c r="C15" s="93"/>
      <c r="D15" s="19"/>
      <c r="E15" s="95"/>
      <c r="F15" s="19"/>
      <c r="G15" s="95"/>
      <c r="H15" s="92"/>
      <c r="I15" s="95"/>
      <c r="J15" s="19"/>
      <c r="K15" s="95"/>
      <c r="L15" s="19"/>
      <c r="M15" s="95"/>
      <c r="N15" s="51"/>
      <c r="O15" s="105"/>
      <c r="P15" s="18"/>
      <c r="Q15" s="39"/>
      <c r="R15" s="8"/>
      <c r="S15" s="8"/>
      <c r="T15" s="8"/>
      <c r="U15" s="8"/>
    </row>
    <row r="16" spans="1:21" ht="12.75" thickBot="1">
      <c r="A16" s="15"/>
      <c r="B16" s="23"/>
      <c r="C16" s="96"/>
      <c r="D16" s="5"/>
      <c r="E16" s="97"/>
      <c r="F16" s="5"/>
      <c r="G16" s="97"/>
      <c r="H16" s="23"/>
      <c r="I16" s="98"/>
      <c r="J16" s="5"/>
      <c r="K16" s="98"/>
      <c r="L16" s="5"/>
      <c r="M16" s="98"/>
      <c r="N16" s="51"/>
      <c r="O16" s="105"/>
      <c r="P16" s="18"/>
      <c r="Q16" s="39"/>
      <c r="R16" s="8"/>
      <c r="S16" s="8"/>
      <c r="T16" s="8"/>
      <c r="U16" s="8"/>
    </row>
    <row r="17" spans="1:20">
      <c r="A17" s="17"/>
      <c r="B17" s="99"/>
      <c r="C17" s="99"/>
      <c r="D17" s="99"/>
      <c r="E17" s="99"/>
      <c r="F17" s="99"/>
      <c r="G17" s="99"/>
      <c r="H17" s="99"/>
      <c r="I17" s="99"/>
      <c r="J17" s="99"/>
      <c r="K17" s="99"/>
      <c r="L17" s="100"/>
      <c r="M17" s="100"/>
      <c r="N17" s="101"/>
      <c r="O17" s="100"/>
    </row>
    <row r="18" spans="1:20">
      <c r="A18" s="50"/>
      <c r="B18" s="350"/>
      <c r="C18" s="350"/>
      <c r="D18" s="350"/>
      <c r="E18" s="350"/>
      <c r="F18" s="350"/>
      <c r="G18" s="351"/>
      <c r="H18" s="7"/>
      <c r="I18" s="7"/>
      <c r="J18" s="7"/>
      <c r="K18" s="7"/>
      <c r="L18" s="7"/>
      <c r="M18" s="7"/>
      <c r="N18" s="102"/>
      <c r="O18" s="99"/>
      <c r="P18" s="60"/>
      <c r="Q18" s="39"/>
      <c r="R18" s="8"/>
      <c r="S18" s="8"/>
      <c r="T18" s="8"/>
    </row>
    <row r="19" spans="1:20">
      <c r="A19" s="37"/>
      <c r="B19" s="352"/>
      <c r="C19" s="353"/>
      <c r="D19" s="353"/>
      <c r="E19" s="353"/>
      <c r="F19" s="353"/>
      <c r="G19" s="353"/>
      <c r="H19" s="102"/>
      <c r="I19" s="103"/>
      <c r="J19" s="104"/>
      <c r="K19" s="51"/>
      <c r="L19" s="104"/>
      <c r="M19" s="105"/>
      <c r="N19" s="102"/>
      <c r="O19" s="99"/>
      <c r="P19" s="60"/>
      <c r="Q19" s="39"/>
      <c r="R19" s="8"/>
      <c r="S19" s="8"/>
      <c r="T19" s="8"/>
    </row>
    <row r="20" spans="1:20">
      <c r="A20" s="38"/>
      <c r="B20" s="354"/>
      <c r="C20" s="355"/>
      <c r="D20" s="354"/>
      <c r="E20" s="355"/>
      <c r="F20" s="354"/>
      <c r="G20" s="355"/>
      <c r="H20" s="102"/>
      <c r="I20" s="103"/>
      <c r="J20" s="104"/>
      <c r="K20" s="51"/>
      <c r="L20" s="104"/>
      <c r="M20" s="105"/>
      <c r="N20" s="102"/>
      <c r="O20" s="99"/>
      <c r="P20" s="60"/>
      <c r="Q20" s="39"/>
      <c r="R20" s="45"/>
      <c r="S20" s="45"/>
      <c r="T20" s="45"/>
    </row>
    <row r="21" spans="1:20">
      <c r="A21" s="63"/>
      <c r="B21" s="64"/>
      <c r="C21" s="32"/>
      <c r="D21" s="32"/>
      <c r="E21" s="32"/>
      <c r="F21" s="32"/>
      <c r="G21" s="49"/>
      <c r="H21" s="102"/>
      <c r="I21" s="103"/>
      <c r="J21" s="104"/>
      <c r="K21" s="51"/>
      <c r="L21" s="104"/>
      <c r="M21" s="105"/>
      <c r="N21" s="102"/>
      <c r="O21" s="99"/>
      <c r="P21" s="60"/>
      <c r="Q21" s="39"/>
      <c r="R21" s="8"/>
      <c r="S21" s="8"/>
      <c r="T21" s="8"/>
    </row>
    <row r="22" spans="1:20">
      <c r="A22" s="343"/>
      <c r="B22" s="345"/>
      <c r="C22" s="346"/>
      <c r="D22" s="346"/>
      <c r="E22" s="346"/>
      <c r="F22" s="346"/>
      <c r="G22" s="346"/>
      <c r="H22" s="102"/>
      <c r="I22" s="103"/>
      <c r="J22" s="104"/>
      <c r="K22" s="51"/>
      <c r="L22" s="104"/>
      <c r="M22" s="105"/>
      <c r="N22" s="102"/>
      <c r="O22" s="99"/>
      <c r="P22" s="60"/>
      <c r="Q22" s="39"/>
      <c r="R22" s="8"/>
      <c r="S22" s="8"/>
      <c r="T22" s="8"/>
    </row>
    <row r="23" spans="1:20">
      <c r="A23" s="344"/>
      <c r="B23" s="34"/>
      <c r="C23" s="47"/>
      <c r="D23" s="35"/>
      <c r="E23" s="47"/>
      <c r="F23" s="35"/>
      <c r="G23" s="47"/>
      <c r="H23" s="99"/>
      <c r="I23" s="99"/>
      <c r="J23" s="104"/>
      <c r="K23" s="51"/>
      <c r="L23" s="104"/>
      <c r="M23" s="105"/>
      <c r="N23" s="102"/>
      <c r="O23" s="99"/>
      <c r="P23" s="60"/>
      <c r="Q23" s="39"/>
      <c r="R23" s="42"/>
      <c r="S23" s="45"/>
      <c r="T23" s="45"/>
    </row>
    <row r="24" spans="1:20">
      <c r="A24" s="30"/>
      <c r="B24" s="57"/>
      <c r="C24" s="43"/>
      <c r="D24" s="20"/>
      <c r="E24" s="43"/>
      <c r="F24" s="20"/>
      <c r="G24" s="43"/>
      <c r="H24" s="99"/>
      <c r="I24" s="99"/>
      <c r="J24" s="104"/>
      <c r="K24" s="51"/>
      <c r="L24" s="104"/>
      <c r="M24" s="105"/>
      <c r="N24" s="102"/>
      <c r="O24" s="103"/>
      <c r="T24" s="100"/>
    </row>
    <row r="25" spans="1:20">
      <c r="A25" s="30"/>
      <c r="B25" s="57"/>
      <c r="C25" s="43"/>
      <c r="D25" s="20"/>
      <c r="E25" s="43"/>
      <c r="F25" s="20"/>
      <c r="G25" s="43"/>
      <c r="H25" s="99"/>
      <c r="I25" s="99"/>
      <c r="J25" s="104"/>
      <c r="K25" s="51"/>
      <c r="L25" s="104"/>
      <c r="M25" s="105"/>
      <c r="N25" s="102"/>
      <c r="O25" s="103"/>
    </row>
    <row r="26" spans="1:20">
      <c r="A26" s="30"/>
      <c r="B26" s="57"/>
      <c r="C26" s="43"/>
      <c r="D26" s="20"/>
      <c r="E26" s="43"/>
      <c r="F26" s="20"/>
      <c r="G26" s="43"/>
      <c r="H26" s="99"/>
      <c r="I26" s="99"/>
      <c r="J26" s="104"/>
      <c r="K26" s="51"/>
      <c r="L26" s="104"/>
      <c r="M26" s="105"/>
      <c r="N26" s="102"/>
      <c r="O26" s="103"/>
    </row>
    <row r="27" spans="1:20" ht="12.75" thickBot="1">
      <c r="A27" s="31"/>
      <c r="B27" s="58"/>
      <c r="C27" s="44"/>
      <c r="D27" s="22"/>
      <c r="E27" s="44"/>
      <c r="F27" s="22"/>
      <c r="G27" s="44"/>
      <c r="H27" s="99"/>
      <c r="I27" s="99"/>
      <c r="J27" s="99"/>
      <c r="K27" s="99"/>
      <c r="L27" s="99"/>
      <c r="M27" s="99"/>
      <c r="N27" s="102"/>
      <c r="O27" s="103"/>
    </row>
    <row r="28" spans="1:20">
      <c r="A28" s="18"/>
      <c r="B28" s="18"/>
      <c r="C28" s="39"/>
      <c r="D28" s="8"/>
      <c r="E28" s="8"/>
      <c r="F28" s="8"/>
      <c r="G28" s="100"/>
      <c r="H28" s="99"/>
      <c r="I28" s="99"/>
      <c r="J28" s="99"/>
      <c r="K28" s="99"/>
      <c r="L28" s="99"/>
      <c r="M28" s="99"/>
    </row>
    <row r="29" spans="1:20">
      <c r="H29" s="99"/>
      <c r="I29" s="99"/>
      <c r="J29" s="99"/>
      <c r="K29" s="99"/>
      <c r="L29" s="99"/>
      <c r="M29" s="99"/>
    </row>
    <row r="30" spans="1:20">
      <c r="J30" s="104"/>
      <c r="K30" s="104"/>
      <c r="L30" s="104"/>
      <c r="M30" s="104"/>
    </row>
    <row r="31" spans="1:20">
      <c r="H31" s="104"/>
      <c r="I31" s="106"/>
      <c r="J31" s="104"/>
      <c r="K31" s="94"/>
      <c r="L31" s="94"/>
      <c r="M31" s="94"/>
    </row>
    <row r="32" spans="1:20" ht="12.75" customHeight="1">
      <c r="H32" s="104"/>
      <c r="I32" s="106"/>
      <c r="J32" s="104"/>
      <c r="K32" s="94"/>
      <c r="L32" s="94"/>
      <c r="M32" s="94"/>
    </row>
    <row r="33" spans="8:13">
      <c r="H33" s="104"/>
      <c r="I33" s="106"/>
      <c r="J33" s="104"/>
      <c r="K33" s="94"/>
      <c r="L33" s="94"/>
      <c r="M33" s="94"/>
    </row>
    <row r="34" spans="8:13" ht="13.5" customHeight="1">
      <c r="H34" s="104"/>
      <c r="I34" s="106"/>
      <c r="J34" s="104"/>
      <c r="K34" s="94"/>
      <c r="L34" s="94"/>
      <c r="M34" s="94"/>
    </row>
    <row r="35" spans="8:13" ht="12.7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tabColor rgb="FF92D050"/>
  </sheetPr>
  <dimension ref="A1:I63"/>
  <sheetViews>
    <sheetView showGridLines="0" view="pageBreakPreview" zoomScaleNormal="70" zoomScaleSheetLayoutView="100" zoomScalePageLayoutView="70" workbookViewId="0">
      <selection activeCell="K19" sqref="K19"/>
    </sheetView>
  </sheetViews>
  <sheetFormatPr defaultColWidth="9.140625" defaultRowHeight="12.75"/>
  <cols>
    <col min="1" max="8" width="11" style="152" customWidth="1"/>
    <col min="9" max="9" width="11.42578125" style="152" customWidth="1"/>
    <col min="10" max="16384" width="9.140625" style="152"/>
  </cols>
  <sheetData>
    <row r="1" spans="1:9" ht="20.25">
      <c r="A1" s="183" t="s">
        <v>212</v>
      </c>
      <c r="I1" s="153"/>
    </row>
    <row r="2" spans="1:9" s="155" customFormat="1" ht="6" customHeight="1">
      <c r="A2" s="154"/>
    </row>
    <row r="3" spans="1:9" ht="12.75" customHeight="1">
      <c r="A3" s="323" t="s">
        <v>312</v>
      </c>
      <c r="B3" s="323"/>
      <c r="C3" s="323"/>
      <c r="D3" s="323"/>
      <c r="E3" s="323"/>
      <c r="F3" s="323"/>
      <c r="G3" s="323"/>
      <c r="H3" s="323"/>
      <c r="I3" s="323"/>
    </row>
    <row r="4" spans="1:9" ht="12.75" customHeight="1">
      <c r="A4" s="323"/>
      <c r="B4" s="323"/>
      <c r="C4" s="323"/>
      <c r="D4" s="323"/>
      <c r="E4" s="323"/>
      <c r="F4" s="323"/>
      <c r="G4" s="323"/>
      <c r="H4" s="323"/>
      <c r="I4" s="323"/>
    </row>
    <row r="5" spans="1:9" ht="12.75" customHeight="1">
      <c r="A5" s="323"/>
      <c r="B5" s="323"/>
      <c r="C5" s="323"/>
      <c r="D5" s="323"/>
      <c r="E5" s="323"/>
      <c r="F5" s="323"/>
      <c r="G5" s="323"/>
      <c r="H5" s="323"/>
      <c r="I5" s="323"/>
    </row>
    <row r="6" spans="1:9" ht="12.75" customHeight="1">
      <c r="A6" s="323"/>
      <c r="B6" s="323"/>
      <c r="C6" s="323"/>
      <c r="D6" s="323"/>
      <c r="E6" s="323"/>
      <c r="F6" s="323"/>
      <c r="G6" s="323"/>
      <c r="H6" s="323"/>
      <c r="I6" s="323"/>
    </row>
    <row r="7" spans="1:9" ht="12.75" customHeight="1">
      <c r="A7" s="323"/>
      <c r="B7" s="323"/>
      <c r="C7" s="323"/>
      <c r="D7" s="323"/>
      <c r="E7" s="323"/>
      <c r="F7" s="323"/>
      <c r="G7" s="323"/>
      <c r="H7" s="323"/>
      <c r="I7" s="323"/>
    </row>
    <row r="8" spans="1:9" ht="12.75" customHeight="1">
      <c r="A8" s="323"/>
      <c r="B8" s="323"/>
      <c r="C8" s="323"/>
      <c r="D8" s="323"/>
      <c r="E8" s="323"/>
      <c r="F8" s="323"/>
      <c r="G8" s="323"/>
      <c r="H8" s="323"/>
      <c r="I8" s="323"/>
    </row>
    <row r="9" spans="1:9" ht="12.75" customHeight="1">
      <c r="A9" s="323"/>
      <c r="B9" s="323"/>
      <c r="C9" s="323"/>
      <c r="D9" s="323"/>
      <c r="E9" s="323"/>
      <c r="F9" s="323"/>
      <c r="G9" s="323"/>
      <c r="H9" s="323"/>
      <c r="I9" s="323"/>
    </row>
    <row r="10" spans="1:9" ht="12.75" customHeight="1">
      <c r="A10" s="323"/>
      <c r="B10" s="323"/>
      <c r="C10" s="323"/>
      <c r="D10" s="323"/>
      <c r="E10" s="323"/>
      <c r="F10" s="323"/>
      <c r="G10" s="323"/>
      <c r="H10" s="323"/>
      <c r="I10" s="323"/>
    </row>
    <row r="11" spans="1:9" ht="12.75" customHeight="1">
      <c r="A11" s="323"/>
      <c r="B11" s="323"/>
      <c r="C11" s="323"/>
      <c r="D11" s="323"/>
      <c r="E11" s="323"/>
      <c r="F11" s="323"/>
      <c r="G11" s="323"/>
      <c r="H11" s="323"/>
      <c r="I11" s="323"/>
    </row>
    <row r="12" spans="1:9" ht="12.75" customHeight="1">
      <c r="A12" s="323"/>
      <c r="B12" s="323"/>
      <c r="C12" s="323"/>
      <c r="D12" s="323"/>
      <c r="E12" s="323"/>
      <c r="F12" s="323"/>
      <c r="G12" s="323"/>
      <c r="H12" s="323"/>
      <c r="I12" s="323"/>
    </row>
    <row r="13" spans="1:9" ht="12.75" customHeight="1">
      <c r="A13" s="323"/>
      <c r="B13" s="323"/>
      <c r="C13" s="323"/>
      <c r="D13" s="323"/>
      <c r="E13" s="323"/>
      <c r="F13" s="323"/>
      <c r="G13" s="323"/>
      <c r="H13" s="323"/>
      <c r="I13" s="323"/>
    </row>
    <row r="14" spans="1:9" ht="12.75" customHeight="1">
      <c r="A14" s="323"/>
      <c r="B14" s="323"/>
      <c r="C14" s="323"/>
      <c r="D14" s="323"/>
      <c r="E14" s="323"/>
      <c r="F14" s="323"/>
      <c r="G14" s="323"/>
      <c r="H14" s="323"/>
      <c r="I14" s="323"/>
    </row>
    <row r="15" spans="1:9" ht="12.75" customHeight="1">
      <c r="A15" s="323"/>
      <c r="B15" s="323"/>
      <c r="C15" s="323"/>
      <c r="D15" s="323"/>
      <c r="E15" s="323"/>
      <c r="F15" s="323"/>
      <c r="G15" s="323"/>
      <c r="H15" s="323"/>
      <c r="I15" s="323"/>
    </row>
    <row r="16" spans="1:9" ht="12.75" customHeight="1">
      <c r="A16" s="323"/>
      <c r="B16" s="323"/>
      <c r="C16" s="323"/>
      <c r="D16" s="323"/>
      <c r="E16" s="323"/>
      <c r="F16" s="323"/>
      <c r="G16" s="323"/>
      <c r="H16" s="323"/>
      <c r="I16" s="323"/>
    </row>
    <row r="17" spans="1:9" ht="12.75" customHeight="1">
      <c r="A17" s="323"/>
      <c r="B17" s="323"/>
      <c r="C17" s="323"/>
      <c r="D17" s="323"/>
      <c r="E17" s="323"/>
      <c r="F17" s="323"/>
      <c r="G17" s="323"/>
      <c r="H17" s="323"/>
      <c r="I17" s="323"/>
    </row>
    <row r="18" spans="1:9" ht="12.75" customHeight="1">
      <c r="A18" s="323"/>
      <c r="B18" s="323"/>
      <c r="C18" s="323"/>
      <c r="D18" s="323"/>
      <c r="E18" s="323"/>
      <c r="F18" s="323"/>
      <c r="G18" s="323"/>
      <c r="H18" s="323"/>
      <c r="I18" s="323"/>
    </row>
    <row r="19" spans="1:9" ht="12.75" customHeight="1">
      <c r="A19" s="323"/>
      <c r="B19" s="323"/>
      <c r="C19" s="323"/>
      <c r="D19" s="323"/>
      <c r="E19" s="323"/>
      <c r="F19" s="323"/>
      <c r="G19" s="323"/>
      <c r="H19" s="323"/>
      <c r="I19" s="323"/>
    </row>
    <row r="20" spans="1:9" ht="12.75" customHeight="1">
      <c r="A20" s="323"/>
      <c r="B20" s="323"/>
      <c r="C20" s="323"/>
      <c r="D20" s="323"/>
      <c r="E20" s="323"/>
      <c r="F20" s="323"/>
      <c r="G20" s="323"/>
      <c r="H20" s="323"/>
      <c r="I20" s="323"/>
    </row>
    <row r="21" spans="1:9" ht="12.75" customHeight="1">
      <c r="A21" s="323"/>
      <c r="B21" s="323"/>
      <c r="C21" s="323"/>
      <c r="D21" s="323"/>
      <c r="E21" s="323"/>
      <c r="F21" s="323"/>
      <c r="G21" s="323"/>
      <c r="H21" s="323"/>
      <c r="I21" s="323"/>
    </row>
    <row r="22" spans="1:9" ht="12.75" customHeight="1">
      <c r="A22" s="323"/>
      <c r="B22" s="323"/>
      <c r="C22" s="323"/>
      <c r="D22" s="323"/>
      <c r="E22" s="323"/>
      <c r="F22" s="323"/>
      <c r="G22" s="323"/>
      <c r="H22" s="323"/>
      <c r="I22" s="323"/>
    </row>
    <row r="23" spans="1:9" ht="12.75" customHeight="1">
      <c r="A23" s="323"/>
      <c r="B23" s="323"/>
      <c r="C23" s="323"/>
      <c r="D23" s="323"/>
      <c r="E23" s="323"/>
      <c r="F23" s="323"/>
      <c r="G23" s="323"/>
      <c r="H23" s="323"/>
      <c r="I23" s="323"/>
    </row>
    <row r="24" spans="1:9" ht="12.75" customHeight="1">
      <c r="A24" s="323"/>
      <c r="B24" s="323"/>
      <c r="C24" s="323"/>
      <c r="D24" s="323"/>
      <c r="E24" s="323"/>
      <c r="F24" s="323"/>
      <c r="G24" s="323"/>
      <c r="H24" s="323"/>
      <c r="I24" s="323"/>
    </row>
    <row r="25" spans="1:9" ht="12.75" customHeight="1">
      <c r="A25" s="323"/>
      <c r="B25" s="323"/>
      <c r="C25" s="323"/>
      <c r="D25" s="323"/>
      <c r="E25" s="323"/>
      <c r="F25" s="323"/>
      <c r="G25" s="323"/>
      <c r="H25" s="323"/>
      <c r="I25" s="323"/>
    </row>
    <row r="26" spans="1:9" ht="12.75" customHeight="1">
      <c r="A26" s="323"/>
      <c r="B26" s="323"/>
      <c r="C26" s="323"/>
      <c r="D26" s="323"/>
      <c r="E26" s="323"/>
      <c r="F26" s="323"/>
      <c r="G26" s="323"/>
      <c r="H26" s="323"/>
      <c r="I26" s="323"/>
    </row>
    <row r="27" spans="1:9" ht="12.75" customHeight="1">
      <c r="A27" s="323"/>
      <c r="B27" s="323"/>
      <c r="C27" s="323"/>
      <c r="D27" s="323"/>
      <c r="E27" s="323"/>
      <c r="F27" s="323"/>
      <c r="G27" s="323"/>
      <c r="H27" s="323"/>
      <c r="I27" s="323"/>
    </row>
    <row r="28" spans="1:9" ht="12.75" customHeight="1">
      <c r="A28" s="323"/>
      <c r="B28" s="323"/>
      <c r="C28" s="323"/>
      <c r="D28" s="323"/>
      <c r="E28" s="323"/>
      <c r="F28" s="323"/>
      <c r="G28" s="323"/>
      <c r="H28" s="323"/>
      <c r="I28" s="323"/>
    </row>
    <row r="29" spans="1:9" ht="12.75" customHeight="1">
      <c r="A29" s="323"/>
      <c r="B29" s="323"/>
      <c r="C29" s="323"/>
      <c r="D29" s="323"/>
      <c r="E29" s="323"/>
      <c r="F29" s="323"/>
      <c r="G29" s="323"/>
      <c r="H29" s="323"/>
      <c r="I29" s="323"/>
    </row>
    <row r="30" spans="1:9" ht="12.75" customHeight="1">
      <c r="A30" s="323"/>
      <c r="B30" s="323"/>
      <c r="C30" s="323"/>
      <c r="D30" s="323"/>
      <c r="E30" s="323"/>
      <c r="F30" s="323"/>
      <c r="G30" s="323"/>
      <c r="H30" s="323"/>
      <c r="I30" s="323"/>
    </row>
    <row r="31" spans="1:9" ht="12.75" customHeight="1">
      <c r="A31" s="323"/>
      <c r="B31" s="323"/>
      <c r="C31" s="323"/>
      <c r="D31" s="323"/>
      <c r="E31" s="323"/>
      <c r="F31" s="323"/>
      <c r="G31" s="323"/>
      <c r="H31" s="323"/>
      <c r="I31" s="323"/>
    </row>
    <row r="32" spans="1:9" ht="12.75" customHeight="1">
      <c r="A32" s="323"/>
      <c r="B32" s="323"/>
      <c r="C32" s="323"/>
      <c r="D32" s="323"/>
      <c r="E32" s="323"/>
      <c r="F32" s="323"/>
      <c r="G32" s="323"/>
      <c r="H32" s="323"/>
      <c r="I32" s="323"/>
    </row>
    <row r="33" spans="1:9" ht="12.75" customHeight="1">
      <c r="A33" s="323"/>
      <c r="B33" s="323"/>
      <c r="C33" s="323"/>
      <c r="D33" s="323"/>
      <c r="E33" s="323"/>
      <c r="F33" s="323"/>
      <c r="G33" s="323"/>
      <c r="H33" s="323"/>
      <c r="I33" s="323"/>
    </row>
    <row r="34" spans="1:9" ht="12.75" customHeight="1">
      <c r="A34" s="323"/>
      <c r="B34" s="323"/>
      <c r="C34" s="323"/>
      <c r="D34" s="323"/>
      <c r="E34" s="323"/>
      <c r="F34" s="323"/>
      <c r="G34" s="323"/>
      <c r="H34" s="323"/>
      <c r="I34" s="323"/>
    </row>
    <row r="35" spans="1:9" ht="12.75" customHeight="1">
      <c r="A35" s="323"/>
      <c r="B35" s="323"/>
      <c r="C35" s="323"/>
      <c r="D35" s="323"/>
      <c r="E35" s="323"/>
      <c r="F35" s="323"/>
      <c r="G35" s="323"/>
      <c r="H35" s="323"/>
      <c r="I35" s="323"/>
    </row>
    <row r="36" spans="1:9" ht="12.75" customHeight="1">
      <c r="A36" s="323"/>
      <c r="B36" s="323"/>
      <c r="C36" s="323"/>
      <c r="D36" s="323"/>
      <c r="E36" s="323"/>
      <c r="F36" s="323"/>
      <c r="G36" s="323"/>
      <c r="H36" s="323"/>
      <c r="I36" s="323"/>
    </row>
    <row r="37" spans="1:9" ht="12.75" customHeight="1">
      <c r="A37" s="323"/>
      <c r="B37" s="323"/>
      <c r="C37" s="323"/>
      <c r="D37" s="323"/>
      <c r="E37" s="323"/>
      <c r="F37" s="323"/>
      <c r="G37" s="323"/>
      <c r="H37" s="323"/>
      <c r="I37" s="323"/>
    </row>
    <row r="38" spans="1:9" ht="12.75" customHeight="1">
      <c r="A38" s="323"/>
      <c r="B38" s="323"/>
      <c r="C38" s="323"/>
      <c r="D38" s="323"/>
      <c r="E38" s="323"/>
      <c r="F38" s="323"/>
      <c r="G38" s="323"/>
      <c r="H38" s="323"/>
      <c r="I38" s="323"/>
    </row>
    <row r="39" spans="1:9" ht="12.75" customHeight="1">
      <c r="A39" s="323"/>
      <c r="B39" s="323"/>
      <c r="C39" s="323"/>
      <c r="D39" s="323"/>
      <c r="E39" s="323"/>
      <c r="F39" s="323"/>
      <c r="G39" s="323"/>
      <c r="H39" s="323"/>
      <c r="I39" s="323"/>
    </row>
    <row r="40" spans="1:9" ht="12.75" customHeight="1">
      <c r="A40" s="323"/>
      <c r="B40" s="323"/>
      <c r="C40" s="323"/>
      <c r="D40" s="323"/>
      <c r="E40" s="323"/>
      <c r="F40" s="323"/>
      <c r="G40" s="323"/>
      <c r="H40" s="323"/>
      <c r="I40" s="323"/>
    </row>
    <row r="41" spans="1:9" ht="12.75" customHeight="1">
      <c r="A41" s="323"/>
      <c r="B41" s="323"/>
      <c r="C41" s="323"/>
      <c r="D41" s="323"/>
      <c r="E41" s="323"/>
      <c r="F41" s="323"/>
      <c r="G41" s="323"/>
      <c r="H41" s="323"/>
      <c r="I41" s="323"/>
    </row>
    <row r="42" spans="1:9" ht="12.75" customHeight="1">
      <c r="A42" s="323"/>
      <c r="B42" s="323"/>
      <c r="C42" s="323"/>
      <c r="D42" s="323"/>
      <c r="E42" s="323"/>
      <c r="F42" s="323"/>
      <c r="G42" s="323"/>
      <c r="H42" s="323"/>
      <c r="I42" s="323"/>
    </row>
    <row r="43" spans="1:9" ht="12.75" customHeight="1">
      <c r="A43" s="323"/>
      <c r="B43" s="323"/>
      <c r="C43" s="323"/>
      <c r="D43" s="323"/>
      <c r="E43" s="323"/>
      <c r="F43" s="323"/>
      <c r="G43" s="323"/>
      <c r="H43" s="323"/>
      <c r="I43" s="323"/>
    </row>
    <row r="44" spans="1:9" ht="12.75" customHeight="1">
      <c r="A44" s="323"/>
      <c r="B44" s="323"/>
      <c r="C44" s="323"/>
      <c r="D44" s="323"/>
      <c r="E44" s="323"/>
      <c r="F44" s="323"/>
      <c r="G44" s="323"/>
      <c r="H44" s="323"/>
      <c r="I44" s="323"/>
    </row>
    <row r="45" spans="1:9" ht="12.75" customHeight="1">
      <c r="A45" s="323"/>
      <c r="B45" s="323"/>
      <c r="C45" s="323"/>
      <c r="D45" s="323"/>
      <c r="E45" s="323"/>
      <c r="F45" s="323"/>
      <c r="G45" s="323"/>
      <c r="H45" s="323"/>
      <c r="I45" s="323"/>
    </row>
    <row r="46" spans="1:9" ht="12.75" customHeight="1">
      <c r="A46" s="323"/>
      <c r="B46" s="323"/>
      <c r="C46" s="323"/>
      <c r="D46" s="323"/>
      <c r="E46" s="323"/>
      <c r="F46" s="323"/>
      <c r="G46" s="323"/>
      <c r="H46" s="323"/>
      <c r="I46" s="323"/>
    </row>
    <row r="47" spans="1:9" ht="12.75" customHeight="1">
      <c r="A47" s="323"/>
      <c r="B47" s="323"/>
      <c r="C47" s="323"/>
      <c r="D47" s="323"/>
      <c r="E47" s="323"/>
      <c r="F47" s="323"/>
      <c r="G47" s="323"/>
      <c r="H47" s="323"/>
      <c r="I47" s="323"/>
    </row>
    <row r="48" spans="1:9" ht="12.75" customHeight="1">
      <c r="A48" s="323"/>
      <c r="B48" s="323"/>
      <c r="C48" s="323"/>
      <c r="D48" s="323"/>
      <c r="E48" s="323"/>
      <c r="F48" s="323"/>
      <c r="G48" s="323"/>
      <c r="H48" s="323"/>
      <c r="I48" s="323"/>
    </row>
    <row r="49" spans="1:9" ht="12.75" customHeight="1">
      <c r="A49" s="323"/>
      <c r="B49" s="323"/>
      <c r="C49" s="323"/>
      <c r="D49" s="323"/>
      <c r="E49" s="323"/>
      <c r="F49" s="323"/>
      <c r="G49" s="323"/>
      <c r="H49" s="323"/>
      <c r="I49" s="323"/>
    </row>
    <row r="50" spans="1:9" ht="12.75" customHeight="1">
      <c r="A50" s="323"/>
      <c r="B50" s="323"/>
      <c r="C50" s="323"/>
      <c r="D50" s="323"/>
      <c r="E50" s="323"/>
      <c r="F50" s="323"/>
      <c r="G50" s="323"/>
      <c r="H50" s="323"/>
      <c r="I50" s="323"/>
    </row>
    <row r="51" spans="1:9" ht="12.75" customHeight="1">
      <c r="A51" s="323"/>
      <c r="B51" s="323"/>
      <c r="C51" s="323"/>
      <c r="D51" s="323"/>
      <c r="E51" s="323"/>
      <c r="F51" s="323"/>
      <c r="G51" s="323"/>
      <c r="H51" s="323"/>
      <c r="I51" s="323"/>
    </row>
    <row r="52" spans="1:9" ht="12.75" customHeight="1">
      <c r="A52" s="323"/>
      <c r="B52" s="323"/>
      <c r="C52" s="323"/>
      <c r="D52" s="323"/>
      <c r="E52" s="323"/>
      <c r="F52" s="323"/>
      <c r="G52" s="323"/>
      <c r="H52" s="323"/>
      <c r="I52" s="323"/>
    </row>
    <row r="53" spans="1:9" ht="12.75" customHeight="1">
      <c r="A53" s="323"/>
      <c r="B53" s="323"/>
      <c r="C53" s="323"/>
      <c r="D53" s="323"/>
      <c r="E53" s="323"/>
      <c r="F53" s="323"/>
      <c r="G53" s="323"/>
      <c r="H53" s="323"/>
      <c r="I53" s="323"/>
    </row>
    <row r="54" spans="1:9" ht="12.75" customHeight="1">
      <c r="A54" s="323"/>
      <c r="B54" s="323"/>
      <c r="C54" s="323"/>
      <c r="D54" s="323"/>
      <c r="E54" s="323"/>
      <c r="F54" s="323"/>
      <c r="G54" s="323"/>
      <c r="H54" s="323"/>
      <c r="I54" s="323"/>
    </row>
    <row r="55" spans="1:9" ht="12.75" customHeight="1">
      <c r="A55" s="323"/>
      <c r="B55" s="323"/>
      <c r="C55" s="323"/>
      <c r="D55" s="323"/>
      <c r="E55" s="323"/>
      <c r="F55" s="323"/>
      <c r="G55" s="323"/>
      <c r="H55" s="323"/>
      <c r="I55" s="323"/>
    </row>
    <row r="56" spans="1:9" ht="12.75" customHeight="1">
      <c r="A56" s="323"/>
      <c r="B56" s="323"/>
      <c r="C56" s="323"/>
      <c r="D56" s="323"/>
      <c r="E56" s="323"/>
      <c r="F56" s="323"/>
      <c r="G56" s="323"/>
      <c r="H56" s="323"/>
      <c r="I56" s="323"/>
    </row>
    <row r="57" spans="1:9" ht="12.75" customHeight="1">
      <c r="A57" s="323"/>
      <c r="B57" s="323"/>
      <c r="C57" s="323"/>
      <c r="D57" s="323"/>
      <c r="E57" s="323"/>
      <c r="F57" s="323"/>
      <c r="G57" s="323"/>
      <c r="H57" s="323"/>
      <c r="I57" s="323"/>
    </row>
    <row r="58" spans="1:9" ht="12.75" customHeight="1">
      <c r="A58" s="323"/>
      <c r="B58" s="323"/>
      <c r="C58" s="323"/>
      <c r="D58" s="323"/>
      <c r="E58" s="323"/>
      <c r="F58" s="323"/>
      <c r="G58" s="323"/>
      <c r="H58" s="323"/>
      <c r="I58" s="323"/>
    </row>
    <row r="59" spans="1:9" ht="12.75" customHeight="1">
      <c r="A59" s="323"/>
      <c r="B59" s="323"/>
      <c r="C59" s="323"/>
      <c r="D59" s="323"/>
      <c r="E59" s="323"/>
      <c r="F59" s="323"/>
      <c r="G59" s="323"/>
      <c r="H59" s="323"/>
      <c r="I59" s="323"/>
    </row>
    <row r="60" spans="1:9" ht="12.75" customHeight="1">
      <c r="A60" s="323"/>
      <c r="B60" s="323"/>
      <c r="C60" s="323"/>
      <c r="D60" s="323"/>
      <c r="E60" s="323"/>
      <c r="F60" s="323"/>
      <c r="G60" s="323"/>
      <c r="H60" s="323"/>
      <c r="I60" s="323"/>
    </row>
    <row r="61" spans="1:9" ht="12.75" customHeight="1">
      <c r="A61" s="323"/>
      <c r="B61" s="323"/>
      <c r="C61" s="323"/>
      <c r="D61" s="323"/>
      <c r="E61" s="323"/>
      <c r="F61" s="323"/>
      <c r="G61" s="323"/>
      <c r="H61" s="323"/>
      <c r="I61" s="323"/>
    </row>
    <row r="62" spans="1:9" ht="12.75" customHeight="1">
      <c r="A62" s="323"/>
      <c r="B62" s="323"/>
      <c r="C62" s="323"/>
      <c r="D62" s="323"/>
      <c r="E62" s="323"/>
      <c r="F62" s="323"/>
      <c r="G62" s="323"/>
      <c r="H62" s="323"/>
      <c r="I62" s="323"/>
    </row>
    <row r="63" spans="1:9" ht="12.75" customHeight="1">
      <c r="A63" s="323"/>
      <c r="B63" s="323"/>
      <c r="C63" s="323"/>
      <c r="D63" s="323"/>
      <c r="E63" s="323"/>
      <c r="F63" s="323"/>
      <c r="G63" s="323"/>
      <c r="H63" s="323"/>
      <c r="I63" s="323"/>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customWidth="1"/>
    <col min="8" max="8" width="14.42578125" style="75" customWidth="1"/>
    <col min="9" max="9" width="8" style="75" bestFit="1" customWidth="1"/>
    <col min="10" max="10" width="14.42578125" style="75" customWidth="1"/>
    <col min="11" max="11" width="8" style="75" customWidth="1"/>
    <col min="12" max="12" width="14.42578125" style="75" customWidth="1"/>
    <col min="13" max="13" width="8" style="75" customWidth="1"/>
    <col min="14" max="26" width="9.140625" style="75" customWidth="1"/>
    <col min="27" max="16384" width="9.140625" style="75"/>
  </cols>
  <sheetData>
    <row r="1" spans="1:24" ht="18">
      <c r="A1" s="90" t="s">
        <v>57</v>
      </c>
      <c r="M1" s="91" t="e">
        <f>Obsah!#REF!</f>
        <v>#REF!</v>
      </c>
    </row>
    <row r="2" spans="1:24" ht="7.5" customHeight="1"/>
    <row r="3" spans="1:24">
      <c r="A3" s="28"/>
      <c r="B3" s="350"/>
      <c r="C3" s="350"/>
      <c r="D3" s="350"/>
      <c r="E3" s="350"/>
      <c r="F3" s="350"/>
      <c r="G3" s="351"/>
      <c r="H3" s="357"/>
      <c r="I3" s="350"/>
      <c r="J3" s="350"/>
      <c r="K3" s="350"/>
      <c r="L3" s="350"/>
      <c r="M3" s="350"/>
      <c r="N3" s="9"/>
    </row>
    <row r="4" spans="1:24">
      <c r="A4" s="28"/>
      <c r="B4" s="358"/>
      <c r="C4" s="359"/>
      <c r="D4" s="359"/>
      <c r="E4" s="359"/>
      <c r="F4" s="359"/>
      <c r="G4" s="360"/>
      <c r="H4" s="358"/>
      <c r="I4" s="359"/>
      <c r="J4" s="359"/>
      <c r="K4" s="359"/>
      <c r="L4" s="359"/>
      <c r="M4" s="359"/>
      <c r="N4" s="40"/>
    </row>
    <row r="5" spans="1:24">
      <c r="A5" s="16"/>
      <c r="B5" s="356"/>
      <c r="C5" s="355"/>
      <c r="D5" s="356"/>
      <c r="E5" s="355"/>
      <c r="F5" s="356"/>
      <c r="G5" s="355"/>
      <c r="H5" s="356"/>
      <c r="I5" s="355"/>
      <c r="J5" s="356"/>
      <c r="K5" s="355"/>
      <c r="L5" s="356"/>
      <c r="M5" s="354"/>
      <c r="N5" s="59"/>
    </row>
    <row r="6" spans="1:24">
      <c r="A6" s="14"/>
      <c r="B6" s="64"/>
      <c r="C6" s="32"/>
      <c r="D6" s="32"/>
      <c r="E6" s="32"/>
      <c r="F6" s="32"/>
      <c r="G6" s="32"/>
      <c r="H6" s="32"/>
      <c r="I6" s="32"/>
      <c r="J6" s="32"/>
      <c r="K6" s="32"/>
      <c r="L6" s="32"/>
      <c r="M6" s="33"/>
      <c r="N6" s="59"/>
    </row>
    <row r="7" spans="1:24">
      <c r="A7" s="347"/>
      <c r="B7" s="345"/>
      <c r="C7" s="346"/>
      <c r="D7" s="346"/>
      <c r="E7" s="346"/>
      <c r="F7" s="346"/>
      <c r="G7" s="349"/>
      <c r="H7" s="345"/>
      <c r="I7" s="346"/>
      <c r="J7" s="346"/>
      <c r="K7" s="346"/>
      <c r="L7" s="346"/>
      <c r="M7" s="346"/>
      <c r="N7" s="41"/>
    </row>
    <row r="8" spans="1:24">
      <c r="A8" s="348"/>
      <c r="B8" s="34"/>
      <c r="C8" s="46"/>
      <c r="D8" s="35"/>
      <c r="E8" s="46"/>
      <c r="F8" s="35"/>
      <c r="G8" s="46"/>
      <c r="H8" s="34"/>
      <c r="I8" s="46"/>
      <c r="J8" s="35"/>
      <c r="K8" s="46"/>
      <c r="L8" s="35"/>
      <c r="M8" s="46"/>
      <c r="N8" s="1"/>
    </row>
    <row r="9" spans="1:24">
      <c r="A9" s="36"/>
      <c r="B9" s="92"/>
      <c r="C9" s="93"/>
      <c r="D9" s="19"/>
      <c r="E9" s="93"/>
      <c r="F9" s="19"/>
      <c r="G9" s="93"/>
      <c r="H9" s="92"/>
      <c r="I9" s="93"/>
      <c r="J9" s="19"/>
      <c r="K9" s="93"/>
      <c r="L9" s="19"/>
      <c r="M9" s="93"/>
      <c r="N9" s="51"/>
      <c r="O9" s="105"/>
      <c r="X9" s="94"/>
    </row>
    <row r="10" spans="1:24">
      <c r="A10" s="27"/>
      <c r="B10" s="92"/>
      <c r="C10" s="93"/>
      <c r="D10" s="19"/>
      <c r="E10" s="93"/>
      <c r="F10" s="19"/>
      <c r="G10" s="93"/>
      <c r="H10" s="92"/>
      <c r="I10" s="93"/>
      <c r="J10" s="19"/>
      <c r="K10" s="93"/>
      <c r="L10" s="19"/>
      <c r="M10" s="93"/>
      <c r="N10" s="51"/>
      <c r="O10" s="105"/>
      <c r="X10" s="94"/>
    </row>
    <row r="11" spans="1:24">
      <c r="A11" s="27"/>
      <c r="B11" s="25"/>
      <c r="C11" s="93"/>
      <c r="D11" s="12"/>
      <c r="E11" s="93"/>
      <c r="F11" s="12"/>
      <c r="G11" s="93"/>
      <c r="H11" s="25"/>
      <c r="I11" s="93"/>
      <c r="J11" s="12"/>
      <c r="K11" s="93"/>
      <c r="L11" s="12"/>
      <c r="M11" s="93"/>
      <c r="N11" s="51"/>
      <c r="O11" s="105"/>
      <c r="X11" s="94"/>
    </row>
    <row r="12" spans="1:24">
      <c r="A12" s="27"/>
      <c r="B12" s="92"/>
      <c r="C12" s="93"/>
      <c r="D12" s="19"/>
      <c r="E12" s="93"/>
      <c r="F12" s="19"/>
      <c r="G12" s="93"/>
      <c r="H12" s="92"/>
      <c r="I12" s="93"/>
      <c r="J12" s="19"/>
      <c r="K12" s="93"/>
      <c r="L12" s="19"/>
      <c r="M12" s="93"/>
      <c r="N12" s="51"/>
      <c r="O12" s="105"/>
      <c r="X12" s="94"/>
    </row>
    <row r="13" spans="1:24">
      <c r="A13" s="27"/>
      <c r="B13" s="25"/>
      <c r="C13" s="93"/>
      <c r="D13" s="12"/>
      <c r="E13" s="93"/>
      <c r="F13" s="12"/>
      <c r="G13" s="93"/>
      <c r="H13" s="25"/>
      <c r="I13" s="93"/>
      <c r="J13" s="12"/>
      <c r="K13" s="93"/>
      <c r="L13" s="12"/>
      <c r="M13" s="93"/>
      <c r="N13" s="51"/>
      <c r="O13" s="105"/>
      <c r="X13" s="94"/>
    </row>
    <row r="14" spans="1:24">
      <c r="A14" s="27"/>
      <c r="B14" s="92"/>
      <c r="C14" s="93"/>
      <c r="D14" s="19"/>
      <c r="E14" s="93"/>
      <c r="F14" s="19"/>
      <c r="G14" s="93"/>
      <c r="H14" s="92"/>
      <c r="I14" s="93"/>
      <c r="J14" s="19"/>
      <c r="K14" s="93"/>
      <c r="L14" s="19"/>
      <c r="M14" s="93"/>
      <c r="N14" s="51"/>
      <c r="O14" s="105"/>
      <c r="P14" s="18"/>
      <c r="Q14" s="39"/>
      <c r="R14" s="8"/>
      <c r="S14" s="8"/>
      <c r="T14" s="8"/>
      <c r="U14" s="8"/>
      <c r="X14" s="94"/>
    </row>
    <row r="15" spans="1:24">
      <c r="A15" s="27"/>
      <c r="B15" s="92"/>
      <c r="C15" s="93"/>
      <c r="D15" s="19"/>
      <c r="E15" s="95"/>
      <c r="F15" s="19"/>
      <c r="G15" s="95"/>
      <c r="H15" s="92"/>
      <c r="I15" s="95"/>
      <c r="J15" s="19"/>
      <c r="K15" s="95"/>
      <c r="L15" s="19"/>
      <c r="M15" s="95"/>
      <c r="N15" s="51"/>
      <c r="O15" s="105"/>
      <c r="P15" s="18"/>
      <c r="Q15" s="39"/>
      <c r="R15" s="8"/>
      <c r="S15" s="8"/>
      <c r="T15" s="8"/>
      <c r="U15" s="8"/>
      <c r="X15" s="94"/>
    </row>
    <row r="16" spans="1:24" ht="12.75" thickBot="1">
      <c r="A16" s="15"/>
      <c r="B16" s="23"/>
      <c r="C16" s="96"/>
      <c r="D16" s="5"/>
      <c r="E16" s="97"/>
      <c r="F16" s="5"/>
      <c r="G16" s="97"/>
      <c r="H16" s="23"/>
      <c r="I16" s="98"/>
      <c r="J16" s="5"/>
      <c r="K16" s="98"/>
      <c r="L16" s="5"/>
      <c r="M16" s="98"/>
      <c r="N16" s="51"/>
      <c r="O16" s="105"/>
      <c r="P16" s="18"/>
      <c r="Q16" s="39"/>
      <c r="R16" s="8"/>
      <c r="S16" s="8"/>
      <c r="T16" s="8"/>
      <c r="U16" s="8"/>
      <c r="X16" s="94"/>
    </row>
    <row r="17" spans="1:15">
      <c r="A17" s="17"/>
      <c r="B17" s="99"/>
      <c r="C17" s="99"/>
      <c r="D17" s="99"/>
      <c r="E17" s="99"/>
      <c r="F17" s="99"/>
      <c r="G17" s="99"/>
      <c r="H17" s="99"/>
      <c r="I17" s="99"/>
      <c r="J17" s="99"/>
      <c r="K17" s="99"/>
      <c r="L17" s="100"/>
      <c r="M17" s="100"/>
      <c r="N17" s="101"/>
      <c r="O17" s="100"/>
    </row>
    <row r="18" spans="1:15">
      <c r="A18" s="29"/>
      <c r="B18" s="350"/>
      <c r="C18" s="350"/>
      <c r="D18" s="350"/>
      <c r="E18" s="350"/>
      <c r="F18" s="350"/>
      <c r="G18" s="351"/>
      <c r="H18" s="99"/>
      <c r="I18" s="99"/>
      <c r="J18" s="99"/>
      <c r="K18" s="99"/>
      <c r="L18" s="99"/>
      <c r="M18" s="99"/>
      <c r="N18" s="102"/>
      <c r="O18" s="99"/>
    </row>
    <row r="19" spans="1:15">
      <c r="A19" s="37"/>
      <c r="B19" s="352"/>
      <c r="C19" s="353"/>
      <c r="D19" s="353"/>
      <c r="E19" s="353"/>
      <c r="F19" s="353"/>
      <c r="G19" s="353"/>
      <c r="H19" s="102"/>
      <c r="I19" s="103"/>
      <c r="J19" s="104"/>
      <c r="K19" s="51"/>
      <c r="L19" s="104"/>
      <c r="M19" s="105"/>
      <c r="N19" s="102"/>
      <c r="O19" s="99"/>
    </row>
    <row r="20" spans="1:15">
      <c r="A20" s="38"/>
      <c r="B20" s="354"/>
      <c r="C20" s="355"/>
      <c r="D20" s="354"/>
      <c r="E20" s="355"/>
      <c r="F20" s="354"/>
      <c r="G20" s="355"/>
      <c r="H20" s="102"/>
      <c r="I20" s="103"/>
      <c r="J20" s="104"/>
      <c r="K20" s="51"/>
      <c r="L20" s="104"/>
      <c r="M20" s="105"/>
      <c r="N20" s="102"/>
      <c r="O20" s="99"/>
    </row>
    <row r="21" spans="1:15">
      <c r="A21" s="63"/>
      <c r="B21" s="64"/>
      <c r="C21" s="32"/>
      <c r="D21" s="32"/>
      <c r="E21" s="32"/>
      <c r="F21" s="32"/>
      <c r="G21" s="49"/>
      <c r="H21" s="102"/>
      <c r="I21" s="103"/>
      <c r="J21" s="104"/>
      <c r="K21" s="51"/>
      <c r="L21" s="104"/>
      <c r="M21" s="105"/>
      <c r="N21" s="102"/>
      <c r="O21" s="99"/>
    </row>
    <row r="22" spans="1:15">
      <c r="A22" s="343"/>
      <c r="B22" s="345"/>
      <c r="C22" s="346"/>
      <c r="D22" s="346"/>
      <c r="E22" s="346"/>
      <c r="F22" s="346"/>
      <c r="G22" s="346"/>
      <c r="H22" s="102"/>
      <c r="I22" s="103"/>
      <c r="J22" s="104"/>
      <c r="K22" s="51"/>
      <c r="L22" s="104"/>
      <c r="M22" s="105"/>
      <c r="N22" s="102"/>
      <c r="O22" s="99"/>
    </row>
    <row r="23" spans="1:15">
      <c r="A23" s="344"/>
      <c r="B23" s="34"/>
      <c r="C23" s="47"/>
      <c r="D23" s="35"/>
      <c r="E23" s="47"/>
      <c r="F23" s="35"/>
      <c r="G23" s="47"/>
      <c r="H23" s="99"/>
      <c r="I23" s="99"/>
      <c r="J23" s="104"/>
      <c r="K23" s="51"/>
      <c r="L23" s="104"/>
      <c r="M23" s="105"/>
      <c r="N23" s="102"/>
      <c r="O23" s="99"/>
    </row>
    <row r="24" spans="1:15">
      <c r="A24" s="30"/>
      <c r="B24" s="57"/>
      <c r="C24" s="43"/>
      <c r="D24" s="20"/>
      <c r="E24" s="43"/>
      <c r="F24" s="20"/>
      <c r="G24" s="43"/>
      <c r="H24" s="99"/>
      <c r="I24" s="99"/>
      <c r="J24" s="104"/>
      <c r="K24" s="51"/>
      <c r="L24" s="104"/>
      <c r="M24" s="105"/>
      <c r="N24" s="102"/>
      <c r="O24" s="103"/>
    </row>
    <row r="25" spans="1:15">
      <c r="A25" s="30"/>
      <c r="B25" s="57"/>
      <c r="C25" s="43"/>
      <c r="D25" s="20"/>
      <c r="E25" s="43"/>
      <c r="F25" s="20"/>
      <c r="G25" s="43"/>
      <c r="H25" s="99"/>
      <c r="I25" s="99"/>
      <c r="J25" s="104"/>
      <c r="K25" s="51"/>
      <c r="L25" s="104"/>
      <c r="M25" s="105"/>
      <c r="N25" s="102"/>
      <c r="O25" s="103"/>
    </row>
    <row r="26" spans="1:15">
      <c r="A26" s="30"/>
      <c r="B26" s="57"/>
      <c r="C26" s="43"/>
      <c r="D26" s="20"/>
      <c r="E26" s="43"/>
      <c r="F26" s="20"/>
      <c r="G26" s="43"/>
      <c r="H26" s="99"/>
      <c r="I26" s="99"/>
      <c r="J26" s="104"/>
      <c r="K26" s="51"/>
      <c r="L26" s="104"/>
      <c r="M26" s="105"/>
      <c r="N26" s="102"/>
      <c r="O26" s="103"/>
    </row>
    <row r="27" spans="1:15" ht="12.75" thickBot="1">
      <c r="A27" s="31"/>
      <c r="B27" s="58"/>
      <c r="C27" s="44"/>
      <c r="D27" s="22"/>
      <c r="E27" s="44"/>
      <c r="F27" s="22"/>
      <c r="G27" s="44"/>
      <c r="H27" s="99"/>
      <c r="I27" s="99"/>
      <c r="J27" s="99"/>
      <c r="K27" s="99"/>
      <c r="L27" s="99"/>
      <c r="M27" s="99"/>
      <c r="N27" s="102"/>
      <c r="O27" s="103"/>
    </row>
    <row r="28" spans="1:15">
      <c r="A28" s="18"/>
      <c r="B28" s="18"/>
      <c r="C28" s="39"/>
      <c r="D28" s="8"/>
      <c r="E28" s="8"/>
      <c r="F28" s="8"/>
      <c r="G28" s="100"/>
      <c r="H28" s="99"/>
      <c r="I28" s="99"/>
      <c r="J28" s="99"/>
      <c r="K28" s="99"/>
      <c r="L28" s="99"/>
      <c r="M28" s="99"/>
      <c r="N28" s="99"/>
      <c r="O28" s="99"/>
    </row>
    <row r="29" spans="1:15">
      <c r="A29" s="18"/>
      <c r="B29" s="18"/>
      <c r="C29" s="39"/>
      <c r="D29" s="8"/>
      <c r="E29" s="8"/>
      <c r="F29" s="8"/>
      <c r="G29" s="100"/>
      <c r="H29" s="99"/>
      <c r="I29" s="99"/>
      <c r="J29" s="99"/>
      <c r="K29" s="99"/>
      <c r="L29" s="99"/>
      <c r="M29" s="99"/>
      <c r="N29" s="99"/>
      <c r="O29" s="99"/>
    </row>
    <row r="30" spans="1:15">
      <c r="J30" s="104"/>
      <c r="K30" s="104"/>
      <c r="L30" s="104"/>
      <c r="M30" s="104"/>
    </row>
    <row r="31" spans="1:15">
      <c r="H31" s="104"/>
      <c r="I31" s="106"/>
      <c r="J31" s="104"/>
      <c r="K31" s="94"/>
      <c r="L31" s="94"/>
      <c r="M31" s="94"/>
    </row>
    <row r="32" spans="1:15">
      <c r="H32" s="104"/>
      <c r="I32" s="106"/>
      <c r="J32" s="104"/>
      <c r="K32" s="94"/>
      <c r="L32" s="94"/>
      <c r="M32" s="94"/>
    </row>
    <row r="33" spans="8:13" ht="12.75" customHeight="1">
      <c r="H33" s="104"/>
      <c r="I33" s="106"/>
      <c r="J33" s="104"/>
      <c r="K33" s="94"/>
      <c r="L33" s="94"/>
      <c r="M33" s="94"/>
    </row>
    <row r="34" spans="8:13">
      <c r="H34" s="104"/>
      <c r="I34" s="106"/>
      <c r="J34" s="104"/>
      <c r="K34" s="94"/>
      <c r="L34" s="94"/>
      <c r="M34" s="94"/>
    </row>
    <row r="35" spans="8:13" ht="13.5" customHeight="1">
      <c r="H35" s="104"/>
      <c r="I35" s="106"/>
      <c r="J35" s="104"/>
      <c r="K35" s="94"/>
      <c r="L35" s="94"/>
      <c r="M35" s="94"/>
    </row>
    <row r="36" spans="8:13" ht="12.75" customHeight="1">
      <c r="H36" s="104"/>
      <c r="I36" s="106"/>
      <c r="J36" s="104"/>
      <c r="K36" s="94"/>
      <c r="L36" s="94"/>
      <c r="M36" s="94"/>
    </row>
    <row r="37" spans="8:13" ht="12.75" customHeight="1">
      <c r="H37" s="104"/>
      <c r="I37" s="106"/>
      <c r="J37" s="104"/>
      <c r="K37" s="94"/>
      <c r="L37" s="94"/>
      <c r="M37" s="94"/>
    </row>
    <row r="38" spans="8:13" ht="12.75" customHeight="1">
      <c r="H38" s="104"/>
      <c r="I38" s="106"/>
      <c r="J38" s="104"/>
      <c r="K38" s="94"/>
      <c r="L38" s="94"/>
      <c r="M38" s="9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c r="A1" s="90" t="s">
        <v>58</v>
      </c>
      <c r="B1" s="99"/>
      <c r="C1" s="99"/>
      <c r="D1" s="99"/>
      <c r="E1" s="99"/>
      <c r="F1" s="99"/>
      <c r="G1" s="99"/>
      <c r="H1" s="99"/>
      <c r="I1" s="99"/>
      <c r="J1" s="99"/>
      <c r="K1" s="99"/>
      <c r="L1" s="99"/>
      <c r="M1" s="91" t="e">
        <f>Obsah!#REF!</f>
        <v>#REF!</v>
      </c>
      <c r="N1" s="21"/>
      <c r="O1" s="21"/>
      <c r="P1" s="107"/>
    </row>
    <row r="2" spans="1:21" ht="7.5" customHeight="1">
      <c r="A2" s="90"/>
      <c r="B2" s="99"/>
      <c r="C2" s="99"/>
      <c r="D2" s="99"/>
      <c r="E2" s="99"/>
      <c r="F2" s="99"/>
      <c r="G2" s="99"/>
      <c r="H2" s="99"/>
      <c r="I2" s="99"/>
      <c r="J2" s="99"/>
      <c r="K2" s="99"/>
      <c r="L2" s="99"/>
      <c r="M2" s="99"/>
      <c r="N2" s="21"/>
      <c r="O2" s="21"/>
      <c r="P2" s="107"/>
    </row>
    <row r="3" spans="1:21">
      <c r="A3" s="28"/>
      <c r="B3" s="350"/>
      <c r="C3" s="350"/>
      <c r="D3" s="350"/>
      <c r="E3" s="350"/>
      <c r="F3" s="350"/>
      <c r="G3" s="351"/>
      <c r="H3" s="357"/>
      <c r="I3" s="350"/>
      <c r="J3" s="350"/>
      <c r="K3" s="350"/>
      <c r="L3" s="350"/>
      <c r="M3" s="350"/>
      <c r="N3" s="21"/>
      <c r="O3" s="107"/>
      <c r="P3" s="107"/>
    </row>
    <row r="4" spans="1:21" ht="13.5" customHeight="1">
      <c r="A4" s="28"/>
      <c r="B4" s="358"/>
      <c r="C4" s="359"/>
      <c r="D4" s="359"/>
      <c r="E4" s="359"/>
      <c r="F4" s="359"/>
      <c r="G4" s="360"/>
      <c r="H4" s="358"/>
      <c r="I4" s="359"/>
      <c r="J4" s="359"/>
      <c r="K4" s="359"/>
      <c r="L4" s="359"/>
      <c r="M4" s="359"/>
      <c r="N4" s="21"/>
      <c r="O4" s="107"/>
      <c r="P4" s="107"/>
    </row>
    <row r="5" spans="1:21">
      <c r="A5" s="16"/>
      <c r="B5" s="356"/>
      <c r="C5" s="355"/>
      <c r="D5" s="356"/>
      <c r="E5" s="355"/>
      <c r="F5" s="356"/>
      <c r="G5" s="355"/>
      <c r="H5" s="356"/>
      <c r="I5" s="355"/>
      <c r="J5" s="356"/>
      <c r="K5" s="355"/>
      <c r="L5" s="356"/>
      <c r="M5" s="354"/>
      <c r="N5" s="21"/>
      <c r="O5" s="107"/>
      <c r="P5" s="107"/>
    </row>
    <row r="6" spans="1:21">
      <c r="A6" s="14"/>
      <c r="B6" s="64"/>
      <c r="C6" s="32"/>
      <c r="D6" s="32"/>
      <c r="E6" s="32"/>
      <c r="F6" s="32"/>
      <c r="G6" s="32"/>
      <c r="H6" s="32"/>
      <c r="I6" s="32"/>
      <c r="J6" s="32"/>
      <c r="K6" s="32"/>
      <c r="L6" s="32"/>
      <c r="M6" s="49"/>
      <c r="N6" s="21"/>
      <c r="O6" s="107"/>
      <c r="P6" s="107"/>
    </row>
    <row r="7" spans="1:21">
      <c r="A7" s="347"/>
      <c r="B7" s="345"/>
      <c r="C7" s="346"/>
      <c r="D7" s="346"/>
      <c r="E7" s="346"/>
      <c r="F7" s="346"/>
      <c r="G7" s="349"/>
      <c r="H7" s="345"/>
      <c r="I7" s="346"/>
      <c r="J7" s="346"/>
      <c r="K7" s="346"/>
      <c r="L7" s="346"/>
      <c r="M7" s="346"/>
      <c r="N7" s="21"/>
      <c r="O7" s="107"/>
      <c r="P7" s="107"/>
    </row>
    <row r="8" spans="1:21">
      <c r="A8" s="348"/>
      <c r="B8" s="34"/>
      <c r="C8" s="46"/>
      <c r="D8" s="35"/>
      <c r="E8" s="46"/>
      <c r="F8" s="35"/>
      <c r="G8" s="46"/>
      <c r="H8" s="34"/>
      <c r="I8" s="46"/>
      <c r="J8" s="35"/>
      <c r="K8" s="46"/>
      <c r="L8" s="35"/>
      <c r="M8" s="46"/>
      <c r="N8" s="21"/>
      <c r="O8" s="107"/>
      <c r="P8" s="107"/>
    </row>
    <row r="9" spans="1:21">
      <c r="A9" s="36"/>
      <c r="B9" s="92"/>
      <c r="C9" s="93"/>
      <c r="D9" s="19"/>
      <c r="E9" s="93"/>
      <c r="F9" s="19"/>
      <c r="G9" s="93"/>
      <c r="H9" s="92"/>
      <c r="I9" s="93"/>
      <c r="J9" s="19"/>
      <c r="K9" s="93"/>
      <c r="L9" s="19"/>
      <c r="M9" s="93"/>
      <c r="N9" s="61"/>
      <c r="O9" s="108"/>
      <c r="P9" s="107"/>
    </row>
    <row r="10" spans="1:21">
      <c r="A10" s="36"/>
      <c r="B10" s="92"/>
      <c r="C10" s="93"/>
      <c r="D10" s="19"/>
      <c r="E10" s="93"/>
      <c r="F10" s="19"/>
      <c r="G10" s="93"/>
      <c r="H10" s="92"/>
      <c r="I10" s="93"/>
      <c r="J10" s="19"/>
      <c r="K10" s="93"/>
      <c r="L10" s="19"/>
      <c r="M10" s="93"/>
      <c r="N10" s="61"/>
      <c r="O10" s="108"/>
      <c r="P10" s="107"/>
    </row>
    <row r="11" spans="1:21">
      <c r="A11" s="27"/>
      <c r="B11" s="25"/>
      <c r="C11" s="93"/>
      <c r="D11" s="12"/>
      <c r="E11" s="93"/>
      <c r="F11" s="12"/>
      <c r="G11" s="93"/>
      <c r="H11" s="25"/>
      <c r="I11" s="93"/>
      <c r="J11" s="12"/>
      <c r="K11" s="93"/>
      <c r="L11" s="12"/>
      <c r="M11" s="93"/>
      <c r="N11" s="61"/>
      <c r="O11" s="108"/>
      <c r="P11" s="107"/>
    </row>
    <row r="12" spans="1:21">
      <c r="A12" s="27"/>
      <c r="B12" s="92"/>
      <c r="C12" s="93"/>
      <c r="D12" s="19"/>
      <c r="E12" s="93"/>
      <c r="F12" s="19"/>
      <c r="G12" s="93"/>
      <c r="H12" s="92"/>
      <c r="I12" s="93"/>
      <c r="J12" s="19"/>
      <c r="K12" s="93"/>
      <c r="L12" s="19"/>
      <c r="M12" s="93"/>
      <c r="N12" s="61"/>
      <c r="O12" s="108"/>
      <c r="P12" s="107"/>
    </row>
    <row r="13" spans="1:21">
      <c r="A13" s="27"/>
      <c r="B13" s="25"/>
      <c r="C13" s="93"/>
      <c r="D13" s="12"/>
      <c r="E13" s="93"/>
      <c r="F13" s="12"/>
      <c r="G13" s="93"/>
      <c r="H13" s="25"/>
      <c r="I13" s="93"/>
      <c r="J13" s="12"/>
      <c r="K13" s="93"/>
      <c r="L13" s="12"/>
      <c r="M13" s="93"/>
      <c r="N13" s="61"/>
      <c r="O13" s="108"/>
      <c r="P13" s="107"/>
    </row>
    <row r="14" spans="1:21">
      <c r="A14" s="27"/>
      <c r="B14" s="92"/>
      <c r="C14" s="93"/>
      <c r="D14" s="19"/>
      <c r="E14" s="93"/>
      <c r="F14" s="19"/>
      <c r="G14" s="93"/>
      <c r="H14" s="92"/>
      <c r="I14" s="93"/>
      <c r="J14" s="19"/>
      <c r="K14" s="93"/>
      <c r="L14" s="19"/>
      <c r="M14" s="93"/>
      <c r="N14" s="61"/>
      <c r="O14" s="108"/>
      <c r="P14" s="21"/>
      <c r="Q14" s="39"/>
      <c r="R14" s="8"/>
      <c r="S14" s="8"/>
      <c r="T14" s="8"/>
      <c r="U14" s="8"/>
    </row>
    <row r="15" spans="1:21">
      <c r="A15" s="27"/>
      <c r="B15" s="92"/>
      <c r="C15" s="93"/>
      <c r="D15" s="19"/>
      <c r="E15" s="95"/>
      <c r="F15" s="19"/>
      <c r="G15" s="95"/>
      <c r="H15" s="92"/>
      <c r="I15" s="95"/>
      <c r="J15" s="19"/>
      <c r="K15" s="95"/>
      <c r="L15" s="19"/>
      <c r="M15" s="95"/>
      <c r="N15" s="61"/>
      <c r="O15" s="108"/>
      <c r="P15" s="21"/>
      <c r="Q15" s="39"/>
      <c r="R15" s="8"/>
      <c r="S15" s="8"/>
      <c r="T15" s="8"/>
      <c r="U15" s="8"/>
    </row>
    <row r="16" spans="1:21" ht="12.75" thickBot="1">
      <c r="A16" s="15"/>
      <c r="B16" s="23"/>
      <c r="C16" s="96"/>
      <c r="D16" s="5"/>
      <c r="E16" s="97"/>
      <c r="F16" s="5"/>
      <c r="G16" s="97"/>
      <c r="H16" s="23"/>
      <c r="I16" s="98"/>
      <c r="J16" s="5"/>
      <c r="K16" s="98"/>
      <c r="L16" s="5"/>
      <c r="M16" s="98"/>
      <c r="N16" s="61"/>
      <c r="O16" s="108"/>
      <c r="P16" s="21"/>
      <c r="Q16" s="39"/>
      <c r="R16" s="8"/>
      <c r="S16" s="8"/>
      <c r="T16" s="8"/>
      <c r="U16" s="8"/>
    </row>
    <row r="17" spans="1:20">
      <c r="A17" s="17"/>
      <c r="B17" s="99"/>
      <c r="C17" s="99"/>
      <c r="D17" s="99"/>
      <c r="E17" s="99"/>
      <c r="F17" s="99"/>
      <c r="G17" s="99"/>
      <c r="H17" s="99"/>
      <c r="I17" s="99"/>
      <c r="J17" s="99"/>
      <c r="K17" s="99"/>
      <c r="L17" s="100"/>
      <c r="M17" s="100"/>
      <c r="N17" s="109"/>
      <c r="O17" s="107"/>
      <c r="P17" s="107"/>
    </row>
    <row r="18" spans="1:20">
      <c r="A18" s="50"/>
      <c r="B18" s="350"/>
      <c r="C18" s="350"/>
      <c r="D18" s="350"/>
      <c r="E18" s="350"/>
      <c r="F18" s="350"/>
      <c r="G18" s="351"/>
      <c r="H18" s="7"/>
      <c r="I18" s="7"/>
      <c r="J18" s="7"/>
      <c r="K18" s="7"/>
      <c r="L18" s="7"/>
      <c r="M18" s="7"/>
      <c r="N18" s="110"/>
      <c r="O18" s="21"/>
      <c r="P18" s="62"/>
      <c r="Q18" s="39"/>
      <c r="R18" s="8"/>
      <c r="S18" s="8"/>
      <c r="T18" s="8"/>
    </row>
    <row r="19" spans="1:20">
      <c r="A19" s="37"/>
      <c r="B19" s="352"/>
      <c r="C19" s="353"/>
      <c r="D19" s="353"/>
      <c r="E19" s="353"/>
      <c r="F19" s="353"/>
      <c r="G19" s="353"/>
      <c r="H19" s="102"/>
      <c r="I19" s="103"/>
      <c r="J19" s="104"/>
      <c r="K19" s="51"/>
      <c r="L19" s="104"/>
      <c r="M19" s="105"/>
      <c r="N19" s="110"/>
      <c r="O19" s="21"/>
      <c r="P19" s="62"/>
      <c r="Q19" s="39"/>
      <c r="R19" s="8"/>
      <c r="S19" s="8"/>
      <c r="T19" s="8"/>
    </row>
    <row r="20" spans="1:20">
      <c r="A20" s="38"/>
      <c r="B20" s="354"/>
      <c r="C20" s="355"/>
      <c r="D20" s="354"/>
      <c r="E20" s="355"/>
      <c r="F20" s="354"/>
      <c r="G20" s="355"/>
      <c r="H20" s="102"/>
      <c r="I20" s="103"/>
      <c r="J20" s="104"/>
      <c r="K20" s="51"/>
      <c r="L20" s="104"/>
      <c r="M20" s="105"/>
      <c r="N20" s="110"/>
      <c r="O20" s="21"/>
      <c r="P20" s="62"/>
      <c r="Q20" s="39"/>
      <c r="R20" s="45"/>
      <c r="S20" s="45"/>
      <c r="T20" s="45"/>
    </row>
    <row r="21" spans="1:20">
      <c r="A21" s="63"/>
      <c r="B21" s="64"/>
      <c r="C21" s="32"/>
      <c r="D21" s="32"/>
      <c r="E21" s="32"/>
      <c r="F21" s="32"/>
      <c r="G21" s="49"/>
      <c r="H21" s="102"/>
      <c r="I21" s="103"/>
      <c r="J21" s="104"/>
      <c r="K21" s="51"/>
      <c r="L21" s="104"/>
      <c r="M21" s="105"/>
      <c r="N21" s="110"/>
      <c r="O21" s="21"/>
      <c r="P21" s="62"/>
      <c r="Q21" s="39"/>
      <c r="R21" s="8"/>
      <c r="S21" s="8"/>
      <c r="T21" s="8"/>
    </row>
    <row r="22" spans="1:20">
      <c r="A22" s="343"/>
      <c r="B22" s="345"/>
      <c r="C22" s="346"/>
      <c r="D22" s="346"/>
      <c r="E22" s="346"/>
      <c r="F22" s="346"/>
      <c r="G22" s="346"/>
      <c r="H22" s="102"/>
      <c r="I22" s="103"/>
      <c r="J22" s="104"/>
      <c r="K22" s="51"/>
      <c r="L22" s="104"/>
      <c r="M22" s="105"/>
      <c r="N22" s="110"/>
      <c r="O22" s="21"/>
      <c r="P22" s="62"/>
      <c r="Q22" s="39"/>
      <c r="R22" s="8"/>
      <c r="S22" s="8"/>
      <c r="T22" s="8"/>
    </row>
    <row r="23" spans="1:20">
      <c r="A23" s="344"/>
      <c r="B23" s="34"/>
      <c r="C23" s="47"/>
      <c r="D23" s="35"/>
      <c r="E23" s="47"/>
      <c r="F23" s="35"/>
      <c r="G23" s="47"/>
      <c r="H23" s="99"/>
      <c r="I23" s="99"/>
      <c r="J23" s="104"/>
      <c r="K23" s="51"/>
      <c r="L23" s="104"/>
      <c r="M23" s="105"/>
      <c r="N23" s="110"/>
      <c r="O23" s="21"/>
      <c r="P23" s="62"/>
      <c r="Q23" s="39"/>
      <c r="R23" s="42"/>
      <c r="S23" s="45"/>
      <c r="T23" s="45"/>
    </row>
    <row r="24" spans="1:20">
      <c r="A24" s="30"/>
      <c r="B24" s="57"/>
      <c r="C24" s="43"/>
      <c r="D24" s="20"/>
      <c r="E24" s="43"/>
      <c r="F24" s="20"/>
      <c r="G24" s="43"/>
      <c r="H24" s="99"/>
      <c r="I24" s="99"/>
      <c r="J24" s="104"/>
      <c r="K24" s="51"/>
      <c r="L24" s="104"/>
      <c r="M24" s="105"/>
      <c r="N24" s="110"/>
      <c r="O24" s="61"/>
      <c r="P24" s="107"/>
      <c r="T24" s="100"/>
    </row>
    <row r="25" spans="1:20">
      <c r="A25" s="30"/>
      <c r="B25" s="57"/>
      <c r="C25" s="43"/>
      <c r="D25" s="20"/>
      <c r="E25" s="43"/>
      <c r="F25" s="20"/>
      <c r="G25" s="43"/>
      <c r="H25" s="99"/>
      <c r="I25" s="99"/>
      <c r="J25" s="104"/>
      <c r="K25" s="51"/>
      <c r="L25" s="104"/>
      <c r="M25" s="105"/>
      <c r="N25" s="110"/>
      <c r="O25" s="61"/>
      <c r="P25" s="107"/>
    </row>
    <row r="26" spans="1:20">
      <c r="A26" s="30"/>
      <c r="B26" s="57"/>
      <c r="C26" s="43"/>
      <c r="D26" s="20"/>
      <c r="E26" s="43"/>
      <c r="F26" s="20"/>
      <c r="G26" s="43"/>
      <c r="H26" s="99"/>
      <c r="I26" s="99"/>
      <c r="J26" s="104"/>
      <c r="K26" s="51"/>
      <c r="L26" s="104"/>
      <c r="M26" s="105"/>
      <c r="N26" s="110"/>
      <c r="O26" s="61"/>
      <c r="P26" s="107"/>
    </row>
    <row r="27" spans="1:20" ht="12.75" thickBot="1">
      <c r="A27" s="31"/>
      <c r="B27" s="58"/>
      <c r="C27" s="44"/>
      <c r="D27" s="22"/>
      <c r="E27" s="44"/>
      <c r="F27" s="22"/>
      <c r="G27" s="44"/>
      <c r="H27" s="99"/>
      <c r="I27" s="99"/>
      <c r="J27" s="99"/>
      <c r="K27" s="99"/>
      <c r="L27" s="99"/>
      <c r="M27" s="99"/>
      <c r="N27" s="110"/>
      <c r="O27" s="61"/>
      <c r="P27" s="107"/>
    </row>
    <row r="28" spans="1:20">
      <c r="A28" s="18"/>
      <c r="B28" s="18"/>
      <c r="C28" s="39"/>
      <c r="D28" s="8"/>
      <c r="E28" s="8"/>
      <c r="F28" s="8"/>
      <c r="G28" s="100"/>
      <c r="H28" s="99"/>
      <c r="I28" s="99"/>
      <c r="J28" s="99"/>
      <c r="K28" s="99"/>
      <c r="L28" s="99"/>
      <c r="M28" s="99"/>
      <c r="N28" s="107"/>
      <c r="O28" s="107"/>
      <c r="P28" s="107"/>
    </row>
    <row r="29" spans="1:20">
      <c r="H29" s="99"/>
      <c r="I29" s="99"/>
      <c r="J29" s="99"/>
      <c r="K29" s="99"/>
      <c r="L29" s="99"/>
      <c r="M29" s="99"/>
      <c r="N29" s="107"/>
      <c r="O29" s="107"/>
      <c r="P29" s="107"/>
    </row>
    <row r="30" spans="1:20">
      <c r="J30" s="104"/>
      <c r="K30" s="104"/>
      <c r="L30" s="104"/>
      <c r="M30" s="104"/>
      <c r="N30" s="107"/>
      <c r="O30" s="107"/>
      <c r="P30" s="107"/>
    </row>
    <row r="31" spans="1:20">
      <c r="H31" s="104"/>
      <c r="I31" s="106"/>
      <c r="J31" s="104"/>
      <c r="K31" s="94"/>
      <c r="L31" s="94"/>
      <c r="M31" s="94"/>
      <c r="N31" s="107"/>
      <c r="O31" s="107"/>
      <c r="P31" s="107"/>
    </row>
    <row r="32" spans="1:20" ht="12.75" customHeight="1">
      <c r="H32" s="104"/>
      <c r="I32" s="106"/>
      <c r="J32" s="104"/>
      <c r="K32" s="94"/>
      <c r="L32" s="94"/>
      <c r="M32" s="94"/>
      <c r="N32" s="107"/>
      <c r="O32" s="107"/>
      <c r="P32" s="107"/>
    </row>
    <row r="33" spans="8:16">
      <c r="H33" s="104"/>
      <c r="I33" s="106"/>
      <c r="J33" s="104"/>
      <c r="K33" s="94"/>
      <c r="L33" s="94"/>
      <c r="M33" s="94"/>
      <c r="N33" s="107"/>
      <c r="O33" s="107"/>
      <c r="P33" s="107"/>
    </row>
    <row r="34" spans="8:16" ht="13.5" customHeight="1">
      <c r="H34" s="104"/>
      <c r="I34" s="106"/>
      <c r="J34" s="104"/>
      <c r="K34" s="94"/>
      <c r="L34" s="94"/>
      <c r="M34" s="94"/>
      <c r="N34" s="107"/>
      <c r="O34" s="107"/>
      <c r="P34" s="107"/>
    </row>
    <row r="35" spans="8:16" ht="12.75" customHeight="1">
      <c r="H35" s="104"/>
      <c r="I35" s="106"/>
      <c r="J35" s="104"/>
      <c r="K35" s="94"/>
      <c r="L35" s="94"/>
      <c r="M35" s="94"/>
      <c r="N35" s="107"/>
      <c r="O35" s="107"/>
      <c r="P35" s="107"/>
    </row>
    <row r="36" spans="8:16" ht="12.75" customHeight="1">
      <c r="H36" s="104"/>
      <c r="I36" s="106"/>
      <c r="J36" s="104"/>
      <c r="K36" s="94"/>
      <c r="L36" s="94"/>
      <c r="M36" s="94"/>
      <c r="N36" s="107"/>
      <c r="O36" s="107"/>
      <c r="P36" s="107"/>
    </row>
    <row r="37" spans="8:16" ht="12.75" customHeight="1">
      <c r="H37" s="104"/>
      <c r="I37" s="106"/>
      <c r="J37" s="104"/>
      <c r="K37" s="94"/>
      <c r="L37" s="94"/>
      <c r="M37" s="94"/>
      <c r="N37" s="107"/>
      <c r="O37" s="107"/>
      <c r="P37" s="107"/>
    </row>
    <row r="38" spans="8:16" ht="12.75" customHeight="1">
      <c r="H38" s="104"/>
      <c r="I38" s="106"/>
      <c r="J38" s="104"/>
      <c r="K38" s="94"/>
      <c r="L38" s="94"/>
      <c r="M38" s="94"/>
      <c r="N38" s="107"/>
      <c r="O38" s="107"/>
      <c r="P38" s="107"/>
    </row>
    <row r="39" spans="8:16">
      <c r="N39" s="107"/>
      <c r="O39" s="107"/>
      <c r="P39" s="107"/>
    </row>
    <row r="40" spans="8:16">
      <c r="N40" s="107"/>
      <c r="O40" s="107"/>
      <c r="P40" s="107"/>
    </row>
    <row r="41" spans="8:16">
      <c r="N41" s="107"/>
      <c r="O41" s="107"/>
      <c r="P41" s="107"/>
    </row>
    <row r="42" spans="8:16">
      <c r="N42" s="107"/>
      <c r="O42" s="107"/>
      <c r="P42" s="107"/>
    </row>
    <row r="43" spans="8:16">
      <c r="N43" s="107"/>
      <c r="O43" s="107"/>
      <c r="P43" s="107"/>
    </row>
    <row r="44" spans="8:16">
      <c r="N44" s="107"/>
      <c r="O44" s="107"/>
      <c r="P44" s="107"/>
    </row>
    <row r="45" spans="8:16">
      <c r="N45" s="107"/>
      <c r="O45" s="107"/>
      <c r="P45" s="10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tabColor rgb="FF92D050"/>
  </sheetPr>
  <dimension ref="A1:U41"/>
  <sheetViews>
    <sheetView showGridLines="0" view="pageBreakPreview" zoomScaleNormal="70" zoomScaleSheetLayoutView="100" workbookViewId="0">
      <selection activeCell="R39" sqref="R39"/>
    </sheetView>
  </sheetViews>
  <sheetFormatPr defaultColWidth="9.140625" defaultRowHeight="12"/>
  <cols>
    <col min="1" max="1" width="31.14062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284</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2" t="s">
        <v>43</v>
      </c>
      <c r="F5" s="333"/>
      <c r="G5" s="334"/>
      <c r="H5" s="332" t="s">
        <v>44</v>
      </c>
      <c r="I5" s="333"/>
      <c r="J5" s="334"/>
      <c r="K5" s="332" t="s">
        <v>45</v>
      </c>
      <c r="L5" s="333"/>
      <c r="M5" s="334"/>
      <c r="N5" s="335" t="s">
        <v>7</v>
      </c>
      <c r="O5" s="342" t="s">
        <v>216</v>
      </c>
    </row>
    <row r="6" spans="1:21">
      <c r="A6" s="179"/>
      <c r="B6" s="297" t="s">
        <v>8</v>
      </c>
      <c r="C6" s="296" t="s">
        <v>9</v>
      </c>
      <c r="D6" s="298" t="s">
        <v>10</v>
      </c>
      <c r="E6" s="297" t="s">
        <v>11</v>
      </c>
      <c r="F6" s="296" t="s">
        <v>12</v>
      </c>
      <c r="G6" s="298" t="s">
        <v>13</v>
      </c>
      <c r="H6" s="297" t="s">
        <v>14</v>
      </c>
      <c r="I6" s="296" t="s">
        <v>15</v>
      </c>
      <c r="J6" s="298" t="s">
        <v>16</v>
      </c>
      <c r="K6" s="297" t="s">
        <v>17</v>
      </c>
      <c r="L6" s="296" t="s">
        <v>18</v>
      </c>
      <c r="M6" s="298" t="s">
        <v>19</v>
      </c>
      <c r="N6" s="335"/>
      <c r="O6" s="342"/>
      <c r="P6" s="110"/>
      <c r="U6" s="110"/>
    </row>
    <row r="7" spans="1:21" ht="13.5">
      <c r="A7" s="173" t="s">
        <v>203</v>
      </c>
      <c r="B7" s="303">
        <v>1876.6399999999983</v>
      </c>
      <c r="C7" s="206">
        <v>1875.5789999999984</v>
      </c>
      <c r="D7" s="304">
        <v>1876.5169999999982</v>
      </c>
      <c r="E7" s="303">
        <v>1757.4159999999981</v>
      </c>
      <c r="F7" s="206">
        <v>1757.3709999999983</v>
      </c>
      <c r="G7" s="304">
        <v>1757.3709999999983</v>
      </c>
      <c r="H7" s="303">
        <v>1753.141999999998</v>
      </c>
      <c r="I7" s="206">
        <v>1753.141999999998</v>
      </c>
      <c r="J7" s="304">
        <v>1753.141999999998</v>
      </c>
      <c r="K7" s="303">
        <v>1744.947999999998</v>
      </c>
      <c r="L7" s="206">
        <v>1744.947999999998</v>
      </c>
      <c r="M7" s="304">
        <v>1744.9359999999981</v>
      </c>
      <c r="N7" s="206">
        <v>1744.9359999999981</v>
      </c>
      <c r="O7" s="213">
        <v>4.5792526304564457E-2</v>
      </c>
      <c r="P7" s="112"/>
      <c r="U7" s="61"/>
    </row>
    <row r="8" spans="1:21">
      <c r="A8" s="173" t="s">
        <v>163</v>
      </c>
      <c r="B8" s="303">
        <v>1056.9576240000001</v>
      </c>
      <c r="C8" s="206">
        <v>831.93650300000002</v>
      </c>
      <c r="D8" s="304">
        <v>856.72014300000001</v>
      </c>
      <c r="E8" s="303">
        <v>629.43342400000029</v>
      </c>
      <c r="F8" s="206">
        <v>348.89152799999982</v>
      </c>
      <c r="G8" s="304">
        <v>283.5352850000001</v>
      </c>
      <c r="H8" s="303">
        <v>272.51634599999994</v>
      </c>
      <c r="I8" s="206">
        <v>272.64814300000023</v>
      </c>
      <c r="J8" s="304">
        <v>397.19323000000026</v>
      </c>
      <c r="K8" s="303">
        <v>577.39841400000012</v>
      </c>
      <c r="L8" s="206">
        <v>776.9776539999998</v>
      </c>
      <c r="M8" s="304">
        <v>975.10350199999993</v>
      </c>
      <c r="N8" s="206">
        <v>7279.311796</v>
      </c>
      <c r="O8" s="213">
        <v>4.8177541996750325E-2</v>
      </c>
      <c r="P8" s="112"/>
      <c r="U8" s="61"/>
    </row>
    <row r="9" spans="1:21">
      <c r="A9" s="173" t="s">
        <v>164</v>
      </c>
      <c r="B9" s="303">
        <v>822.68456700000002</v>
      </c>
      <c r="C9" s="206">
        <v>630.52386300000001</v>
      </c>
      <c r="D9" s="304">
        <v>628.74155799999994</v>
      </c>
      <c r="E9" s="303">
        <v>454.470842</v>
      </c>
      <c r="F9" s="206">
        <v>230.62734700000004</v>
      </c>
      <c r="G9" s="304">
        <v>189.71547399999997</v>
      </c>
      <c r="H9" s="303">
        <v>176.34300400000001</v>
      </c>
      <c r="I9" s="206">
        <v>176.99729500000001</v>
      </c>
      <c r="J9" s="304">
        <v>243.69732400000004</v>
      </c>
      <c r="K9" s="303">
        <v>329.02718700000003</v>
      </c>
      <c r="L9" s="206">
        <v>536.68506899999988</v>
      </c>
      <c r="M9" s="304">
        <v>756.80538000000001</v>
      </c>
      <c r="N9" s="206">
        <v>5176.3189100000009</v>
      </c>
      <c r="O9" s="214">
        <v>6.307200713757552E-2</v>
      </c>
      <c r="P9" s="102"/>
      <c r="U9" s="105"/>
    </row>
    <row r="10" spans="1:21">
      <c r="A10" s="176" t="s">
        <v>40</v>
      </c>
      <c r="B10" s="305">
        <v>55.839620000000004</v>
      </c>
      <c r="C10" s="207">
        <v>46.217519999999993</v>
      </c>
      <c r="D10" s="306">
        <v>48.107930000000003</v>
      </c>
      <c r="E10" s="305">
        <v>28.94791</v>
      </c>
      <c r="F10" s="207">
        <v>21.75526</v>
      </c>
      <c r="G10" s="306">
        <v>18.465510000000002</v>
      </c>
      <c r="H10" s="305">
        <v>16.437870000000004</v>
      </c>
      <c r="I10" s="207">
        <v>14.809659999999999</v>
      </c>
      <c r="J10" s="306">
        <v>23.721409999999999</v>
      </c>
      <c r="K10" s="305">
        <v>32.725850000000001</v>
      </c>
      <c r="L10" s="207">
        <v>41.359470000000002</v>
      </c>
      <c r="M10" s="306">
        <v>43.396610000000003</v>
      </c>
      <c r="N10" s="207">
        <v>391.78462000000002</v>
      </c>
      <c r="O10" s="215">
        <v>5.1857187491661155E-2</v>
      </c>
      <c r="P10" s="102"/>
      <c r="U10" s="129"/>
    </row>
    <row r="11" spans="1:21">
      <c r="A11" s="176" t="s">
        <v>39</v>
      </c>
      <c r="B11" s="305">
        <v>9.5098760000000002</v>
      </c>
      <c r="C11" s="207">
        <v>7.007555</v>
      </c>
      <c r="D11" s="306">
        <v>7.9401379999999993</v>
      </c>
      <c r="E11" s="305">
        <v>6.8167559999999998</v>
      </c>
      <c r="F11" s="207">
        <v>6.811075999999999</v>
      </c>
      <c r="G11" s="306">
        <v>6.413424</v>
      </c>
      <c r="H11" s="305">
        <v>3.9062260000000002</v>
      </c>
      <c r="I11" s="207">
        <v>5.1978619999999998</v>
      </c>
      <c r="J11" s="306">
        <v>6.8882380000000003</v>
      </c>
      <c r="K11" s="305">
        <v>8.9462199999999985</v>
      </c>
      <c r="L11" s="207">
        <v>8.7735979999999998</v>
      </c>
      <c r="M11" s="306">
        <v>10.353728</v>
      </c>
      <c r="N11" s="207">
        <v>88.56469700000001</v>
      </c>
      <c r="O11" s="215">
        <v>0.14699362331795915</v>
      </c>
      <c r="P11" s="102"/>
      <c r="U11" s="129"/>
    </row>
    <row r="12" spans="1:21">
      <c r="A12" s="176" t="s">
        <v>38</v>
      </c>
      <c r="B12" s="305">
        <v>0.19363999999999998</v>
      </c>
      <c r="C12" s="207">
        <v>0.17821000000000001</v>
      </c>
      <c r="D12" s="306">
        <v>0.12412999999999999</v>
      </c>
      <c r="E12" s="305">
        <v>0.26257999999999998</v>
      </c>
      <c r="F12" s="207">
        <v>0</v>
      </c>
      <c r="G12" s="306">
        <v>0</v>
      </c>
      <c r="H12" s="305">
        <v>0</v>
      </c>
      <c r="I12" s="207">
        <v>0</v>
      </c>
      <c r="J12" s="306">
        <v>0</v>
      </c>
      <c r="K12" s="305">
        <v>0</v>
      </c>
      <c r="L12" s="207">
        <v>7.3510000000000006E-2</v>
      </c>
      <c r="M12" s="306">
        <v>0.29104000000000002</v>
      </c>
      <c r="N12" s="207">
        <v>1.1231099999999998</v>
      </c>
      <c r="O12" s="215">
        <v>1.3540936303994689E-4</v>
      </c>
      <c r="P12" s="102"/>
      <c r="U12" s="129"/>
    </row>
    <row r="13" spans="1:21">
      <c r="A13" s="176" t="s">
        <v>60</v>
      </c>
      <c r="B13" s="305">
        <v>0.48799999999999999</v>
      </c>
      <c r="C13" s="207">
        <v>0.39100000000000001</v>
      </c>
      <c r="D13" s="306">
        <v>0.59799999999999998</v>
      </c>
      <c r="E13" s="305">
        <v>0.35799999999999998</v>
      </c>
      <c r="F13" s="207">
        <v>0.43</v>
      </c>
      <c r="G13" s="306">
        <v>0.112</v>
      </c>
      <c r="H13" s="305">
        <v>0.115</v>
      </c>
      <c r="I13" s="207">
        <v>0.501</v>
      </c>
      <c r="J13" s="306">
        <v>0.44280000000000003</v>
      </c>
      <c r="K13" s="305">
        <v>0.36899999999999999</v>
      </c>
      <c r="L13" s="207">
        <v>0.33600000000000002</v>
      </c>
      <c r="M13" s="306">
        <v>0.45900000000000002</v>
      </c>
      <c r="N13" s="207">
        <v>4.5998000000000001</v>
      </c>
      <c r="O13" s="215">
        <v>8.2255087658140727E-2</v>
      </c>
      <c r="P13" s="102"/>
      <c r="U13" s="129"/>
    </row>
    <row r="14" spans="1:21">
      <c r="A14" s="176" t="s">
        <v>61</v>
      </c>
      <c r="B14" s="305">
        <v>0.107</v>
      </c>
      <c r="C14" s="207">
        <v>7.8E-2</v>
      </c>
      <c r="D14" s="306">
        <v>7.3999999999999996E-2</v>
      </c>
      <c r="E14" s="305">
        <v>6.3E-2</v>
      </c>
      <c r="F14" s="207">
        <v>2.9000000000000001E-2</v>
      </c>
      <c r="G14" s="306">
        <v>1.4E-2</v>
      </c>
      <c r="H14" s="305">
        <v>1.2999999999999999E-2</v>
      </c>
      <c r="I14" s="207">
        <v>1.2999999999999999E-2</v>
      </c>
      <c r="J14" s="306">
        <v>2.3E-2</v>
      </c>
      <c r="K14" s="305">
        <v>0.05</v>
      </c>
      <c r="L14" s="207">
        <v>3.6999999999999998E-2</v>
      </c>
      <c r="M14" s="306">
        <v>9.8000000000000004E-2</v>
      </c>
      <c r="N14" s="207">
        <v>0.59900000000000009</v>
      </c>
      <c r="O14" s="215">
        <v>7.8670271209784239E-3</v>
      </c>
      <c r="P14" s="102"/>
      <c r="U14" s="129"/>
    </row>
    <row r="15" spans="1:21">
      <c r="A15" s="176" t="s">
        <v>62</v>
      </c>
      <c r="B15" s="305">
        <v>7.0000000000000001E-3</v>
      </c>
      <c r="C15" s="207">
        <v>8.0000000000000002E-3</v>
      </c>
      <c r="D15" s="306">
        <v>2.8000000000000001E-2</v>
      </c>
      <c r="E15" s="305">
        <v>3.1E-2</v>
      </c>
      <c r="F15" s="207">
        <v>2.5999999999999999E-2</v>
      </c>
      <c r="G15" s="306">
        <v>3.6999999999999998E-2</v>
      </c>
      <c r="H15" s="305">
        <v>3.5000000000000003E-2</v>
      </c>
      <c r="I15" s="207">
        <v>2.9000000000000001E-2</v>
      </c>
      <c r="J15" s="306">
        <v>2.1000000000000001E-2</v>
      </c>
      <c r="K15" s="305">
        <v>1.7000000000000001E-2</v>
      </c>
      <c r="L15" s="207">
        <v>8.0000000000000002E-3</v>
      </c>
      <c r="M15" s="306">
        <v>1E-3</v>
      </c>
      <c r="N15" s="207">
        <v>0.248</v>
      </c>
      <c r="O15" s="215">
        <v>0.38749394540710302</v>
      </c>
      <c r="P15" s="102"/>
      <c r="U15" s="129"/>
    </row>
    <row r="16" spans="1:21">
      <c r="A16" s="176" t="s">
        <v>37</v>
      </c>
      <c r="B16" s="305">
        <v>16.155110000000001</v>
      </c>
      <c r="C16" s="207">
        <v>12.016780000000001</v>
      </c>
      <c r="D16" s="306">
        <v>9.2026200000000014</v>
      </c>
      <c r="E16" s="305">
        <v>14.830270000000001</v>
      </c>
      <c r="F16" s="207">
        <v>0.17299999999999999</v>
      </c>
      <c r="G16" s="306">
        <v>0.14799999999999999</v>
      </c>
      <c r="H16" s="305">
        <v>0.14299999999999999</v>
      </c>
      <c r="I16" s="207">
        <v>0.13700000000000001</v>
      </c>
      <c r="J16" s="306">
        <v>0.16200000000000001</v>
      </c>
      <c r="K16" s="305">
        <v>0.19400000000000001</v>
      </c>
      <c r="L16" s="207">
        <v>6.9006600000000002</v>
      </c>
      <c r="M16" s="306">
        <v>25.704560000000001</v>
      </c>
      <c r="N16" s="207">
        <v>85.76700000000001</v>
      </c>
      <c r="O16" s="215">
        <v>2.3619784208730003E-3</v>
      </c>
      <c r="P16" s="102"/>
      <c r="U16" s="129"/>
    </row>
    <row r="17" spans="1:21">
      <c r="A17" s="176" t="s">
        <v>72</v>
      </c>
      <c r="B17" s="305">
        <v>0</v>
      </c>
      <c r="C17" s="207">
        <v>0</v>
      </c>
      <c r="D17" s="306">
        <v>0</v>
      </c>
      <c r="E17" s="305">
        <v>0</v>
      </c>
      <c r="F17" s="207">
        <v>0</v>
      </c>
      <c r="G17" s="306">
        <v>0</v>
      </c>
      <c r="H17" s="305">
        <v>0</v>
      </c>
      <c r="I17" s="207">
        <v>0</v>
      </c>
      <c r="J17" s="306">
        <v>0</v>
      </c>
      <c r="K17" s="305">
        <v>0</v>
      </c>
      <c r="L17" s="207">
        <v>0</v>
      </c>
      <c r="M17" s="306">
        <v>0</v>
      </c>
      <c r="N17" s="207">
        <v>0</v>
      </c>
      <c r="O17" s="215">
        <v>0</v>
      </c>
      <c r="P17" s="102"/>
      <c r="U17" s="129"/>
    </row>
    <row r="18" spans="1:21">
      <c r="A18" s="176" t="s">
        <v>36</v>
      </c>
      <c r="B18" s="305">
        <v>0</v>
      </c>
      <c r="C18" s="207">
        <v>0</v>
      </c>
      <c r="D18" s="306">
        <v>0</v>
      </c>
      <c r="E18" s="305">
        <v>0</v>
      </c>
      <c r="F18" s="207">
        <v>0</v>
      </c>
      <c r="G18" s="306">
        <v>0</v>
      </c>
      <c r="H18" s="305">
        <v>0</v>
      </c>
      <c r="I18" s="207">
        <v>0</v>
      </c>
      <c r="J18" s="306">
        <v>0</v>
      </c>
      <c r="K18" s="305">
        <v>0</v>
      </c>
      <c r="L18" s="207">
        <v>0</v>
      </c>
      <c r="M18" s="306">
        <v>0</v>
      </c>
      <c r="N18" s="207">
        <v>0</v>
      </c>
      <c r="O18" s="215">
        <v>0</v>
      </c>
      <c r="P18" s="102"/>
      <c r="U18" s="129"/>
    </row>
    <row r="19" spans="1:21">
      <c r="A19" s="176" t="s">
        <v>35</v>
      </c>
      <c r="B19" s="305">
        <v>9.3757999999999999</v>
      </c>
      <c r="C19" s="207">
        <v>8.3536099999999998</v>
      </c>
      <c r="D19" s="306">
        <v>9.0426699999999993</v>
      </c>
      <c r="E19" s="305">
        <v>7.3182400000000012</v>
      </c>
      <c r="F19" s="207">
        <v>3.03993</v>
      </c>
      <c r="G19" s="306">
        <v>1.4447000000000001</v>
      </c>
      <c r="H19" s="305">
        <v>1.70964</v>
      </c>
      <c r="I19" s="207">
        <v>1.67343</v>
      </c>
      <c r="J19" s="306">
        <v>3.2618299999999998</v>
      </c>
      <c r="K19" s="305">
        <v>5.2701899999999995</v>
      </c>
      <c r="L19" s="207">
        <v>8.2170799999999993</v>
      </c>
      <c r="M19" s="306">
        <v>10.06324</v>
      </c>
      <c r="N19" s="207">
        <v>68.770360000000011</v>
      </c>
      <c r="O19" s="215">
        <v>8.3609988608007196E-2</v>
      </c>
      <c r="P19" s="102"/>
      <c r="U19" s="129"/>
    </row>
    <row r="20" spans="1:21">
      <c r="A20" s="176" t="s">
        <v>34</v>
      </c>
      <c r="B20" s="305">
        <v>0</v>
      </c>
      <c r="C20" s="207">
        <v>0</v>
      </c>
      <c r="D20" s="306">
        <v>0</v>
      </c>
      <c r="E20" s="305">
        <v>0</v>
      </c>
      <c r="F20" s="207">
        <v>0</v>
      </c>
      <c r="G20" s="306">
        <v>0</v>
      </c>
      <c r="H20" s="305">
        <v>0</v>
      </c>
      <c r="I20" s="207">
        <v>0</v>
      </c>
      <c r="J20" s="306">
        <v>0</v>
      </c>
      <c r="K20" s="305">
        <v>0</v>
      </c>
      <c r="L20" s="207">
        <v>0</v>
      </c>
      <c r="M20" s="306">
        <v>0</v>
      </c>
      <c r="N20" s="207">
        <v>0</v>
      </c>
      <c r="O20" s="215">
        <v>0</v>
      </c>
      <c r="P20" s="102"/>
      <c r="U20" s="129"/>
    </row>
    <row r="21" spans="1:21">
      <c r="A21" s="176" t="s">
        <v>33</v>
      </c>
      <c r="B21" s="305">
        <v>86.805999999999997</v>
      </c>
      <c r="C21" s="207">
        <v>59.142000000000003</v>
      </c>
      <c r="D21" s="306">
        <v>42.790999999999997</v>
      </c>
      <c r="E21" s="305">
        <v>55.924999999999997</v>
      </c>
      <c r="F21" s="207">
        <v>106.208</v>
      </c>
      <c r="G21" s="306">
        <v>104.235</v>
      </c>
      <c r="H21" s="305">
        <v>99.311999999999998</v>
      </c>
      <c r="I21" s="207">
        <v>97.757000000000005</v>
      </c>
      <c r="J21" s="306">
        <v>89.620999999999995</v>
      </c>
      <c r="K21" s="305">
        <v>48.588999999999999</v>
      </c>
      <c r="L21" s="207">
        <v>90.124870000000001</v>
      </c>
      <c r="M21" s="306">
        <v>90.616</v>
      </c>
      <c r="N21" s="207">
        <v>971.12686999999994</v>
      </c>
      <c r="O21" s="215">
        <v>0.37749323478333824</v>
      </c>
      <c r="P21" s="102"/>
      <c r="U21" s="129"/>
    </row>
    <row r="22" spans="1:21">
      <c r="A22" s="176" t="s">
        <v>32</v>
      </c>
      <c r="B22" s="305">
        <v>0</v>
      </c>
      <c r="C22" s="207">
        <v>0</v>
      </c>
      <c r="D22" s="306">
        <v>0</v>
      </c>
      <c r="E22" s="305">
        <v>0</v>
      </c>
      <c r="F22" s="207">
        <v>0</v>
      </c>
      <c r="G22" s="306">
        <v>0</v>
      </c>
      <c r="H22" s="305">
        <v>0</v>
      </c>
      <c r="I22" s="207">
        <v>0</v>
      </c>
      <c r="J22" s="306">
        <v>0</v>
      </c>
      <c r="K22" s="305">
        <v>0</v>
      </c>
      <c r="L22" s="207">
        <v>0</v>
      </c>
      <c r="M22" s="306">
        <v>0</v>
      </c>
      <c r="N22" s="207">
        <v>0</v>
      </c>
      <c r="O22" s="215">
        <v>0</v>
      </c>
      <c r="P22" s="102"/>
      <c r="U22" s="129"/>
    </row>
    <row r="23" spans="1:21">
      <c r="A23" s="176" t="s">
        <v>3</v>
      </c>
      <c r="B23" s="305">
        <v>0</v>
      </c>
      <c r="C23" s="207">
        <v>0</v>
      </c>
      <c r="D23" s="306">
        <v>0</v>
      </c>
      <c r="E23" s="305">
        <v>0</v>
      </c>
      <c r="F23" s="207">
        <v>0</v>
      </c>
      <c r="G23" s="306">
        <v>0</v>
      </c>
      <c r="H23" s="305">
        <v>0</v>
      </c>
      <c r="I23" s="207">
        <v>0</v>
      </c>
      <c r="J23" s="306">
        <v>0</v>
      </c>
      <c r="K23" s="305">
        <v>0</v>
      </c>
      <c r="L23" s="207">
        <v>0</v>
      </c>
      <c r="M23" s="306">
        <v>0</v>
      </c>
      <c r="N23" s="207">
        <v>0</v>
      </c>
      <c r="O23" s="215">
        <v>0</v>
      </c>
      <c r="P23" s="102"/>
      <c r="U23" s="129"/>
    </row>
    <row r="24" spans="1:21">
      <c r="A24" s="176" t="s">
        <v>31</v>
      </c>
      <c r="B24" s="305">
        <v>2.265E-2</v>
      </c>
      <c r="C24" s="207">
        <v>1.1175000000000001E-2</v>
      </c>
      <c r="D24" s="306">
        <v>1.2071999999999999E-2</v>
      </c>
      <c r="E24" s="305">
        <v>1.1534000000000001E-2</v>
      </c>
      <c r="F24" s="207">
        <v>2.63E-3</v>
      </c>
      <c r="G24" s="306">
        <v>2.63E-3</v>
      </c>
      <c r="H24" s="305">
        <v>0.25555800000000001</v>
      </c>
      <c r="I24" s="207">
        <v>0.73520200000000002</v>
      </c>
      <c r="J24" s="306">
        <v>0.92118</v>
      </c>
      <c r="K24" s="305">
        <v>0.198185</v>
      </c>
      <c r="L24" s="207">
        <v>9.980000000000001E-3</v>
      </c>
      <c r="M24" s="306">
        <v>1.8645999999999999E-2</v>
      </c>
      <c r="N24" s="207">
        <v>2.2014420000000001</v>
      </c>
      <c r="O24" s="215">
        <v>3.840106741417923E-3</v>
      </c>
      <c r="P24" s="102"/>
      <c r="U24" s="129"/>
    </row>
    <row r="25" spans="1:21">
      <c r="A25" s="176" t="s">
        <v>30</v>
      </c>
      <c r="B25" s="305">
        <v>644.17987099999993</v>
      </c>
      <c r="C25" s="207">
        <v>497.12001300000003</v>
      </c>
      <c r="D25" s="306">
        <v>510.82099799999992</v>
      </c>
      <c r="E25" s="305">
        <v>339.90655200000003</v>
      </c>
      <c r="F25" s="207">
        <v>92.152451000000028</v>
      </c>
      <c r="G25" s="306">
        <v>58.843209999999985</v>
      </c>
      <c r="H25" s="305">
        <v>54.415709999999997</v>
      </c>
      <c r="I25" s="207">
        <v>56.144141000000012</v>
      </c>
      <c r="J25" s="306">
        <v>118.63486600000002</v>
      </c>
      <c r="K25" s="305">
        <v>232.66774200000003</v>
      </c>
      <c r="L25" s="207">
        <v>380.84490099999982</v>
      </c>
      <c r="M25" s="306">
        <v>575.80355600000007</v>
      </c>
      <c r="N25" s="207">
        <v>3561.5340110000006</v>
      </c>
      <c r="O25" s="215">
        <v>0.16483179461488578</v>
      </c>
      <c r="P25" s="102"/>
      <c r="U25" s="99"/>
    </row>
    <row r="26" spans="1:21" ht="13.5" customHeight="1">
      <c r="A26" s="174" t="s">
        <v>306</v>
      </c>
      <c r="B26" s="303">
        <v>762.58148000000006</v>
      </c>
      <c r="C26" s="206">
        <v>582.88385599999992</v>
      </c>
      <c r="D26" s="304">
        <v>581.08231599999988</v>
      </c>
      <c r="E26" s="303">
        <v>412.43935999999997</v>
      </c>
      <c r="F26" s="206">
        <v>172.04937000000001</v>
      </c>
      <c r="G26" s="304">
        <v>127.87585700000004</v>
      </c>
      <c r="H26" s="303">
        <v>115.645324</v>
      </c>
      <c r="I26" s="206">
        <v>115.88275499999999</v>
      </c>
      <c r="J26" s="304">
        <v>194.38205299999998</v>
      </c>
      <c r="K26" s="303">
        <v>294.60794499999997</v>
      </c>
      <c r="L26" s="206">
        <v>487.689077</v>
      </c>
      <c r="M26" s="304">
        <v>700.4673019999999</v>
      </c>
      <c r="N26" s="206">
        <v>4547.586695</v>
      </c>
      <c r="O26" s="214">
        <v>6.0803294873887297E-2</v>
      </c>
      <c r="P26" s="10"/>
      <c r="U26" s="79"/>
    </row>
    <row r="27" spans="1:21" ht="12.75" customHeight="1">
      <c r="A27" s="176" t="s">
        <v>26</v>
      </c>
      <c r="B27" s="305">
        <v>76.40903200000001</v>
      </c>
      <c r="C27" s="207">
        <v>61.689553000000004</v>
      </c>
      <c r="D27" s="306">
        <v>62.374838999999994</v>
      </c>
      <c r="E27" s="305">
        <v>41.251615999999999</v>
      </c>
      <c r="F27" s="207">
        <v>22.396463000000001</v>
      </c>
      <c r="G27" s="306">
        <v>19.070271999999999</v>
      </c>
      <c r="H27" s="305">
        <v>13.585655000000003</v>
      </c>
      <c r="I27" s="207">
        <v>15.087428999999998</v>
      </c>
      <c r="J27" s="306">
        <v>20.247240999999999</v>
      </c>
      <c r="K27" s="305">
        <v>25.117087000000001</v>
      </c>
      <c r="L27" s="207">
        <v>42.989010999999991</v>
      </c>
      <c r="M27" s="306">
        <v>60.657410999999996</v>
      </c>
      <c r="N27" s="207">
        <v>460.87560899999994</v>
      </c>
      <c r="O27" s="215">
        <v>2.253355254925405E-2</v>
      </c>
      <c r="P27" s="102"/>
      <c r="U27" s="79"/>
    </row>
    <row r="28" spans="1:21" ht="12.75" customHeight="1">
      <c r="A28" s="176" t="s">
        <v>0</v>
      </c>
      <c r="B28" s="305">
        <v>0.90466000000000002</v>
      </c>
      <c r="C28" s="207">
        <v>0.69664000000000004</v>
      </c>
      <c r="D28" s="306">
        <v>0.70650999999999997</v>
      </c>
      <c r="E28" s="305">
        <v>0.52903999999999995</v>
      </c>
      <c r="F28" s="207">
        <v>0.25618000000000002</v>
      </c>
      <c r="G28" s="306">
        <v>0.21979000000000001</v>
      </c>
      <c r="H28" s="305">
        <v>0.20169000000000001</v>
      </c>
      <c r="I28" s="207">
        <v>0.21252000000000001</v>
      </c>
      <c r="J28" s="306">
        <v>0.28770999999999997</v>
      </c>
      <c r="K28" s="305">
        <v>0.38436999999999999</v>
      </c>
      <c r="L28" s="207">
        <v>0.59833000000000003</v>
      </c>
      <c r="M28" s="306">
        <v>0.84913000000000005</v>
      </c>
      <c r="N28" s="207">
        <v>5.8465699999999998</v>
      </c>
      <c r="O28" s="215">
        <v>3.3622450897952865E-3</v>
      </c>
      <c r="P28" s="102"/>
      <c r="U28" s="79"/>
    </row>
    <row r="29" spans="1:21" ht="12.75" customHeight="1">
      <c r="A29" s="176" t="s">
        <v>1</v>
      </c>
      <c r="B29" s="305">
        <v>0.107</v>
      </c>
      <c r="C29" s="207">
        <v>7.4999999999999997E-2</v>
      </c>
      <c r="D29" s="306">
        <v>7.9000000000000001E-2</v>
      </c>
      <c r="E29" s="305">
        <v>4.9000000000000002E-2</v>
      </c>
      <c r="F29" s="207">
        <v>7.0000000000000001E-3</v>
      </c>
      <c r="G29" s="306">
        <v>8.9999999999999993E-3</v>
      </c>
      <c r="H29" s="305">
        <v>8.9999999999999993E-3</v>
      </c>
      <c r="I29" s="207">
        <v>0.01</v>
      </c>
      <c r="J29" s="306">
        <v>2.1000000000000001E-2</v>
      </c>
      <c r="K29" s="305">
        <v>3.6999999999999998E-2</v>
      </c>
      <c r="L29" s="207">
        <v>7.1999999999999995E-2</v>
      </c>
      <c r="M29" s="306">
        <v>0.105</v>
      </c>
      <c r="N29" s="207">
        <v>0.58000000000000007</v>
      </c>
      <c r="O29" s="215">
        <v>9.6928033593892792E-4</v>
      </c>
      <c r="P29" s="102"/>
      <c r="U29" s="79"/>
    </row>
    <row r="30" spans="1:21" ht="12.75" customHeight="1">
      <c r="A30" s="176" t="s">
        <v>2</v>
      </c>
      <c r="B30" s="305">
        <v>9.7000000000000003E-2</v>
      </c>
      <c r="C30" s="207">
        <v>5.7000000000000002E-2</v>
      </c>
      <c r="D30" s="306">
        <v>5.7000000000000002E-2</v>
      </c>
      <c r="E30" s="305">
        <v>0.03</v>
      </c>
      <c r="F30" s="207">
        <v>1E-3</v>
      </c>
      <c r="G30" s="306">
        <v>0</v>
      </c>
      <c r="H30" s="305">
        <v>0</v>
      </c>
      <c r="I30" s="207">
        <v>0</v>
      </c>
      <c r="J30" s="306">
        <v>0</v>
      </c>
      <c r="K30" s="305">
        <v>4.0000000000000001E-3</v>
      </c>
      <c r="L30" s="207">
        <v>4.1000000000000002E-2</v>
      </c>
      <c r="M30" s="306">
        <v>7.0000000000000007E-2</v>
      </c>
      <c r="N30" s="207">
        <v>0.35699999999999998</v>
      </c>
      <c r="O30" s="215">
        <v>1.7282820853802136E-3</v>
      </c>
      <c r="P30" s="102"/>
    </row>
    <row r="31" spans="1:21">
      <c r="A31" s="176" t="s">
        <v>6</v>
      </c>
      <c r="B31" s="305">
        <v>6.2683759999999991</v>
      </c>
      <c r="C31" s="207">
        <v>7.5419960000000001</v>
      </c>
      <c r="D31" s="306">
        <v>6.9112999999999998</v>
      </c>
      <c r="E31" s="305">
        <v>5.373272</v>
      </c>
      <c r="F31" s="207">
        <v>5.1565109999999992</v>
      </c>
      <c r="G31" s="306">
        <v>3.1426000000000003</v>
      </c>
      <c r="H31" s="305">
        <v>3.1223000000000001</v>
      </c>
      <c r="I31" s="207">
        <v>2.9347000000000003</v>
      </c>
      <c r="J31" s="306">
        <v>3.9665949999999999</v>
      </c>
      <c r="K31" s="305">
        <v>7.8037960000000002</v>
      </c>
      <c r="L31" s="207">
        <v>7.8565800000000001</v>
      </c>
      <c r="M31" s="306">
        <v>7.9530799999999999</v>
      </c>
      <c r="N31" s="207">
        <v>68.031105999999994</v>
      </c>
      <c r="O31" s="215">
        <v>0.1751438716276118</v>
      </c>
      <c r="P31" s="102"/>
    </row>
    <row r="32" spans="1:21">
      <c r="A32" s="176" t="s">
        <v>25</v>
      </c>
      <c r="B32" s="305">
        <v>286.85978400000005</v>
      </c>
      <c r="C32" s="207">
        <v>217.59370899999993</v>
      </c>
      <c r="D32" s="306">
        <v>215.066429</v>
      </c>
      <c r="E32" s="305">
        <v>234.78765199999998</v>
      </c>
      <c r="F32" s="207">
        <v>100.00034000000001</v>
      </c>
      <c r="G32" s="306">
        <v>76.807784000000026</v>
      </c>
      <c r="H32" s="305">
        <v>74.660493000000002</v>
      </c>
      <c r="I32" s="207">
        <v>72.493832999999995</v>
      </c>
      <c r="J32" s="306">
        <v>116.36032999999998</v>
      </c>
      <c r="K32" s="305">
        <v>175.04756499999999</v>
      </c>
      <c r="L32" s="207">
        <v>279.14770699999997</v>
      </c>
      <c r="M32" s="306">
        <v>418.65210299999995</v>
      </c>
      <c r="N32" s="207">
        <v>2267.4777290000002</v>
      </c>
      <c r="O32" s="215">
        <v>7.0224511404151591E-2</v>
      </c>
      <c r="P32" s="102"/>
    </row>
    <row r="33" spans="1:16">
      <c r="A33" s="176" t="s">
        <v>5</v>
      </c>
      <c r="B33" s="305">
        <v>132.80781800000003</v>
      </c>
      <c r="C33" s="207">
        <v>99.514397000000002</v>
      </c>
      <c r="D33" s="306">
        <v>98.372509999999991</v>
      </c>
      <c r="E33" s="305">
        <v>68.302459000000013</v>
      </c>
      <c r="F33" s="207">
        <v>24.036675000000006</v>
      </c>
      <c r="G33" s="306">
        <v>16.109801000000001</v>
      </c>
      <c r="H33" s="305">
        <v>14.580815999999999</v>
      </c>
      <c r="I33" s="207">
        <v>14.837954000000002</v>
      </c>
      <c r="J33" s="306">
        <v>28.317012999999996</v>
      </c>
      <c r="K33" s="305">
        <v>46.174851000000004</v>
      </c>
      <c r="L33" s="207">
        <v>82.60984599999999</v>
      </c>
      <c r="M33" s="306">
        <v>115.39680800000001</v>
      </c>
      <c r="N33" s="207">
        <v>741.06094799999994</v>
      </c>
      <c r="O33" s="215">
        <v>4.3322846338553191E-2</v>
      </c>
      <c r="P33" s="102"/>
    </row>
    <row r="34" spans="1:16">
      <c r="A34" s="176" t="s">
        <v>3</v>
      </c>
      <c r="B34" s="305">
        <v>259.12781000000001</v>
      </c>
      <c r="C34" s="207">
        <v>195.71556100000001</v>
      </c>
      <c r="D34" s="306">
        <v>197.51472799999996</v>
      </c>
      <c r="E34" s="305">
        <v>62.116320999999999</v>
      </c>
      <c r="F34" s="207">
        <v>20.195200999999997</v>
      </c>
      <c r="G34" s="306">
        <v>12.51661</v>
      </c>
      <c r="H34" s="305">
        <v>9.4853699999999996</v>
      </c>
      <c r="I34" s="207">
        <v>10.306319</v>
      </c>
      <c r="J34" s="306">
        <v>25.182164</v>
      </c>
      <c r="K34" s="305">
        <v>40.039276000000001</v>
      </c>
      <c r="L34" s="207">
        <v>74.374603000000008</v>
      </c>
      <c r="M34" s="306">
        <v>96.78376999999999</v>
      </c>
      <c r="N34" s="207">
        <v>1003.3577330000001</v>
      </c>
      <c r="O34" s="215">
        <v>0.49865417389356381</v>
      </c>
      <c r="P34" s="102"/>
    </row>
    <row r="35" spans="1:16" ht="12"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4.5792526304564457E-2</v>
      </c>
    </row>
    <row r="40" spans="1:16">
      <c r="B40" s="121"/>
      <c r="C40" s="121"/>
      <c r="D40" s="121"/>
      <c r="M40" s="110" t="s">
        <v>59</v>
      </c>
      <c r="N40" s="117">
        <f>O8</f>
        <v>4.8177541996750325E-2</v>
      </c>
    </row>
    <row r="41" spans="1:16">
      <c r="B41" s="79"/>
      <c r="C41" s="79"/>
      <c r="D41" s="79"/>
      <c r="M41" s="110" t="s">
        <v>117</v>
      </c>
      <c r="N41" s="117">
        <f>O9</f>
        <v>6.307200713757552E-2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{863E4D9F-0E73-4BFA-B242-ADA87C734717}</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63E4D9F-0E73-4BFA-B242-ADA87C734717}">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tabColor rgb="FF92D050"/>
  </sheetPr>
  <dimension ref="A1:U41"/>
  <sheetViews>
    <sheetView showGridLines="0" view="pageBreakPreview" zoomScaleNormal="70" zoomScaleSheetLayoutView="100" workbookViewId="0">
      <selection activeCell="S39" sqref="S39"/>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285</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2" t="s">
        <v>43</v>
      </c>
      <c r="F5" s="333"/>
      <c r="G5" s="334"/>
      <c r="H5" s="333" t="s">
        <v>44</v>
      </c>
      <c r="I5" s="333"/>
      <c r="J5" s="333"/>
      <c r="K5" s="332" t="s">
        <v>45</v>
      </c>
      <c r="L5" s="333"/>
      <c r="M5" s="334"/>
      <c r="N5" s="335" t="s">
        <v>7</v>
      </c>
      <c r="O5" s="342" t="s">
        <v>216</v>
      </c>
    </row>
    <row r="6" spans="1:21">
      <c r="A6" s="179"/>
      <c r="B6" s="297" t="s">
        <v>8</v>
      </c>
      <c r="C6" s="296" t="s">
        <v>9</v>
      </c>
      <c r="D6" s="298" t="s">
        <v>10</v>
      </c>
      <c r="E6" s="297" t="s">
        <v>11</v>
      </c>
      <c r="F6" s="296" t="s">
        <v>12</v>
      </c>
      <c r="G6" s="298" t="s">
        <v>13</v>
      </c>
      <c r="H6" s="204" t="s">
        <v>14</v>
      </c>
      <c r="I6" s="204" t="s">
        <v>15</v>
      </c>
      <c r="J6" s="204" t="s">
        <v>16</v>
      </c>
      <c r="K6" s="297" t="s">
        <v>17</v>
      </c>
      <c r="L6" s="296" t="s">
        <v>18</v>
      </c>
      <c r="M6" s="298" t="s">
        <v>19</v>
      </c>
      <c r="N6" s="335"/>
      <c r="O6" s="342"/>
      <c r="P6" s="110"/>
      <c r="U6" s="110"/>
    </row>
    <row r="7" spans="1:21" ht="13.5">
      <c r="A7" s="173" t="s">
        <v>203</v>
      </c>
      <c r="B7" s="303">
        <v>2833.8580000000002</v>
      </c>
      <c r="C7" s="206">
        <v>2833.8580000000002</v>
      </c>
      <c r="D7" s="304">
        <v>2833.8580000000002</v>
      </c>
      <c r="E7" s="303">
        <v>2824.6530000000002</v>
      </c>
      <c r="F7" s="206">
        <v>2824.6530000000002</v>
      </c>
      <c r="G7" s="304">
        <v>2824.6530000000002</v>
      </c>
      <c r="H7" s="206">
        <v>2824.6530000000002</v>
      </c>
      <c r="I7" s="206">
        <v>2824.6530000000002</v>
      </c>
      <c r="J7" s="206">
        <v>2824.6530000000002</v>
      </c>
      <c r="K7" s="303">
        <v>2824.6530000000002</v>
      </c>
      <c r="L7" s="206">
        <v>2824.6530000000002</v>
      </c>
      <c r="M7" s="304">
        <v>2824.6250000000005</v>
      </c>
      <c r="N7" s="206">
        <v>2824.6250000000005</v>
      </c>
      <c r="O7" s="213">
        <v>7.4126910450028269E-2</v>
      </c>
      <c r="P7" s="112"/>
      <c r="U7" s="61"/>
    </row>
    <row r="8" spans="1:21">
      <c r="A8" s="173" t="s">
        <v>163</v>
      </c>
      <c r="B8" s="303">
        <v>1101.5153939999998</v>
      </c>
      <c r="C8" s="206">
        <v>1013.0044139999998</v>
      </c>
      <c r="D8" s="304">
        <v>1071.6179819999995</v>
      </c>
      <c r="E8" s="303">
        <v>970.54224399999998</v>
      </c>
      <c r="F8" s="206">
        <v>761.58580400000028</v>
      </c>
      <c r="G8" s="304">
        <v>620.00868199999991</v>
      </c>
      <c r="H8" s="206">
        <v>315.4058179999999</v>
      </c>
      <c r="I8" s="206">
        <v>345.34236799999996</v>
      </c>
      <c r="J8" s="206">
        <v>446.6964210000001</v>
      </c>
      <c r="K8" s="303">
        <v>766.66292900000008</v>
      </c>
      <c r="L8" s="206">
        <v>920.79849900000011</v>
      </c>
      <c r="M8" s="304">
        <v>1102.7729460000003</v>
      </c>
      <c r="N8" s="206">
        <v>9435.953501</v>
      </c>
      <c r="O8" s="213">
        <v>6.245110235882672E-2</v>
      </c>
      <c r="P8" s="112"/>
      <c r="U8" s="61"/>
    </row>
    <row r="9" spans="1:21">
      <c r="A9" s="173" t="s">
        <v>164</v>
      </c>
      <c r="B9" s="303">
        <v>459.45558600000004</v>
      </c>
      <c r="C9" s="206">
        <v>388.60990900000002</v>
      </c>
      <c r="D9" s="304">
        <v>386.97965299999998</v>
      </c>
      <c r="E9" s="303">
        <v>312.82591600000001</v>
      </c>
      <c r="F9" s="206">
        <v>157.61672199999998</v>
      </c>
      <c r="G9" s="304">
        <v>104.125484</v>
      </c>
      <c r="H9" s="206">
        <v>97.407905</v>
      </c>
      <c r="I9" s="206">
        <v>93.710223999999997</v>
      </c>
      <c r="J9" s="206">
        <v>171.64351899999997</v>
      </c>
      <c r="K9" s="303">
        <v>257.53848400000004</v>
      </c>
      <c r="L9" s="206">
        <v>359.20968899999997</v>
      </c>
      <c r="M9" s="304">
        <v>469.21629200000001</v>
      </c>
      <c r="N9" s="206">
        <v>3258.339383</v>
      </c>
      <c r="O9" s="214">
        <v>3.9701959711987561E-2</v>
      </c>
      <c r="P9" s="102"/>
      <c r="U9" s="105"/>
    </row>
    <row r="10" spans="1:21">
      <c r="A10" s="176" t="s">
        <v>40</v>
      </c>
      <c r="B10" s="305">
        <v>47.299807000000001</v>
      </c>
      <c r="C10" s="207">
        <v>39.690615999999999</v>
      </c>
      <c r="D10" s="306">
        <v>43.654748000000005</v>
      </c>
      <c r="E10" s="305">
        <v>46.204988</v>
      </c>
      <c r="F10" s="207">
        <v>20.884195999999999</v>
      </c>
      <c r="G10" s="306">
        <v>14.049620999999998</v>
      </c>
      <c r="H10" s="207">
        <v>12.641253000000003</v>
      </c>
      <c r="I10" s="207">
        <v>9.6376969999999993</v>
      </c>
      <c r="J10" s="207">
        <v>21.089721000000001</v>
      </c>
      <c r="K10" s="305">
        <v>36.451597999999997</v>
      </c>
      <c r="L10" s="207">
        <v>31.892616</v>
      </c>
      <c r="M10" s="306">
        <v>38.262774999999991</v>
      </c>
      <c r="N10" s="207">
        <v>361.759636</v>
      </c>
      <c r="O10" s="215">
        <v>4.7883036529017119E-2</v>
      </c>
      <c r="P10" s="102"/>
      <c r="U10" s="129"/>
    </row>
    <row r="11" spans="1:21">
      <c r="A11" s="176" t="s">
        <v>39</v>
      </c>
      <c r="B11" s="305">
        <v>0.77100000000000002</v>
      </c>
      <c r="C11" s="207">
        <v>0.72</v>
      </c>
      <c r="D11" s="306">
        <v>0.68300000000000005</v>
      </c>
      <c r="E11" s="305">
        <v>0.73899999999999999</v>
      </c>
      <c r="F11" s="207">
        <v>0.19</v>
      </c>
      <c r="G11" s="306">
        <v>0.246</v>
      </c>
      <c r="H11" s="207">
        <v>8.8999999999999996E-2</v>
      </c>
      <c r="I11" s="207">
        <v>0.23499999999999999</v>
      </c>
      <c r="J11" s="207">
        <v>0.53900000000000003</v>
      </c>
      <c r="K11" s="305">
        <v>0.439</v>
      </c>
      <c r="L11" s="207">
        <v>0.48</v>
      </c>
      <c r="M11" s="306">
        <v>0.752</v>
      </c>
      <c r="N11" s="207">
        <v>5.883</v>
      </c>
      <c r="O11" s="215">
        <v>9.7642008076824736E-3</v>
      </c>
      <c r="P11" s="102"/>
      <c r="U11" s="129"/>
    </row>
    <row r="12" spans="1:21">
      <c r="A12" s="176" t="s">
        <v>38</v>
      </c>
      <c r="B12" s="305">
        <v>0</v>
      </c>
      <c r="C12" s="207">
        <v>0</v>
      </c>
      <c r="D12" s="306">
        <v>0</v>
      </c>
      <c r="E12" s="305">
        <v>0</v>
      </c>
      <c r="F12" s="207">
        <v>0</v>
      </c>
      <c r="G12" s="306">
        <v>0</v>
      </c>
      <c r="H12" s="207">
        <v>0</v>
      </c>
      <c r="I12" s="207">
        <v>0</v>
      </c>
      <c r="J12" s="207">
        <v>0</v>
      </c>
      <c r="K12" s="305">
        <v>0</v>
      </c>
      <c r="L12" s="207">
        <v>0</v>
      </c>
      <c r="M12" s="306">
        <v>0</v>
      </c>
      <c r="N12" s="207">
        <v>0</v>
      </c>
      <c r="O12" s="215">
        <v>0</v>
      </c>
      <c r="P12" s="102"/>
      <c r="U12" s="129"/>
    </row>
    <row r="13" spans="1:21">
      <c r="A13" s="176" t="s">
        <v>60</v>
      </c>
      <c r="B13" s="305">
        <v>0</v>
      </c>
      <c r="C13" s="207">
        <v>0</v>
      </c>
      <c r="D13" s="306">
        <v>0</v>
      </c>
      <c r="E13" s="305">
        <v>0</v>
      </c>
      <c r="F13" s="207">
        <v>0</v>
      </c>
      <c r="G13" s="306">
        <v>0</v>
      </c>
      <c r="H13" s="207">
        <v>0</v>
      </c>
      <c r="I13" s="207">
        <v>0</v>
      </c>
      <c r="J13" s="207">
        <v>0</v>
      </c>
      <c r="K13" s="305">
        <v>0</v>
      </c>
      <c r="L13" s="207">
        <v>0</v>
      </c>
      <c r="M13" s="306">
        <v>0</v>
      </c>
      <c r="N13" s="207">
        <v>0</v>
      </c>
      <c r="O13" s="215">
        <v>0</v>
      </c>
      <c r="P13" s="102"/>
      <c r="U13" s="129"/>
    </row>
    <row r="14" spans="1:21">
      <c r="A14" s="176" t="s">
        <v>61</v>
      </c>
      <c r="B14" s="305">
        <v>0.51383999999999996</v>
      </c>
      <c r="C14" s="207">
        <v>0.47832999999999998</v>
      </c>
      <c r="D14" s="306">
        <v>0.50117</v>
      </c>
      <c r="E14" s="305">
        <v>0.48214999999999997</v>
      </c>
      <c r="F14" s="207">
        <v>0.37154000000000004</v>
      </c>
      <c r="G14" s="306">
        <v>0.33672000000000002</v>
      </c>
      <c r="H14" s="207">
        <v>0.32206000000000001</v>
      </c>
      <c r="I14" s="207">
        <v>0.33703</v>
      </c>
      <c r="J14" s="207">
        <v>0.32883999999999997</v>
      </c>
      <c r="K14" s="305">
        <v>0.38517000000000001</v>
      </c>
      <c r="L14" s="207">
        <v>0.31733</v>
      </c>
      <c r="M14" s="306">
        <v>0.49137000000000003</v>
      </c>
      <c r="N14" s="207">
        <v>4.8655499999999998</v>
      </c>
      <c r="O14" s="215">
        <v>6.3902193336354857E-2</v>
      </c>
      <c r="P14" s="102"/>
      <c r="U14" s="129"/>
    </row>
    <row r="15" spans="1:21">
      <c r="A15" s="176" t="s">
        <v>62</v>
      </c>
      <c r="B15" s="305">
        <v>2.0499999999999997E-3</v>
      </c>
      <c r="C15" s="207">
        <v>5.0099999999999997E-3</v>
      </c>
      <c r="D15" s="306">
        <v>2.0539999999999999E-2</v>
      </c>
      <c r="E15" s="305">
        <v>1.618E-2</v>
      </c>
      <c r="F15" s="207">
        <v>2.5479999999999999E-2</v>
      </c>
      <c r="G15" s="306">
        <v>2.5689999999999998E-2</v>
      </c>
      <c r="H15" s="207">
        <v>2.1310000000000003E-2</v>
      </c>
      <c r="I15" s="207">
        <v>2.2179999999999998E-2</v>
      </c>
      <c r="J15" s="207">
        <v>1.0230000000000001E-2</v>
      </c>
      <c r="K15" s="305">
        <v>8.6E-3</v>
      </c>
      <c r="L15" s="207">
        <v>3.1700000000000001E-3</v>
      </c>
      <c r="M15" s="306">
        <v>8.3999999999999993E-4</v>
      </c>
      <c r="N15" s="207">
        <v>0.16128000000000001</v>
      </c>
      <c r="O15" s="215">
        <v>0.25199606256152252</v>
      </c>
      <c r="P15" s="102"/>
      <c r="U15" s="129"/>
    </row>
    <row r="16" spans="1:21">
      <c r="A16" s="176" t="s">
        <v>37</v>
      </c>
      <c r="B16" s="305">
        <v>304.50551000000002</v>
      </c>
      <c r="C16" s="207">
        <v>259.94681300000002</v>
      </c>
      <c r="D16" s="306">
        <v>260.56130100000001</v>
      </c>
      <c r="E16" s="305">
        <v>203.501384</v>
      </c>
      <c r="F16" s="207">
        <v>109.43683100000001</v>
      </c>
      <c r="G16" s="306">
        <v>72.180605999999997</v>
      </c>
      <c r="H16" s="207">
        <v>68.486699999999999</v>
      </c>
      <c r="I16" s="207">
        <v>64.991129999999998</v>
      </c>
      <c r="J16" s="207">
        <v>123.135093</v>
      </c>
      <c r="K16" s="305">
        <v>179.73012100000003</v>
      </c>
      <c r="L16" s="207">
        <v>259.284651</v>
      </c>
      <c r="M16" s="306">
        <v>329.41234100000003</v>
      </c>
      <c r="N16" s="207">
        <v>2235.1724809999996</v>
      </c>
      <c r="O16" s="215">
        <v>6.155548365981281E-2</v>
      </c>
      <c r="P16" s="102"/>
      <c r="U16" s="129"/>
    </row>
    <row r="17" spans="1:21">
      <c r="A17" s="176" t="s">
        <v>72</v>
      </c>
      <c r="B17" s="305">
        <v>0</v>
      </c>
      <c r="C17" s="207">
        <v>0</v>
      </c>
      <c r="D17" s="306">
        <v>0</v>
      </c>
      <c r="E17" s="305">
        <v>0</v>
      </c>
      <c r="F17" s="207">
        <v>0</v>
      </c>
      <c r="G17" s="306">
        <v>0</v>
      </c>
      <c r="H17" s="207">
        <v>0</v>
      </c>
      <c r="I17" s="207">
        <v>0</v>
      </c>
      <c r="J17" s="207">
        <v>0</v>
      </c>
      <c r="K17" s="305">
        <v>0</v>
      </c>
      <c r="L17" s="207">
        <v>0</v>
      </c>
      <c r="M17" s="306">
        <v>0</v>
      </c>
      <c r="N17" s="207">
        <v>0</v>
      </c>
      <c r="O17" s="215">
        <v>0</v>
      </c>
      <c r="P17" s="102"/>
      <c r="U17" s="129"/>
    </row>
    <row r="18" spans="1:21">
      <c r="A18" s="176" t="s">
        <v>36</v>
      </c>
      <c r="B18" s="305">
        <v>0</v>
      </c>
      <c r="C18" s="207">
        <v>0</v>
      </c>
      <c r="D18" s="306">
        <v>0</v>
      </c>
      <c r="E18" s="305">
        <v>0</v>
      </c>
      <c r="F18" s="207">
        <v>0</v>
      </c>
      <c r="G18" s="306">
        <v>0</v>
      </c>
      <c r="H18" s="207">
        <v>0</v>
      </c>
      <c r="I18" s="207">
        <v>0</v>
      </c>
      <c r="J18" s="207">
        <v>0</v>
      </c>
      <c r="K18" s="305">
        <v>0</v>
      </c>
      <c r="L18" s="207">
        <v>0</v>
      </c>
      <c r="M18" s="306">
        <v>0</v>
      </c>
      <c r="N18" s="207">
        <v>0</v>
      </c>
      <c r="O18" s="215">
        <v>0</v>
      </c>
      <c r="P18" s="102"/>
      <c r="U18" s="129"/>
    </row>
    <row r="19" spans="1:21">
      <c r="A19" s="176" t="s">
        <v>35</v>
      </c>
      <c r="B19" s="305">
        <v>0</v>
      </c>
      <c r="C19" s="207">
        <v>0</v>
      </c>
      <c r="D19" s="306">
        <v>0</v>
      </c>
      <c r="E19" s="305">
        <v>0</v>
      </c>
      <c r="F19" s="207">
        <v>2.9899999999999999E-2</v>
      </c>
      <c r="G19" s="306">
        <v>3.9899999999999998E-2</v>
      </c>
      <c r="H19" s="207">
        <v>4.0600000000000004E-2</v>
      </c>
      <c r="I19" s="207">
        <v>4.48E-2</v>
      </c>
      <c r="J19" s="207">
        <v>3.0800000000000001E-2</v>
      </c>
      <c r="K19" s="305">
        <v>2.3100000000000002E-2</v>
      </c>
      <c r="L19" s="207">
        <v>0</v>
      </c>
      <c r="M19" s="306">
        <v>0</v>
      </c>
      <c r="N19" s="207">
        <v>0.20910000000000001</v>
      </c>
      <c r="O19" s="215">
        <v>2.5422069359436688E-4</v>
      </c>
      <c r="P19" s="102"/>
      <c r="U19" s="129"/>
    </row>
    <row r="20" spans="1:21">
      <c r="A20" s="176" t="s">
        <v>34</v>
      </c>
      <c r="B20" s="305">
        <v>0</v>
      </c>
      <c r="C20" s="207">
        <v>0</v>
      </c>
      <c r="D20" s="306">
        <v>0</v>
      </c>
      <c r="E20" s="305">
        <v>0</v>
      </c>
      <c r="F20" s="207">
        <v>0</v>
      </c>
      <c r="G20" s="306">
        <v>0</v>
      </c>
      <c r="H20" s="207">
        <v>0</v>
      </c>
      <c r="I20" s="207">
        <v>0</v>
      </c>
      <c r="J20" s="207">
        <v>0</v>
      </c>
      <c r="K20" s="305">
        <v>0</v>
      </c>
      <c r="L20" s="207">
        <v>0</v>
      </c>
      <c r="M20" s="306">
        <v>0</v>
      </c>
      <c r="N20" s="207">
        <v>0</v>
      </c>
      <c r="O20" s="215">
        <v>0</v>
      </c>
      <c r="P20" s="102"/>
      <c r="U20" s="129"/>
    </row>
    <row r="21" spans="1:21">
      <c r="A21" s="176" t="s">
        <v>33</v>
      </c>
      <c r="B21" s="305">
        <v>0</v>
      </c>
      <c r="C21" s="207">
        <v>0</v>
      </c>
      <c r="D21" s="306">
        <v>0</v>
      </c>
      <c r="E21" s="305">
        <v>0.171153</v>
      </c>
      <c r="F21" s="207">
        <v>0</v>
      </c>
      <c r="G21" s="306">
        <v>0</v>
      </c>
      <c r="H21" s="207">
        <v>0</v>
      </c>
      <c r="I21" s="207">
        <v>0</v>
      </c>
      <c r="J21" s="207">
        <v>0</v>
      </c>
      <c r="K21" s="305">
        <v>0</v>
      </c>
      <c r="L21" s="207">
        <v>0</v>
      </c>
      <c r="M21" s="306">
        <v>0</v>
      </c>
      <c r="N21" s="207">
        <v>0.171153</v>
      </c>
      <c r="O21" s="215">
        <v>6.6530029812554459E-5</v>
      </c>
      <c r="P21" s="102"/>
      <c r="U21" s="129"/>
    </row>
    <row r="22" spans="1:21">
      <c r="A22" s="176" t="s">
        <v>32</v>
      </c>
      <c r="B22" s="305">
        <v>0</v>
      </c>
      <c r="C22" s="207">
        <v>0</v>
      </c>
      <c r="D22" s="306">
        <v>0</v>
      </c>
      <c r="E22" s="305">
        <v>0</v>
      </c>
      <c r="F22" s="207">
        <v>0</v>
      </c>
      <c r="G22" s="306">
        <v>0</v>
      </c>
      <c r="H22" s="207">
        <v>0</v>
      </c>
      <c r="I22" s="207">
        <v>0</v>
      </c>
      <c r="J22" s="207">
        <v>0</v>
      </c>
      <c r="K22" s="305">
        <v>0</v>
      </c>
      <c r="L22" s="207">
        <v>0</v>
      </c>
      <c r="M22" s="306">
        <v>0</v>
      </c>
      <c r="N22" s="207">
        <v>0</v>
      </c>
      <c r="O22" s="215">
        <v>0</v>
      </c>
      <c r="P22" s="102"/>
      <c r="U22" s="129"/>
    </row>
    <row r="23" spans="1:21">
      <c r="A23" s="176" t="s">
        <v>3</v>
      </c>
      <c r="B23" s="305">
        <v>0</v>
      </c>
      <c r="C23" s="207">
        <v>0</v>
      </c>
      <c r="D23" s="306">
        <v>0</v>
      </c>
      <c r="E23" s="305">
        <v>0</v>
      </c>
      <c r="F23" s="207">
        <v>0</v>
      </c>
      <c r="G23" s="306">
        <v>0</v>
      </c>
      <c r="H23" s="207">
        <v>0</v>
      </c>
      <c r="I23" s="207">
        <v>0</v>
      </c>
      <c r="J23" s="207">
        <v>0</v>
      </c>
      <c r="K23" s="305">
        <v>0</v>
      </c>
      <c r="L23" s="207">
        <v>0</v>
      </c>
      <c r="M23" s="306">
        <v>0</v>
      </c>
      <c r="N23" s="207">
        <v>0</v>
      </c>
      <c r="O23" s="215">
        <v>0</v>
      </c>
      <c r="P23" s="102"/>
      <c r="U23" s="129"/>
    </row>
    <row r="24" spans="1:21">
      <c r="A24" s="176" t="s">
        <v>31</v>
      </c>
      <c r="B24" s="305">
        <v>8.3466299999999993</v>
      </c>
      <c r="C24" s="207">
        <v>7.7377099999999999</v>
      </c>
      <c r="D24" s="306">
        <v>11.756939999999998</v>
      </c>
      <c r="E24" s="305">
        <v>9.1226999999999983</v>
      </c>
      <c r="F24" s="207">
        <v>1.7345599999999999</v>
      </c>
      <c r="G24" s="306">
        <v>0</v>
      </c>
      <c r="H24" s="207">
        <v>1.759339</v>
      </c>
      <c r="I24" s="207">
        <v>1.8473409999999999</v>
      </c>
      <c r="J24" s="207">
        <v>4.8761840000000003</v>
      </c>
      <c r="K24" s="305">
        <v>4.1612169999999997</v>
      </c>
      <c r="L24" s="207">
        <v>2.7796669999999999</v>
      </c>
      <c r="M24" s="306">
        <v>12.538731</v>
      </c>
      <c r="N24" s="207">
        <v>66.661018999999996</v>
      </c>
      <c r="O24" s="215">
        <v>0.11628079615619591</v>
      </c>
      <c r="P24" s="102"/>
      <c r="U24" s="129"/>
    </row>
    <row r="25" spans="1:21">
      <c r="A25" s="176" t="s">
        <v>30</v>
      </c>
      <c r="B25" s="305">
        <v>98.01674899999999</v>
      </c>
      <c r="C25" s="207">
        <v>80.031430000000015</v>
      </c>
      <c r="D25" s="306">
        <v>69.801953999999995</v>
      </c>
      <c r="E25" s="305">
        <v>52.588361000000006</v>
      </c>
      <c r="F25" s="207">
        <v>24.944214999999993</v>
      </c>
      <c r="G25" s="306">
        <v>17.246946999999999</v>
      </c>
      <c r="H25" s="207">
        <v>14.047643000000001</v>
      </c>
      <c r="I25" s="207">
        <v>16.595046</v>
      </c>
      <c r="J25" s="207">
        <v>21.633651</v>
      </c>
      <c r="K25" s="305">
        <v>36.339677999999999</v>
      </c>
      <c r="L25" s="207">
        <v>64.452254999999994</v>
      </c>
      <c r="M25" s="306">
        <v>87.758234999999999</v>
      </c>
      <c r="N25" s="207">
        <v>583.45616399999994</v>
      </c>
      <c r="O25" s="215">
        <v>2.7003006652247041E-2</v>
      </c>
      <c r="P25" s="102"/>
      <c r="U25" s="99"/>
    </row>
    <row r="26" spans="1:21" ht="13.5" customHeight="1">
      <c r="A26" s="174" t="s">
        <v>306</v>
      </c>
      <c r="B26" s="303">
        <v>398.29906399999999</v>
      </c>
      <c r="C26" s="206">
        <v>336.80789899999996</v>
      </c>
      <c r="D26" s="304">
        <v>334.24878799999999</v>
      </c>
      <c r="E26" s="303">
        <v>264.20368100000002</v>
      </c>
      <c r="F26" s="206">
        <v>122.783238</v>
      </c>
      <c r="G26" s="304">
        <v>76.406103999999999</v>
      </c>
      <c r="H26" s="206">
        <v>68.71260199999999</v>
      </c>
      <c r="I26" s="206">
        <v>68.490503000000004</v>
      </c>
      <c r="J26" s="206">
        <v>143.201686</v>
      </c>
      <c r="K26" s="303">
        <v>214.32359399999999</v>
      </c>
      <c r="L26" s="206">
        <v>308.51028799999995</v>
      </c>
      <c r="M26" s="304">
        <v>405.30195599999996</v>
      </c>
      <c r="N26" s="206">
        <v>2741.2894029999998</v>
      </c>
      <c r="O26" s="214">
        <v>3.6652281547162775E-2</v>
      </c>
      <c r="P26" s="10"/>
      <c r="U26" s="79"/>
    </row>
    <row r="27" spans="1:21" ht="12.75" customHeight="1">
      <c r="A27" s="176" t="s">
        <v>26</v>
      </c>
      <c r="B27" s="305">
        <v>22.546657</v>
      </c>
      <c r="C27" s="207">
        <v>19.450686000000001</v>
      </c>
      <c r="D27" s="306">
        <v>20.371082000000001</v>
      </c>
      <c r="E27" s="305">
        <v>15.873288000000001</v>
      </c>
      <c r="F27" s="207">
        <v>9.2073109999999989</v>
      </c>
      <c r="G27" s="306">
        <v>5.4154859999999996</v>
      </c>
      <c r="H27" s="207">
        <v>3.6811580000000004</v>
      </c>
      <c r="I27" s="207">
        <v>2.6967829999999999</v>
      </c>
      <c r="J27" s="207">
        <v>12.263667999999999</v>
      </c>
      <c r="K27" s="305">
        <v>26.210976000000002</v>
      </c>
      <c r="L27" s="207">
        <v>37.413354999999996</v>
      </c>
      <c r="M27" s="306">
        <v>35.575120999999996</v>
      </c>
      <c r="N27" s="207">
        <v>210.70557099999999</v>
      </c>
      <c r="O27" s="215">
        <v>1.030200983482526E-2</v>
      </c>
      <c r="P27" s="102"/>
      <c r="U27" s="79"/>
    </row>
    <row r="28" spans="1:21" ht="12.75" customHeight="1">
      <c r="A28" s="176" t="s">
        <v>0</v>
      </c>
      <c r="B28" s="305">
        <v>12.421439999999999</v>
      </c>
      <c r="C28" s="207">
        <v>10.547000000000001</v>
      </c>
      <c r="D28" s="306">
        <v>10.988859999999999</v>
      </c>
      <c r="E28" s="305">
        <v>9.1092499999999994</v>
      </c>
      <c r="F28" s="207">
        <v>5.1220900000000009</v>
      </c>
      <c r="G28" s="306">
        <v>3.5200200000000001</v>
      </c>
      <c r="H28" s="207">
        <v>2.26735</v>
      </c>
      <c r="I28" s="207">
        <v>3.24044</v>
      </c>
      <c r="J28" s="207">
        <v>5.6099100000000002</v>
      </c>
      <c r="K28" s="305">
        <v>7.9866899999999994</v>
      </c>
      <c r="L28" s="207">
        <v>9.9480200000000014</v>
      </c>
      <c r="M28" s="306">
        <v>12.451460000000001</v>
      </c>
      <c r="N28" s="207">
        <v>93.212530000000001</v>
      </c>
      <c r="O28" s="215">
        <v>5.3604655601471603E-2</v>
      </c>
      <c r="P28" s="102"/>
      <c r="U28" s="79"/>
    </row>
    <row r="29" spans="1:21" ht="12.75" customHeight="1">
      <c r="A29" s="176" t="s">
        <v>1</v>
      </c>
      <c r="B29" s="305">
        <v>2.250213</v>
      </c>
      <c r="C29" s="207">
        <v>1.9077250000000001</v>
      </c>
      <c r="D29" s="306">
        <v>1.866595</v>
      </c>
      <c r="E29" s="305">
        <v>1.471733</v>
      </c>
      <c r="F29" s="207">
        <v>0.57474400000000003</v>
      </c>
      <c r="G29" s="306">
        <v>0.36521699999999996</v>
      </c>
      <c r="H29" s="207">
        <v>0.35376400000000002</v>
      </c>
      <c r="I29" s="207">
        <v>0.34967400000000004</v>
      </c>
      <c r="J29" s="207">
        <v>0.79384699999999997</v>
      </c>
      <c r="K29" s="305">
        <v>1.0648060000000001</v>
      </c>
      <c r="L29" s="207">
        <v>1.605086</v>
      </c>
      <c r="M29" s="306">
        <v>2.1586449999999999</v>
      </c>
      <c r="N29" s="207">
        <v>14.762049000000001</v>
      </c>
      <c r="O29" s="215">
        <v>2.4669937610115367E-2</v>
      </c>
      <c r="P29" s="102"/>
      <c r="U29" s="79"/>
    </row>
    <row r="30" spans="1:21" ht="12.75" customHeight="1">
      <c r="A30" s="176" t="s">
        <v>2</v>
      </c>
      <c r="B30" s="305">
        <v>2.2709109999999999</v>
      </c>
      <c r="C30" s="207">
        <v>1.892625</v>
      </c>
      <c r="D30" s="306">
        <v>1.9314090000000002</v>
      </c>
      <c r="E30" s="305">
        <v>1.4905119999999998</v>
      </c>
      <c r="F30" s="207">
        <v>0.56089299999999997</v>
      </c>
      <c r="G30" s="306">
        <v>0.29130499999999998</v>
      </c>
      <c r="H30" s="207">
        <v>0.247727</v>
      </c>
      <c r="I30" s="207">
        <v>0.25694399999999995</v>
      </c>
      <c r="J30" s="207">
        <v>0.65892200000000001</v>
      </c>
      <c r="K30" s="305">
        <v>1.08019</v>
      </c>
      <c r="L30" s="207">
        <v>2.2118570000000002</v>
      </c>
      <c r="M30" s="306">
        <v>2.7962919999999998</v>
      </c>
      <c r="N30" s="207">
        <v>15.689587</v>
      </c>
      <c r="O30" s="215">
        <v>7.5955272098359353E-2</v>
      </c>
      <c r="P30" s="102"/>
    </row>
    <row r="31" spans="1:21">
      <c r="A31" s="176" t="s">
        <v>6</v>
      </c>
      <c r="B31" s="305">
        <v>0.87756999999999996</v>
      </c>
      <c r="C31" s="207">
        <v>0.80319000000000007</v>
      </c>
      <c r="D31" s="306">
        <v>0.75884000000000007</v>
      </c>
      <c r="E31" s="305">
        <v>0.78947000000000001</v>
      </c>
      <c r="F31" s="207">
        <v>0.19966</v>
      </c>
      <c r="G31" s="306">
        <v>0.25236000000000003</v>
      </c>
      <c r="H31" s="207">
        <v>9.5670000000000005E-2</v>
      </c>
      <c r="I31" s="207">
        <v>0.24217</v>
      </c>
      <c r="J31" s="207">
        <v>0.55135999999999996</v>
      </c>
      <c r="K31" s="305">
        <v>0.45768000000000003</v>
      </c>
      <c r="L31" s="207">
        <v>0.53915000000000002</v>
      </c>
      <c r="M31" s="306">
        <v>0.86160999999999999</v>
      </c>
      <c r="N31" s="207">
        <v>6.4287299999999998</v>
      </c>
      <c r="O31" s="215">
        <v>1.6550556474101374E-2</v>
      </c>
      <c r="P31" s="102"/>
    </row>
    <row r="32" spans="1:21">
      <c r="A32" s="176" t="s">
        <v>25</v>
      </c>
      <c r="B32" s="305">
        <v>234.259614</v>
      </c>
      <c r="C32" s="207">
        <v>195.22886099999994</v>
      </c>
      <c r="D32" s="306">
        <v>189.17568900000001</v>
      </c>
      <c r="E32" s="305">
        <v>152.98997900000001</v>
      </c>
      <c r="F32" s="207">
        <v>70.053843000000001</v>
      </c>
      <c r="G32" s="306">
        <v>45.151145</v>
      </c>
      <c r="H32" s="207">
        <v>42.567692999999991</v>
      </c>
      <c r="I32" s="207">
        <v>41.784601000000002</v>
      </c>
      <c r="J32" s="207">
        <v>82.119702999999987</v>
      </c>
      <c r="K32" s="305">
        <v>116.81457999999999</v>
      </c>
      <c r="L32" s="207">
        <v>165.36652899999999</v>
      </c>
      <c r="M32" s="306">
        <v>225.81832199999999</v>
      </c>
      <c r="N32" s="207">
        <v>1561.330559</v>
      </c>
      <c r="O32" s="215">
        <v>4.8354907412696296E-2</v>
      </c>
      <c r="P32" s="102"/>
    </row>
    <row r="33" spans="1:16">
      <c r="A33" s="176" t="s">
        <v>5</v>
      </c>
      <c r="B33" s="305">
        <v>102.033815</v>
      </c>
      <c r="C33" s="207">
        <v>88.730094999999992</v>
      </c>
      <c r="D33" s="306">
        <v>90.641679000000011</v>
      </c>
      <c r="E33" s="305">
        <v>68.784610000000001</v>
      </c>
      <c r="F33" s="207">
        <v>30.110984999999996</v>
      </c>
      <c r="G33" s="306">
        <v>17.508143</v>
      </c>
      <c r="H33" s="207">
        <v>15.925006000000002</v>
      </c>
      <c r="I33" s="207">
        <v>16.328914999999999</v>
      </c>
      <c r="J33" s="207">
        <v>33.794311999999998</v>
      </c>
      <c r="K33" s="305">
        <v>50.078182000000005</v>
      </c>
      <c r="L33" s="207">
        <v>75.574878000000012</v>
      </c>
      <c r="M33" s="306">
        <v>104.008094</v>
      </c>
      <c r="N33" s="207">
        <v>693.51871400000005</v>
      </c>
      <c r="O33" s="215">
        <v>4.0543500181219938E-2</v>
      </c>
      <c r="P33" s="102"/>
    </row>
    <row r="34" spans="1:16">
      <c r="A34" s="176" t="s">
        <v>3</v>
      </c>
      <c r="B34" s="305">
        <v>21.638843999999999</v>
      </c>
      <c r="C34" s="207">
        <v>18.247717000000002</v>
      </c>
      <c r="D34" s="306">
        <v>18.514634000000001</v>
      </c>
      <c r="E34" s="305">
        <v>13.694839</v>
      </c>
      <c r="F34" s="207">
        <v>6.9537120000000003</v>
      </c>
      <c r="G34" s="306">
        <v>3.902428</v>
      </c>
      <c r="H34" s="207">
        <v>3.5742340000000001</v>
      </c>
      <c r="I34" s="207">
        <v>3.5909759999999995</v>
      </c>
      <c r="J34" s="207">
        <v>7.4099639999999987</v>
      </c>
      <c r="K34" s="305">
        <v>10.63049</v>
      </c>
      <c r="L34" s="207">
        <v>15.851413000000001</v>
      </c>
      <c r="M34" s="306">
        <v>21.632411999999995</v>
      </c>
      <c r="N34" s="207">
        <v>145.64166299999999</v>
      </c>
      <c r="O34" s="215">
        <v>7.2381784441531594E-2</v>
      </c>
      <c r="P34" s="102"/>
    </row>
    <row r="35" spans="1:16" ht="11.45"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7.4126910450028269E-2</v>
      </c>
    </row>
    <row r="40" spans="1:16">
      <c r="B40" s="121"/>
      <c r="C40" s="121"/>
      <c r="D40" s="121"/>
      <c r="M40" s="110" t="s">
        <v>59</v>
      </c>
      <c r="N40" s="117">
        <f>O8</f>
        <v>6.245110235882672E-2</v>
      </c>
    </row>
    <row r="41" spans="1:16">
      <c r="B41" s="79"/>
      <c r="C41" s="79"/>
      <c r="D41" s="79"/>
      <c r="M41" s="110" t="s">
        <v>117</v>
      </c>
      <c r="N41" s="117">
        <f>O9</f>
        <v>3.9701959711987561E-2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{AEA8BA17-C5E5-493C-920B-4FEF140B35FD}</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A8BA17-C5E5-493C-920B-4FEF140B35F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tabColor rgb="FF92D050"/>
  </sheetPr>
  <dimension ref="A1:U41"/>
  <sheetViews>
    <sheetView showGridLines="0" view="pageBreakPreview" zoomScaleNormal="70" zoomScaleSheetLayoutView="100" workbookViewId="0">
      <selection activeCell="R39" sqref="R39"/>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286</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2" t="s">
        <v>43</v>
      </c>
      <c r="F5" s="333"/>
      <c r="G5" s="334"/>
      <c r="H5" s="333" t="s">
        <v>44</v>
      </c>
      <c r="I5" s="333"/>
      <c r="J5" s="333"/>
      <c r="K5" s="332" t="s">
        <v>45</v>
      </c>
      <c r="L5" s="333"/>
      <c r="M5" s="334"/>
      <c r="N5" s="335" t="s">
        <v>7</v>
      </c>
      <c r="O5" s="342" t="s">
        <v>216</v>
      </c>
    </row>
    <row r="6" spans="1:21">
      <c r="A6" s="179"/>
      <c r="B6" s="297" t="s">
        <v>8</v>
      </c>
      <c r="C6" s="296" t="s">
        <v>9</v>
      </c>
      <c r="D6" s="298" t="s">
        <v>10</v>
      </c>
      <c r="E6" s="297" t="s">
        <v>11</v>
      </c>
      <c r="F6" s="296" t="s">
        <v>12</v>
      </c>
      <c r="G6" s="298" t="s">
        <v>13</v>
      </c>
      <c r="H6" s="238" t="s">
        <v>14</v>
      </c>
      <c r="I6" s="238" t="s">
        <v>15</v>
      </c>
      <c r="J6" s="238" t="s">
        <v>16</v>
      </c>
      <c r="K6" s="297" t="s">
        <v>17</v>
      </c>
      <c r="L6" s="296" t="s">
        <v>18</v>
      </c>
      <c r="M6" s="298" t="s">
        <v>19</v>
      </c>
      <c r="N6" s="335"/>
      <c r="O6" s="342"/>
      <c r="P6" s="110"/>
      <c r="U6" s="110"/>
    </row>
    <row r="7" spans="1:21" ht="13.5">
      <c r="A7" s="173" t="s">
        <v>203</v>
      </c>
      <c r="B7" s="303">
        <v>608.68700000000035</v>
      </c>
      <c r="C7" s="206">
        <v>608.69000000000028</v>
      </c>
      <c r="D7" s="304">
        <v>608.69000000000028</v>
      </c>
      <c r="E7" s="303">
        <v>611.18700000000024</v>
      </c>
      <c r="F7" s="206">
        <v>612.24400000000026</v>
      </c>
      <c r="G7" s="304">
        <v>609.15500000000031</v>
      </c>
      <c r="H7" s="206">
        <v>609.14500000000032</v>
      </c>
      <c r="I7" s="206">
        <v>611.34900000000027</v>
      </c>
      <c r="J7" s="206">
        <v>611.34900000000027</v>
      </c>
      <c r="K7" s="303">
        <v>611.34900000000027</v>
      </c>
      <c r="L7" s="206">
        <v>611.34900000000027</v>
      </c>
      <c r="M7" s="304">
        <v>611.34900000000027</v>
      </c>
      <c r="N7" s="206">
        <v>611.34900000000027</v>
      </c>
      <c r="O7" s="213">
        <v>1.6043691667642378E-2</v>
      </c>
      <c r="P7" s="112"/>
      <c r="U7" s="61"/>
    </row>
    <row r="8" spans="1:21">
      <c r="A8" s="173" t="s">
        <v>163</v>
      </c>
      <c r="B8" s="303">
        <v>467.63995900000015</v>
      </c>
      <c r="C8" s="206">
        <v>397.38265000000001</v>
      </c>
      <c r="D8" s="304">
        <v>410.49645099999987</v>
      </c>
      <c r="E8" s="303">
        <v>291.52160999999995</v>
      </c>
      <c r="F8" s="206">
        <v>188.37249800000001</v>
      </c>
      <c r="G8" s="304">
        <v>174.06017900000001</v>
      </c>
      <c r="H8" s="206">
        <v>141.03561999999999</v>
      </c>
      <c r="I8" s="206">
        <v>169.66053500000004</v>
      </c>
      <c r="J8" s="206">
        <v>225.58226899999994</v>
      </c>
      <c r="K8" s="303">
        <v>274.30420699999996</v>
      </c>
      <c r="L8" s="206">
        <v>341.48195200000021</v>
      </c>
      <c r="M8" s="304">
        <v>452.17850700000002</v>
      </c>
      <c r="N8" s="206">
        <v>3533.7164370000005</v>
      </c>
      <c r="O8" s="213">
        <v>2.3387619162257196E-2</v>
      </c>
      <c r="P8" s="112"/>
      <c r="U8" s="61"/>
    </row>
    <row r="9" spans="1:21">
      <c r="A9" s="173" t="s">
        <v>164</v>
      </c>
      <c r="B9" s="303">
        <v>241.25623000000002</v>
      </c>
      <c r="C9" s="206">
        <v>197.16406399999997</v>
      </c>
      <c r="D9" s="304">
        <v>195.785076</v>
      </c>
      <c r="E9" s="303">
        <v>146.69514099999998</v>
      </c>
      <c r="F9" s="206">
        <v>62.766918999999987</v>
      </c>
      <c r="G9" s="304">
        <v>42.719560000000001</v>
      </c>
      <c r="H9" s="206">
        <v>40.420529999999999</v>
      </c>
      <c r="I9" s="206">
        <v>38.915958000000003</v>
      </c>
      <c r="J9" s="206">
        <v>71.674036000000001</v>
      </c>
      <c r="K9" s="303">
        <v>106.86237</v>
      </c>
      <c r="L9" s="206">
        <v>165.29600699999997</v>
      </c>
      <c r="M9" s="304">
        <v>229.061151</v>
      </c>
      <c r="N9" s="206">
        <v>1538.6170420000003</v>
      </c>
      <c r="O9" s="214">
        <v>1.8747620991346404E-2</v>
      </c>
      <c r="P9" s="102"/>
      <c r="U9" s="105"/>
    </row>
    <row r="10" spans="1:21">
      <c r="A10" s="176" t="s">
        <v>40</v>
      </c>
      <c r="B10" s="305">
        <v>94.650584000000009</v>
      </c>
      <c r="C10" s="207">
        <v>73.520239999999987</v>
      </c>
      <c r="D10" s="306">
        <v>75.664708000000005</v>
      </c>
      <c r="E10" s="305">
        <v>53.559329999999996</v>
      </c>
      <c r="F10" s="207">
        <v>24.422439999999998</v>
      </c>
      <c r="G10" s="306">
        <v>15.94591</v>
      </c>
      <c r="H10" s="207">
        <v>14.678815999999999</v>
      </c>
      <c r="I10" s="207">
        <v>13.549137999999999</v>
      </c>
      <c r="J10" s="207">
        <v>25.731300000000001</v>
      </c>
      <c r="K10" s="305">
        <v>36.742139999999999</v>
      </c>
      <c r="L10" s="207">
        <v>60.733789999999999</v>
      </c>
      <c r="M10" s="306">
        <v>88.915000000000006</v>
      </c>
      <c r="N10" s="207">
        <v>578.11339599999997</v>
      </c>
      <c r="O10" s="215">
        <v>7.6519937836796517E-2</v>
      </c>
      <c r="P10" s="102"/>
      <c r="U10" s="129"/>
    </row>
    <row r="11" spans="1:21">
      <c r="A11" s="176" t="s">
        <v>39</v>
      </c>
      <c r="B11" s="305">
        <v>6.6243509999999999</v>
      </c>
      <c r="C11" s="207">
        <v>5.1315659999999994</v>
      </c>
      <c r="D11" s="306">
        <v>5.4620509999999998</v>
      </c>
      <c r="E11" s="305">
        <v>3.9052150000000001</v>
      </c>
      <c r="F11" s="207">
        <v>2.1368090000000004</v>
      </c>
      <c r="G11" s="306">
        <v>1.7997930000000002</v>
      </c>
      <c r="H11" s="207">
        <v>1.8174859999999999</v>
      </c>
      <c r="I11" s="207">
        <v>1.2995100000000002</v>
      </c>
      <c r="J11" s="207">
        <v>3.0318710000000002</v>
      </c>
      <c r="K11" s="305">
        <v>4.0812280000000003</v>
      </c>
      <c r="L11" s="207">
        <v>5.727411</v>
      </c>
      <c r="M11" s="306">
        <v>6.56759</v>
      </c>
      <c r="N11" s="207">
        <v>47.584881000000003</v>
      </c>
      <c r="O11" s="215">
        <v>7.8978129099723682E-2</v>
      </c>
      <c r="P11" s="102"/>
      <c r="U11" s="129"/>
    </row>
    <row r="12" spans="1:21">
      <c r="A12" s="176" t="s">
        <v>38</v>
      </c>
      <c r="B12" s="305">
        <v>0</v>
      </c>
      <c r="C12" s="207">
        <v>0</v>
      </c>
      <c r="D12" s="306">
        <v>0</v>
      </c>
      <c r="E12" s="305">
        <v>0</v>
      </c>
      <c r="F12" s="207">
        <v>0</v>
      </c>
      <c r="G12" s="306">
        <v>0</v>
      </c>
      <c r="H12" s="207">
        <v>0</v>
      </c>
      <c r="I12" s="207">
        <v>0</v>
      </c>
      <c r="J12" s="207">
        <v>0</v>
      </c>
      <c r="K12" s="305">
        <v>0</v>
      </c>
      <c r="L12" s="207">
        <v>0</v>
      </c>
      <c r="M12" s="306">
        <v>0</v>
      </c>
      <c r="N12" s="207">
        <v>0</v>
      </c>
      <c r="O12" s="215">
        <v>0</v>
      </c>
      <c r="P12" s="102"/>
      <c r="U12" s="129"/>
    </row>
    <row r="13" spans="1:21">
      <c r="A13" s="176" t="s">
        <v>60</v>
      </c>
      <c r="B13" s="305">
        <v>0</v>
      </c>
      <c r="C13" s="207">
        <v>0</v>
      </c>
      <c r="D13" s="306">
        <v>0</v>
      </c>
      <c r="E13" s="305">
        <v>1E-3</v>
      </c>
      <c r="F13" s="207">
        <v>1.0999999999999999E-2</v>
      </c>
      <c r="G13" s="306">
        <v>7.0000000000000001E-3</v>
      </c>
      <c r="H13" s="207">
        <v>8.0000000000000002E-3</v>
      </c>
      <c r="I13" s="207">
        <v>0</v>
      </c>
      <c r="J13" s="207">
        <v>4.0000000000000001E-3</v>
      </c>
      <c r="K13" s="305">
        <v>0</v>
      </c>
      <c r="L13" s="207">
        <v>0</v>
      </c>
      <c r="M13" s="306">
        <v>0</v>
      </c>
      <c r="N13" s="207">
        <v>3.1E-2</v>
      </c>
      <c r="O13" s="215">
        <v>5.5435186690777041E-4</v>
      </c>
      <c r="P13" s="102"/>
      <c r="U13" s="129"/>
    </row>
    <row r="14" spans="1:21">
      <c r="A14" s="176" t="s">
        <v>61</v>
      </c>
      <c r="B14" s="305">
        <v>0</v>
      </c>
      <c r="C14" s="207">
        <v>0</v>
      </c>
      <c r="D14" s="306">
        <v>0</v>
      </c>
      <c r="E14" s="305">
        <v>0</v>
      </c>
      <c r="F14" s="207">
        <v>0</v>
      </c>
      <c r="G14" s="306">
        <v>0</v>
      </c>
      <c r="H14" s="207">
        <v>0</v>
      </c>
      <c r="I14" s="207">
        <v>0</v>
      </c>
      <c r="J14" s="207">
        <v>0</v>
      </c>
      <c r="K14" s="305">
        <v>0</v>
      </c>
      <c r="L14" s="207">
        <v>0</v>
      </c>
      <c r="M14" s="306">
        <v>0</v>
      </c>
      <c r="N14" s="207">
        <v>0</v>
      </c>
      <c r="O14" s="215">
        <v>0</v>
      </c>
      <c r="P14" s="102"/>
      <c r="U14" s="129"/>
    </row>
    <row r="15" spans="1:21">
      <c r="A15" s="176" t="s">
        <v>62</v>
      </c>
      <c r="B15" s="305">
        <v>4.7999999999999996E-3</v>
      </c>
      <c r="C15" s="207">
        <v>8.8000000000000005E-3</v>
      </c>
      <c r="D15" s="306">
        <v>1.6199999999999999E-2</v>
      </c>
      <c r="E15" s="305">
        <v>1.333E-2</v>
      </c>
      <c r="F15" s="207">
        <v>2.0799999999999999E-2</v>
      </c>
      <c r="G15" s="306">
        <v>2.4500000000000001E-2</v>
      </c>
      <c r="H15" s="207">
        <v>2.35E-2</v>
      </c>
      <c r="I15" s="207">
        <v>1.9600000000000003E-2</v>
      </c>
      <c r="J15" s="207">
        <v>1.1900000000000001E-2</v>
      </c>
      <c r="K15" s="305">
        <v>8.9999999999999993E-3</v>
      </c>
      <c r="L15" s="207">
        <v>3.7000000000000002E-3</v>
      </c>
      <c r="M15" s="306">
        <v>2.3E-3</v>
      </c>
      <c r="N15" s="207">
        <v>0.15843000000000002</v>
      </c>
      <c r="O15" s="215">
        <v>0.24754300714051347</v>
      </c>
      <c r="P15" s="102"/>
      <c r="U15" s="129"/>
    </row>
    <row r="16" spans="1:21">
      <c r="A16" s="176" t="s">
        <v>37</v>
      </c>
      <c r="B16" s="305">
        <v>41.78595</v>
      </c>
      <c r="C16" s="207">
        <v>34.029575999999999</v>
      </c>
      <c r="D16" s="306">
        <v>33.814450999999998</v>
      </c>
      <c r="E16" s="305">
        <v>26.130932000000001</v>
      </c>
      <c r="F16" s="207">
        <v>9.5036509999999996</v>
      </c>
      <c r="G16" s="306">
        <v>0.49299999999999999</v>
      </c>
      <c r="H16" s="207">
        <v>0.48799999999999999</v>
      </c>
      <c r="I16" s="207">
        <v>0.436</v>
      </c>
      <c r="J16" s="207">
        <v>9.333067999999999</v>
      </c>
      <c r="K16" s="305">
        <v>15.719022000000001</v>
      </c>
      <c r="L16" s="207">
        <v>27.855806000000001</v>
      </c>
      <c r="M16" s="306">
        <v>40.520928999999995</v>
      </c>
      <c r="N16" s="207">
        <v>240.11038499999998</v>
      </c>
      <c r="O16" s="215">
        <v>6.61251469676575E-3</v>
      </c>
      <c r="P16" s="102"/>
      <c r="U16" s="129"/>
    </row>
    <row r="17" spans="1:21">
      <c r="A17" s="176" t="s">
        <v>72</v>
      </c>
      <c r="B17" s="305">
        <v>6.1198199999999998</v>
      </c>
      <c r="C17" s="207">
        <v>5.3676400000000006</v>
      </c>
      <c r="D17" s="306">
        <v>4.8890600000000006</v>
      </c>
      <c r="E17" s="305">
        <v>3.6351799999999996</v>
      </c>
      <c r="F17" s="207">
        <v>1.8619300000000001</v>
      </c>
      <c r="G17" s="306">
        <v>1.37524</v>
      </c>
      <c r="H17" s="207">
        <v>1.3740999999999999</v>
      </c>
      <c r="I17" s="207">
        <v>1.3740999999999999</v>
      </c>
      <c r="J17" s="207">
        <v>1.63005</v>
      </c>
      <c r="K17" s="305">
        <v>3.3879899999999998</v>
      </c>
      <c r="L17" s="207">
        <v>4.8444200000000004</v>
      </c>
      <c r="M17" s="306">
        <v>5.6447700000000003</v>
      </c>
      <c r="N17" s="207">
        <v>41.504300000000001</v>
      </c>
      <c r="O17" s="215">
        <v>0.17747503056744135</v>
      </c>
      <c r="P17" s="102"/>
      <c r="U17" s="129"/>
    </row>
    <row r="18" spans="1:21">
      <c r="A18" s="176" t="s">
        <v>36</v>
      </c>
      <c r="B18" s="305">
        <v>0</v>
      </c>
      <c r="C18" s="207">
        <v>0</v>
      </c>
      <c r="D18" s="306">
        <v>0</v>
      </c>
      <c r="E18" s="305">
        <v>0</v>
      </c>
      <c r="F18" s="207">
        <v>0</v>
      </c>
      <c r="G18" s="306">
        <v>0</v>
      </c>
      <c r="H18" s="207">
        <v>0</v>
      </c>
      <c r="I18" s="207">
        <v>0</v>
      </c>
      <c r="J18" s="207">
        <v>0</v>
      </c>
      <c r="K18" s="305">
        <v>0</v>
      </c>
      <c r="L18" s="207">
        <v>0</v>
      </c>
      <c r="M18" s="306">
        <v>0</v>
      </c>
      <c r="N18" s="207">
        <v>0</v>
      </c>
      <c r="O18" s="215">
        <v>0</v>
      </c>
      <c r="P18" s="102"/>
      <c r="U18" s="129"/>
    </row>
    <row r="19" spans="1:21">
      <c r="A19" s="176" t="s">
        <v>35</v>
      </c>
      <c r="B19" s="305">
        <v>1.6995260000000001</v>
      </c>
      <c r="C19" s="207">
        <v>1.3540650000000001</v>
      </c>
      <c r="D19" s="306">
        <v>1.32657</v>
      </c>
      <c r="E19" s="305">
        <v>1.4976830000000001</v>
      </c>
      <c r="F19" s="207">
        <v>1.620085</v>
      </c>
      <c r="G19" s="306">
        <v>2.0231810000000001</v>
      </c>
      <c r="H19" s="207">
        <v>0.54583300000000012</v>
      </c>
      <c r="I19" s="207">
        <v>1.7420960000000001</v>
      </c>
      <c r="J19" s="207">
        <v>1.492899</v>
      </c>
      <c r="K19" s="305">
        <v>1.9137819999999999</v>
      </c>
      <c r="L19" s="207">
        <v>1.8294780000000002</v>
      </c>
      <c r="M19" s="306">
        <v>1.514918</v>
      </c>
      <c r="N19" s="207">
        <v>18.560116000000001</v>
      </c>
      <c r="O19" s="215">
        <v>2.2565115077531832E-2</v>
      </c>
      <c r="P19" s="102"/>
      <c r="U19" s="129"/>
    </row>
    <row r="20" spans="1:21">
      <c r="A20" s="176" t="s">
        <v>34</v>
      </c>
      <c r="B20" s="305">
        <v>0</v>
      </c>
      <c r="C20" s="207">
        <v>0</v>
      </c>
      <c r="D20" s="306">
        <v>0</v>
      </c>
      <c r="E20" s="305">
        <v>0</v>
      </c>
      <c r="F20" s="207">
        <v>0</v>
      </c>
      <c r="G20" s="306">
        <v>0</v>
      </c>
      <c r="H20" s="207">
        <v>0</v>
      </c>
      <c r="I20" s="207">
        <v>0</v>
      </c>
      <c r="J20" s="207">
        <v>0</v>
      </c>
      <c r="K20" s="305">
        <v>0</v>
      </c>
      <c r="L20" s="207">
        <v>0</v>
      </c>
      <c r="M20" s="306">
        <v>0</v>
      </c>
      <c r="N20" s="207">
        <v>0</v>
      </c>
      <c r="O20" s="215">
        <v>0</v>
      </c>
      <c r="P20" s="102"/>
      <c r="U20" s="129"/>
    </row>
    <row r="21" spans="1:21">
      <c r="A21" s="176" t="s">
        <v>33</v>
      </c>
      <c r="B21" s="305">
        <v>1.091715</v>
      </c>
      <c r="C21" s="207">
        <v>1.269072</v>
      </c>
      <c r="D21" s="306">
        <v>1.1367660000000002</v>
      </c>
      <c r="E21" s="305">
        <v>1.1581300000000001</v>
      </c>
      <c r="F21" s="207">
        <v>0.32671600000000001</v>
      </c>
      <c r="G21" s="306">
        <v>0.26580200000000004</v>
      </c>
      <c r="H21" s="207">
        <v>0.19289599999999998</v>
      </c>
      <c r="I21" s="207">
        <v>0.25742799999999999</v>
      </c>
      <c r="J21" s="207">
        <v>0.37063400000000002</v>
      </c>
      <c r="K21" s="305">
        <v>1.1739329999999999</v>
      </c>
      <c r="L21" s="207">
        <v>1.0159130000000001</v>
      </c>
      <c r="M21" s="306">
        <v>0.87902400000000003</v>
      </c>
      <c r="N21" s="207">
        <v>9.1380289999999995</v>
      </c>
      <c r="O21" s="215">
        <v>3.5521045018082485E-3</v>
      </c>
      <c r="P21" s="102"/>
      <c r="U21" s="129"/>
    </row>
    <row r="22" spans="1:21">
      <c r="A22" s="176" t="s">
        <v>32</v>
      </c>
      <c r="B22" s="305">
        <v>0</v>
      </c>
      <c r="C22" s="207">
        <v>0</v>
      </c>
      <c r="D22" s="306">
        <v>0</v>
      </c>
      <c r="E22" s="305">
        <v>0</v>
      </c>
      <c r="F22" s="207">
        <v>0</v>
      </c>
      <c r="G22" s="306">
        <v>0</v>
      </c>
      <c r="H22" s="207">
        <v>0</v>
      </c>
      <c r="I22" s="207">
        <v>0</v>
      </c>
      <c r="J22" s="207">
        <v>0</v>
      </c>
      <c r="K22" s="305">
        <v>0</v>
      </c>
      <c r="L22" s="207">
        <v>0</v>
      </c>
      <c r="M22" s="306">
        <v>0</v>
      </c>
      <c r="N22" s="207">
        <v>0</v>
      </c>
      <c r="O22" s="215">
        <v>0</v>
      </c>
      <c r="P22" s="102"/>
      <c r="U22" s="129"/>
    </row>
    <row r="23" spans="1:21">
      <c r="A23" s="176" t="s">
        <v>3</v>
      </c>
      <c r="B23" s="305">
        <v>0</v>
      </c>
      <c r="C23" s="207">
        <v>0</v>
      </c>
      <c r="D23" s="306">
        <v>0</v>
      </c>
      <c r="E23" s="305">
        <v>0</v>
      </c>
      <c r="F23" s="207">
        <v>0</v>
      </c>
      <c r="G23" s="306">
        <v>0</v>
      </c>
      <c r="H23" s="207">
        <v>0</v>
      </c>
      <c r="I23" s="207">
        <v>0</v>
      </c>
      <c r="J23" s="207">
        <v>0</v>
      </c>
      <c r="K23" s="305">
        <v>0</v>
      </c>
      <c r="L23" s="207">
        <v>0</v>
      </c>
      <c r="M23" s="306">
        <v>0</v>
      </c>
      <c r="N23" s="207">
        <v>0</v>
      </c>
      <c r="O23" s="215">
        <v>0</v>
      </c>
      <c r="P23" s="102"/>
      <c r="U23" s="129"/>
    </row>
    <row r="24" spans="1:21">
      <c r="A24" s="176" t="s">
        <v>31</v>
      </c>
      <c r="B24" s="305">
        <v>0.13100999999999999</v>
      </c>
      <c r="C24" s="207">
        <v>0.102661</v>
      </c>
      <c r="D24" s="306">
        <v>9.5380999999999994E-2</v>
      </c>
      <c r="E24" s="305">
        <v>8.5906999999999997E-2</v>
      </c>
      <c r="F24" s="207">
        <v>1.7027E-2</v>
      </c>
      <c r="G24" s="306">
        <v>3.0000000000000001E-3</v>
      </c>
      <c r="H24" s="207">
        <v>3.0000000000000001E-3</v>
      </c>
      <c r="I24" s="207">
        <v>2E-3</v>
      </c>
      <c r="J24" s="207">
        <v>2.7E-2</v>
      </c>
      <c r="K24" s="305">
        <v>5.7000000000000002E-2</v>
      </c>
      <c r="L24" s="207">
        <v>9.0999999999999998E-2</v>
      </c>
      <c r="M24" s="306">
        <v>0.122</v>
      </c>
      <c r="N24" s="207">
        <v>0.73698600000000003</v>
      </c>
      <c r="O24" s="215">
        <v>1.2855686894910833E-3</v>
      </c>
      <c r="P24" s="102"/>
      <c r="U24" s="129"/>
    </row>
    <row r="25" spans="1:21">
      <c r="A25" s="176" t="s">
        <v>30</v>
      </c>
      <c r="B25" s="305">
        <v>89.148473999999993</v>
      </c>
      <c r="C25" s="207">
        <v>76.380443999999983</v>
      </c>
      <c r="D25" s="306">
        <v>73.379888999999991</v>
      </c>
      <c r="E25" s="305">
        <v>56.70843399999999</v>
      </c>
      <c r="F25" s="207">
        <v>22.846460999999994</v>
      </c>
      <c r="G25" s="306">
        <v>20.782133999999999</v>
      </c>
      <c r="H25" s="207">
        <v>21.288898999999997</v>
      </c>
      <c r="I25" s="207">
        <v>20.236086</v>
      </c>
      <c r="J25" s="207">
        <v>30.041314000000003</v>
      </c>
      <c r="K25" s="305">
        <v>43.778275000000001</v>
      </c>
      <c r="L25" s="207">
        <v>63.194489000000004</v>
      </c>
      <c r="M25" s="306">
        <v>84.894619999999989</v>
      </c>
      <c r="N25" s="207">
        <v>602.67951900000003</v>
      </c>
      <c r="O25" s="215">
        <v>2.7892685114781046E-2</v>
      </c>
      <c r="P25" s="102"/>
      <c r="U25" s="99"/>
    </row>
    <row r="26" spans="1:21" ht="13.5" customHeight="1">
      <c r="A26" s="174" t="s">
        <v>306</v>
      </c>
      <c r="B26" s="303">
        <v>224.45292699999999</v>
      </c>
      <c r="C26" s="206">
        <v>180.68476099999992</v>
      </c>
      <c r="D26" s="304">
        <v>182.166222</v>
      </c>
      <c r="E26" s="303">
        <v>133.368202</v>
      </c>
      <c r="F26" s="206">
        <v>54.143772000000013</v>
      </c>
      <c r="G26" s="304">
        <v>35.990841000000003</v>
      </c>
      <c r="H26" s="206">
        <v>34.139701000000002</v>
      </c>
      <c r="I26" s="206">
        <v>32.149613000000002</v>
      </c>
      <c r="J26" s="206">
        <v>62.817776999999992</v>
      </c>
      <c r="K26" s="303">
        <v>94.666588999999988</v>
      </c>
      <c r="L26" s="206">
        <v>150.45401499999997</v>
      </c>
      <c r="M26" s="304">
        <v>211.99887900000007</v>
      </c>
      <c r="N26" s="206">
        <v>1397.0332989999999</v>
      </c>
      <c r="O26" s="214">
        <v>1.8678968280281802E-2</v>
      </c>
      <c r="P26" s="10"/>
      <c r="U26" s="79"/>
    </row>
    <row r="27" spans="1:21" ht="12.75" customHeight="1">
      <c r="A27" s="176" t="s">
        <v>26</v>
      </c>
      <c r="B27" s="305">
        <v>19.444697999999995</v>
      </c>
      <c r="C27" s="207">
        <v>16.766343999999997</v>
      </c>
      <c r="D27" s="306">
        <v>16.926017999999999</v>
      </c>
      <c r="E27" s="305">
        <v>11.461966</v>
      </c>
      <c r="F27" s="207">
        <v>5.7760779999999992</v>
      </c>
      <c r="G27" s="306">
        <v>4.5559849999999997</v>
      </c>
      <c r="H27" s="207">
        <v>4.5801970000000001</v>
      </c>
      <c r="I27" s="207">
        <v>3.6100490000000001</v>
      </c>
      <c r="J27" s="207">
        <v>6.0547279999999999</v>
      </c>
      <c r="K27" s="305">
        <v>8.3336110000000012</v>
      </c>
      <c r="L27" s="207">
        <v>12.15076</v>
      </c>
      <c r="M27" s="306">
        <v>17.051103999999999</v>
      </c>
      <c r="N27" s="207">
        <v>126.71153799999999</v>
      </c>
      <c r="O27" s="215">
        <v>6.1952966144489582E-3</v>
      </c>
      <c r="P27" s="102"/>
      <c r="U27" s="79"/>
    </row>
    <row r="28" spans="1:21" ht="12.75" customHeight="1">
      <c r="A28" s="176" t="s">
        <v>0</v>
      </c>
      <c r="B28" s="305">
        <v>6.1198199999999998</v>
      </c>
      <c r="C28" s="207">
        <v>5.3676400000000006</v>
      </c>
      <c r="D28" s="306">
        <v>4.8890600000000006</v>
      </c>
      <c r="E28" s="305">
        <v>3.6351799999999996</v>
      </c>
      <c r="F28" s="207">
        <v>1.8619300000000001</v>
      </c>
      <c r="G28" s="306">
        <v>1.37524</v>
      </c>
      <c r="H28" s="207">
        <v>1.3740999999999999</v>
      </c>
      <c r="I28" s="207">
        <v>1.3740999999999999</v>
      </c>
      <c r="J28" s="207">
        <v>1.63005</v>
      </c>
      <c r="K28" s="305">
        <v>3.3879899999999998</v>
      </c>
      <c r="L28" s="207">
        <v>4.8444200000000004</v>
      </c>
      <c r="M28" s="306">
        <v>5.6447700000000003</v>
      </c>
      <c r="N28" s="207">
        <v>41.504300000000001</v>
      </c>
      <c r="O28" s="215">
        <v>2.3868290105205362E-2</v>
      </c>
      <c r="P28" s="102"/>
      <c r="U28" s="79"/>
    </row>
    <row r="29" spans="1:21" ht="12.75" customHeight="1">
      <c r="A29" s="176" t="s">
        <v>1</v>
      </c>
      <c r="B29" s="305">
        <v>0.59987999999999997</v>
      </c>
      <c r="C29" s="207">
        <v>0.44661000000000001</v>
      </c>
      <c r="D29" s="306">
        <v>0.44865999999999995</v>
      </c>
      <c r="E29" s="305">
        <v>0.28345000000000004</v>
      </c>
      <c r="F29" s="207">
        <v>5.561E-2</v>
      </c>
      <c r="G29" s="306">
        <v>2.4559999999999998E-2</v>
      </c>
      <c r="H29" s="207">
        <v>2.5650000000000003E-2</v>
      </c>
      <c r="I29" s="207">
        <v>2.7739999999999997E-2</v>
      </c>
      <c r="J29" s="207">
        <v>9.3530000000000002E-2</v>
      </c>
      <c r="K29" s="305">
        <v>0.20193</v>
      </c>
      <c r="L29" s="207">
        <v>0.41819000000000001</v>
      </c>
      <c r="M29" s="306">
        <v>0.59304999999999997</v>
      </c>
      <c r="N29" s="207">
        <v>3.2188599999999994</v>
      </c>
      <c r="O29" s="215">
        <v>5.3792719002420282E-3</v>
      </c>
      <c r="P29" s="102"/>
      <c r="U29" s="79"/>
    </row>
    <row r="30" spans="1:21" ht="12.75" customHeight="1">
      <c r="A30" s="176" t="s">
        <v>2</v>
      </c>
      <c r="B30" s="305">
        <v>0.77754999999999996</v>
      </c>
      <c r="C30" s="207">
        <v>0.49569999999999997</v>
      </c>
      <c r="D30" s="306">
        <v>0.68731999999999993</v>
      </c>
      <c r="E30" s="305">
        <v>0.43951000000000001</v>
      </c>
      <c r="F30" s="207">
        <v>7.9590000000000008E-2</v>
      </c>
      <c r="G30" s="306">
        <v>2.93E-2</v>
      </c>
      <c r="H30" s="207">
        <v>1.7369999999999997E-2</v>
      </c>
      <c r="I30" s="207">
        <v>1.5630000000000002E-2</v>
      </c>
      <c r="J30" s="207">
        <v>8.2349999999999993E-2</v>
      </c>
      <c r="K30" s="305">
        <v>0.18809000000000001</v>
      </c>
      <c r="L30" s="207">
        <v>0.42444999999999999</v>
      </c>
      <c r="M30" s="306">
        <v>0.71980999999999995</v>
      </c>
      <c r="N30" s="207">
        <v>3.9566699999999999</v>
      </c>
      <c r="O30" s="215">
        <v>1.91547391561942E-2</v>
      </c>
      <c r="P30" s="102"/>
    </row>
    <row r="31" spans="1:21">
      <c r="A31" s="176" t="s">
        <v>6</v>
      </c>
      <c r="B31" s="305">
        <v>7.2704220000000008</v>
      </c>
      <c r="C31" s="207">
        <v>6.924817</v>
      </c>
      <c r="D31" s="306">
        <v>7.030246</v>
      </c>
      <c r="E31" s="305">
        <v>4.990005</v>
      </c>
      <c r="F31" s="207">
        <v>1.8717699999999999</v>
      </c>
      <c r="G31" s="306">
        <v>1.28257</v>
      </c>
      <c r="H31" s="207">
        <v>1.19278</v>
      </c>
      <c r="I31" s="207">
        <v>1.2096600000000002</v>
      </c>
      <c r="J31" s="207">
        <v>2.8600240000000001</v>
      </c>
      <c r="K31" s="305">
        <v>4.1509940000000007</v>
      </c>
      <c r="L31" s="207">
        <v>5.1705139999999998</v>
      </c>
      <c r="M31" s="306">
        <v>4.7773089999999998</v>
      </c>
      <c r="N31" s="207">
        <v>48.731110999999999</v>
      </c>
      <c r="O31" s="215">
        <v>0.12545666168142117</v>
      </c>
      <c r="P31" s="102"/>
    </row>
    <row r="32" spans="1:21">
      <c r="A32" s="176" t="s">
        <v>25</v>
      </c>
      <c r="B32" s="305">
        <v>133.01593499999998</v>
      </c>
      <c r="C32" s="207">
        <v>106.11070699999995</v>
      </c>
      <c r="D32" s="306">
        <v>106.128654</v>
      </c>
      <c r="E32" s="305">
        <v>80.980644000000026</v>
      </c>
      <c r="F32" s="207">
        <v>32.76098600000001</v>
      </c>
      <c r="G32" s="306">
        <v>21.349008000000001</v>
      </c>
      <c r="H32" s="207">
        <v>19.914294999999999</v>
      </c>
      <c r="I32" s="207">
        <v>19.627977999999999</v>
      </c>
      <c r="J32" s="207">
        <v>38.759637999999988</v>
      </c>
      <c r="K32" s="305">
        <v>56.929188999999987</v>
      </c>
      <c r="L32" s="207">
        <v>89.64273399999999</v>
      </c>
      <c r="M32" s="306">
        <v>128.70228500000005</v>
      </c>
      <c r="N32" s="207">
        <v>833.92205300000001</v>
      </c>
      <c r="O32" s="215">
        <v>2.5826833036591206E-2</v>
      </c>
      <c r="P32" s="102"/>
    </row>
    <row r="33" spans="1:16">
      <c r="A33" s="176" t="s">
        <v>5</v>
      </c>
      <c r="B33" s="305">
        <v>56.825489000000012</v>
      </c>
      <c r="C33" s="207">
        <v>44.277528000000004</v>
      </c>
      <c r="D33" s="306">
        <v>45.728448999999998</v>
      </c>
      <c r="E33" s="305">
        <v>31.441026999999998</v>
      </c>
      <c r="F33" s="207">
        <v>10.812998</v>
      </c>
      <c r="G33" s="306">
        <v>6.322178000000001</v>
      </c>
      <c r="H33" s="207">
        <v>5.3553890000000006</v>
      </c>
      <c r="I33" s="207">
        <v>5.2239760000000013</v>
      </c>
      <c r="J33" s="207">
        <v>13.205067000000001</v>
      </c>
      <c r="K33" s="305">
        <v>21.057003999999996</v>
      </c>
      <c r="L33" s="207">
        <v>37.390388000000002</v>
      </c>
      <c r="M33" s="306">
        <v>53.827908000000001</v>
      </c>
      <c r="N33" s="207">
        <v>331.467401</v>
      </c>
      <c r="O33" s="215">
        <v>1.937777360757997E-2</v>
      </c>
      <c r="P33" s="102"/>
    </row>
    <row r="34" spans="1:16">
      <c r="A34" s="176" t="s">
        <v>3</v>
      </c>
      <c r="B34" s="305">
        <v>0.39913299999999996</v>
      </c>
      <c r="C34" s="207">
        <v>0.29541500000000004</v>
      </c>
      <c r="D34" s="306">
        <v>0.32781500000000008</v>
      </c>
      <c r="E34" s="305">
        <v>0.13642000000000001</v>
      </c>
      <c r="F34" s="207">
        <v>0.92480999999999991</v>
      </c>
      <c r="G34" s="306">
        <v>1.052</v>
      </c>
      <c r="H34" s="207">
        <v>1.6799200000000001</v>
      </c>
      <c r="I34" s="207">
        <v>1.0604800000000001</v>
      </c>
      <c r="J34" s="207">
        <v>0.13238999999999998</v>
      </c>
      <c r="K34" s="305">
        <v>0.41778100000000001</v>
      </c>
      <c r="L34" s="207">
        <v>0.41255899999999995</v>
      </c>
      <c r="M34" s="306">
        <v>0.682643</v>
      </c>
      <c r="N34" s="207">
        <v>7.5213659999999987</v>
      </c>
      <c r="O34" s="215">
        <v>3.7380093120597275E-3</v>
      </c>
      <c r="P34" s="102"/>
    </row>
    <row r="35" spans="1:16" ht="11.45"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1.6043691667642378E-2</v>
      </c>
    </row>
    <row r="40" spans="1:16">
      <c r="B40" s="121"/>
      <c r="C40" s="121"/>
      <c r="D40" s="121"/>
      <c r="M40" s="110" t="s">
        <v>59</v>
      </c>
      <c r="N40" s="117">
        <f>O8</f>
        <v>2.3387619162257196E-2</v>
      </c>
    </row>
    <row r="41" spans="1:16">
      <c r="B41" s="79"/>
      <c r="C41" s="79"/>
      <c r="D41" s="79"/>
      <c r="M41" s="110" t="s">
        <v>117</v>
      </c>
      <c r="N41" s="117">
        <f>O9</f>
        <v>1.8747620991346404E-2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{F8394BEE-CFA3-48C5-AEE8-EF2DBA986E2D}</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8394BEE-CFA3-48C5-AEE8-EF2DBA986E2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tabColor rgb="FF92D050"/>
  </sheetPr>
  <dimension ref="A1:U42"/>
  <sheetViews>
    <sheetView showGridLines="0" view="pageBreakPreview" zoomScaleNormal="70" zoomScaleSheetLayoutView="100" workbookViewId="0">
      <selection activeCell="R44" sqref="R44"/>
    </sheetView>
  </sheetViews>
  <sheetFormatPr defaultColWidth="9.140625" defaultRowHeight="12"/>
  <cols>
    <col min="1" max="1" width="33.28515625" style="75" customWidth="1"/>
    <col min="2" max="2" width="7.7109375" style="75" customWidth="1"/>
    <col min="3" max="14" width="8" style="75" customWidth="1"/>
    <col min="15" max="15" width="6.85546875" style="75" customWidth="1"/>
    <col min="16" max="21" width="9.140625" style="75" customWidth="1"/>
    <col min="22" max="16384" width="9.140625" style="75"/>
  </cols>
  <sheetData>
    <row r="1" spans="1:21" ht="18">
      <c r="A1" s="254" t="s">
        <v>287</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2" t="s">
        <v>43</v>
      </c>
      <c r="F5" s="333"/>
      <c r="G5" s="334"/>
      <c r="H5" s="333" t="s">
        <v>44</v>
      </c>
      <c r="I5" s="333"/>
      <c r="J5" s="333"/>
      <c r="K5" s="332" t="s">
        <v>45</v>
      </c>
      <c r="L5" s="333"/>
      <c r="M5" s="334"/>
      <c r="N5" s="335" t="s">
        <v>7</v>
      </c>
      <c r="O5" s="342" t="s">
        <v>216</v>
      </c>
    </row>
    <row r="6" spans="1:21">
      <c r="A6" s="179"/>
      <c r="B6" s="297" t="s">
        <v>8</v>
      </c>
      <c r="C6" s="296" t="s">
        <v>9</v>
      </c>
      <c r="D6" s="298" t="s">
        <v>10</v>
      </c>
      <c r="E6" s="297" t="s">
        <v>11</v>
      </c>
      <c r="F6" s="296" t="s">
        <v>12</v>
      </c>
      <c r="G6" s="298" t="s">
        <v>13</v>
      </c>
      <c r="H6" s="238" t="s">
        <v>14</v>
      </c>
      <c r="I6" s="238" t="s">
        <v>15</v>
      </c>
      <c r="J6" s="238" t="s">
        <v>16</v>
      </c>
      <c r="K6" s="297" t="s">
        <v>17</v>
      </c>
      <c r="L6" s="296" t="s">
        <v>18</v>
      </c>
      <c r="M6" s="298" t="s">
        <v>19</v>
      </c>
      <c r="N6" s="335"/>
      <c r="O6" s="342"/>
      <c r="P6" s="110"/>
      <c r="U6" s="110"/>
    </row>
    <row r="7" spans="1:21" ht="13.5">
      <c r="A7" s="173" t="s">
        <v>203</v>
      </c>
      <c r="B7" s="303">
        <v>1068.6844999999998</v>
      </c>
      <c r="C7" s="206">
        <v>1068.6824999999997</v>
      </c>
      <c r="D7" s="304">
        <v>1068.6824999999997</v>
      </c>
      <c r="E7" s="303">
        <v>1068.7424999999998</v>
      </c>
      <c r="F7" s="206">
        <v>1068.7424999999998</v>
      </c>
      <c r="G7" s="304">
        <v>1068.7424999999998</v>
      </c>
      <c r="H7" s="206">
        <v>1068.7424999999998</v>
      </c>
      <c r="I7" s="206">
        <v>1068.7434999999998</v>
      </c>
      <c r="J7" s="206">
        <v>1068.7424999999998</v>
      </c>
      <c r="K7" s="303">
        <v>1068.3525</v>
      </c>
      <c r="L7" s="206">
        <v>1068.3525</v>
      </c>
      <c r="M7" s="304">
        <v>1068.3525</v>
      </c>
      <c r="N7" s="206">
        <v>1068.3525</v>
      </c>
      <c r="O7" s="213">
        <v>2.8036879265942848E-2</v>
      </c>
      <c r="P7" s="112"/>
      <c r="U7" s="61"/>
    </row>
    <row r="8" spans="1:21">
      <c r="A8" s="173" t="s">
        <v>163</v>
      </c>
      <c r="B8" s="303">
        <v>614.61780399999975</v>
      </c>
      <c r="C8" s="206">
        <v>437.17862499999978</v>
      </c>
      <c r="D8" s="304">
        <v>443.283816</v>
      </c>
      <c r="E8" s="303">
        <v>370.97523099999989</v>
      </c>
      <c r="F8" s="206">
        <v>239.799193</v>
      </c>
      <c r="G8" s="304">
        <v>201.95945100000003</v>
      </c>
      <c r="H8" s="206">
        <v>175.26270099999996</v>
      </c>
      <c r="I8" s="206">
        <v>183.72732000000005</v>
      </c>
      <c r="J8" s="206">
        <v>306.20514299999996</v>
      </c>
      <c r="K8" s="303">
        <v>407.20858999999979</v>
      </c>
      <c r="L8" s="206">
        <v>500.16027999999994</v>
      </c>
      <c r="M8" s="304">
        <v>581.82528500000001</v>
      </c>
      <c r="N8" s="206">
        <v>4462.2034389999999</v>
      </c>
      <c r="O8" s="213">
        <v>2.953273600652704E-2</v>
      </c>
      <c r="P8" s="112"/>
      <c r="U8" s="61"/>
    </row>
    <row r="9" spans="1:21">
      <c r="A9" s="173" t="s">
        <v>164</v>
      </c>
      <c r="B9" s="303">
        <v>403.39181299999996</v>
      </c>
      <c r="C9" s="206">
        <v>333.82495899999998</v>
      </c>
      <c r="D9" s="304">
        <v>330.338345</v>
      </c>
      <c r="E9" s="303">
        <v>272.73047499999996</v>
      </c>
      <c r="F9" s="206">
        <v>154.26804899999999</v>
      </c>
      <c r="G9" s="304">
        <v>123.22886600000001</v>
      </c>
      <c r="H9" s="206">
        <v>102.95886000000002</v>
      </c>
      <c r="I9" s="206">
        <v>110.42486600000001</v>
      </c>
      <c r="J9" s="206">
        <v>159.83906999999999</v>
      </c>
      <c r="K9" s="303">
        <v>203.82544900000005</v>
      </c>
      <c r="L9" s="206">
        <v>287.99789300000003</v>
      </c>
      <c r="M9" s="304">
        <v>353.989845</v>
      </c>
      <c r="N9" s="206">
        <v>2836.8184900000001</v>
      </c>
      <c r="O9" s="214">
        <v>3.4565844794382301E-2</v>
      </c>
      <c r="P9" s="102"/>
      <c r="U9" s="105"/>
    </row>
    <row r="10" spans="1:21">
      <c r="A10" s="176" t="s">
        <v>40</v>
      </c>
      <c r="B10" s="305">
        <v>51.704819999999998</v>
      </c>
      <c r="C10" s="207">
        <v>53.395589999999999</v>
      </c>
      <c r="D10" s="306">
        <v>42.765070000000001</v>
      </c>
      <c r="E10" s="305">
        <v>43.124989999999997</v>
      </c>
      <c r="F10" s="207">
        <v>37.445189999999997</v>
      </c>
      <c r="G10" s="306">
        <v>30.284110000000002</v>
      </c>
      <c r="H10" s="207">
        <v>11.39156</v>
      </c>
      <c r="I10" s="207">
        <v>2.7286799999999998</v>
      </c>
      <c r="J10" s="207">
        <v>3.3646210000000001</v>
      </c>
      <c r="K10" s="305">
        <v>46.074460000000002</v>
      </c>
      <c r="L10" s="207">
        <v>53.571179999999998</v>
      </c>
      <c r="M10" s="306">
        <v>53.909509999999997</v>
      </c>
      <c r="N10" s="207">
        <v>429.75978100000003</v>
      </c>
      <c r="O10" s="215">
        <v>5.6883635553872013E-2</v>
      </c>
      <c r="P10" s="102"/>
      <c r="U10" s="129"/>
    </row>
    <row r="11" spans="1:21">
      <c r="A11" s="176" t="s">
        <v>39</v>
      </c>
      <c r="B11" s="305">
        <v>5.8371250000000003</v>
      </c>
      <c r="C11" s="207">
        <v>4.9585400000000002</v>
      </c>
      <c r="D11" s="306">
        <v>5.0206460000000002</v>
      </c>
      <c r="E11" s="305">
        <v>4.3483850000000004</v>
      </c>
      <c r="F11" s="207">
        <v>2.696669</v>
      </c>
      <c r="G11" s="306">
        <v>1.8396419999999998</v>
      </c>
      <c r="H11" s="207">
        <v>1.754319</v>
      </c>
      <c r="I11" s="207">
        <v>1.5799300000000001</v>
      </c>
      <c r="J11" s="207">
        <v>2.4466779999999999</v>
      </c>
      <c r="K11" s="305">
        <v>3.2707999999999999</v>
      </c>
      <c r="L11" s="207">
        <v>4.4389599999999998</v>
      </c>
      <c r="M11" s="306">
        <v>5.0346149999999996</v>
      </c>
      <c r="N11" s="207">
        <v>43.226309000000001</v>
      </c>
      <c r="O11" s="215">
        <v>7.1744069565006313E-2</v>
      </c>
      <c r="P11" s="102"/>
      <c r="U11" s="129"/>
    </row>
    <row r="12" spans="1:21">
      <c r="A12" s="176" t="s">
        <v>38</v>
      </c>
      <c r="B12" s="305">
        <v>9.8520699999999994</v>
      </c>
      <c r="C12" s="207">
        <v>3.94198</v>
      </c>
      <c r="D12" s="306">
        <v>2.12886</v>
      </c>
      <c r="E12" s="305">
        <v>6.6863700000000001</v>
      </c>
      <c r="F12" s="207">
        <v>2.6435300000000002</v>
      </c>
      <c r="G12" s="306">
        <v>1.5714600000000001</v>
      </c>
      <c r="H12" s="207">
        <v>2.14873</v>
      </c>
      <c r="I12" s="207">
        <v>2.7107700000000001</v>
      </c>
      <c r="J12" s="207">
        <v>3.20553</v>
      </c>
      <c r="K12" s="305">
        <v>1.17235</v>
      </c>
      <c r="L12" s="207">
        <v>3.7217500000000001</v>
      </c>
      <c r="M12" s="306">
        <v>3.7723400000000002</v>
      </c>
      <c r="N12" s="207">
        <v>43.55574</v>
      </c>
      <c r="O12" s="215">
        <v>5.2513600717058323E-3</v>
      </c>
      <c r="P12" s="102"/>
      <c r="U12" s="129"/>
    </row>
    <row r="13" spans="1:21">
      <c r="A13" s="176" t="s">
        <v>60</v>
      </c>
      <c r="B13" s="305">
        <v>0</v>
      </c>
      <c r="C13" s="207">
        <v>0</v>
      </c>
      <c r="D13" s="306">
        <v>0</v>
      </c>
      <c r="E13" s="305">
        <v>0</v>
      </c>
      <c r="F13" s="207">
        <v>0</v>
      </c>
      <c r="G13" s="306">
        <v>0</v>
      </c>
      <c r="H13" s="207">
        <v>0</v>
      </c>
      <c r="I13" s="207">
        <v>0</v>
      </c>
      <c r="J13" s="207">
        <v>0</v>
      </c>
      <c r="K13" s="305">
        <v>0</v>
      </c>
      <c r="L13" s="207">
        <v>0</v>
      </c>
      <c r="M13" s="306">
        <v>0</v>
      </c>
      <c r="N13" s="207">
        <v>0</v>
      </c>
      <c r="O13" s="215">
        <v>0</v>
      </c>
      <c r="P13" s="102"/>
      <c r="U13" s="129"/>
    </row>
    <row r="14" spans="1:21">
      <c r="A14" s="176" t="s">
        <v>61</v>
      </c>
      <c r="B14" s="305">
        <v>0</v>
      </c>
      <c r="C14" s="207">
        <v>0</v>
      </c>
      <c r="D14" s="306">
        <v>0</v>
      </c>
      <c r="E14" s="305">
        <v>0</v>
      </c>
      <c r="F14" s="207">
        <v>0</v>
      </c>
      <c r="G14" s="306">
        <v>0</v>
      </c>
      <c r="H14" s="207">
        <v>0</v>
      </c>
      <c r="I14" s="207">
        <v>0</v>
      </c>
      <c r="J14" s="207">
        <v>0</v>
      </c>
      <c r="K14" s="305">
        <v>0</v>
      </c>
      <c r="L14" s="207">
        <v>0</v>
      </c>
      <c r="M14" s="306">
        <v>0</v>
      </c>
      <c r="N14" s="207">
        <v>0</v>
      </c>
      <c r="O14" s="215">
        <v>0</v>
      </c>
      <c r="P14" s="102"/>
      <c r="U14" s="129"/>
    </row>
    <row r="15" spans="1:21">
      <c r="A15" s="176" t="s">
        <v>62</v>
      </c>
      <c r="B15" s="305">
        <v>0</v>
      </c>
      <c r="C15" s="207">
        <v>0</v>
      </c>
      <c r="D15" s="306">
        <v>0</v>
      </c>
      <c r="E15" s="305">
        <v>2.9999999999999997E-4</v>
      </c>
      <c r="F15" s="207">
        <v>0</v>
      </c>
      <c r="G15" s="306">
        <v>5.9999999999999995E-4</v>
      </c>
      <c r="H15" s="207">
        <v>2.9999999999999997E-4</v>
      </c>
      <c r="I15" s="207">
        <v>0</v>
      </c>
      <c r="J15" s="207">
        <v>6.9999999999999999E-4</v>
      </c>
      <c r="K15" s="305">
        <v>0</v>
      </c>
      <c r="L15" s="207">
        <v>0</v>
      </c>
      <c r="M15" s="306">
        <v>4.0000000000000002E-4</v>
      </c>
      <c r="N15" s="207">
        <v>2.3E-3</v>
      </c>
      <c r="O15" s="215">
        <v>3.5936938485336169E-3</v>
      </c>
      <c r="P15" s="102"/>
      <c r="U15" s="129"/>
    </row>
    <row r="16" spans="1:21">
      <c r="A16" s="176" t="s">
        <v>37</v>
      </c>
      <c r="B16" s="305">
        <v>188.47879999999998</v>
      </c>
      <c r="C16" s="207">
        <v>152.64066</v>
      </c>
      <c r="D16" s="306">
        <v>168.21583999999999</v>
      </c>
      <c r="E16" s="305">
        <v>129.99704</v>
      </c>
      <c r="F16" s="207">
        <v>63.945929999999997</v>
      </c>
      <c r="G16" s="306">
        <v>46.234160000000003</v>
      </c>
      <c r="H16" s="207">
        <v>49.970849999999999</v>
      </c>
      <c r="I16" s="207">
        <v>64.335830000000001</v>
      </c>
      <c r="J16" s="207">
        <v>96.020089999999996</v>
      </c>
      <c r="K16" s="305">
        <v>88.709980000000002</v>
      </c>
      <c r="L16" s="207">
        <v>125.79489</v>
      </c>
      <c r="M16" s="306">
        <v>168.48337000000001</v>
      </c>
      <c r="N16" s="207">
        <v>1342.8274399999998</v>
      </c>
      <c r="O16" s="215">
        <v>3.6980766917767124E-2</v>
      </c>
      <c r="P16" s="102"/>
      <c r="U16" s="129"/>
    </row>
    <row r="17" spans="1:21">
      <c r="A17" s="176" t="s">
        <v>72</v>
      </c>
      <c r="B17" s="305">
        <v>0</v>
      </c>
      <c r="C17" s="207">
        <v>0</v>
      </c>
      <c r="D17" s="306">
        <v>0</v>
      </c>
      <c r="E17" s="305">
        <v>0</v>
      </c>
      <c r="F17" s="207">
        <v>0</v>
      </c>
      <c r="G17" s="306">
        <v>0</v>
      </c>
      <c r="H17" s="207">
        <v>0</v>
      </c>
      <c r="I17" s="207">
        <v>0</v>
      </c>
      <c r="J17" s="207">
        <v>0</v>
      </c>
      <c r="K17" s="305">
        <v>0</v>
      </c>
      <c r="L17" s="207">
        <v>0</v>
      </c>
      <c r="M17" s="306">
        <v>0</v>
      </c>
      <c r="N17" s="207">
        <v>0</v>
      </c>
      <c r="O17" s="215">
        <v>0</v>
      </c>
      <c r="P17" s="102"/>
      <c r="U17" s="129"/>
    </row>
    <row r="18" spans="1:21">
      <c r="A18" s="176" t="s">
        <v>36</v>
      </c>
      <c r="B18" s="305">
        <v>0</v>
      </c>
      <c r="C18" s="207">
        <v>0</v>
      </c>
      <c r="D18" s="306">
        <v>0</v>
      </c>
      <c r="E18" s="305">
        <v>0</v>
      </c>
      <c r="F18" s="207">
        <v>0</v>
      </c>
      <c r="G18" s="306">
        <v>0</v>
      </c>
      <c r="H18" s="207">
        <v>0</v>
      </c>
      <c r="I18" s="207">
        <v>0</v>
      </c>
      <c r="J18" s="207">
        <v>0</v>
      </c>
      <c r="K18" s="305">
        <v>0</v>
      </c>
      <c r="L18" s="207">
        <v>0</v>
      </c>
      <c r="M18" s="306">
        <v>0</v>
      </c>
      <c r="N18" s="207">
        <v>0</v>
      </c>
      <c r="O18" s="215">
        <v>0</v>
      </c>
      <c r="P18" s="102"/>
      <c r="U18" s="129"/>
    </row>
    <row r="19" spans="1:21">
      <c r="A19" s="176" t="s">
        <v>35</v>
      </c>
      <c r="B19" s="305">
        <v>0</v>
      </c>
      <c r="C19" s="207">
        <v>0</v>
      </c>
      <c r="D19" s="306">
        <v>0</v>
      </c>
      <c r="E19" s="305">
        <v>0</v>
      </c>
      <c r="F19" s="207">
        <v>0</v>
      </c>
      <c r="G19" s="306">
        <v>0</v>
      </c>
      <c r="H19" s="207">
        <v>0</v>
      </c>
      <c r="I19" s="207">
        <v>0</v>
      </c>
      <c r="J19" s="207">
        <v>0</v>
      </c>
      <c r="K19" s="305">
        <v>0</v>
      </c>
      <c r="L19" s="207">
        <v>0</v>
      </c>
      <c r="M19" s="306">
        <v>0</v>
      </c>
      <c r="N19" s="207">
        <v>0</v>
      </c>
      <c r="O19" s="215">
        <v>0</v>
      </c>
      <c r="P19" s="102"/>
      <c r="U19" s="129"/>
    </row>
    <row r="20" spans="1:21">
      <c r="A20" s="176" t="s">
        <v>34</v>
      </c>
      <c r="B20" s="305">
        <v>0</v>
      </c>
      <c r="C20" s="207">
        <v>0</v>
      </c>
      <c r="D20" s="306">
        <v>0</v>
      </c>
      <c r="E20" s="305">
        <v>0</v>
      </c>
      <c r="F20" s="207">
        <v>0</v>
      </c>
      <c r="G20" s="306">
        <v>0</v>
      </c>
      <c r="H20" s="207">
        <v>0</v>
      </c>
      <c r="I20" s="207">
        <v>0</v>
      </c>
      <c r="J20" s="207">
        <v>0</v>
      </c>
      <c r="K20" s="305">
        <v>0</v>
      </c>
      <c r="L20" s="207">
        <v>0</v>
      </c>
      <c r="M20" s="306">
        <v>0</v>
      </c>
      <c r="N20" s="207">
        <v>0</v>
      </c>
      <c r="O20" s="215">
        <v>0</v>
      </c>
      <c r="P20" s="102"/>
      <c r="U20" s="129"/>
    </row>
    <row r="21" spans="1:21">
      <c r="A21" s="176" t="s">
        <v>33</v>
      </c>
      <c r="B21" s="305">
        <v>0</v>
      </c>
      <c r="C21" s="207">
        <v>0</v>
      </c>
      <c r="D21" s="306">
        <v>0</v>
      </c>
      <c r="E21" s="305">
        <v>0</v>
      </c>
      <c r="F21" s="207">
        <v>0</v>
      </c>
      <c r="G21" s="306">
        <v>0</v>
      </c>
      <c r="H21" s="207">
        <v>0</v>
      </c>
      <c r="I21" s="207">
        <v>0</v>
      </c>
      <c r="J21" s="207">
        <v>0</v>
      </c>
      <c r="K21" s="305">
        <v>0</v>
      </c>
      <c r="L21" s="207">
        <v>0</v>
      </c>
      <c r="M21" s="306">
        <v>0</v>
      </c>
      <c r="N21" s="207">
        <v>0</v>
      </c>
      <c r="O21" s="215">
        <v>0</v>
      </c>
      <c r="P21" s="102"/>
      <c r="U21" s="129"/>
    </row>
    <row r="22" spans="1:21">
      <c r="A22" s="176" t="s">
        <v>32</v>
      </c>
      <c r="B22" s="305">
        <v>0</v>
      </c>
      <c r="C22" s="207">
        <v>0</v>
      </c>
      <c r="D22" s="306">
        <v>0</v>
      </c>
      <c r="E22" s="305">
        <v>0</v>
      </c>
      <c r="F22" s="207">
        <v>0</v>
      </c>
      <c r="G22" s="306">
        <v>0</v>
      </c>
      <c r="H22" s="207">
        <v>0</v>
      </c>
      <c r="I22" s="207">
        <v>0</v>
      </c>
      <c r="J22" s="207">
        <v>0</v>
      </c>
      <c r="K22" s="305">
        <v>0</v>
      </c>
      <c r="L22" s="207">
        <v>0</v>
      </c>
      <c r="M22" s="306">
        <v>0</v>
      </c>
      <c r="N22" s="207">
        <v>0</v>
      </c>
      <c r="O22" s="215">
        <v>0</v>
      </c>
      <c r="P22" s="102"/>
      <c r="U22" s="129"/>
    </row>
    <row r="23" spans="1:21">
      <c r="A23" s="176" t="s">
        <v>3</v>
      </c>
      <c r="B23" s="305">
        <v>0</v>
      </c>
      <c r="C23" s="207">
        <v>0</v>
      </c>
      <c r="D23" s="306">
        <v>0</v>
      </c>
      <c r="E23" s="305">
        <v>0</v>
      </c>
      <c r="F23" s="207">
        <v>0</v>
      </c>
      <c r="G23" s="306">
        <v>0</v>
      </c>
      <c r="H23" s="207">
        <v>0</v>
      </c>
      <c r="I23" s="207">
        <v>0</v>
      </c>
      <c r="J23" s="207">
        <v>0</v>
      </c>
      <c r="K23" s="305">
        <v>0</v>
      </c>
      <c r="L23" s="207">
        <v>0</v>
      </c>
      <c r="M23" s="306">
        <v>0</v>
      </c>
      <c r="N23" s="207">
        <v>0</v>
      </c>
      <c r="O23" s="215">
        <v>0</v>
      </c>
      <c r="P23" s="102"/>
      <c r="U23" s="129"/>
    </row>
    <row r="24" spans="1:21">
      <c r="A24" s="176" t="s">
        <v>31</v>
      </c>
      <c r="B24" s="305">
        <v>2.6526000000000001</v>
      </c>
      <c r="C24" s="207">
        <v>3.3696999999999999</v>
      </c>
      <c r="D24" s="306">
        <v>4.5664999999999996</v>
      </c>
      <c r="E24" s="305">
        <v>3.0150000000000001</v>
      </c>
      <c r="F24" s="207">
        <v>0.158</v>
      </c>
      <c r="G24" s="306">
        <v>7.5999999999999998E-2</v>
      </c>
      <c r="H24" s="207">
        <v>0.40044000000000007</v>
      </c>
      <c r="I24" s="207">
        <v>5.2999999999999999E-2</v>
      </c>
      <c r="J24" s="207">
        <v>9.7000000000000003E-2</v>
      </c>
      <c r="K24" s="305">
        <v>0.104</v>
      </c>
      <c r="L24" s="207">
        <v>0</v>
      </c>
      <c r="M24" s="306">
        <v>0</v>
      </c>
      <c r="N24" s="207">
        <v>14.492239999999999</v>
      </c>
      <c r="O24" s="215">
        <v>2.5279679647361355E-2</v>
      </c>
      <c r="P24" s="102"/>
      <c r="U24" s="129"/>
    </row>
    <row r="25" spans="1:21">
      <c r="A25" s="176" t="s">
        <v>30</v>
      </c>
      <c r="B25" s="305">
        <v>144.86639799999998</v>
      </c>
      <c r="C25" s="207">
        <v>115.518489</v>
      </c>
      <c r="D25" s="306">
        <v>107.64142899999999</v>
      </c>
      <c r="E25" s="305">
        <v>85.558390000000003</v>
      </c>
      <c r="F25" s="207">
        <v>47.378729999999997</v>
      </c>
      <c r="G25" s="306">
        <v>43.222894000000004</v>
      </c>
      <c r="H25" s="207">
        <v>37.292661000000003</v>
      </c>
      <c r="I25" s="207">
        <v>39.016656000000005</v>
      </c>
      <c r="J25" s="207">
        <v>54.704450999999999</v>
      </c>
      <c r="K25" s="305">
        <v>64.493859</v>
      </c>
      <c r="L25" s="207">
        <v>100.47111300000002</v>
      </c>
      <c r="M25" s="306">
        <v>122.78960999999998</v>
      </c>
      <c r="N25" s="207">
        <v>962.95468000000005</v>
      </c>
      <c r="O25" s="215">
        <v>4.4566624254315741E-2</v>
      </c>
      <c r="P25" s="102"/>
      <c r="U25" s="99"/>
    </row>
    <row r="26" spans="1:21" ht="13.5" customHeight="1">
      <c r="A26" s="174" t="s">
        <v>190</v>
      </c>
      <c r="B26" s="303">
        <v>179.04560000000001</v>
      </c>
      <c r="C26" s="206">
        <v>138.65570000000002</v>
      </c>
      <c r="D26" s="304">
        <v>137.21350000000001</v>
      </c>
      <c r="E26" s="303">
        <v>105.47670000000001</v>
      </c>
      <c r="F26" s="206">
        <v>33.387399999999992</v>
      </c>
      <c r="G26" s="304">
        <v>21.988399999999999</v>
      </c>
      <c r="H26" s="206">
        <v>21.392899999999997</v>
      </c>
      <c r="I26" s="206">
        <v>20.745900000000002</v>
      </c>
      <c r="J26" s="206">
        <v>49.814599999999999</v>
      </c>
      <c r="K26" s="303">
        <v>74.716899999999995</v>
      </c>
      <c r="L26" s="206">
        <v>125.10809999999999</v>
      </c>
      <c r="M26" s="304">
        <v>166.31220000000002</v>
      </c>
      <c r="N26" s="206">
        <v>1073.8579000000002</v>
      </c>
      <c r="O26" s="214"/>
      <c r="P26" s="10"/>
      <c r="U26" s="79"/>
    </row>
    <row r="27" spans="1:21" ht="13.5" customHeight="1">
      <c r="A27" s="174" t="s">
        <v>306</v>
      </c>
      <c r="B27" s="303">
        <v>504.000856</v>
      </c>
      <c r="C27" s="206">
        <v>407.76217099999997</v>
      </c>
      <c r="D27" s="304">
        <v>400.53067600000003</v>
      </c>
      <c r="E27" s="303">
        <v>311.17703399999994</v>
      </c>
      <c r="F27" s="206">
        <v>140.82753199999999</v>
      </c>
      <c r="G27" s="304">
        <v>104.49520600000001</v>
      </c>
      <c r="H27" s="206">
        <v>86.691430999999994</v>
      </c>
      <c r="I27" s="206">
        <v>93.890449000000004</v>
      </c>
      <c r="J27" s="206">
        <v>161.83869499999997</v>
      </c>
      <c r="K27" s="303">
        <v>227.36795999999998</v>
      </c>
      <c r="L27" s="206">
        <v>359.13036299999993</v>
      </c>
      <c r="M27" s="304">
        <v>435.13397599999996</v>
      </c>
      <c r="N27" s="206">
        <v>3232.8463489999999</v>
      </c>
      <c r="O27" s="214">
        <v>4.3224620666680216E-2</v>
      </c>
      <c r="P27" s="10"/>
      <c r="U27" s="79"/>
    </row>
    <row r="28" spans="1:21" ht="12.75" customHeight="1">
      <c r="A28" s="176" t="s">
        <v>26</v>
      </c>
      <c r="B28" s="305">
        <v>90.133787000000012</v>
      </c>
      <c r="C28" s="207">
        <v>76.296668999999994</v>
      </c>
      <c r="D28" s="306">
        <v>76.003575999999995</v>
      </c>
      <c r="E28" s="305">
        <v>67.596542999999997</v>
      </c>
      <c r="F28" s="207">
        <v>51.379272999999998</v>
      </c>
      <c r="G28" s="306">
        <v>46.098719000000003</v>
      </c>
      <c r="H28" s="207">
        <v>32.399298999999992</v>
      </c>
      <c r="I28" s="207">
        <v>38.763640000000002</v>
      </c>
      <c r="J28" s="207">
        <v>51.262450000000001</v>
      </c>
      <c r="K28" s="305">
        <v>56.805779999999992</v>
      </c>
      <c r="L28" s="207">
        <v>70.578838000000005</v>
      </c>
      <c r="M28" s="306">
        <v>69.50692699999999</v>
      </c>
      <c r="N28" s="207">
        <v>726.82550100000014</v>
      </c>
      <c r="O28" s="215">
        <v>3.5536618343630783E-2</v>
      </c>
      <c r="P28" s="102"/>
      <c r="U28" s="79"/>
    </row>
    <row r="29" spans="1:21" ht="12.75" customHeight="1">
      <c r="A29" s="176" t="s">
        <v>0</v>
      </c>
      <c r="B29" s="305">
        <v>0.95301000000000002</v>
      </c>
      <c r="C29" s="207">
        <v>0.70904999999999996</v>
      </c>
      <c r="D29" s="306">
        <v>0.77373999999999998</v>
      </c>
      <c r="E29" s="305">
        <v>0.57463999999999993</v>
      </c>
      <c r="F29" s="207">
        <v>0.31088000000000005</v>
      </c>
      <c r="G29" s="306">
        <v>0.22394999999999998</v>
      </c>
      <c r="H29" s="207">
        <v>0.19616</v>
      </c>
      <c r="I29" s="207">
        <v>0.20366999999999999</v>
      </c>
      <c r="J29" s="207">
        <v>0.29153000000000001</v>
      </c>
      <c r="K29" s="305">
        <v>0.42242000000000002</v>
      </c>
      <c r="L29" s="207">
        <v>0.73873000000000011</v>
      </c>
      <c r="M29" s="306">
        <v>0.77215999999999996</v>
      </c>
      <c r="N29" s="207">
        <v>6.1699400000000004</v>
      </c>
      <c r="O29" s="215">
        <v>3.5482086880566782E-3</v>
      </c>
      <c r="P29" s="102"/>
      <c r="U29" s="79"/>
    </row>
    <row r="30" spans="1:21" ht="12.75" customHeight="1">
      <c r="A30" s="176" t="s">
        <v>1</v>
      </c>
      <c r="B30" s="305">
        <v>2.6818</v>
      </c>
      <c r="C30" s="207">
        <v>2.1749999999999998</v>
      </c>
      <c r="D30" s="306">
        <v>2.0836000000000001</v>
      </c>
      <c r="E30" s="305">
        <v>1.7239</v>
      </c>
      <c r="F30" s="207">
        <v>0.45150000000000001</v>
      </c>
      <c r="G30" s="306">
        <v>0.16440000000000002</v>
      </c>
      <c r="H30" s="207">
        <v>0.1095</v>
      </c>
      <c r="I30" s="207">
        <v>2.3699999999999999E-2</v>
      </c>
      <c r="J30" s="207">
        <v>0.3906</v>
      </c>
      <c r="K30" s="305">
        <v>0.84360000000000002</v>
      </c>
      <c r="L30" s="207">
        <v>1.7124999999999999</v>
      </c>
      <c r="M30" s="306">
        <v>4.2116999999999996</v>
      </c>
      <c r="N30" s="207">
        <v>16.5718</v>
      </c>
      <c r="O30" s="215">
        <v>2.7694344605366763E-2</v>
      </c>
      <c r="P30" s="102"/>
      <c r="U30" s="79"/>
    </row>
    <row r="31" spans="1:21" ht="12.75" customHeight="1">
      <c r="A31" s="176" t="s">
        <v>2</v>
      </c>
      <c r="B31" s="305">
        <v>1.204</v>
      </c>
      <c r="C31" s="207">
        <v>0.97099999999999997</v>
      </c>
      <c r="D31" s="306">
        <v>0.91800000000000004</v>
      </c>
      <c r="E31" s="305">
        <v>0.77200000000000002</v>
      </c>
      <c r="F31" s="207">
        <v>0.159</v>
      </c>
      <c r="G31" s="306">
        <v>0.192</v>
      </c>
      <c r="H31" s="207">
        <v>2.3E-2</v>
      </c>
      <c r="I31" s="207">
        <v>3.1E-2</v>
      </c>
      <c r="J31" s="207">
        <v>0.21199999999999999</v>
      </c>
      <c r="K31" s="305">
        <v>0.46100000000000002</v>
      </c>
      <c r="L31" s="207">
        <v>0.85899999999999999</v>
      </c>
      <c r="M31" s="306">
        <v>1.0409999999999999</v>
      </c>
      <c r="N31" s="207">
        <v>6.843</v>
      </c>
      <c r="O31" s="215">
        <v>3.3127827199598885E-2</v>
      </c>
      <c r="P31" s="102"/>
    </row>
    <row r="32" spans="1:21">
      <c r="A32" s="176" t="s">
        <v>6</v>
      </c>
      <c r="B32" s="305">
        <v>0.154</v>
      </c>
      <c r="C32" s="207">
        <v>0.13100000000000001</v>
      </c>
      <c r="D32" s="306">
        <v>0.11899999999999999</v>
      </c>
      <c r="E32" s="305">
        <v>8.6999999999999994E-2</v>
      </c>
      <c r="F32" s="207">
        <v>2.9000000000000001E-2</v>
      </c>
      <c r="G32" s="306">
        <v>1.2999999999999999E-2</v>
      </c>
      <c r="H32" s="207">
        <v>1.0999999999999999E-2</v>
      </c>
      <c r="I32" s="207">
        <v>1.2999999999999999E-2</v>
      </c>
      <c r="J32" s="207">
        <v>2.1000000000000001E-2</v>
      </c>
      <c r="K32" s="305">
        <v>6.6000000000000003E-2</v>
      </c>
      <c r="L32" s="207">
        <v>0.104</v>
      </c>
      <c r="M32" s="306">
        <v>0.33500000000000002</v>
      </c>
      <c r="N32" s="207">
        <v>1.0830000000000002</v>
      </c>
      <c r="O32" s="215">
        <v>2.788148306345389E-3</v>
      </c>
      <c r="P32" s="102"/>
    </row>
    <row r="33" spans="1:16">
      <c r="A33" s="176" t="s">
        <v>25</v>
      </c>
      <c r="B33" s="305">
        <v>244.65211999999997</v>
      </c>
      <c r="C33" s="207">
        <v>196.54419999999999</v>
      </c>
      <c r="D33" s="306">
        <v>191.07159000000001</v>
      </c>
      <c r="E33" s="305">
        <v>143.09710999999996</v>
      </c>
      <c r="F33" s="207">
        <v>55.139210000000006</v>
      </c>
      <c r="G33" s="306">
        <v>36.689479999999996</v>
      </c>
      <c r="H33" s="207">
        <v>33.470607000000001</v>
      </c>
      <c r="I33" s="207">
        <v>34.434681000000012</v>
      </c>
      <c r="J33" s="207">
        <v>66.306470999999988</v>
      </c>
      <c r="K33" s="305">
        <v>103.27411000000001</v>
      </c>
      <c r="L33" s="207">
        <v>173.21763999999996</v>
      </c>
      <c r="M33" s="306">
        <v>175.41364999999999</v>
      </c>
      <c r="N33" s="207">
        <v>1453.3108689999999</v>
      </c>
      <c r="O33" s="215">
        <v>4.5009503021172979E-2</v>
      </c>
      <c r="P33" s="102"/>
    </row>
    <row r="34" spans="1:16">
      <c r="A34" s="176" t="s">
        <v>5</v>
      </c>
      <c r="B34" s="305">
        <v>157.046436</v>
      </c>
      <c r="C34" s="207">
        <v>124.799077</v>
      </c>
      <c r="D34" s="306">
        <v>123.26058499999998</v>
      </c>
      <c r="E34" s="305">
        <v>92.127231999999978</v>
      </c>
      <c r="F34" s="207">
        <v>30.745593999999997</v>
      </c>
      <c r="G34" s="306">
        <v>18.250083999999998</v>
      </c>
      <c r="H34" s="207">
        <v>18.158246000000002</v>
      </c>
      <c r="I34" s="207">
        <v>17.660039999999999</v>
      </c>
      <c r="J34" s="207">
        <v>40.318595999999999</v>
      </c>
      <c r="K34" s="305">
        <v>61.821915999999995</v>
      </c>
      <c r="L34" s="207">
        <v>107.089483</v>
      </c>
      <c r="M34" s="306">
        <v>177.12181799999999</v>
      </c>
      <c r="N34" s="207">
        <v>968.39910699999984</v>
      </c>
      <c r="O34" s="215">
        <v>5.66131649767532E-2</v>
      </c>
      <c r="P34" s="102"/>
    </row>
    <row r="35" spans="1:16">
      <c r="A35" s="176" t="s">
        <v>3</v>
      </c>
      <c r="B35" s="305">
        <v>7.1757029999999995</v>
      </c>
      <c r="C35" s="207">
        <v>6.1361750000000015</v>
      </c>
      <c r="D35" s="306">
        <v>6.3005849999999999</v>
      </c>
      <c r="E35" s="305">
        <v>5.1986090000000003</v>
      </c>
      <c r="F35" s="207">
        <v>2.6130749999999998</v>
      </c>
      <c r="G35" s="306">
        <v>2.8635729999999997</v>
      </c>
      <c r="H35" s="207">
        <v>2.3236190000000003</v>
      </c>
      <c r="I35" s="207">
        <v>2.7607179999999998</v>
      </c>
      <c r="J35" s="207">
        <v>3.0360479999999996</v>
      </c>
      <c r="K35" s="305">
        <v>3.6731340000000001</v>
      </c>
      <c r="L35" s="207">
        <v>4.8301719999999992</v>
      </c>
      <c r="M35" s="306">
        <v>6.7317209999999994</v>
      </c>
      <c r="N35" s="207">
        <v>53.643131999999987</v>
      </c>
      <c r="O35" s="215">
        <v>2.6659854997622658E-2</v>
      </c>
      <c r="P35" s="102"/>
    </row>
    <row r="36" spans="1:16" ht="12" customHeight="1">
      <c r="A36" s="201" t="s">
        <v>191</v>
      </c>
      <c r="B36" s="72"/>
      <c r="C36" s="72"/>
      <c r="D36" s="8"/>
      <c r="F36" s="10"/>
      <c r="G36" s="104"/>
      <c r="H36" s="104"/>
      <c r="I36" s="104"/>
      <c r="J36" s="104"/>
      <c r="K36" s="104"/>
      <c r="O36" s="3"/>
    </row>
    <row r="37" spans="1:16">
      <c r="A37" s="201"/>
      <c r="B37" s="72" t="s">
        <v>217</v>
      </c>
      <c r="C37" s="72"/>
    </row>
    <row r="38" spans="1:16">
      <c r="A38" s="228"/>
      <c r="B38" s="79"/>
      <c r="C38" s="79"/>
      <c r="D38" s="79"/>
    </row>
    <row r="39" spans="1:16">
      <c r="B39" s="79"/>
      <c r="C39" s="79"/>
      <c r="D39" s="79"/>
    </row>
    <row r="40" spans="1:16">
      <c r="B40" s="79"/>
      <c r="C40" s="79"/>
      <c r="D40" s="79"/>
      <c r="M40" s="110" t="s">
        <v>168</v>
      </c>
      <c r="N40" s="117">
        <f>O7</f>
        <v>2.8036879265942848E-2</v>
      </c>
    </row>
    <row r="41" spans="1:16">
      <c r="B41" s="121"/>
      <c r="C41" s="121"/>
      <c r="D41" s="121"/>
      <c r="M41" s="110" t="s">
        <v>59</v>
      </c>
      <c r="N41" s="117">
        <f>O8</f>
        <v>2.953273600652704E-2</v>
      </c>
    </row>
    <row r="42" spans="1:16">
      <c r="B42" s="79"/>
      <c r="C42" s="79"/>
      <c r="D42" s="79"/>
      <c r="M42" s="110" t="s">
        <v>117</v>
      </c>
      <c r="N42" s="117">
        <f>O9</f>
        <v>3.4565844794382301E-2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tabColor rgb="FF92D050"/>
  </sheetPr>
  <dimension ref="A1:U41"/>
  <sheetViews>
    <sheetView showGridLines="0" view="pageBreakPreview" zoomScaleNormal="70" zoomScaleSheetLayoutView="100" workbookViewId="0">
      <selection activeCell="Q39" sqref="Q39"/>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288</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2" t="s">
        <v>43</v>
      </c>
      <c r="F5" s="333"/>
      <c r="G5" s="334"/>
      <c r="H5" s="333" t="s">
        <v>44</v>
      </c>
      <c r="I5" s="333"/>
      <c r="J5" s="333"/>
      <c r="K5" s="332" t="s">
        <v>45</v>
      </c>
      <c r="L5" s="333"/>
      <c r="M5" s="334"/>
      <c r="N5" s="335" t="s">
        <v>7</v>
      </c>
      <c r="O5" s="342" t="s">
        <v>216</v>
      </c>
    </row>
    <row r="6" spans="1:21">
      <c r="A6" s="179"/>
      <c r="B6" s="297" t="s">
        <v>8</v>
      </c>
      <c r="C6" s="296" t="s">
        <v>9</v>
      </c>
      <c r="D6" s="298" t="s">
        <v>10</v>
      </c>
      <c r="E6" s="297" t="s">
        <v>11</v>
      </c>
      <c r="F6" s="296" t="s">
        <v>12</v>
      </c>
      <c r="G6" s="298" t="s">
        <v>13</v>
      </c>
      <c r="H6" s="238" t="s">
        <v>14</v>
      </c>
      <c r="I6" s="238" t="s">
        <v>15</v>
      </c>
      <c r="J6" s="238" t="s">
        <v>16</v>
      </c>
      <c r="K6" s="297" t="s">
        <v>17</v>
      </c>
      <c r="L6" s="296" t="s">
        <v>18</v>
      </c>
      <c r="M6" s="298" t="s">
        <v>19</v>
      </c>
      <c r="N6" s="335"/>
      <c r="O6" s="342"/>
      <c r="P6" s="110"/>
      <c r="U6" s="110"/>
    </row>
    <row r="7" spans="1:21" ht="13.5">
      <c r="A7" s="173" t="s">
        <v>203</v>
      </c>
      <c r="B7" s="303">
        <v>484.17200000000003</v>
      </c>
      <c r="C7" s="206">
        <v>485.33600000000001</v>
      </c>
      <c r="D7" s="304">
        <v>485.33600000000001</v>
      </c>
      <c r="E7" s="303">
        <v>484.68500000000006</v>
      </c>
      <c r="F7" s="206">
        <v>484.68700000000001</v>
      </c>
      <c r="G7" s="304">
        <v>484.68700000000001</v>
      </c>
      <c r="H7" s="206">
        <v>484.68700000000001</v>
      </c>
      <c r="I7" s="206">
        <v>484.68700000000001</v>
      </c>
      <c r="J7" s="206">
        <v>484.68700000000001</v>
      </c>
      <c r="K7" s="303">
        <v>445.98799999999994</v>
      </c>
      <c r="L7" s="206">
        <v>445.98799999999994</v>
      </c>
      <c r="M7" s="304">
        <v>445.98799999999994</v>
      </c>
      <c r="N7" s="206">
        <v>445.98799999999994</v>
      </c>
      <c r="O7" s="213">
        <v>1.1704106753210496E-2</v>
      </c>
      <c r="P7" s="112"/>
      <c r="U7" s="61"/>
    </row>
    <row r="8" spans="1:21">
      <c r="A8" s="173" t="s">
        <v>163</v>
      </c>
      <c r="B8" s="303">
        <v>335.15499299999993</v>
      </c>
      <c r="C8" s="206">
        <v>280.345888</v>
      </c>
      <c r="D8" s="304">
        <v>271.94481999999994</v>
      </c>
      <c r="E8" s="303">
        <v>225.75027399999993</v>
      </c>
      <c r="F8" s="206">
        <v>128.31832900000001</v>
      </c>
      <c r="G8" s="304">
        <v>75.658520999999993</v>
      </c>
      <c r="H8" s="206">
        <v>107.55261999999998</v>
      </c>
      <c r="I8" s="206">
        <v>105.84556599999999</v>
      </c>
      <c r="J8" s="206">
        <v>136.33723399999994</v>
      </c>
      <c r="K8" s="303">
        <v>169.02946899999992</v>
      </c>
      <c r="L8" s="206">
        <v>233.000923</v>
      </c>
      <c r="M8" s="304">
        <v>307.88353699999988</v>
      </c>
      <c r="N8" s="206">
        <v>2376.822173999999</v>
      </c>
      <c r="O8" s="213">
        <v>1.5730807158118379E-2</v>
      </c>
      <c r="P8" s="112"/>
      <c r="U8" s="61"/>
    </row>
    <row r="9" spans="1:21">
      <c r="A9" s="173" t="s">
        <v>164</v>
      </c>
      <c r="B9" s="303">
        <v>300.18173513259848</v>
      </c>
      <c r="C9" s="206">
        <v>249.46787036949721</v>
      </c>
      <c r="D9" s="304">
        <v>239.11910006905026</v>
      </c>
      <c r="E9" s="303">
        <v>194.22454371133472</v>
      </c>
      <c r="F9" s="206">
        <v>85.61814058736519</v>
      </c>
      <c r="G9" s="304">
        <v>47.669538892546363</v>
      </c>
      <c r="H9" s="206">
        <v>60.670559415717449</v>
      </c>
      <c r="I9" s="206">
        <v>60.356361772897912</v>
      </c>
      <c r="J9" s="206">
        <v>100.43087046588678</v>
      </c>
      <c r="K9" s="303">
        <v>137.60756873113212</v>
      </c>
      <c r="L9" s="206">
        <v>203.8041326129682</v>
      </c>
      <c r="M9" s="304">
        <v>273.26601424904277</v>
      </c>
      <c r="N9" s="206">
        <v>1952.4164360100372</v>
      </c>
      <c r="O9" s="214">
        <v>2.3789651589983817E-2</v>
      </c>
      <c r="P9" s="102"/>
      <c r="U9" s="105"/>
    </row>
    <row r="10" spans="1:21">
      <c r="A10" s="176" t="s">
        <v>40</v>
      </c>
      <c r="B10" s="305">
        <v>0.11541999999999999</v>
      </c>
      <c r="C10" s="207">
        <v>0.71347800000000006</v>
      </c>
      <c r="D10" s="306">
        <v>0.65083799999999992</v>
      </c>
      <c r="E10" s="305">
        <v>0.62537799999999999</v>
      </c>
      <c r="F10" s="207">
        <v>3.3840000000000002E-2</v>
      </c>
      <c r="G10" s="306">
        <v>0</v>
      </c>
      <c r="H10" s="207">
        <v>0</v>
      </c>
      <c r="I10" s="207">
        <v>0</v>
      </c>
      <c r="J10" s="207">
        <v>0</v>
      </c>
      <c r="K10" s="305">
        <v>5.985E-2</v>
      </c>
      <c r="L10" s="207">
        <v>9.5890000000000003E-2</v>
      </c>
      <c r="M10" s="306">
        <v>0.13499</v>
      </c>
      <c r="N10" s="207">
        <v>2.429684</v>
      </c>
      <c r="O10" s="215">
        <v>3.2159654131775061E-4</v>
      </c>
      <c r="P10" s="102"/>
      <c r="U10" s="129"/>
    </row>
    <row r="11" spans="1:21">
      <c r="A11" s="176" t="s">
        <v>39</v>
      </c>
      <c r="B11" s="305">
        <v>1.04877</v>
      </c>
      <c r="C11" s="207">
        <v>0.88829999999999998</v>
      </c>
      <c r="D11" s="306">
        <v>1.0416500000000002</v>
      </c>
      <c r="E11" s="305">
        <v>0.98758000000000001</v>
      </c>
      <c r="F11" s="207">
        <v>0.84092999999999996</v>
      </c>
      <c r="G11" s="306">
        <v>0.68370000000000009</v>
      </c>
      <c r="H11" s="207">
        <v>0.59229999999999994</v>
      </c>
      <c r="I11" s="207">
        <v>0.59499999999999997</v>
      </c>
      <c r="J11" s="207">
        <v>0.59269000000000005</v>
      </c>
      <c r="K11" s="305">
        <v>0.76946999999999999</v>
      </c>
      <c r="L11" s="207">
        <v>0.81684000000000001</v>
      </c>
      <c r="M11" s="306">
        <v>1.06386</v>
      </c>
      <c r="N11" s="207">
        <v>9.9210899999999977</v>
      </c>
      <c r="O11" s="215">
        <v>1.6466346250397838E-2</v>
      </c>
      <c r="P11" s="102"/>
      <c r="U11" s="129"/>
    </row>
    <row r="12" spans="1:21">
      <c r="A12" s="176" t="s">
        <v>38</v>
      </c>
      <c r="B12" s="305">
        <v>0</v>
      </c>
      <c r="C12" s="207">
        <v>0</v>
      </c>
      <c r="D12" s="306">
        <v>0</v>
      </c>
      <c r="E12" s="305">
        <v>0</v>
      </c>
      <c r="F12" s="207">
        <v>0</v>
      </c>
      <c r="G12" s="306">
        <v>0</v>
      </c>
      <c r="H12" s="207">
        <v>0</v>
      </c>
      <c r="I12" s="207">
        <v>0</v>
      </c>
      <c r="J12" s="207">
        <v>0</v>
      </c>
      <c r="K12" s="305">
        <v>0</v>
      </c>
      <c r="L12" s="207">
        <v>0</v>
      </c>
      <c r="M12" s="306">
        <v>0</v>
      </c>
      <c r="N12" s="207">
        <v>0</v>
      </c>
      <c r="O12" s="215">
        <v>0</v>
      </c>
      <c r="P12" s="102"/>
      <c r="U12" s="129"/>
    </row>
    <row r="13" spans="1:21">
      <c r="A13" s="176" t="s">
        <v>60</v>
      </c>
      <c r="B13" s="305">
        <v>0</v>
      </c>
      <c r="C13" s="207">
        <v>0</v>
      </c>
      <c r="D13" s="306">
        <v>0</v>
      </c>
      <c r="E13" s="305">
        <v>0</v>
      </c>
      <c r="F13" s="207">
        <v>0</v>
      </c>
      <c r="G13" s="306">
        <v>0</v>
      </c>
      <c r="H13" s="207">
        <v>0</v>
      </c>
      <c r="I13" s="207">
        <v>0</v>
      </c>
      <c r="J13" s="207">
        <v>0</v>
      </c>
      <c r="K13" s="305">
        <v>0</v>
      </c>
      <c r="L13" s="207">
        <v>0</v>
      </c>
      <c r="M13" s="306">
        <v>0</v>
      </c>
      <c r="N13" s="207">
        <v>0</v>
      </c>
      <c r="O13" s="215">
        <v>0</v>
      </c>
      <c r="P13" s="102"/>
      <c r="U13" s="129"/>
    </row>
    <row r="14" spans="1:21">
      <c r="A14" s="176" t="s">
        <v>61</v>
      </c>
      <c r="B14" s="305">
        <v>0</v>
      </c>
      <c r="C14" s="207">
        <v>0</v>
      </c>
      <c r="D14" s="306">
        <v>0</v>
      </c>
      <c r="E14" s="305">
        <v>0</v>
      </c>
      <c r="F14" s="207">
        <v>0</v>
      </c>
      <c r="G14" s="306">
        <v>0</v>
      </c>
      <c r="H14" s="207">
        <v>0</v>
      </c>
      <c r="I14" s="207">
        <v>0</v>
      </c>
      <c r="J14" s="207">
        <v>0</v>
      </c>
      <c r="K14" s="305">
        <v>0</v>
      </c>
      <c r="L14" s="207">
        <v>0</v>
      </c>
      <c r="M14" s="306">
        <v>0</v>
      </c>
      <c r="N14" s="207">
        <v>0</v>
      </c>
      <c r="O14" s="215">
        <v>0</v>
      </c>
      <c r="P14" s="102"/>
      <c r="U14" s="129"/>
    </row>
    <row r="15" spans="1:21">
      <c r="A15" s="176" t="s">
        <v>62</v>
      </c>
      <c r="B15" s="305">
        <v>0</v>
      </c>
      <c r="C15" s="207">
        <v>0</v>
      </c>
      <c r="D15" s="306">
        <v>0</v>
      </c>
      <c r="E15" s="305">
        <v>0</v>
      </c>
      <c r="F15" s="207">
        <v>0</v>
      </c>
      <c r="G15" s="306">
        <v>0</v>
      </c>
      <c r="H15" s="207">
        <v>0</v>
      </c>
      <c r="I15" s="207">
        <v>0</v>
      </c>
      <c r="J15" s="207">
        <v>0</v>
      </c>
      <c r="K15" s="305">
        <v>0</v>
      </c>
      <c r="L15" s="207">
        <v>0</v>
      </c>
      <c r="M15" s="306">
        <v>0</v>
      </c>
      <c r="N15" s="207">
        <v>0</v>
      </c>
      <c r="O15" s="215">
        <v>0</v>
      </c>
      <c r="P15" s="102"/>
      <c r="U15" s="129"/>
    </row>
    <row r="16" spans="1:21">
      <c r="A16" s="176" t="s">
        <v>37</v>
      </c>
      <c r="B16" s="305">
        <v>12.585956999999999</v>
      </c>
      <c r="C16" s="207">
        <v>9.9368999999999996</v>
      </c>
      <c r="D16" s="306">
        <v>9.9068729999999992</v>
      </c>
      <c r="E16" s="305">
        <v>8.116541999999999</v>
      </c>
      <c r="F16" s="207">
        <v>4.0111400000000001</v>
      </c>
      <c r="G16" s="306">
        <v>2.8058799999999997</v>
      </c>
      <c r="H16" s="207">
        <v>2.803121</v>
      </c>
      <c r="I16" s="207">
        <v>3.1275599999999999</v>
      </c>
      <c r="J16" s="207">
        <v>6.0394570000000005</v>
      </c>
      <c r="K16" s="305">
        <v>6.7177049999999996</v>
      </c>
      <c r="L16" s="207">
        <v>8.9910239999999995</v>
      </c>
      <c r="M16" s="306">
        <v>11.378513</v>
      </c>
      <c r="N16" s="207">
        <v>86.420671999999996</v>
      </c>
      <c r="O16" s="215">
        <v>2.3799802066219351E-3</v>
      </c>
      <c r="P16" s="102"/>
      <c r="U16" s="129"/>
    </row>
    <row r="17" spans="1:21">
      <c r="A17" s="176" t="s">
        <v>72</v>
      </c>
      <c r="B17" s="305">
        <v>0</v>
      </c>
      <c r="C17" s="207">
        <v>0</v>
      </c>
      <c r="D17" s="306">
        <v>0</v>
      </c>
      <c r="E17" s="305">
        <v>0</v>
      </c>
      <c r="F17" s="207">
        <v>0</v>
      </c>
      <c r="G17" s="306">
        <v>0</v>
      </c>
      <c r="H17" s="207">
        <v>0</v>
      </c>
      <c r="I17" s="207">
        <v>0</v>
      </c>
      <c r="J17" s="207">
        <v>0</v>
      </c>
      <c r="K17" s="305">
        <v>0</v>
      </c>
      <c r="L17" s="207">
        <v>0</v>
      </c>
      <c r="M17" s="306">
        <v>0</v>
      </c>
      <c r="N17" s="207">
        <v>0</v>
      </c>
      <c r="O17" s="215">
        <v>0</v>
      </c>
      <c r="P17" s="102"/>
      <c r="U17" s="129"/>
    </row>
    <row r="18" spans="1:21">
      <c r="A18" s="176" t="s">
        <v>36</v>
      </c>
      <c r="B18" s="305">
        <v>0</v>
      </c>
      <c r="C18" s="207">
        <v>0</v>
      </c>
      <c r="D18" s="306">
        <v>0</v>
      </c>
      <c r="E18" s="305">
        <v>0</v>
      </c>
      <c r="F18" s="207">
        <v>0</v>
      </c>
      <c r="G18" s="306">
        <v>0</v>
      </c>
      <c r="H18" s="207">
        <v>0</v>
      </c>
      <c r="I18" s="207">
        <v>0</v>
      </c>
      <c r="J18" s="207">
        <v>0</v>
      </c>
      <c r="K18" s="305">
        <v>0</v>
      </c>
      <c r="L18" s="207">
        <v>0</v>
      </c>
      <c r="M18" s="306">
        <v>0</v>
      </c>
      <c r="N18" s="207">
        <v>0</v>
      </c>
      <c r="O18" s="215">
        <v>0</v>
      </c>
      <c r="P18" s="102"/>
      <c r="U18" s="129"/>
    </row>
    <row r="19" spans="1:21">
      <c r="A19" s="176" t="s">
        <v>35</v>
      </c>
      <c r="B19" s="305">
        <v>0.32969999999999999</v>
      </c>
      <c r="C19" s="207">
        <v>0.32650000000000001</v>
      </c>
      <c r="D19" s="306">
        <v>0.35</v>
      </c>
      <c r="E19" s="305">
        <v>0.30049999999999999</v>
      </c>
      <c r="F19" s="207">
        <v>2.5499999999999998E-2</v>
      </c>
      <c r="G19" s="306">
        <v>3.0000000000000001E-3</v>
      </c>
      <c r="H19" s="207">
        <v>5.4600000000000003E-2</v>
      </c>
      <c r="I19" s="207">
        <v>0.1714</v>
      </c>
      <c r="J19" s="207">
        <v>0.216</v>
      </c>
      <c r="K19" s="305">
        <v>0.23699999999999999</v>
      </c>
      <c r="L19" s="207">
        <v>0.28699999999999998</v>
      </c>
      <c r="M19" s="306">
        <v>0.37589999999999996</v>
      </c>
      <c r="N19" s="207">
        <v>2.6770999999999998</v>
      </c>
      <c r="O19" s="215">
        <v>3.2547786648564297E-3</v>
      </c>
      <c r="P19" s="102"/>
      <c r="U19" s="129"/>
    </row>
    <row r="20" spans="1:21">
      <c r="A20" s="176" t="s">
        <v>34</v>
      </c>
      <c r="B20" s="305">
        <v>0</v>
      </c>
      <c r="C20" s="207">
        <v>0</v>
      </c>
      <c r="D20" s="306">
        <v>0</v>
      </c>
      <c r="E20" s="305">
        <v>0</v>
      </c>
      <c r="F20" s="207">
        <v>0</v>
      </c>
      <c r="G20" s="306">
        <v>0</v>
      </c>
      <c r="H20" s="207">
        <v>0</v>
      </c>
      <c r="I20" s="207">
        <v>0</v>
      </c>
      <c r="J20" s="207">
        <v>0</v>
      </c>
      <c r="K20" s="305">
        <v>0</v>
      </c>
      <c r="L20" s="207">
        <v>0</v>
      </c>
      <c r="M20" s="306">
        <v>0</v>
      </c>
      <c r="N20" s="207">
        <v>0</v>
      </c>
      <c r="O20" s="215">
        <v>0</v>
      </c>
      <c r="P20" s="102"/>
      <c r="U20" s="129"/>
    </row>
    <row r="21" spans="1:21">
      <c r="A21" s="176" t="s">
        <v>33</v>
      </c>
      <c r="B21" s="305">
        <v>63.164999999999999</v>
      </c>
      <c r="C21" s="207">
        <v>55.235999999999997</v>
      </c>
      <c r="D21" s="306">
        <v>61.325000000000003</v>
      </c>
      <c r="E21" s="305">
        <v>53.962000000000003</v>
      </c>
      <c r="F21" s="207">
        <v>39.529000000000003</v>
      </c>
      <c r="G21" s="306">
        <v>4.1349999999999998</v>
      </c>
      <c r="H21" s="207">
        <v>30.303999999999998</v>
      </c>
      <c r="I21" s="207">
        <v>29.709</v>
      </c>
      <c r="J21" s="207">
        <v>45.384999999999998</v>
      </c>
      <c r="K21" s="305">
        <v>56.558</v>
      </c>
      <c r="L21" s="207">
        <v>62.103999999999999</v>
      </c>
      <c r="M21" s="306">
        <v>60.787999999999997</v>
      </c>
      <c r="N21" s="207">
        <v>562.19999999999993</v>
      </c>
      <c r="O21" s="215">
        <v>0.21853653024263733</v>
      </c>
      <c r="P21" s="102"/>
      <c r="U21" s="129"/>
    </row>
    <row r="22" spans="1:21">
      <c r="A22" s="176" t="s">
        <v>32</v>
      </c>
      <c r="B22" s="305">
        <v>0</v>
      </c>
      <c r="C22" s="207">
        <v>0</v>
      </c>
      <c r="D22" s="306">
        <v>0</v>
      </c>
      <c r="E22" s="305">
        <v>0</v>
      </c>
      <c r="F22" s="207">
        <v>0</v>
      </c>
      <c r="G22" s="306">
        <v>0</v>
      </c>
      <c r="H22" s="207">
        <v>0</v>
      </c>
      <c r="I22" s="207">
        <v>0</v>
      </c>
      <c r="J22" s="207">
        <v>0</v>
      </c>
      <c r="K22" s="305">
        <v>0</v>
      </c>
      <c r="L22" s="207">
        <v>0</v>
      </c>
      <c r="M22" s="306">
        <v>0</v>
      </c>
      <c r="N22" s="207">
        <v>0</v>
      </c>
      <c r="O22" s="215">
        <v>0</v>
      </c>
      <c r="P22" s="102"/>
      <c r="U22" s="129"/>
    </row>
    <row r="23" spans="1:21">
      <c r="A23" s="176" t="s">
        <v>3</v>
      </c>
      <c r="B23" s="305">
        <v>0</v>
      </c>
      <c r="C23" s="207">
        <v>0</v>
      </c>
      <c r="D23" s="306">
        <v>0</v>
      </c>
      <c r="E23" s="305">
        <v>0</v>
      </c>
      <c r="F23" s="207">
        <v>0</v>
      </c>
      <c r="G23" s="306">
        <v>0</v>
      </c>
      <c r="H23" s="207">
        <v>0</v>
      </c>
      <c r="I23" s="207">
        <v>0</v>
      </c>
      <c r="J23" s="207">
        <v>0</v>
      </c>
      <c r="K23" s="305">
        <v>0</v>
      </c>
      <c r="L23" s="207">
        <v>0</v>
      </c>
      <c r="M23" s="306">
        <v>0</v>
      </c>
      <c r="N23" s="207">
        <v>0</v>
      </c>
      <c r="O23" s="215">
        <v>0</v>
      </c>
      <c r="P23" s="102"/>
      <c r="U23" s="129"/>
    </row>
    <row r="24" spans="1:21">
      <c r="A24" s="176" t="s">
        <v>31</v>
      </c>
      <c r="B24" s="305">
        <v>44.416387999999998</v>
      </c>
      <c r="C24" s="207">
        <v>37.449178000000003</v>
      </c>
      <c r="D24" s="306">
        <v>22.964478</v>
      </c>
      <c r="E24" s="305">
        <v>17.914035999999999</v>
      </c>
      <c r="F24" s="207">
        <v>0.46104299999999998</v>
      </c>
      <c r="G24" s="306">
        <v>0</v>
      </c>
      <c r="H24" s="207">
        <v>0</v>
      </c>
      <c r="I24" s="207">
        <v>0</v>
      </c>
      <c r="J24" s="207">
        <v>0</v>
      </c>
      <c r="K24" s="305">
        <v>2.29E-2</v>
      </c>
      <c r="L24" s="207">
        <v>6.9190139999999998</v>
      </c>
      <c r="M24" s="306">
        <v>36.932425000000002</v>
      </c>
      <c r="N24" s="207">
        <v>167.07946200000001</v>
      </c>
      <c r="O24" s="215">
        <v>0.29144668284637054</v>
      </c>
      <c r="P24" s="102"/>
      <c r="U24" s="129"/>
    </row>
    <row r="25" spans="1:21">
      <c r="A25" s="176" t="s">
        <v>30</v>
      </c>
      <c r="B25" s="305">
        <v>178.5205001325985</v>
      </c>
      <c r="C25" s="207">
        <v>144.91751436949721</v>
      </c>
      <c r="D25" s="306">
        <v>142.88026106905025</v>
      </c>
      <c r="E25" s="305">
        <v>112.31850771133473</v>
      </c>
      <c r="F25" s="207">
        <v>40.716687587365186</v>
      </c>
      <c r="G25" s="306">
        <v>40.041958892546361</v>
      </c>
      <c r="H25" s="207">
        <v>26.916538415717444</v>
      </c>
      <c r="I25" s="207">
        <v>26.753401772897917</v>
      </c>
      <c r="J25" s="207">
        <v>48.197723465886774</v>
      </c>
      <c r="K25" s="305">
        <v>73.242643731132119</v>
      </c>
      <c r="L25" s="207">
        <v>124.59036461296819</v>
      </c>
      <c r="M25" s="306">
        <v>162.59232624904274</v>
      </c>
      <c r="N25" s="207">
        <v>1121.6884280100373</v>
      </c>
      <c r="O25" s="215">
        <v>5.1913000414035501E-2</v>
      </c>
      <c r="P25" s="102"/>
      <c r="U25" s="99"/>
    </row>
    <row r="26" spans="1:21" ht="13.5" customHeight="1">
      <c r="A26" s="174" t="s">
        <v>306</v>
      </c>
      <c r="B26" s="303">
        <v>274.40180200000003</v>
      </c>
      <c r="C26" s="206">
        <v>229.81620300000012</v>
      </c>
      <c r="D26" s="304">
        <v>217.56421</v>
      </c>
      <c r="E26" s="303">
        <v>174.04927500000002</v>
      </c>
      <c r="F26" s="206">
        <v>68.763198999999986</v>
      </c>
      <c r="G26" s="304">
        <v>43.222271000000006</v>
      </c>
      <c r="H26" s="206">
        <v>41.322822000000002</v>
      </c>
      <c r="I26" s="206">
        <v>41.375196000000003</v>
      </c>
      <c r="J26" s="206">
        <v>80.913759999999982</v>
      </c>
      <c r="K26" s="303">
        <v>113.60897300000002</v>
      </c>
      <c r="L26" s="206">
        <v>181.06832199999999</v>
      </c>
      <c r="M26" s="304">
        <v>247.19982699999997</v>
      </c>
      <c r="N26" s="206">
        <v>1713.3058600000002</v>
      </c>
      <c r="O26" s="214">
        <v>2.2907675741350345E-2</v>
      </c>
      <c r="P26" s="10"/>
      <c r="U26" s="79"/>
    </row>
    <row r="27" spans="1:21" ht="12.75" customHeight="1">
      <c r="A27" s="176" t="s">
        <v>26</v>
      </c>
      <c r="B27" s="305">
        <v>30.075917</v>
      </c>
      <c r="C27" s="207">
        <v>27.604737</v>
      </c>
      <c r="D27" s="306">
        <v>26.634824999999999</v>
      </c>
      <c r="E27" s="305">
        <v>18.558962000000001</v>
      </c>
      <c r="F27" s="207">
        <v>7.7750690000000002</v>
      </c>
      <c r="G27" s="306">
        <v>4.6757580000000001</v>
      </c>
      <c r="H27" s="207">
        <v>4.1097029999999997</v>
      </c>
      <c r="I27" s="207">
        <v>4.0061770000000001</v>
      </c>
      <c r="J27" s="207">
        <v>7.9860369999999996</v>
      </c>
      <c r="K27" s="305">
        <v>9.6208960000000001</v>
      </c>
      <c r="L27" s="207">
        <v>15.421958</v>
      </c>
      <c r="M27" s="306">
        <v>19.458050999999998</v>
      </c>
      <c r="N27" s="207">
        <v>175.92809</v>
      </c>
      <c r="O27" s="215">
        <v>8.60163736915159E-3</v>
      </c>
      <c r="P27" s="102"/>
      <c r="U27" s="79"/>
    </row>
    <row r="28" spans="1:21" ht="12.75" customHeight="1">
      <c r="A28" s="176" t="s">
        <v>0</v>
      </c>
      <c r="B28" s="305">
        <v>1.522</v>
      </c>
      <c r="C28" s="207">
        <v>1.27</v>
      </c>
      <c r="D28" s="306">
        <v>1.048</v>
      </c>
      <c r="E28" s="305">
        <v>0.80900000000000005</v>
      </c>
      <c r="F28" s="207">
        <v>1.9E-2</v>
      </c>
      <c r="G28" s="306">
        <v>2.1999999999999999E-2</v>
      </c>
      <c r="H28" s="207">
        <v>0</v>
      </c>
      <c r="I28" s="207">
        <v>6.0000000000000001E-3</v>
      </c>
      <c r="J28" s="207">
        <v>0.55100000000000005</v>
      </c>
      <c r="K28" s="305">
        <v>0.318</v>
      </c>
      <c r="L28" s="207">
        <v>0.46700000000000003</v>
      </c>
      <c r="M28" s="306">
        <v>0.67500000000000004</v>
      </c>
      <c r="N28" s="207">
        <v>6.7069999999999999</v>
      </c>
      <c r="O28" s="215">
        <v>3.8570611174170472E-3</v>
      </c>
      <c r="P28" s="102"/>
      <c r="U28" s="79"/>
    </row>
    <row r="29" spans="1:21" ht="12.75" customHeight="1">
      <c r="A29" s="176" t="s">
        <v>1</v>
      </c>
      <c r="B29" s="305">
        <v>1.3620000000000001</v>
      </c>
      <c r="C29" s="207">
        <v>1.0840000000000001</v>
      </c>
      <c r="D29" s="306">
        <v>0.91</v>
      </c>
      <c r="E29" s="305">
        <v>0.66100000000000003</v>
      </c>
      <c r="F29" s="207">
        <v>0.13</v>
      </c>
      <c r="G29" s="306">
        <v>0</v>
      </c>
      <c r="H29" s="207">
        <v>0</v>
      </c>
      <c r="I29" s="207">
        <v>0</v>
      </c>
      <c r="J29" s="207">
        <v>0.13800000000000001</v>
      </c>
      <c r="K29" s="305">
        <v>0.38300000000000001</v>
      </c>
      <c r="L29" s="207">
        <v>0.73399999999999999</v>
      </c>
      <c r="M29" s="306">
        <v>1.177</v>
      </c>
      <c r="N29" s="207">
        <v>6.5790000000000006</v>
      </c>
      <c r="O29" s="215">
        <v>1.0994647120934838E-2</v>
      </c>
      <c r="P29" s="102"/>
      <c r="U29" s="79"/>
    </row>
    <row r="30" spans="1:21" ht="12.75" customHeight="1">
      <c r="A30" s="176" t="s">
        <v>2</v>
      </c>
      <c r="B30" s="305">
        <v>0.15430000000000002</v>
      </c>
      <c r="C30" s="207">
        <v>0.1169</v>
      </c>
      <c r="D30" s="306">
        <v>0.11</v>
      </c>
      <c r="E30" s="305">
        <v>0.17699999999999999</v>
      </c>
      <c r="F30" s="207">
        <v>1.4E-2</v>
      </c>
      <c r="G30" s="306">
        <v>1.1800000000000001E-2</v>
      </c>
      <c r="H30" s="207">
        <v>5.0000000000000001E-3</v>
      </c>
      <c r="I30" s="207">
        <v>5.0000000000000001E-3</v>
      </c>
      <c r="J30" s="207">
        <v>1.4E-2</v>
      </c>
      <c r="K30" s="305">
        <v>2.5999999999999999E-2</v>
      </c>
      <c r="L30" s="207">
        <v>0.19839999999999999</v>
      </c>
      <c r="M30" s="306">
        <v>0.33639999999999998</v>
      </c>
      <c r="N30" s="207">
        <v>1.1688000000000001</v>
      </c>
      <c r="O30" s="215">
        <v>5.658308407261608E-3</v>
      </c>
      <c r="P30" s="102"/>
    </row>
    <row r="31" spans="1:21">
      <c r="A31" s="176" t="s">
        <v>6</v>
      </c>
      <c r="B31" s="305">
        <v>1.04877</v>
      </c>
      <c r="C31" s="207">
        <v>0.88829999999999998</v>
      </c>
      <c r="D31" s="306">
        <v>1.0416500000000002</v>
      </c>
      <c r="E31" s="305">
        <v>0.98758000000000001</v>
      </c>
      <c r="F31" s="207">
        <v>0.84092999999999996</v>
      </c>
      <c r="G31" s="306">
        <v>0.68370000000000009</v>
      </c>
      <c r="H31" s="207">
        <v>0.59229999999999994</v>
      </c>
      <c r="I31" s="207">
        <v>0.59499999999999997</v>
      </c>
      <c r="J31" s="207">
        <v>0.59269000000000005</v>
      </c>
      <c r="K31" s="305">
        <v>0.76946999999999999</v>
      </c>
      <c r="L31" s="207">
        <v>0.81684000000000001</v>
      </c>
      <c r="M31" s="306">
        <v>1.06386</v>
      </c>
      <c r="N31" s="207">
        <v>9.9210899999999977</v>
      </c>
      <c r="O31" s="215">
        <v>2.5541523804801628E-2</v>
      </c>
      <c r="P31" s="102"/>
    </row>
    <row r="32" spans="1:21">
      <c r="A32" s="176" t="s">
        <v>25</v>
      </c>
      <c r="B32" s="305">
        <v>151.15054700000002</v>
      </c>
      <c r="C32" s="207">
        <v>123.01838700000005</v>
      </c>
      <c r="D32" s="306">
        <v>114.54854700000001</v>
      </c>
      <c r="E32" s="305">
        <v>95.377441000000005</v>
      </c>
      <c r="F32" s="207">
        <v>37.752372999999992</v>
      </c>
      <c r="G32" s="306">
        <v>26.638308000000002</v>
      </c>
      <c r="H32" s="207">
        <v>25.169837000000008</v>
      </c>
      <c r="I32" s="207">
        <v>24.861977999999997</v>
      </c>
      <c r="J32" s="207">
        <v>46.922990999999996</v>
      </c>
      <c r="K32" s="305">
        <v>66.974672000000012</v>
      </c>
      <c r="L32" s="207">
        <v>105.58355999999999</v>
      </c>
      <c r="M32" s="306">
        <v>144.94399699999997</v>
      </c>
      <c r="N32" s="207">
        <v>962.94263800000022</v>
      </c>
      <c r="O32" s="215">
        <v>2.9822641871590717E-2</v>
      </c>
      <c r="P32" s="102"/>
    </row>
    <row r="33" spans="1:16">
      <c r="A33" s="176" t="s">
        <v>5</v>
      </c>
      <c r="B33" s="305">
        <v>86.87540300000002</v>
      </c>
      <c r="C33" s="207">
        <v>74.05703400000003</v>
      </c>
      <c r="D33" s="306">
        <v>71.516919000000001</v>
      </c>
      <c r="E33" s="305">
        <v>56.093924000000001</v>
      </c>
      <c r="F33" s="207">
        <v>21.713948000000002</v>
      </c>
      <c r="G33" s="306">
        <v>11.041513</v>
      </c>
      <c r="H33" s="207">
        <v>11.317682999999999</v>
      </c>
      <c r="I33" s="207">
        <v>11.756567000000002</v>
      </c>
      <c r="J33" s="207">
        <v>24.339745999999991</v>
      </c>
      <c r="K33" s="305">
        <v>34.758164000000001</v>
      </c>
      <c r="L33" s="207">
        <v>56.624468999999991</v>
      </c>
      <c r="M33" s="306">
        <v>77.810485</v>
      </c>
      <c r="N33" s="207">
        <v>537.90585500000009</v>
      </c>
      <c r="O33" s="215">
        <v>3.1446283552878672E-2</v>
      </c>
      <c r="P33" s="102"/>
    </row>
    <row r="34" spans="1:16">
      <c r="A34" s="176" t="s">
        <v>3</v>
      </c>
      <c r="B34" s="305">
        <v>2.2128649999999999</v>
      </c>
      <c r="C34" s="207">
        <v>1.776845</v>
      </c>
      <c r="D34" s="306">
        <v>1.7542690000000001</v>
      </c>
      <c r="E34" s="305">
        <v>1.384368</v>
      </c>
      <c r="F34" s="207">
        <v>0.51787899999999998</v>
      </c>
      <c r="G34" s="306">
        <v>0.14919200000000002</v>
      </c>
      <c r="H34" s="207">
        <v>0.128299</v>
      </c>
      <c r="I34" s="207">
        <v>0.14447399999999999</v>
      </c>
      <c r="J34" s="207">
        <v>0.36929600000000001</v>
      </c>
      <c r="K34" s="305">
        <v>0.75877099999999997</v>
      </c>
      <c r="L34" s="207">
        <v>1.2220949999999999</v>
      </c>
      <c r="M34" s="306">
        <v>1.7350340000000002</v>
      </c>
      <c r="N34" s="207">
        <v>12.153387</v>
      </c>
      <c r="O34" s="215">
        <v>6.0400562582735165E-3</v>
      </c>
      <c r="P34" s="102"/>
    </row>
    <row r="35" spans="1:16" ht="12.6"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1.1704106753210496E-2</v>
      </c>
    </row>
    <row r="40" spans="1:16">
      <c r="B40" s="121"/>
      <c r="C40" s="121"/>
      <c r="D40" s="121"/>
      <c r="M40" s="110" t="s">
        <v>59</v>
      </c>
      <c r="N40" s="117">
        <f>O8</f>
        <v>1.5730807158118379E-2</v>
      </c>
    </row>
    <row r="41" spans="1:16">
      <c r="B41" s="79"/>
      <c r="C41" s="79"/>
      <c r="D41" s="79"/>
      <c r="M41" s="110" t="s">
        <v>117</v>
      </c>
      <c r="N41" s="117">
        <f>O9</f>
        <v>2.3789651589983817E-2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{6EBAF999-7FF2-4CEF-BAE8-81C76B5541C6}</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EBAF999-7FF2-4CEF-BAE8-81C76B5541C6}">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tabColor rgb="FF92D050"/>
  </sheetPr>
  <dimension ref="A1:U41"/>
  <sheetViews>
    <sheetView showGridLines="0" view="pageBreakPreview" zoomScaleNormal="70" zoomScaleSheetLayoutView="100" workbookViewId="0">
      <selection activeCell="Q41" sqref="Q41"/>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289</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2" t="s">
        <v>43</v>
      </c>
      <c r="F5" s="333"/>
      <c r="G5" s="334"/>
      <c r="H5" s="333" t="s">
        <v>44</v>
      </c>
      <c r="I5" s="333"/>
      <c r="J5" s="333"/>
      <c r="K5" s="332" t="s">
        <v>45</v>
      </c>
      <c r="L5" s="333"/>
      <c r="M5" s="334"/>
      <c r="N5" s="335" t="s">
        <v>7</v>
      </c>
      <c r="O5" s="342" t="s">
        <v>216</v>
      </c>
    </row>
    <row r="6" spans="1:21">
      <c r="A6" s="179"/>
      <c r="B6" s="297" t="s">
        <v>8</v>
      </c>
      <c r="C6" s="296" t="s">
        <v>9</v>
      </c>
      <c r="D6" s="298" t="s">
        <v>10</v>
      </c>
      <c r="E6" s="297" t="s">
        <v>11</v>
      </c>
      <c r="F6" s="296" t="s">
        <v>12</v>
      </c>
      <c r="G6" s="298" t="s">
        <v>13</v>
      </c>
      <c r="H6" s="238" t="s">
        <v>14</v>
      </c>
      <c r="I6" s="238" t="s">
        <v>15</v>
      </c>
      <c r="J6" s="238" t="s">
        <v>16</v>
      </c>
      <c r="K6" s="297" t="s">
        <v>17</v>
      </c>
      <c r="L6" s="296" t="s">
        <v>18</v>
      </c>
      <c r="M6" s="298" t="s">
        <v>19</v>
      </c>
      <c r="N6" s="335"/>
      <c r="O6" s="342"/>
      <c r="P6" s="110"/>
      <c r="U6" s="110"/>
    </row>
    <row r="7" spans="1:21" ht="13.5">
      <c r="A7" s="173" t="s">
        <v>203</v>
      </c>
      <c r="B7" s="303">
        <v>6109.2849999999989</v>
      </c>
      <c r="C7" s="206">
        <v>6125.8599999999988</v>
      </c>
      <c r="D7" s="304">
        <v>6125.8599999999988</v>
      </c>
      <c r="E7" s="303">
        <v>6109.1299999999983</v>
      </c>
      <c r="F7" s="206">
        <v>6110.1299999999983</v>
      </c>
      <c r="G7" s="304">
        <v>6109.2199999999984</v>
      </c>
      <c r="H7" s="206">
        <v>6109.0699999999988</v>
      </c>
      <c r="I7" s="206">
        <v>6109.0699999999988</v>
      </c>
      <c r="J7" s="206">
        <v>6108.6299999999983</v>
      </c>
      <c r="K7" s="303">
        <v>6101.8399999999974</v>
      </c>
      <c r="L7" s="206">
        <v>6127.3559999999989</v>
      </c>
      <c r="M7" s="304">
        <v>6121.1089999999986</v>
      </c>
      <c r="N7" s="206">
        <v>6121.1089999999986</v>
      </c>
      <c r="O7" s="213">
        <v>0.16063686283944309</v>
      </c>
      <c r="P7" s="112"/>
      <c r="U7" s="61"/>
    </row>
    <row r="8" spans="1:21">
      <c r="A8" s="173" t="s">
        <v>163</v>
      </c>
      <c r="B8" s="303">
        <v>3743.7091550000027</v>
      </c>
      <c r="C8" s="206">
        <v>2997.3783829999988</v>
      </c>
      <c r="D8" s="304">
        <v>3202.814245</v>
      </c>
      <c r="E8" s="303">
        <v>2756.9797890000004</v>
      </c>
      <c r="F8" s="206">
        <v>1983.6920960000002</v>
      </c>
      <c r="G8" s="304">
        <v>1727.4648079999997</v>
      </c>
      <c r="H8" s="206">
        <v>1666.5365019999986</v>
      </c>
      <c r="I8" s="206">
        <v>1585.1389919999999</v>
      </c>
      <c r="J8" s="206">
        <v>1854.8920889999999</v>
      </c>
      <c r="K8" s="303">
        <v>2006.0316200000009</v>
      </c>
      <c r="L8" s="206">
        <v>2799.2946399999992</v>
      </c>
      <c r="M8" s="304">
        <v>3382.2375449999995</v>
      </c>
      <c r="N8" s="206">
        <v>29706.169864000003</v>
      </c>
      <c r="O8" s="213">
        <v>0.19660790556765143</v>
      </c>
      <c r="P8" s="112"/>
      <c r="U8" s="61"/>
    </row>
    <row r="9" spans="1:21">
      <c r="A9" s="173" t="s">
        <v>164</v>
      </c>
      <c r="B9" s="303">
        <v>2139.1870179999996</v>
      </c>
      <c r="C9" s="206">
        <v>1677.8003819999994</v>
      </c>
      <c r="D9" s="304">
        <v>1784.4808600000001</v>
      </c>
      <c r="E9" s="303">
        <v>1386.8153219999999</v>
      </c>
      <c r="F9" s="206">
        <v>636.67043200000012</v>
      </c>
      <c r="G9" s="304">
        <v>473.27443800000003</v>
      </c>
      <c r="H9" s="206">
        <v>445.24300100000005</v>
      </c>
      <c r="I9" s="206">
        <v>455.98537399999992</v>
      </c>
      <c r="J9" s="206">
        <v>664.38356600000009</v>
      </c>
      <c r="K9" s="303">
        <v>911.87741299999982</v>
      </c>
      <c r="L9" s="206">
        <v>1421.771385</v>
      </c>
      <c r="M9" s="304">
        <v>2002.0980189999998</v>
      </c>
      <c r="N9" s="206">
        <v>13999.58721</v>
      </c>
      <c r="O9" s="214">
        <v>0.17058107890656041</v>
      </c>
      <c r="P9" s="102"/>
      <c r="U9" s="105"/>
    </row>
    <row r="10" spans="1:21">
      <c r="A10" s="176" t="s">
        <v>40</v>
      </c>
      <c r="B10" s="305">
        <v>74.141695999999996</v>
      </c>
      <c r="C10" s="207">
        <v>79.101620999999994</v>
      </c>
      <c r="D10" s="306">
        <v>89.49401300000001</v>
      </c>
      <c r="E10" s="305">
        <v>84.148202999999995</v>
      </c>
      <c r="F10" s="207">
        <v>54.209178000000009</v>
      </c>
      <c r="G10" s="306">
        <v>42.405510999999997</v>
      </c>
      <c r="H10" s="207">
        <v>32.680713000000004</v>
      </c>
      <c r="I10" s="207">
        <v>24.696981999999995</v>
      </c>
      <c r="J10" s="207">
        <v>50.691786000000008</v>
      </c>
      <c r="K10" s="305">
        <v>66.561958000000004</v>
      </c>
      <c r="L10" s="207">
        <v>81.492729999999995</v>
      </c>
      <c r="M10" s="306">
        <v>79.360516000000004</v>
      </c>
      <c r="N10" s="207">
        <v>758.98490700000002</v>
      </c>
      <c r="O10" s="215">
        <v>0.10046035657458938</v>
      </c>
      <c r="P10" s="102"/>
      <c r="U10" s="129"/>
    </row>
    <row r="11" spans="1:21">
      <c r="A11" s="176" t="s">
        <v>39</v>
      </c>
      <c r="B11" s="305">
        <v>0.115282</v>
      </c>
      <c r="C11" s="207">
        <v>0.11099799999999999</v>
      </c>
      <c r="D11" s="306">
        <v>0.126473</v>
      </c>
      <c r="E11" s="305">
        <v>0.16252800000000003</v>
      </c>
      <c r="F11" s="207">
        <v>6.2502000000000002E-2</v>
      </c>
      <c r="G11" s="306">
        <v>4.4965000000000005E-2</v>
      </c>
      <c r="H11" s="207">
        <v>5.5458E-2</v>
      </c>
      <c r="I11" s="207">
        <v>3.7086000000000001E-2</v>
      </c>
      <c r="J11" s="207">
        <v>5.2978999999999998E-2</v>
      </c>
      <c r="K11" s="305">
        <v>9.4856999999999997E-2</v>
      </c>
      <c r="L11" s="207">
        <v>0.13278700000000002</v>
      </c>
      <c r="M11" s="306">
        <v>0.12649199999999999</v>
      </c>
      <c r="N11" s="207">
        <v>1.1224069999999999</v>
      </c>
      <c r="O11" s="215">
        <v>1.8628943287350775E-3</v>
      </c>
      <c r="P11" s="102"/>
      <c r="U11" s="129"/>
    </row>
    <row r="12" spans="1:21">
      <c r="A12" s="176" t="s">
        <v>38</v>
      </c>
      <c r="B12" s="305">
        <v>1364.4119619999999</v>
      </c>
      <c r="C12" s="207">
        <v>1008.9824829999998</v>
      </c>
      <c r="D12" s="306">
        <v>1097.4478819999999</v>
      </c>
      <c r="E12" s="305">
        <v>757.08278400000006</v>
      </c>
      <c r="F12" s="207">
        <v>290.37268900000004</v>
      </c>
      <c r="G12" s="306">
        <v>201.62461300000001</v>
      </c>
      <c r="H12" s="207">
        <v>216.125539</v>
      </c>
      <c r="I12" s="207">
        <v>213.83398399999999</v>
      </c>
      <c r="J12" s="207">
        <v>342.55353500000001</v>
      </c>
      <c r="K12" s="305">
        <v>496.03025199999996</v>
      </c>
      <c r="L12" s="207">
        <v>843.22719099999995</v>
      </c>
      <c r="M12" s="306">
        <v>1239.1609989999999</v>
      </c>
      <c r="N12" s="207">
        <v>8070.8539129999981</v>
      </c>
      <c r="O12" s="215">
        <v>0.97307404221117499</v>
      </c>
      <c r="P12" s="102"/>
      <c r="U12" s="129"/>
    </row>
    <row r="13" spans="1:21">
      <c r="A13" s="176" t="s">
        <v>60</v>
      </c>
      <c r="B13" s="305">
        <v>0.219</v>
      </c>
      <c r="C13" s="207">
        <v>0.16500000000000001</v>
      </c>
      <c r="D13" s="306">
        <v>0.14499999999999999</v>
      </c>
      <c r="E13" s="305">
        <v>6.4000000000000001E-2</v>
      </c>
      <c r="F13" s="207">
        <v>3.0325999999999999E-2</v>
      </c>
      <c r="G13" s="306">
        <v>1.7752E-2</v>
      </c>
      <c r="H13" s="207">
        <v>1.7899000000000002E-2</v>
      </c>
      <c r="I13" s="207">
        <v>1.6553000000000002E-2</v>
      </c>
      <c r="J13" s="207">
        <v>1.5695999999999998E-2</v>
      </c>
      <c r="K13" s="305">
        <v>0</v>
      </c>
      <c r="L13" s="207">
        <v>7.2859999999999999E-3</v>
      </c>
      <c r="M13" s="306">
        <v>0</v>
      </c>
      <c r="N13" s="207">
        <v>0.69851200000000002</v>
      </c>
      <c r="O13" s="215">
        <v>1.249101391153163E-2</v>
      </c>
      <c r="P13" s="102"/>
      <c r="U13" s="129"/>
    </row>
    <row r="14" spans="1:21">
      <c r="A14" s="176" t="s">
        <v>61</v>
      </c>
      <c r="B14" s="305">
        <v>0</v>
      </c>
      <c r="C14" s="207">
        <v>0</v>
      </c>
      <c r="D14" s="306">
        <v>0</v>
      </c>
      <c r="E14" s="305">
        <v>0</v>
      </c>
      <c r="F14" s="207">
        <v>0</v>
      </c>
      <c r="G14" s="306">
        <v>0</v>
      </c>
      <c r="H14" s="207">
        <v>0</v>
      </c>
      <c r="I14" s="207">
        <v>0</v>
      </c>
      <c r="J14" s="207">
        <v>0</v>
      </c>
      <c r="K14" s="305">
        <v>0</v>
      </c>
      <c r="L14" s="207">
        <v>0</v>
      </c>
      <c r="M14" s="306">
        <v>0</v>
      </c>
      <c r="N14" s="207">
        <v>0</v>
      </c>
      <c r="O14" s="215">
        <v>0</v>
      </c>
      <c r="P14" s="102"/>
      <c r="U14" s="129"/>
    </row>
    <row r="15" spans="1:21">
      <c r="A15" s="176" t="s">
        <v>62</v>
      </c>
      <c r="B15" s="305">
        <v>0</v>
      </c>
      <c r="C15" s="207">
        <v>0</v>
      </c>
      <c r="D15" s="306">
        <v>0</v>
      </c>
      <c r="E15" s="305">
        <v>0</v>
      </c>
      <c r="F15" s="207">
        <v>0</v>
      </c>
      <c r="G15" s="306">
        <v>0</v>
      </c>
      <c r="H15" s="207">
        <v>0</v>
      </c>
      <c r="I15" s="207">
        <v>0</v>
      </c>
      <c r="J15" s="207">
        <v>0</v>
      </c>
      <c r="K15" s="305">
        <v>0</v>
      </c>
      <c r="L15" s="207">
        <v>0</v>
      </c>
      <c r="M15" s="306">
        <v>0</v>
      </c>
      <c r="N15" s="207">
        <v>0</v>
      </c>
      <c r="O15" s="215">
        <v>0</v>
      </c>
      <c r="P15" s="102"/>
      <c r="U15" s="129"/>
    </row>
    <row r="16" spans="1:21">
      <c r="A16" s="176" t="s">
        <v>37</v>
      </c>
      <c r="B16" s="305">
        <v>53.866204999999994</v>
      </c>
      <c r="C16" s="207">
        <v>39.405110000000001</v>
      </c>
      <c r="D16" s="306">
        <v>50.302835999999999</v>
      </c>
      <c r="E16" s="305">
        <v>17.793157999999998</v>
      </c>
      <c r="F16" s="207">
        <v>10.142320999999999</v>
      </c>
      <c r="G16" s="306">
        <v>16.170329000000002</v>
      </c>
      <c r="H16" s="207">
        <v>11.528240000000002</v>
      </c>
      <c r="I16" s="207">
        <v>13.554586</v>
      </c>
      <c r="J16" s="207">
        <v>18.522849999999998</v>
      </c>
      <c r="K16" s="305">
        <v>14.634207</v>
      </c>
      <c r="L16" s="207">
        <v>27.890414</v>
      </c>
      <c r="M16" s="306">
        <v>87.950416000000018</v>
      </c>
      <c r="N16" s="207">
        <v>361.76067200000006</v>
      </c>
      <c r="O16" s="215">
        <v>9.9627001152484702E-3</v>
      </c>
      <c r="P16" s="102"/>
      <c r="U16" s="129"/>
    </row>
    <row r="17" spans="1:21">
      <c r="A17" s="176" t="s">
        <v>72</v>
      </c>
      <c r="B17" s="305">
        <v>0</v>
      </c>
      <c r="C17" s="207">
        <v>0</v>
      </c>
      <c r="D17" s="306">
        <v>0</v>
      </c>
      <c r="E17" s="305">
        <v>0</v>
      </c>
      <c r="F17" s="207">
        <v>0</v>
      </c>
      <c r="G17" s="306">
        <v>0</v>
      </c>
      <c r="H17" s="207">
        <v>0</v>
      </c>
      <c r="I17" s="207">
        <v>0</v>
      </c>
      <c r="J17" s="207">
        <v>0</v>
      </c>
      <c r="K17" s="305">
        <v>0</v>
      </c>
      <c r="L17" s="207">
        <v>0</v>
      </c>
      <c r="M17" s="306">
        <v>0</v>
      </c>
      <c r="N17" s="207">
        <v>0</v>
      </c>
      <c r="O17" s="215">
        <v>0</v>
      </c>
      <c r="P17" s="102"/>
      <c r="U17" s="129"/>
    </row>
    <row r="18" spans="1:21">
      <c r="A18" s="176" t="s">
        <v>36</v>
      </c>
      <c r="B18" s="305">
        <v>0</v>
      </c>
      <c r="C18" s="207">
        <v>0</v>
      </c>
      <c r="D18" s="306">
        <v>0</v>
      </c>
      <c r="E18" s="305">
        <v>0</v>
      </c>
      <c r="F18" s="207">
        <v>0</v>
      </c>
      <c r="G18" s="306">
        <v>0</v>
      </c>
      <c r="H18" s="207">
        <v>0</v>
      </c>
      <c r="I18" s="207">
        <v>0</v>
      </c>
      <c r="J18" s="207">
        <v>0</v>
      </c>
      <c r="K18" s="305">
        <v>0</v>
      </c>
      <c r="L18" s="207">
        <v>0</v>
      </c>
      <c r="M18" s="306">
        <v>0</v>
      </c>
      <c r="N18" s="207">
        <v>0</v>
      </c>
      <c r="O18" s="215">
        <v>0</v>
      </c>
      <c r="P18" s="102"/>
      <c r="U18" s="129"/>
    </row>
    <row r="19" spans="1:21">
      <c r="A19" s="176" t="s">
        <v>35</v>
      </c>
      <c r="B19" s="305">
        <v>62.973839999999996</v>
      </c>
      <c r="C19" s="207">
        <v>49.64678</v>
      </c>
      <c r="D19" s="306">
        <v>53.351469999999999</v>
      </c>
      <c r="E19" s="305">
        <v>51.606010000000005</v>
      </c>
      <c r="F19" s="207">
        <v>52.615319999999997</v>
      </c>
      <c r="G19" s="306">
        <v>46.832190000000004</v>
      </c>
      <c r="H19" s="207">
        <v>47.525750000000002</v>
      </c>
      <c r="I19" s="207">
        <v>42.014769999999999</v>
      </c>
      <c r="J19" s="207">
        <v>50.792089999999995</v>
      </c>
      <c r="K19" s="305">
        <v>37.934179999999998</v>
      </c>
      <c r="L19" s="207">
        <v>55.495449999999998</v>
      </c>
      <c r="M19" s="306">
        <v>47.681989999999999</v>
      </c>
      <c r="N19" s="207">
        <v>598.46984000000009</v>
      </c>
      <c r="O19" s="215">
        <v>0.72761079780062066</v>
      </c>
      <c r="P19" s="102"/>
      <c r="U19" s="129"/>
    </row>
    <row r="20" spans="1:21">
      <c r="A20" s="176" t="s">
        <v>34</v>
      </c>
      <c r="B20" s="305">
        <v>0</v>
      </c>
      <c r="C20" s="207">
        <v>0</v>
      </c>
      <c r="D20" s="306">
        <v>0</v>
      </c>
      <c r="E20" s="305">
        <v>0</v>
      </c>
      <c r="F20" s="207">
        <v>0</v>
      </c>
      <c r="G20" s="306">
        <v>0</v>
      </c>
      <c r="H20" s="207">
        <v>0</v>
      </c>
      <c r="I20" s="207">
        <v>0</v>
      </c>
      <c r="J20" s="207">
        <v>0</v>
      </c>
      <c r="K20" s="305">
        <v>0</v>
      </c>
      <c r="L20" s="207">
        <v>0</v>
      </c>
      <c r="M20" s="306">
        <v>0</v>
      </c>
      <c r="N20" s="207">
        <v>0</v>
      </c>
      <c r="O20" s="215">
        <v>0</v>
      </c>
      <c r="P20" s="102"/>
      <c r="U20" s="129"/>
    </row>
    <row r="21" spans="1:21">
      <c r="A21" s="176" t="s">
        <v>33</v>
      </c>
      <c r="B21" s="305">
        <v>5.1999999999999998E-2</v>
      </c>
      <c r="C21" s="207">
        <v>0.32800000000000001</v>
      </c>
      <c r="D21" s="306">
        <v>5.58</v>
      </c>
      <c r="E21" s="305">
        <v>4.3630000000000004</v>
      </c>
      <c r="F21" s="207">
        <v>0.56000000000000005</v>
      </c>
      <c r="G21" s="306">
        <v>1.1559999999999999</v>
      </c>
      <c r="H21" s="207">
        <v>1.0229999999999999</v>
      </c>
      <c r="I21" s="207">
        <v>1.27</v>
      </c>
      <c r="J21" s="207">
        <v>5.0949999999999998</v>
      </c>
      <c r="K21" s="305">
        <v>0</v>
      </c>
      <c r="L21" s="207">
        <v>0.20899999999999999</v>
      </c>
      <c r="M21" s="306">
        <v>4.3959999999999999</v>
      </c>
      <c r="N21" s="207">
        <v>24.032</v>
      </c>
      <c r="O21" s="215">
        <v>9.3416397986322685E-3</v>
      </c>
      <c r="P21" s="102"/>
      <c r="U21" s="129"/>
    </row>
    <row r="22" spans="1:21">
      <c r="A22" s="176" t="s">
        <v>32</v>
      </c>
      <c r="B22" s="305">
        <v>329.79052199999995</v>
      </c>
      <c r="C22" s="207">
        <v>264.42772599999995</v>
      </c>
      <c r="D22" s="306">
        <v>279.88391799999994</v>
      </c>
      <c r="E22" s="305">
        <v>283.81661199999996</v>
      </c>
      <c r="F22" s="207">
        <v>151.649665</v>
      </c>
      <c r="G22" s="306">
        <v>111.57327199999999</v>
      </c>
      <c r="H22" s="207">
        <v>89.955542000000008</v>
      </c>
      <c r="I22" s="207">
        <v>111.30842999999999</v>
      </c>
      <c r="J22" s="207">
        <v>134.52588500000002</v>
      </c>
      <c r="K22" s="305">
        <v>180.24208899999996</v>
      </c>
      <c r="L22" s="207">
        <v>245.80269900000002</v>
      </c>
      <c r="M22" s="306">
        <v>232.17043699999999</v>
      </c>
      <c r="N22" s="207">
        <v>2415.1467969999994</v>
      </c>
      <c r="O22" s="215">
        <v>0.72982498246394567</v>
      </c>
      <c r="P22" s="102"/>
      <c r="U22" s="129"/>
    </row>
    <row r="23" spans="1:21">
      <c r="A23" s="176" t="s">
        <v>3</v>
      </c>
      <c r="B23" s="305">
        <v>0</v>
      </c>
      <c r="C23" s="207">
        <v>0</v>
      </c>
      <c r="D23" s="306">
        <v>0</v>
      </c>
      <c r="E23" s="305">
        <v>0</v>
      </c>
      <c r="F23" s="207">
        <v>0</v>
      </c>
      <c r="G23" s="306">
        <v>0</v>
      </c>
      <c r="H23" s="207">
        <v>0</v>
      </c>
      <c r="I23" s="207">
        <v>0</v>
      </c>
      <c r="J23" s="207">
        <v>0</v>
      </c>
      <c r="K23" s="305">
        <v>0</v>
      </c>
      <c r="L23" s="207">
        <v>0</v>
      </c>
      <c r="M23" s="306">
        <v>0</v>
      </c>
      <c r="N23" s="207">
        <v>0</v>
      </c>
      <c r="O23" s="215">
        <v>0</v>
      </c>
      <c r="P23" s="102"/>
      <c r="U23" s="129"/>
    </row>
    <row r="24" spans="1:21">
      <c r="A24" s="176" t="s">
        <v>31</v>
      </c>
      <c r="B24" s="305">
        <v>0.60853599999999997</v>
      </c>
      <c r="C24" s="207">
        <v>0.51403999999999994</v>
      </c>
      <c r="D24" s="306">
        <v>0.51902700000000002</v>
      </c>
      <c r="E24" s="305">
        <v>0.15793399999999999</v>
      </c>
      <c r="F24" s="207">
        <v>0.12732399999999999</v>
      </c>
      <c r="G24" s="306">
        <v>1.2218999999999999E-2</v>
      </c>
      <c r="H24" s="207">
        <v>0.14069499999999999</v>
      </c>
      <c r="I24" s="207">
        <v>8.9203999999999992E-2</v>
      </c>
      <c r="J24" s="207">
        <v>0.198967</v>
      </c>
      <c r="K24" s="305">
        <v>0.21192900000000001</v>
      </c>
      <c r="L24" s="207">
        <v>0.34898499999999993</v>
      </c>
      <c r="M24" s="306">
        <v>1.083537</v>
      </c>
      <c r="N24" s="207">
        <v>4.012397</v>
      </c>
      <c r="O24" s="215">
        <v>6.9990636905015212E-3</v>
      </c>
      <c r="P24" s="102"/>
      <c r="U24" s="129"/>
    </row>
    <row r="25" spans="1:21">
      <c r="A25" s="176" t="s">
        <v>30</v>
      </c>
      <c r="B25" s="305">
        <v>253.00797499999999</v>
      </c>
      <c r="C25" s="207">
        <v>235.11862400000001</v>
      </c>
      <c r="D25" s="306">
        <v>207.63024100000004</v>
      </c>
      <c r="E25" s="305">
        <v>187.621093</v>
      </c>
      <c r="F25" s="207">
        <v>76.90110700000001</v>
      </c>
      <c r="G25" s="306">
        <v>53.437587000000001</v>
      </c>
      <c r="H25" s="207">
        <v>46.190165000000007</v>
      </c>
      <c r="I25" s="207">
        <v>49.163778999999991</v>
      </c>
      <c r="J25" s="207">
        <v>61.934777999999987</v>
      </c>
      <c r="K25" s="305">
        <v>116.16794099999997</v>
      </c>
      <c r="L25" s="207">
        <v>167.16484299999999</v>
      </c>
      <c r="M25" s="306">
        <v>310.16763199999997</v>
      </c>
      <c r="N25" s="207">
        <v>1764.5057649999999</v>
      </c>
      <c r="O25" s="215">
        <v>8.1663308831241094E-2</v>
      </c>
      <c r="P25" s="102"/>
      <c r="U25" s="99"/>
    </row>
    <row r="26" spans="1:21" ht="13.5" customHeight="1">
      <c r="A26" s="174" t="s">
        <v>306</v>
      </c>
      <c r="B26" s="303">
        <v>2036.2939550000001</v>
      </c>
      <c r="C26" s="206">
        <v>1593.9027489999999</v>
      </c>
      <c r="D26" s="304">
        <v>1695.9495769999999</v>
      </c>
      <c r="E26" s="303">
        <v>1318.1807740000002</v>
      </c>
      <c r="F26" s="206">
        <v>600.05354899999998</v>
      </c>
      <c r="G26" s="304">
        <v>449.09138200000001</v>
      </c>
      <c r="H26" s="206">
        <v>423.74542199999991</v>
      </c>
      <c r="I26" s="206">
        <v>433.32205899999991</v>
      </c>
      <c r="J26" s="206">
        <v>624.41767900000002</v>
      </c>
      <c r="K26" s="303">
        <v>866.75678400000004</v>
      </c>
      <c r="L26" s="206">
        <v>1353.4985809999998</v>
      </c>
      <c r="M26" s="304">
        <v>1920.0048169999995</v>
      </c>
      <c r="N26" s="206">
        <v>13315.217327999997</v>
      </c>
      <c r="O26" s="214">
        <v>0.17803048953292744</v>
      </c>
      <c r="P26" s="10"/>
      <c r="U26" s="79"/>
    </row>
    <row r="27" spans="1:21" ht="12.75" customHeight="1">
      <c r="A27" s="176" t="s">
        <v>26</v>
      </c>
      <c r="B27" s="305">
        <v>612.8090279999999</v>
      </c>
      <c r="C27" s="207">
        <v>491.06888000000004</v>
      </c>
      <c r="D27" s="306">
        <v>554.99947199999997</v>
      </c>
      <c r="E27" s="305">
        <v>457.28166000000004</v>
      </c>
      <c r="F27" s="207">
        <v>278.20193099999995</v>
      </c>
      <c r="G27" s="306">
        <v>232.996803</v>
      </c>
      <c r="H27" s="207">
        <v>232.65796499999999</v>
      </c>
      <c r="I27" s="207">
        <v>235.83859699999999</v>
      </c>
      <c r="J27" s="207">
        <v>251.22895400000002</v>
      </c>
      <c r="K27" s="305">
        <v>296.08053599999994</v>
      </c>
      <c r="L27" s="207">
        <v>418.28111899999999</v>
      </c>
      <c r="M27" s="306">
        <v>572.96934999999985</v>
      </c>
      <c r="N27" s="207">
        <v>4634.4142950000005</v>
      </c>
      <c r="O27" s="215">
        <v>0.22659002996054992</v>
      </c>
      <c r="P27" s="102"/>
      <c r="U27" s="79"/>
    </row>
    <row r="28" spans="1:21" ht="12.75" customHeight="1">
      <c r="A28" s="176" t="s">
        <v>0</v>
      </c>
      <c r="B28" s="305">
        <v>97.380565000000004</v>
      </c>
      <c r="C28" s="207">
        <v>74.89749999999998</v>
      </c>
      <c r="D28" s="306">
        <v>88.51185199999999</v>
      </c>
      <c r="E28" s="305">
        <v>59.14171799999999</v>
      </c>
      <c r="F28" s="207">
        <v>34.922561999999992</v>
      </c>
      <c r="G28" s="306">
        <v>29.518426000000002</v>
      </c>
      <c r="H28" s="207">
        <v>27.969200000000001</v>
      </c>
      <c r="I28" s="207">
        <v>29.799457999999998</v>
      </c>
      <c r="J28" s="207">
        <v>34.621246000000006</v>
      </c>
      <c r="K28" s="305">
        <v>45.157712000000011</v>
      </c>
      <c r="L28" s="207">
        <v>61.536078000000003</v>
      </c>
      <c r="M28" s="306">
        <v>98.95775900000001</v>
      </c>
      <c r="N28" s="207">
        <v>682.41407599999991</v>
      </c>
      <c r="O28" s="215">
        <v>0.39244264179479371</v>
      </c>
      <c r="P28" s="102"/>
      <c r="U28" s="79"/>
    </row>
    <row r="29" spans="1:21" ht="12.75" customHeight="1">
      <c r="A29" s="176" t="s">
        <v>1</v>
      </c>
      <c r="B29" s="305">
        <v>9.3526590000000009</v>
      </c>
      <c r="C29" s="207">
        <v>7.2491499999999993</v>
      </c>
      <c r="D29" s="306">
        <v>7.06996</v>
      </c>
      <c r="E29" s="305">
        <v>4.6169450000000003</v>
      </c>
      <c r="F29" s="207">
        <v>1.1057440000000001</v>
      </c>
      <c r="G29" s="306">
        <v>0.44245500000000004</v>
      </c>
      <c r="H29" s="207">
        <v>0.44248900000000002</v>
      </c>
      <c r="I29" s="207">
        <v>0.37966800000000001</v>
      </c>
      <c r="J29" s="207">
        <v>0.88691600000000004</v>
      </c>
      <c r="K29" s="305">
        <v>2.2292589999999999</v>
      </c>
      <c r="L29" s="207">
        <v>5.238435</v>
      </c>
      <c r="M29" s="306">
        <v>8.6354109999999995</v>
      </c>
      <c r="N29" s="207">
        <v>47.649090999999999</v>
      </c>
      <c r="O29" s="215">
        <v>7.9629874020111277E-2</v>
      </c>
      <c r="P29" s="102"/>
      <c r="U29" s="79"/>
    </row>
    <row r="30" spans="1:21" ht="12.75" customHeight="1">
      <c r="A30" s="176" t="s">
        <v>2</v>
      </c>
      <c r="B30" s="305">
        <v>11.643803999999999</v>
      </c>
      <c r="C30" s="207">
        <v>8.6315340000000003</v>
      </c>
      <c r="D30" s="306">
        <v>8.4469169999999991</v>
      </c>
      <c r="E30" s="305">
        <v>7.9628170000000003</v>
      </c>
      <c r="F30" s="207">
        <v>3.698366</v>
      </c>
      <c r="G30" s="306">
        <v>2.3147959999999999</v>
      </c>
      <c r="H30" s="207">
        <v>0.73886300000000005</v>
      </c>
      <c r="I30" s="207">
        <v>0.53913599999999995</v>
      </c>
      <c r="J30" s="207">
        <v>2.2868090000000003</v>
      </c>
      <c r="K30" s="305">
        <v>3.3312709999999996</v>
      </c>
      <c r="L30" s="207">
        <v>7.050389</v>
      </c>
      <c r="M30" s="306">
        <v>10.514911</v>
      </c>
      <c r="N30" s="207">
        <v>67.159613000000007</v>
      </c>
      <c r="O30" s="215">
        <v>0.32512816809234768</v>
      </c>
      <c r="P30" s="102"/>
    </row>
    <row r="31" spans="1:21">
      <c r="A31" s="176" t="s">
        <v>6</v>
      </c>
      <c r="B31" s="305">
        <v>3.4450000000000001E-2</v>
      </c>
      <c r="C31" s="207">
        <v>2.2460000000000001E-2</v>
      </c>
      <c r="D31" s="306">
        <v>2.6010000000000002E-2</v>
      </c>
      <c r="E31" s="305">
        <v>4.4749999999999998E-2</v>
      </c>
      <c r="F31" s="207">
        <v>0</v>
      </c>
      <c r="G31" s="306">
        <v>0</v>
      </c>
      <c r="H31" s="207">
        <v>0</v>
      </c>
      <c r="I31" s="207">
        <v>0</v>
      </c>
      <c r="J31" s="207">
        <v>3.9823560000000002</v>
      </c>
      <c r="K31" s="305">
        <v>3.9309020000000001</v>
      </c>
      <c r="L31" s="207">
        <v>3.6955280000000004</v>
      </c>
      <c r="M31" s="306">
        <v>3.1678809999999999</v>
      </c>
      <c r="N31" s="207">
        <v>14.904337</v>
      </c>
      <c r="O31" s="215">
        <v>3.8370731268468058E-2</v>
      </c>
      <c r="P31" s="102"/>
    </row>
    <row r="32" spans="1:21">
      <c r="A32" s="176" t="s">
        <v>25</v>
      </c>
      <c r="B32" s="305">
        <v>843.99369300000012</v>
      </c>
      <c r="C32" s="207">
        <v>655.07370800000012</v>
      </c>
      <c r="D32" s="306">
        <v>670.19019899999978</v>
      </c>
      <c r="E32" s="305">
        <v>519.32386099999997</v>
      </c>
      <c r="F32" s="207">
        <v>191.81581699999998</v>
      </c>
      <c r="G32" s="306">
        <v>128.17479399999999</v>
      </c>
      <c r="H32" s="207">
        <v>113.44023699999998</v>
      </c>
      <c r="I32" s="207">
        <v>118.34744599999999</v>
      </c>
      <c r="J32" s="207">
        <v>231.21233599999996</v>
      </c>
      <c r="K32" s="305">
        <v>354.54125200000004</v>
      </c>
      <c r="L32" s="207">
        <v>568.86683299999982</v>
      </c>
      <c r="M32" s="306">
        <v>809.96910199999991</v>
      </c>
      <c r="N32" s="207">
        <v>5204.9492779999991</v>
      </c>
      <c r="O32" s="215">
        <v>0.16119894597251036</v>
      </c>
      <c r="P32" s="102"/>
    </row>
    <row r="33" spans="1:16">
      <c r="A33" s="176" t="s">
        <v>5</v>
      </c>
      <c r="B33" s="305">
        <v>452.08598500000005</v>
      </c>
      <c r="C33" s="207">
        <v>349.97862999999984</v>
      </c>
      <c r="D33" s="306">
        <v>359.75273699999997</v>
      </c>
      <c r="E33" s="305">
        <v>264.643799</v>
      </c>
      <c r="F33" s="207">
        <v>88.41321099999999</v>
      </c>
      <c r="G33" s="306">
        <v>54.295318000000009</v>
      </c>
      <c r="H33" s="207">
        <v>47.200839999999985</v>
      </c>
      <c r="I33" s="207">
        <v>47.036936999999988</v>
      </c>
      <c r="J33" s="207">
        <v>97.986366999999973</v>
      </c>
      <c r="K33" s="305">
        <v>158.19763000000003</v>
      </c>
      <c r="L33" s="207">
        <v>283.06435299999998</v>
      </c>
      <c r="M33" s="306">
        <v>407.52558599999992</v>
      </c>
      <c r="N33" s="207">
        <v>2610.1813929999998</v>
      </c>
      <c r="O33" s="215">
        <v>0.15259269525654415</v>
      </c>
      <c r="P33" s="102"/>
    </row>
    <row r="34" spans="1:16">
      <c r="A34" s="176" t="s">
        <v>3</v>
      </c>
      <c r="B34" s="305">
        <v>8.9937709999999988</v>
      </c>
      <c r="C34" s="207">
        <v>6.9808870000000001</v>
      </c>
      <c r="D34" s="306">
        <v>6.9524300000000006</v>
      </c>
      <c r="E34" s="305">
        <v>5.1652239999999994</v>
      </c>
      <c r="F34" s="207">
        <v>1.8959180000000015</v>
      </c>
      <c r="G34" s="306">
        <v>1.3487899999999995</v>
      </c>
      <c r="H34" s="207">
        <v>1.295828</v>
      </c>
      <c r="I34" s="207">
        <v>1.380817</v>
      </c>
      <c r="J34" s="207">
        <v>2.2126950000000001</v>
      </c>
      <c r="K34" s="305">
        <v>3.2882220000000002</v>
      </c>
      <c r="L34" s="207">
        <v>5.7658460000000007</v>
      </c>
      <c r="M34" s="306">
        <v>8.2648170000000007</v>
      </c>
      <c r="N34" s="207">
        <v>53.545245000000001</v>
      </c>
      <c r="O34" s="215">
        <v>2.6611206584883598E-2</v>
      </c>
      <c r="P34" s="102"/>
    </row>
    <row r="35" spans="1:16" ht="12"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0.16063686283944309</v>
      </c>
    </row>
    <row r="40" spans="1:16">
      <c r="B40" s="121"/>
      <c r="C40" s="121"/>
      <c r="D40" s="121"/>
      <c r="M40" s="110" t="s">
        <v>59</v>
      </c>
      <c r="N40" s="117">
        <f>O8</f>
        <v>0.19660790556765143</v>
      </c>
    </row>
    <row r="41" spans="1:16">
      <c r="B41" s="79"/>
      <c r="C41" s="79"/>
      <c r="D41" s="79"/>
      <c r="M41" s="110" t="s">
        <v>117</v>
      </c>
      <c r="N41" s="117">
        <f>O9</f>
        <v>0.17058107890656041</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{BAF5A3E8-4CEF-4823-9EFD-D6978A947904}</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AF5A3E8-4CEF-4823-9EFD-D6978A94790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tabColor rgb="FF92D050"/>
  </sheetPr>
  <dimension ref="A1:U41"/>
  <sheetViews>
    <sheetView showGridLines="0" view="pageBreakPreview" zoomScaleNormal="70" zoomScaleSheetLayoutView="100" workbookViewId="0">
      <selection activeCell="R43" sqref="R43"/>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290</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2" t="s">
        <v>43</v>
      </c>
      <c r="F5" s="333"/>
      <c r="G5" s="334"/>
      <c r="H5" s="333" t="s">
        <v>44</v>
      </c>
      <c r="I5" s="333"/>
      <c r="J5" s="333"/>
      <c r="K5" s="332" t="s">
        <v>45</v>
      </c>
      <c r="L5" s="333"/>
      <c r="M5" s="334"/>
      <c r="N5" s="335" t="s">
        <v>7</v>
      </c>
      <c r="O5" s="342" t="s">
        <v>216</v>
      </c>
    </row>
    <row r="6" spans="1:21">
      <c r="A6" s="179"/>
      <c r="B6" s="297" t="s">
        <v>8</v>
      </c>
      <c r="C6" s="296" t="s">
        <v>9</v>
      </c>
      <c r="D6" s="298" t="s">
        <v>10</v>
      </c>
      <c r="E6" s="297" t="s">
        <v>11</v>
      </c>
      <c r="F6" s="296" t="s">
        <v>12</v>
      </c>
      <c r="G6" s="298" t="s">
        <v>13</v>
      </c>
      <c r="H6" s="238" t="s">
        <v>14</v>
      </c>
      <c r="I6" s="238" t="s">
        <v>15</v>
      </c>
      <c r="J6" s="238" t="s">
        <v>16</v>
      </c>
      <c r="K6" s="297" t="s">
        <v>17</v>
      </c>
      <c r="L6" s="296" t="s">
        <v>18</v>
      </c>
      <c r="M6" s="298" t="s">
        <v>19</v>
      </c>
      <c r="N6" s="335"/>
      <c r="O6" s="342"/>
      <c r="P6" s="110"/>
      <c r="U6" s="110"/>
    </row>
    <row r="7" spans="1:21" ht="13.5">
      <c r="A7" s="173" t="s">
        <v>203</v>
      </c>
      <c r="B7" s="303">
        <v>1262.9279999999999</v>
      </c>
      <c r="C7" s="206">
        <v>1281.4599999999996</v>
      </c>
      <c r="D7" s="304">
        <v>1281.4599999999996</v>
      </c>
      <c r="E7" s="303">
        <v>1353.2359999999996</v>
      </c>
      <c r="F7" s="206">
        <v>1353.2359999999996</v>
      </c>
      <c r="G7" s="304">
        <v>1353.2359999999996</v>
      </c>
      <c r="H7" s="206">
        <v>1354.2359999999996</v>
      </c>
      <c r="I7" s="206">
        <v>1354.2359999999996</v>
      </c>
      <c r="J7" s="206">
        <v>1352.0749999999996</v>
      </c>
      <c r="K7" s="303">
        <v>1350.8239999999994</v>
      </c>
      <c r="L7" s="206">
        <v>1350.8239999999994</v>
      </c>
      <c r="M7" s="304">
        <v>1350.8239999999994</v>
      </c>
      <c r="N7" s="206">
        <v>1350.8239999999994</v>
      </c>
      <c r="O7" s="213">
        <v>3.5449806498826897E-2</v>
      </c>
      <c r="P7" s="112"/>
      <c r="U7" s="61"/>
    </row>
    <row r="8" spans="1:21">
      <c r="A8" s="173" t="s">
        <v>163</v>
      </c>
      <c r="B8" s="303">
        <v>895.41137600000002</v>
      </c>
      <c r="C8" s="206">
        <v>655.52853300000004</v>
      </c>
      <c r="D8" s="304">
        <v>669.43163000000004</v>
      </c>
      <c r="E8" s="303">
        <v>541.60190799999987</v>
      </c>
      <c r="F8" s="206">
        <v>369.37061999999997</v>
      </c>
      <c r="G8" s="304">
        <v>317.456749</v>
      </c>
      <c r="H8" s="206">
        <v>312.78262099999984</v>
      </c>
      <c r="I8" s="206">
        <v>288.73486699999984</v>
      </c>
      <c r="J8" s="206">
        <v>403.65098899999987</v>
      </c>
      <c r="K8" s="303">
        <v>563.40011799999991</v>
      </c>
      <c r="L8" s="206">
        <v>666.69955799999968</v>
      </c>
      <c r="M8" s="304">
        <v>807.05377299999986</v>
      </c>
      <c r="N8" s="206">
        <v>6491.1227419999987</v>
      </c>
      <c r="O8" s="213">
        <v>4.2960975882446739E-2</v>
      </c>
      <c r="P8" s="112"/>
      <c r="U8" s="61"/>
    </row>
    <row r="9" spans="1:21">
      <c r="A9" s="173" t="s">
        <v>164</v>
      </c>
      <c r="B9" s="303">
        <v>505.573013</v>
      </c>
      <c r="C9" s="206">
        <v>392.38388700000002</v>
      </c>
      <c r="D9" s="304">
        <v>393.02921800000001</v>
      </c>
      <c r="E9" s="303">
        <v>287.597489</v>
      </c>
      <c r="F9" s="206">
        <v>136.21423600000003</v>
      </c>
      <c r="G9" s="304">
        <v>102.443196</v>
      </c>
      <c r="H9" s="206">
        <v>100.95606100000001</v>
      </c>
      <c r="I9" s="206">
        <v>95.998296000000011</v>
      </c>
      <c r="J9" s="206">
        <v>159.06801400000001</v>
      </c>
      <c r="K9" s="303">
        <v>209.62449500000002</v>
      </c>
      <c r="L9" s="206">
        <v>315.81397000000004</v>
      </c>
      <c r="M9" s="304">
        <v>453.799374</v>
      </c>
      <c r="N9" s="206">
        <v>3152.5012490000004</v>
      </c>
      <c r="O9" s="214">
        <v>3.8412351467375823E-2</v>
      </c>
      <c r="P9" s="102"/>
      <c r="U9" s="105"/>
    </row>
    <row r="10" spans="1:21">
      <c r="A10" s="176" t="s">
        <v>40</v>
      </c>
      <c r="B10" s="305">
        <v>19.178827000000002</v>
      </c>
      <c r="C10" s="207">
        <v>19.918504000000002</v>
      </c>
      <c r="D10" s="306">
        <v>16.185248999999999</v>
      </c>
      <c r="E10" s="305">
        <v>12.712969999999999</v>
      </c>
      <c r="F10" s="207">
        <v>11.056182999999999</v>
      </c>
      <c r="G10" s="306">
        <v>10.503829000000001</v>
      </c>
      <c r="H10" s="207">
        <v>5.3757539999999997</v>
      </c>
      <c r="I10" s="207">
        <v>5.4002199999999991</v>
      </c>
      <c r="J10" s="207">
        <v>5.5558510000000005</v>
      </c>
      <c r="K10" s="305">
        <v>7.1423310000000004</v>
      </c>
      <c r="L10" s="207">
        <v>8.0227900000000005</v>
      </c>
      <c r="M10" s="306">
        <v>10.192689</v>
      </c>
      <c r="N10" s="207">
        <v>131.24519700000002</v>
      </c>
      <c r="O10" s="215">
        <v>1.737180695916293E-2</v>
      </c>
      <c r="P10" s="102"/>
      <c r="U10" s="129"/>
    </row>
    <row r="11" spans="1:21">
      <c r="A11" s="176" t="s">
        <v>39</v>
      </c>
      <c r="B11" s="305">
        <v>4.1430009999999999</v>
      </c>
      <c r="C11" s="207">
        <v>3.4387639999999995</v>
      </c>
      <c r="D11" s="306">
        <v>3.7701199999999999</v>
      </c>
      <c r="E11" s="305">
        <v>3.4177780000000002</v>
      </c>
      <c r="F11" s="207">
        <v>2.6153020000000002</v>
      </c>
      <c r="G11" s="306">
        <v>2.4355100000000003</v>
      </c>
      <c r="H11" s="207">
        <v>2.2636599999999998</v>
      </c>
      <c r="I11" s="207">
        <v>2.347289</v>
      </c>
      <c r="J11" s="207">
        <v>2.0266109999999999</v>
      </c>
      <c r="K11" s="305">
        <v>2.79799</v>
      </c>
      <c r="L11" s="207">
        <v>3.1163440000000002</v>
      </c>
      <c r="M11" s="306">
        <v>3.9108710000000002</v>
      </c>
      <c r="N11" s="207">
        <v>36.283239999999999</v>
      </c>
      <c r="O11" s="215">
        <v>6.0220438775002043E-2</v>
      </c>
      <c r="P11" s="102"/>
      <c r="U11" s="129"/>
    </row>
    <row r="12" spans="1:21">
      <c r="A12" s="176" t="s">
        <v>38</v>
      </c>
      <c r="B12" s="305">
        <v>71.095623000000003</v>
      </c>
      <c r="C12" s="207">
        <v>57.389991000000002</v>
      </c>
      <c r="D12" s="306">
        <v>0</v>
      </c>
      <c r="E12" s="305">
        <v>0</v>
      </c>
      <c r="F12" s="207">
        <v>0</v>
      </c>
      <c r="G12" s="306">
        <v>0</v>
      </c>
      <c r="H12" s="207">
        <v>0</v>
      </c>
      <c r="I12" s="207">
        <v>0</v>
      </c>
      <c r="J12" s="207">
        <v>0</v>
      </c>
      <c r="K12" s="305">
        <v>0</v>
      </c>
      <c r="L12" s="207">
        <v>0</v>
      </c>
      <c r="M12" s="306">
        <v>0</v>
      </c>
      <c r="N12" s="207">
        <v>128.485614</v>
      </c>
      <c r="O12" s="215">
        <v>1.549105176833657E-2</v>
      </c>
      <c r="P12" s="102"/>
      <c r="U12" s="129"/>
    </row>
    <row r="13" spans="1:21">
      <c r="A13" s="176" t="s">
        <v>60</v>
      </c>
      <c r="B13" s="305">
        <v>0</v>
      </c>
      <c r="C13" s="207">
        <v>0</v>
      </c>
      <c r="D13" s="306">
        <v>0</v>
      </c>
      <c r="E13" s="305">
        <v>0</v>
      </c>
      <c r="F13" s="207">
        <v>0</v>
      </c>
      <c r="G13" s="306">
        <v>0</v>
      </c>
      <c r="H13" s="207">
        <v>0</v>
      </c>
      <c r="I13" s="207">
        <v>0</v>
      </c>
      <c r="J13" s="207">
        <v>0</v>
      </c>
      <c r="K13" s="305">
        <v>0</v>
      </c>
      <c r="L13" s="207">
        <v>0</v>
      </c>
      <c r="M13" s="306">
        <v>0</v>
      </c>
      <c r="N13" s="207">
        <v>0</v>
      </c>
      <c r="O13" s="215">
        <v>0</v>
      </c>
      <c r="P13" s="102"/>
      <c r="U13" s="129"/>
    </row>
    <row r="14" spans="1:21">
      <c r="A14" s="176" t="s">
        <v>61</v>
      </c>
      <c r="B14" s="305">
        <v>0</v>
      </c>
      <c r="C14" s="207">
        <v>0</v>
      </c>
      <c r="D14" s="306">
        <v>0</v>
      </c>
      <c r="E14" s="305">
        <v>0</v>
      </c>
      <c r="F14" s="207">
        <v>0</v>
      </c>
      <c r="G14" s="306">
        <v>0</v>
      </c>
      <c r="H14" s="207">
        <v>0</v>
      </c>
      <c r="I14" s="207">
        <v>0</v>
      </c>
      <c r="J14" s="207">
        <v>0</v>
      </c>
      <c r="K14" s="305">
        <v>0</v>
      </c>
      <c r="L14" s="207">
        <v>0</v>
      </c>
      <c r="M14" s="306">
        <v>0</v>
      </c>
      <c r="N14" s="207">
        <v>0</v>
      </c>
      <c r="O14" s="215">
        <v>0</v>
      </c>
      <c r="P14" s="102"/>
      <c r="U14" s="129"/>
    </row>
    <row r="15" spans="1:21">
      <c r="A15" s="176" t="s">
        <v>62</v>
      </c>
      <c r="B15" s="305">
        <v>0</v>
      </c>
      <c r="C15" s="207">
        <v>0</v>
      </c>
      <c r="D15" s="306">
        <v>0</v>
      </c>
      <c r="E15" s="305">
        <v>0</v>
      </c>
      <c r="F15" s="207">
        <v>0</v>
      </c>
      <c r="G15" s="306">
        <v>0</v>
      </c>
      <c r="H15" s="207">
        <v>0</v>
      </c>
      <c r="I15" s="207">
        <v>0</v>
      </c>
      <c r="J15" s="207">
        <v>0</v>
      </c>
      <c r="K15" s="305">
        <v>0</v>
      </c>
      <c r="L15" s="207">
        <v>0</v>
      </c>
      <c r="M15" s="306">
        <v>0</v>
      </c>
      <c r="N15" s="207">
        <v>0</v>
      </c>
      <c r="O15" s="215">
        <v>0</v>
      </c>
      <c r="P15" s="102"/>
      <c r="U15" s="129"/>
    </row>
    <row r="16" spans="1:21">
      <c r="A16" s="176" t="s">
        <v>37</v>
      </c>
      <c r="B16" s="305">
        <v>184.38093599999999</v>
      </c>
      <c r="C16" s="207">
        <v>160.22312900000003</v>
      </c>
      <c r="D16" s="306">
        <v>167.99426199999999</v>
      </c>
      <c r="E16" s="305">
        <v>133.71916000000002</v>
      </c>
      <c r="F16" s="207">
        <v>67.839217000000005</v>
      </c>
      <c r="G16" s="306">
        <v>51.145141000000002</v>
      </c>
      <c r="H16" s="207">
        <v>29.843512</v>
      </c>
      <c r="I16" s="207">
        <v>52.152300000000004</v>
      </c>
      <c r="J16" s="207">
        <v>77.216335999999998</v>
      </c>
      <c r="K16" s="305">
        <v>92.531976</v>
      </c>
      <c r="L16" s="207">
        <v>135.13385300000002</v>
      </c>
      <c r="M16" s="306">
        <v>179.322238</v>
      </c>
      <c r="N16" s="207">
        <v>1331.5020599999998</v>
      </c>
      <c r="O16" s="215">
        <v>3.6668871862930337E-2</v>
      </c>
      <c r="P16" s="102"/>
      <c r="U16" s="129"/>
    </row>
    <row r="17" spans="1:21">
      <c r="A17" s="176" t="s">
        <v>72</v>
      </c>
      <c r="B17" s="305">
        <v>0</v>
      </c>
      <c r="C17" s="207">
        <v>0</v>
      </c>
      <c r="D17" s="306">
        <v>0</v>
      </c>
      <c r="E17" s="305">
        <v>0</v>
      </c>
      <c r="F17" s="207">
        <v>0</v>
      </c>
      <c r="G17" s="306">
        <v>0</v>
      </c>
      <c r="H17" s="207">
        <v>0</v>
      </c>
      <c r="I17" s="207">
        <v>0</v>
      </c>
      <c r="J17" s="207">
        <v>0</v>
      </c>
      <c r="K17" s="305">
        <v>0</v>
      </c>
      <c r="L17" s="207">
        <v>0</v>
      </c>
      <c r="M17" s="306">
        <v>0</v>
      </c>
      <c r="N17" s="207">
        <v>0</v>
      </c>
      <c r="O17" s="215">
        <v>0</v>
      </c>
      <c r="P17" s="102"/>
      <c r="U17" s="129"/>
    </row>
    <row r="18" spans="1:21">
      <c r="A18" s="176" t="s">
        <v>36</v>
      </c>
      <c r="B18" s="305">
        <v>0</v>
      </c>
      <c r="C18" s="207">
        <v>0</v>
      </c>
      <c r="D18" s="306">
        <v>0</v>
      </c>
      <c r="E18" s="305">
        <v>0</v>
      </c>
      <c r="F18" s="207">
        <v>0</v>
      </c>
      <c r="G18" s="306">
        <v>0</v>
      </c>
      <c r="H18" s="207">
        <v>0</v>
      </c>
      <c r="I18" s="207">
        <v>0</v>
      </c>
      <c r="J18" s="207">
        <v>0</v>
      </c>
      <c r="K18" s="305">
        <v>0</v>
      </c>
      <c r="L18" s="207">
        <v>0</v>
      </c>
      <c r="M18" s="306">
        <v>0</v>
      </c>
      <c r="N18" s="207">
        <v>0</v>
      </c>
      <c r="O18" s="215">
        <v>0</v>
      </c>
      <c r="P18" s="102"/>
      <c r="U18" s="129"/>
    </row>
    <row r="19" spans="1:21">
      <c r="A19" s="176" t="s">
        <v>35</v>
      </c>
      <c r="B19" s="305">
        <v>0</v>
      </c>
      <c r="C19" s="207">
        <v>0</v>
      </c>
      <c r="D19" s="306">
        <v>0</v>
      </c>
      <c r="E19" s="305">
        <v>0</v>
      </c>
      <c r="F19" s="207">
        <v>0</v>
      </c>
      <c r="G19" s="306">
        <v>0</v>
      </c>
      <c r="H19" s="207">
        <v>0</v>
      </c>
      <c r="I19" s="207">
        <v>0</v>
      </c>
      <c r="J19" s="207">
        <v>0</v>
      </c>
      <c r="K19" s="305">
        <v>0</v>
      </c>
      <c r="L19" s="207">
        <v>0</v>
      </c>
      <c r="M19" s="306">
        <v>0</v>
      </c>
      <c r="N19" s="207">
        <v>0</v>
      </c>
      <c r="O19" s="215">
        <v>0</v>
      </c>
      <c r="P19" s="102"/>
      <c r="U19" s="129"/>
    </row>
    <row r="20" spans="1:21">
      <c r="A20" s="176" t="s">
        <v>34</v>
      </c>
      <c r="B20" s="305">
        <v>0</v>
      </c>
      <c r="C20" s="207">
        <v>0</v>
      </c>
      <c r="D20" s="306">
        <v>0</v>
      </c>
      <c r="E20" s="305">
        <v>0</v>
      </c>
      <c r="F20" s="207">
        <v>0</v>
      </c>
      <c r="G20" s="306">
        <v>0</v>
      </c>
      <c r="H20" s="207">
        <v>0</v>
      </c>
      <c r="I20" s="207">
        <v>0</v>
      </c>
      <c r="J20" s="207">
        <v>0</v>
      </c>
      <c r="K20" s="305">
        <v>0</v>
      </c>
      <c r="L20" s="207">
        <v>0</v>
      </c>
      <c r="M20" s="306">
        <v>0</v>
      </c>
      <c r="N20" s="207">
        <v>0</v>
      </c>
      <c r="O20" s="215">
        <v>0</v>
      </c>
      <c r="P20" s="102"/>
      <c r="U20" s="129"/>
    </row>
    <row r="21" spans="1:21">
      <c r="A21" s="176" t="s">
        <v>33</v>
      </c>
      <c r="B21" s="305">
        <v>0</v>
      </c>
      <c r="C21" s="207">
        <v>0</v>
      </c>
      <c r="D21" s="306">
        <v>0</v>
      </c>
      <c r="E21" s="305">
        <v>0</v>
      </c>
      <c r="F21" s="207">
        <v>0</v>
      </c>
      <c r="G21" s="306">
        <v>0</v>
      </c>
      <c r="H21" s="207">
        <v>0</v>
      </c>
      <c r="I21" s="207">
        <v>0</v>
      </c>
      <c r="J21" s="207">
        <v>0</v>
      </c>
      <c r="K21" s="305">
        <v>0</v>
      </c>
      <c r="L21" s="207">
        <v>0</v>
      </c>
      <c r="M21" s="306">
        <v>0</v>
      </c>
      <c r="N21" s="207">
        <v>0</v>
      </c>
      <c r="O21" s="215">
        <v>0</v>
      </c>
      <c r="P21" s="102"/>
      <c r="U21" s="129"/>
    </row>
    <row r="22" spans="1:21">
      <c r="A22" s="176" t="s">
        <v>32</v>
      </c>
      <c r="B22" s="305">
        <v>0</v>
      </c>
      <c r="C22" s="207">
        <v>0</v>
      </c>
      <c r="D22" s="306">
        <v>0</v>
      </c>
      <c r="E22" s="305">
        <v>0</v>
      </c>
      <c r="F22" s="207">
        <v>0</v>
      </c>
      <c r="G22" s="306">
        <v>0</v>
      </c>
      <c r="H22" s="207">
        <v>0</v>
      </c>
      <c r="I22" s="207">
        <v>0</v>
      </c>
      <c r="J22" s="207">
        <v>0</v>
      </c>
      <c r="K22" s="305">
        <v>0</v>
      </c>
      <c r="L22" s="207">
        <v>0</v>
      </c>
      <c r="M22" s="306">
        <v>0</v>
      </c>
      <c r="N22" s="207">
        <v>0</v>
      </c>
      <c r="O22" s="215">
        <v>0</v>
      </c>
      <c r="P22" s="102"/>
      <c r="U22" s="129"/>
    </row>
    <row r="23" spans="1:21">
      <c r="A23" s="176" t="s">
        <v>3</v>
      </c>
      <c r="B23" s="305">
        <v>0</v>
      </c>
      <c r="C23" s="207">
        <v>0</v>
      </c>
      <c r="D23" s="306">
        <v>0</v>
      </c>
      <c r="E23" s="305">
        <v>0</v>
      </c>
      <c r="F23" s="207">
        <v>0</v>
      </c>
      <c r="G23" s="306">
        <v>0</v>
      </c>
      <c r="H23" s="207">
        <v>0</v>
      </c>
      <c r="I23" s="207">
        <v>0</v>
      </c>
      <c r="J23" s="207">
        <v>0</v>
      </c>
      <c r="K23" s="305">
        <v>0</v>
      </c>
      <c r="L23" s="207">
        <v>0</v>
      </c>
      <c r="M23" s="306">
        <v>0</v>
      </c>
      <c r="N23" s="207">
        <v>0</v>
      </c>
      <c r="O23" s="215">
        <v>0</v>
      </c>
      <c r="P23" s="102"/>
      <c r="U23" s="129"/>
    </row>
    <row r="24" spans="1:21">
      <c r="A24" s="176" t="s">
        <v>31</v>
      </c>
      <c r="B24" s="305">
        <v>48.067900000000002</v>
      </c>
      <c r="C24" s="207">
        <v>16.549983000000001</v>
      </c>
      <c r="D24" s="306">
        <v>13.216415000000001</v>
      </c>
      <c r="E24" s="305">
        <v>3.4300509999999997</v>
      </c>
      <c r="F24" s="207">
        <v>0.37148100000000001</v>
      </c>
      <c r="G24" s="306">
        <v>0.10100000000000001</v>
      </c>
      <c r="H24" s="207">
        <v>26.955648</v>
      </c>
      <c r="I24" s="207">
        <v>0.123</v>
      </c>
      <c r="J24" s="207">
        <v>0.83283600000000002</v>
      </c>
      <c r="K24" s="305">
        <v>12.398132</v>
      </c>
      <c r="L24" s="207">
        <v>3.3102849999999999</v>
      </c>
      <c r="M24" s="306">
        <v>32.990507000000001</v>
      </c>
      <c r="N24" s="207">
        <v>158.347238</v>
      </c>
      <c r="O24" s="215">
        <v>0.2762145430716359</v>
      </c>
      <c r="P24" s="102"/>
      <c r="U24" s="129"/>
    </row>
    <row r="25" spans="1:21">
      <c r="A25" s="176" t="s">
        <v>30</v>
      </c>
      <c r="B25" s="305">
        <v>178.706726</v>
      </c>
      <c r="C25" s="207">
        <v>134.863516</v>
      </c>
      <c r="D25" s="306">
        <v>191.86317199999999</v>
      </c>
      <c r="E25" s="305">
        <v>134.31752999999998</v>
      </c>
      <c r="F25" s="207">
        <v>54.332053000000002</v>
      </c>
      <c r="G25" s="306">
        <v>38.257715999999995</v>
      </c>
      <c r="H25" s="207">
        <v>36.517487000000003</v>
      </c>
      <c r="I25" s="207">
        <v>35.975487000000001</v>
      </c>
      <c r="J25" s="207">
        <v>73.436380000000014</v>
      </c>
      <c r="K25" s="305">
        <v>94.754066000000009</v>
      </c>
      <c r="L25" s="207">
        <v>166.23069800000002</v>
      </c>
      <c r="M25" s="306">
        <v>227.38306900000001</v>
      </c>
      <c r="N25" s="207">
        <v>1366.6378999999997</v>
      </c>
      <c r="O25" s="215">
        <v>6.3249537123602859E-2</v>
      </c>
      <c r="P25" s="102"/>
      <c r="U25" s="99"/>
    </row>
    <row r="26" spans="1:21" ht="13.5" customHeight="1">
      <c r="A26" s="174" t="s">
        <v>306</v>
      </c>
      <c r="B26" s="303">
        <v>491.46698799999996</v>
      </c>
      <c r="C26" s="206">
        <v>378.74801100000002</v>
      </c>
      <c r="D26" s="304">
        <v>378.82519499999995</v>
      </c>
      <c r="E26" s="303">
        <v>270.10659500000003</v>
      </c>
      <c r="F26" s="206">
        <v>125.00248000000001</v>
      </c>
      <c r="G26" s="304">
        <v>93.826202999999992</v>
      </c>
      <c r="H26" s="206">
        <v>91.879486</v>
      </c>
      <c r="I26" s="206">
        <v>90.168642000000006</v>
      </c>
      <c r="J26" s="206">
        <v>150.23688299999998</v>
      </c>
      <c r="K26" s="303">
        <v>194.90843699999999</v>
      </c>
      <c r="L26" s="206">
        <v>296.96473300000002</v>
      </c>
      <c r="M26" s="304">
        <v>431.13693700000005</v>
      </c>
      <c r="N26" s="206">
        <v>2993.2705900000001</v>
      </c>
      <c r="O26" s="214">
        <v>4.0021384203892479E-2</v>
      </c>
      <c r="P26" s="10"/>
      <c r="U26" s="79"/>
    </row>
    <row r="27" spans="1:21" ht="12.75" customHeight="1">
      <c r="A27" s="176" t="s">
        <v>26</v>
      </c>
      <c r="B27" s="305">
        <v>89.435012999999998</v>
      </c>
      <c r="C27" s="207">
        <v>70.548342000000005</v>
      </c>
      <c r="D27" s="306">
        <v>71.215845999999999</v>
      </c>
      <c r="E27" s="305">
        <v>48.056517000000014</v>
      </c>
      <c r="F27" s="207">
        <v>25.976352000000002</v>
      </c>
      <c r="G27" s="306">
        <v>21.288157000000002</v>
      </c>
      <c r="H27" s="207">
        <v>20.438624000000001</v>
      </c>
      <c r="I27" s="207">
        <v>19.452545999999998</v>
      </c>
      <c r="J27" s="207">
        <v>40.030945000000003</v>
      </c>
      <c r="K27" s="305">
        <v>31.852405000000001</v>
      </c>
      <c r="L27" s="207">
        <v>49.92407200000001</v>
      </c>
      <c r="M27" s="306">
        <v>64.535031000000004</v>
      </c>
      <c r="N27" s="207">
        <v>552.75385000000006</v>
      </c>
      <c r="O27" s="215">
        <v>2.702574769101633E-2</v>
      </c>
      <c r="P27" s="102"/>
      <c r="U27" s="79"/>
    </row>
    <row r="28" spans="1:21" ht="12.75" customHeight="1">
      <c r="A28" s="176" t="s">
        <v>0</v>
      </c>
      <c r="B28" s="305">
        <v>12.790766000000001</v>
      </c>
      <c r="C28" s="207">
        <v>9.1095779999999991</v>
      </c>
      <c r="D28" s="306">
        <v>9.3985049999999983</v>
      </c>
      <c r="E28" s="305">
        <v>3.5521449999999999</v>
      </c>
      <c r="F28" s="207">
        <v>0.44145299999999998</v>
      </c>
      <c r="G28" s="306">
        <v>0.35314200000000001</v>
      </c>
      <c r="H28" s="207">
        <v>0.32101200000000002</v>
      </c>
      <c r="I28" s="207">
        <v>0.35386900000000004</v>
      </c>
      <c r="J28" s="207">
        <v>0.35881299999999999</v>
      </c>
      <c r="K28" s="305">
        <v>0.98850099999999996</v>
      </c>
      <c r="L28" s="207">
        <v>5.2486319999999997</v>
      </c>
      <c r="M28" s="306">
        <v>9.8539530000000006</v>
      </c>
      <c r="N28" s="207">
        <v>52.770369000000002</v>
      </c>
      <c r="O28" s="215">
        <v>3.0347180322297589E-2</v>
      </c>
      <c r="P28" s="102"/>
      <c r="U28" s="79"/>
    </row>
    <row r="29" spans="1:21" ht="12.75" customHeight="1">
      <c r="A29" s="176" t="s">
        <v>1</v>
      </c>
      <c r="B29" s="305">
        <v>0.22282999999999997</v>
      </c>
      <c r="C29" s="207">
        <v>0.20770999999999998</v>
      </c>
      <c r="D29" s="306">
        <v>0.19711000000000001</v>
      </c>
      <c r="E29" s="305">
        <v>9.5909999999999995E-2</v>
      </c>
      <c r="F29" s="207">
        <v>1.0199999999999999E-2</v>
      </c>
      <c r="G29" s="306">
        <v>6.1999999999999998E-3</v>
      </c>
      <c r="H29" s="207">
        <v>0</v>
      </c>
      <c r="I29" s="207">
        <v>3.0999999999999999E-3</v>
      </c>
      <c r="J29" s="207">
        <v>1.8890000000000001E-2</v>
      </c>
      <c r="K29" s="305">
        <v>2.649E-2</v>
      </c>
      <c r="L29" s="207">
        <v>5.9639999999999999E-2</v>
      </c>
      <c r="M29" s="306">
        <v>0.17630000000000001</v>
      </c>
      <c r="N29" s="207">
        <v>1.0243799999999998</v>
      </c>
      <c r="O29" s="215">
        <v>1.7119161905674461E-3</v>
      </c>
      <c r="P29" s="102"/>
      <c r="U29" s="79"/>
    </row>
    <row r="30" spans="1:21" ht="12.75" customHeight="1">
      <c r="A30" s="176" t="s">
        <v>2</v>
      </c>
      <c r="B30" s="305">
        <v>5.3376760000000001</v>
      </c>
      <c r="C30" s="207">
        <v>3.7894399999999999</v>
      </c>
      <c r="D30" s="306">
        <v>3.602624</v>
      </c>
      <c r="E30" s="305">
        <v>2.0195690000000002</v>
      </c>
      <c r="F30" s="207">
        <v>0.16822200000000001</v>
      </c>
      <c r="G30" s="306">
        <v>3.7045000000000002E-2</v>
      </c>
      <c r="H30" s="207">
        <v>3.7615000000000003E-2</v>
      </c>
      <c r="I30" s="207">
        <v>3.8172999999999999E-2</v>
      </c>
      <c r="J30" s="207">
        <v>0.23878899999999997</v>
      </c>
      <c r="K30" s="305">
        <v>0.47181400000000001</v>
      </c>
      <c r="L30" s="207">
        <v>1.954253</v>
      </c>
      <c r="M30" s="306">
        <v>4.2104939999999997</v>
      </c>
      <c r="N30" s="207">
        <v>21.905714000000007</v>
      </c>
      <c r="O30" s="215">
        <v>0.10604832793743013</v>
      </c>
      <c r="P30" s="102"/>
    </row>
    <row r="31" spans="1:21">
      <c r="A31" s="176" t="s">
        <v>6</v>
      </c>
      <c r="B31" s="305">
        <v>1.168183</v>
      </c>
      <c r="C31" s="207">
        <v>1.0428040000000001</v>
      </c>
      <c r="D31" s="306">
        <v>1.215797</v>
      </c>
      <c r="E31" s="305">
        <v>1.1238229999999998</v>
      </c>
      <c r="F31" s="207">
        <v>0.65943399999999996</v>
      </c>
      <c r="G31" s="306">
        <v>0.46380399999999999</v>
      </c>
      <c r="H31" s="207">
        <v>0.30954499999999996</v>
      </c>
      <c r="I31" s="207">
        <v>0.34057100000000001</v>
      </c>
      <c r="J31" s="207">
        <v>0.49263599999999996</v>
      </c>
      <c r="K31" s="305">
        <v>0.565083</v>
      </c>
      <c r="L31" s="207">
        <v>0.894258</v>
      </c>
      <c r="M31" s="306">
        <v>0.87766000000000011</v>
      </c>
      <c r="N31" s="207">
        <v>9.1535980000000006</v>
      </c>
      <c r="O31" s="215">
        <v>2.3565640591566517E-2</v>
      </c>
      <c r="P31" s="102"/>
    </row>
    <row r="32" spans="1:21">
      <c r="A32" s="176" t="s">
        <v>25</v>
      </c>
      <c r="B32" s="305">
        <v>241.37414399999997</v>
      </c>
      <c r="C32" s="207">
        <v>186.72750799999997</v>
      </c>
      <c r="D32" s="306">
        <v>184.57544499999997</v>
      </c>
      <c r="E32" s="305">
        <v>135.07895900000003</v>
      </c>
      <c r="F32" s="207">
        <v>57.07615899999999</v>
      </c>
      <c r="G32" s="306">
        <v>42.429158999999991</v>
      </c>
      <c r="H32" s="207">
        <v>39.144549999999995</v>
      </c>
      <c r="I32" s="207">
        <v>40.733315000000005</v>
      </c>
      <c r="J32" s="207">
        <v>66.282302000000001</v>
      </c>
      <c r="K32" s="305">
        <v>102.045193</v>
      </c>
      <c r="L32" s="207">
        <v>162.764364</v>
      </c>
      <c r="M32" s="306">
        <v>229.79090100000002</v>
      </c>
      <c r="N32" s="207">
        <v>1488.0219989999998</v>
      </c>
      <c r="O32" s="215">
        <v>4.6084517833164536E-2</v>
      </c>
      <c r="P32" s="102"/>
    </row>
    <row r="33" spans="1:16">
      <c r="A33" s="176" t="s">
        <v>5</v>
      </c>
      <c r="B33" s="305">
        <v>138.68617599999999</v>
      </c>
      <c r="C33" s="207">
        <v>105.33350899999999</v>
      </c>
      <c r="D33" s="306">
        <v>106.531858</v>
      </c>
      <c r="E33" s="305">
        <v>78.558911999999978</v>
      </c>
      <c r="F33" s="207">
        <v>40.085820000000005</v>
      </c>
      <c r="G33" s="306">
        <v>29.010156000000002</v>
      </c>
      <c r="H33" s="207">
        <v>31.37443</v>
      </c>
      <c r="I33" s="207">
        <v>29.026948000000001</v>
      </c>
      <c r="J33" s="207">
        <v>41.962257999999991</v>
      </c>
      <c r="K33" s="305">
        <v>58.016201000000009</v>
      </c>
      <c r="L33" s="207">
        <v>74.362014000000016</v>
      </c>
      <c r="M33" s="306">
        <v>119.33296800000002</v>
      </c>
      <c r="N33" s="207">
        <v>852.28125</v>
      </c>
      <c r="O33" s="215">
        <v>4.9824848726180669E-2</v>
      </c>
      <c r="P33" s="102"/>
    </row>
    <row r="34" spans="1:16">
      <c r="A34" s="176" t="s">
        <v>3</v>
      </c>
      <c r="B34" s="305">
        <v>2.4521999999999999</v>
      </c>
      <c r="C34" s="207">
        <v>1.98912</v>
      </c>
      <c r="D34" s="306">
        <v>2.0880100000000001</v>
      </c>
      <c r="E34" s="305">
        <v>1.62076</v>
      </c>
      <c r="F34" s="207">
        <v>0.58484000000000003</v>
      </c>
      <c r="G34" s="306">
        <v>0.23854</v>
      </c>
      <c r="H34" s="207">
        <v>0.25370999999999999</v>
      </c>
      <c r="I34" s="207">
        <v>0.22012000000000001</v>
      </c>
      <c r="J34" s="207">
        <v>0.85224999999999995</v>
      </c>
      <c r="K34" s="305">
        <v>0.94274999999999987</v>
      </c>
      <c r="L34" s="207">
        <v>1.7575000000000001</v>
      </c>
      <c r="M34" s="306">
        <v>2.3596300000000001</v>
      </c>
      <c r="N34" s="207">
        <v>15.35943</v>
      </c>
      <c r="O34" s="215">
        <v>7.6334129156764279E-3</v>
      </c>
      <c r="P34" s="102"/>
    </row>
    <row r="35" spans="1:16" ht="10.9"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3.5449806498826897E-2</v>
      </c>
    </row>
    <row r="40" spans="1:16">
      <c r="B40" s="121"/>
      <c r="C40" s="121"/>
      <c r="D40" s="121"/>
      <c r="M40" s="110" t="s">
        <v>59</v>
      </c>
      <c r="N40" s="117">
        <f>O8</f>
        <v>4.2960975882446739E-2</v>
      </c>
    </row>
    <row r="41" spans="1:16">
      <c r="B41" s="79"/>
      <c r="C41" s="79"/>
      <c r="D41" s="79"/>
      <c r="M41" s="110" t="s">
        <v>117</v>
      </c>
      <c r="N41" s="117">
        <f>O9</f>
        <v>3.8412351467375823E-2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{4FD31A9D-90F3-49D1-A3B4-F244531E4D22}</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FD31A9D-90F3-49D1-A3B4-F244531E4D22}">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tabColor rgb="FF92D050"/>
  </sheetPr>
  <dimension ref="A1:U42"/>
  <sheetViews>
    <sheetView showGridLines="0" view="pageBreakPreview" zoomScaleNormal="70" zoomScaleSheetLayoutView="100" workbookViewId="0">
      <selection activeCell="T28" sqref="T28"/>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291</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3" t="s">
        <v>43</v>
      </c>
      <c r="F5" s="333"/>
      <c r="G5" s="333"/>
      <c r="H5" s="332" t="s">
        <v>44</v>
      </c>
      <c r="I5" s="333"/>
      <c r="J5" s="334"/>
      <c r="K5" s="332" t="s">
        <v>45</v>
      </c>
      <c r="L5" s="333"/>
      <c r="M5" s="334"/>
      <c r="N5" s="335" t="s">
        <v>7</v>
      </c>
      <c r="O5" s="342" t="s">
        <v>216</v>
      </c>
    </row>
    <row r="6" spans="1:21">
      <c r="A6" s="179"/>
      <c r="B6" s="297" t="s">
        <v>8</v>
      </c>
      <c r="C6" s="296" t="s">
        <v>9</v>
      </c>
      <c r="D6" s="298" t="s">
        <v>10</v>
      </c>
      <c r="E6" s="238" t="s">
        <v>11</v>
      </c>
      <c r="F6" s="238" t="s">
        <v>12</v>
      </c>
      <c r="G6" s="238" t="s">
        <v>13</v>
      </c>
      <c r="H6" s="297" t="s">
        <v>14</v>
      </c>
      <c r="I6" s="296" t="s">
        <v>15</v>
      </c>
      <c r="J6" s="298" t="s">
        <v>16</v>
      </c>
      <c r="K6" s="297" t="s">
        <v>17</v>
      </c>
      <c r="L6" s="296" t="s">
        <v>18</v>
      </c>
      <c r="M6" s="298" t="s">
        <v>19</v>
      </c>
      <c r="N6" s="335"/>
      <c r="O6" s="342"/>
      <c r="P6" s="110"/>
      <c r="U6" s="110"/>
    </row>
    <row r="7" spans="1:21" ht="13.5">
      <c r="A7" s="173" t="s">
        <v>203</v>
      </c>
      <c r="B7" s="303">
        <v>3723.8229999999985</v>
      </c>
      <c r="C7" s="206">
        <v>3724.1529999999984</v>
      </c>
      <c r="D7" s="304">
        <v>3724.1529999999984</v>
      </c>
      <c r="E7" s="206">
        <v>3724.2369999999987</v>
      </c>
      <c r="F7" s="206">
        <v>3724.2369999999987</v>
      </c>
      <c r="G7" s="206">
        <v>3724.2369999999987</v>
      </c>
      <c r="H7" s="303">
        <v>3516.8269999999993</v>
      </c>
      <c r="I7" s="206">
        <v>3516.8269999999993</v>
      </c>
      <c r="J7" s="304">
        <v>3516.8269999999993</v>
      </c>
      <c r="K7" s="303">
        <v>3516.8269999999993</v>
      </c>
      <c r="L7" s="206">
        <v>3516.8269999999993</v>
      </c>
      <c r="M7" s="304">
        <v>3516.8539999999994</v>
      </c>
      <c r="N7" s="206">
        <v>3516.8539999999994</v>
      </c>
      <c r="O7" s="213">
        <v>9.2293143877089395E-2</v>
      </c>
      <c r="P7" s="112"/>
      <c r="U7" s="61"/>
    </row>
    <row r="8" spans="1:21">
      <c r="A8" s="173" t="s">
        <v>163</v>
      </c>
      <c r="B8" s="303">
        <v>936.42424900000003</v>
      </c>
      <c r="C8" s="206">
        <v>756.43817499999955</v>
      </c>
      <c r="D8" s="304">
        <v>768.63031100000001</v>
      </c>
      <c r="E8" s="206">
        <v>612.04364700000008</v>
      </c>
      <c r="F8" s="206">
        <v>310.25478799999996</v>
      </c>
      <c r="G8" s="206">
        <v>248.42957300000012</v>
      </c>
      <c r="H8" s="303">
        <v>225.20850900000008</v>
      </c>
      <c r="I8" s="206">
        <v>207.40522199999998</v>
      </c>
      <c r="J8" s="304">
        <v>347.76942100000002</v>
      </c>
      <c r="K8" s="303">
        <v>455.09534300000018</v>
      </c>
      <c r="L8" s="206">
        <v>674.56595800000002</v>
      </c>
      <c r="M8" s="304">
        <v>873.61557099999936</v>
      </c>
      <c r="N8" s="206">
        <v>6415.8807669999997</v>
      </c>
      <c r="O8" s="213">
        <v>4.2462992898331012E-2</v>
      </c>
      <c r="P8" s="112"/>
      <c r="U8" s="61"/>
    </row>
    <row r="9" spans="1:21">
      <c r="A9" s="173" t="s">
        <v>164</v>
      </c>
      <c r="B9" s="303">
        <v>658.29075999999998</v>
      </c>
      <c r="C9" s="206">
        <v>513.67099900000005</v>
      </c>
      <c r="D9" s="304">
        <v>503.84687199999996</v>
      </c>
      <c r="E9" s="206">
        <v>377.01946599999997</v>
      </c>
      <c r="F9" s="206">
        <v>129.45441100000002</v>
      </c>
      <c r="G9" s="206">
        <v>85.554650999999978</v>
      </c>
      <c r="H9" s="303">
        <v>76.641875999999982</v>
      </c>
      <c r="I9" s="206">
        <v>75.411660999999995</v>
      </c>
      <c r="J9" s="304">
        <v>167.77485899999999</v>
      </c>
      <c r="K9" s="303">
        <v>254.40351799999996</v>
      </c>
      <c r="L9" s="206">
        <v>448.35456099999999</v>
      </c>
      <c r="M9" s="304">
        <v>612.25796400000013</v>
      </c>
      <c r="N9" s="206">
        <v>3902.6815980000001</v>
      </c>
      <c r="O9" s="214">
        <v>4.7553090503989169E-2</v>
      </c>
      <c r="P9" s="102"/>
      <c r="U9" s="105"/>
    </row>
    <row r="10" spans="1:21">
      <c r="A10" s="176" t="s">
        <v>40</v>
      </c>
      <c r="B10" s="305">
        <v>6.443918</v>
      </c>
      <c r="C10" s="207">
        <v>5.1695310000000001</v>
      </c>
      <c r="D10" s="306">
        <v>4.7339319999999994</v>
      </c>
      <c r="E10" s="207">
        <v>3.8283390000000002</v>
      </c>
      <c r="F10" s="207">
        <v>1.4323240000000002</v>
      </c>
      <c r="G10" s="207">
        <v>0.68209400000000009</v>
      </c>
      <c r="H10" s="305">
        <v>0.30829099999999998</v>
      </c>
      <c r="I10" s="207">
        <v>0.23627799999999999</v>
      </c>
      <c r="J10" s="306">
        <v>1.445319</v>
      </c>
      <c r="K10" s="305">
        <v>2.641626</v>
      </c>
      <c r="L10" s="207">
        <v>4.9520859999999995</v>
      </c>
      <c r="M10" s="306">
        <v>6.7998880000000002</v>
      </c>
      <c r="N10" s="207">
        <v>38.673625999999999</v>
      </c>
      <c r="O10" s="215">
        <v>5.1188979150441931E-3</v>
      </c>
      <c r="P10" s="102"/>
      <c r="U10" s="129"/>
    </row>
    <row r="11" spans="1:21">
      <c r="A11" s="176" t="s">
        <v>39</v>
      </c>
      <c r="B11" s="305">
        <v>5.8810920000000007</v>
      </c>
      <c r="C11" s="207">
        <v>5.4985160000000004</v>
      </c>
      <c r="D11" s="306">
        <v>5.7744020000000003</v>
      </c>
      <c r="E11" s="207">
        <v>5.2323570000000013</v>
      </c>
      <c r="F11" s="207">
        <v>2.8515350000000002</v>
      </c>
      <c r="G11" s="207">
        <v>2.918094</v>
      </c>
      <c r="H11" s="305">
        <v>2.3713679999999999</v>
      </c>
      <c r="I11" s="207">
        <v>1.9598519999999999</v>
      </c>
      <c r="J11" s="306">
        <v>2.4409029999999996</v>
      </c>
      <c r="K11" s="305">
        <v>3.0687019999999996</v>
      </c>
      <c r="L11" s="207">
        <v>4.0257689999999995</v>
      </c>
      <c r="M11" s="306">
        <v>5.2883680000000002</v>
      </c>
      <c r="N11" s="207">
        <v>47.310957999999992</v>
      </c>
      <c r="O11" s="215">
        <v>7.8523490449741884E-2</v>
      </c>
      <c r="P11" s="102"/>
      <c r="U11" s="129"/>
    </row>
    <row r="12" spans="1:21">
      <c r="A12" s="176" t="s">
        <v>38</v>
      </c>
      <c r="B12" s="305">
        <v>0.72499999999999998</v>
      </c>
      <c r="C12" s="207">
        <v>0</v>
      </c>
      <c r="D12" s="306">
        <v>0</v>
      </c>
      <c r="E12" s="207">
        <v>0</v>
      </c>
      <c r="F12" s="207">
        <v>0</v>
      </c>
      <c r="G12" s="207">
        <v>0</v>
      </c>
      <c r="H12" s="305">
        <v>0</v>
      </c>
      <c r="I12" s="207">
        <v>0</v>
      </c>
      <c r="J12" s="306">
        <v>0</v>
      </c>
      <c r="K12" s="305">
        <v>0</v>
      </c>
      <c r="L12" s="207">
        <v>0</v>
      </c>
      <c r="M12" s="306">
        <v>0</v>
      </c>
      <c r="N12" s="207">
        <v>0.72499999999999998</v>
      </c>
      <c r="O12" s="215">
        <v>8.7410661648424016E-5</v>
      </c>
      <c r="P12" s="102"/>
      <c r="U12" s="129"/>
    </row>
    <row r="13" spans="1:21">
      <c r="A13" s="176" t="s">
        <v>60</v>
      </c>
      <c r="B13" s="305">
        <v>2.95</v>
      </c>
      <c r="C13" s="207">
        <v>3.6320000000000001</v>
      </c>
      <c r="D13" s="306">
        <v>4.0810000000000004</v>
      </c>
      <c r="E13" s="207">
        <v>3.9049999999999998</v>
      </c>
      <c r="F13" s="207">
        <v>2.2080000000000002</v>
      </c>
      <c r="G13" s="207">
        <v>1.76</v>
      </c>
      <c r="H13" s="305">
        <v>1.7809999999999999</v>
      </c>
      <c r="I13" s="207">
        <v>1.448</v>
      </c>
      <c r="J13" s="306">
        <v>1.829</v>
      </c>
      <c r="K13" s="305">
        <v>1.843</v>
      </c>
      <c r="L13" s="207">
        <v>3.6720000000000002</v>
      </c>
      <c r="M13" s="306">
        <v>4.01</v>
      </c>
      <c r="N13" s="207">
        <v>33.119</v>
      </c>
      <c r="O13" s="215">
        <v>0.59224449935865964</v>
      </c>
      <c r="P13" s="102"/>
      <c r="U13" s="129"/>
    </row>
    <row r="14" spans="1:21">
      <c r="A14" s="176" t="s">
        <v>61</v>
      </c>
      <c r="B14" s="305">
        <v>0</v>
      </c>
      <c r="C14" s="207">
        <v>0</v>
      </c>
      <c r="D14" s="306">
        <v>0</v>
      </c>
      <c r="E14" s="207">
        <v>0</v>
      </c>
      <c r="F14" s="207">
        <v>0</v>
      </c>
      <c r="G14" s="207">
        <v>0</v>
      </c>
      <c r="H14" s="305">
        <v>0</v>
      </c>
      <c r="I14" s="207">
        <v>0</v>
      </c>
      <c r="J14" s="306">
        <v>0</v>
      </c>
      <c r="K14" s="305">
        <v>0</v>
      </c>
      <c r="L14" s="207">
        <v>0</v>
      </c>
      <c r="M14" s="306">
        <v>0</v>
      </c>
      <c r="N14" s="207">
        <v>0</v>
      </c>
      <c r="O14" s="215">
        <v>0</v>
      </c>
      <c r="P14" s="102"/>
      <c r="U14" s="129"/>
    </row>
    <row r="15" spans="1:21">
      <c r="A15" s="176" t="s">
        <v>62</v>
      </c>
      <c r="B15" s="305">
        <v>0</v>
      </c>
      <c r="C15" s="207">
        <v>0</v>
      </c>
      <c r="D15" s="306">
        <v>0</v>
      </c>
      <c r="E15" s="207">
        <v>0</v>
      </c>
      <c r="F15" s="207">
        <v>0</v>
      </c>
      <c r="G15" s="207">
        <v>0</v>
      </c>
      <c r="H15" s="305">
        <v>0</v>
      </c>
      <c r="I15" s="207">
        <v>0</v>
      </c>
      <c r="J15" s="306">
        <v>0</v>
      </c>
      <c r="K15" s="305">
        <v>0</v>
      </c>
      <c r="L15" s="207">
        <v>0</v>
      </c>
      <c r="M15" s="306">
        <v>0</v>
      </c>
      <c r="N15" s="207">
        <v>0</v>
      </c>
      <c r="O15" s="215">
        <v>0</v>
      </c>
      <c r="P15" s="102"/>
      <c r="U15" s="129"/>
    </row>
    <row r="16" spans="1:21">
      <c r="A16" s="176" t="s">
        <v>37</v>
      </c>
      <c r="B16" s="305">
        <v>570.76815099999999</v>
      </c>
      <c r="C16" s="207">
        <v>440.19753900000001</v>
      </c>
      <c r="D16" s="306">
        <v>437.73326999999995</v>
      </c>
      <c r="E16" s="207">
        <v>322.078217</v>
      </c>
      <c r="F16" s="207">
        <v>103.57471700000001</v>
      </c>
      <c r="G16" s="207">
        <v>66.037845999999988</v>
      </c>
      <c r="H16" s="305">
        <v>59.647604000000001</v>
      </c>
      <c r="I16" s="207">
        <v>59.700832000000005</v>
      </c>
      <c r="J16" s="306">
        <v>140.37249499999999</v>
      </c>
      <c r="K16" s="305">
        <v>215.35423299999997</v>
      </c>
      <c r="L16" s="207">
        <v>385.98328900000001</v>
      </c>
      <c r="M16" s="306">
        <v>528.07909000000006</v>
      </c>
      <c r="N16" s="207">
        <v>3329.5272830000004</v>
      </c>
      <c r="O16" s="215">
        <v>9.1693443797193699E-2</v>
      </c>
      <c r="P16" s="102"/>
      <c r="U16" s="129"/>
    </row>
    <row r="17" spans="1:21">
      <c r="A17" s="176" t="s">
        <v>72</v>
      </c>
      <c r="B17" s="305">
        <v>0</v>
      </c>
      <c r="C17" s="207">
        <v>0</v>
      </c>
      <c r="D17" s="306">
        <v>0</v>
      </c>
      <c r="E17" s="207">
        <v>0</v>
      </c>
      <c r="F17" s="207">
        <v>0</v>
      </c>
      <c r="G17" s="207">
        <v>0</v>
      </c>
      <c r="H17" s="305">
        <v>0</v>
      </c>
      <c r="I17" s="207">
        <v>0</v>
      </c>
      <c r="J17" s="306">
        <v>0</v>
      </c>
      <c r="K17" s="305">
        <v>0</v>
      </c>
      <c r="L17" s="207">
        <v>0</v>
      </c>
      <c r="M17" s="306">
        <v>0</v>
      </c>
      <c r="N17" s="207">
        <v>0</v>
      </c>
      <c r="O17" s="215">
        <v>0</v>
      </c>
      <c r="P17" s="102"/>
      <c r="U17" s="129"/>
    </row>
    <row r="18" spans="1:21">
      <c r="A18" s="176" t="s">
        <v>36</v>
      </c>
      <c r="B18" s="305">
        <v>0</v>
      </c>
      <c r="C18" s="207">
        <v>0</v>
      </c>
      <c r="D18" s="306">
        <v>0</v>
      </c>
      <c r="E18" s="207">
        <v>0</v>
      </c>
      <c r="F18" s="207">
        <v>0</v>
      </c>
      <c r="G18" s="207">
        <v>0</v>
      </c>
      <c r="H18" s="305">
        <v>0</v>
      </c>
      <c r="I18" s="207">
        <v>0</v>
      </c>
      <c r="J18" s="306">
        <v>0</v>
      </c>
      <c r="K18" s="305">
        <v>0</v>
      </c>
      <c r="L18" s="207">
        <v>0</v>
      </c>
      <c r="M18" s="306">
        <v>0</v>
      </c>
      <c r="N18" s="207">
        <v>0</v>
      </c>
      <c r="O18" s="215">
        <v>0</v>
      </c>
      <c r="P18" s="102"/>
      <c r="U18" s="129"/>
    </row>
    <row r="19" spans="1:21">
      <c r="A19" s="176" t="s">
        <v>35</v>
      </c>
      <c r="B19" s="305">
        <v>4.1289999999999996</v>
      </c>
      <c r="C19" s="207">
        <v>4.3860000000000001</v>
      </c>
      <c r="D19" s="306">
        <v>4.7469999999999999</v>
      </c>
      <c r="E19" s="207">
        <v>3.2679999999999998</v>
      </c>
      <c r="F19" s="207">
        <v>1.274</v>
      </c>
      <c r="G19" s="207">
        <v>1.198</v>
      </c>
      <c r="H19" s="305">
        <v>0.76400000000000001</v>
      </c>
      <c r="I19" s="207">
        <v>0.48</v>
      </c>
      <c r="J19" s="306">
        <v>0.76100000000000001</v>
      </c>
      <c r="K19" s="305">
        <v>1.0620000000000001</v>
      </c>
      <c r="L19" s="207">
        <v>1.976</v>
      </c>
      <c r="M19" s="306">
        <v>2.5409999999999999</v>
      </c>
      <c r="N19" s="207">
        <v>26.586000000000002</v>
      </c>
      <c r="O19" s="215">
        <v>3.2322866379243607E-2</v>
      </c>
      <c r="P19" s="102"/>
      <c r="U19" s="129"/>
    </row>
    <row r="20" spans="1:21">
      <c r="A20" s="176" t="s">
        <v>34</v>
      </c>
      <c r="B20" s="305">
        <v>0</v>
      </c>
      <c r="C20" s="207">
        <v>0</v>
      </c>
      <c r="D20" s="306">
        <v>0</v>
      </c>
      <c r="E20" s="207">
        <v>0</v>
      </c>
      <c r="F20" s="207">
        <v>0</v>
      </c>
      <c r="G20" s="207">
        <v>0</v>
      </c>
      <c r="H20" s="305">
        <v>0</v>
      </c>
      <c r="I20" s="207">
        <v>0</v>
      </c>
      <c r="J20" s="306">
        <v>0</v>
      </c>
      <c r="K20" s="305">
        <v>0</v>
      </c>
      <c r="L20" s="207">
        <v>0</v>
      </c>
      <c r="M20" s="306">
        <v>0</v>
      </c>
      <c r="N20" s="207">
        <v>0</v>
      </c>
      <c r="O20" s="215">
        <v>0</v>
      </c>
      <c r="P20" s="102"/>
      <c r="U20" s="129"/>
    </row>
    <row r="21" spans="1:21">
      <c r="A21" s="176" t="s">
        <v>33</v>
      </c>
      <c r="B21" s="305">
        <v>0</v>
      </c>
      <c r="C21" s="207">
        <v>0</v>
      </c>
      <c r="D21" s="306">
        <v>0</v>
      </c>
      <c r="E21" s="207">
        <v>0</v>
      </c>
      <c r="F21" s="207">
        <v>0</v>
      </c>
      <c r="G21" s="207">
        <v>0</v>
      </c>
      <c r="H21" s="305">
        <v>0</v>
      </c>
      <c r="I21" s="207">
        <v>0</v>
      </c>
      <c r="J21" s="306">
        <v>0</v>
      </c>
      <c r="K21" s="305">
        <v>0</v>
      </c>
      <c r="L21" s="207">
        <v>0</v>
      </c>
      <c r="M21" s="306">
        <v>0</v>
      </c>
      <c r="N21" s="207">
        <v>0</v>
      </c>
      <c r="O21" s="215">
        <v>0</v>
      </c>
      <c r="P21" s="102"/>
      <c r="U21" s="129"/>
    </row>
    <row r="22" spans="1:21">
      <c r="A22" s="176" t="s">
        <v>32</v>
      </c>
      <c r="B22" s="305">
        <v>0</v>
      </c>
      <c r="C22" s="207">
        <v>0</v>
      </c>
      <c r="D22" s="306">
        <v>0</v>
      </c>
      <c r="E22" s="207">
        <v>0</v>
      </c>
      <c r="F22" s="207">
        <v>0</v>
      </c>
      <c r="G22" s="207">
        <v>0</v>
      </c>
      <c r="H22" s="305">
        <v>0</v>
      </c>
      <c r="I22" s="207">
        <v>0</v>
      </c>
      <c r="J22" s="306">
        <v>0</v>
      </c>
      <c r="K22" s="305">
        <v>0</v>
      </c>
      <c r="L22" s="207">
        <v>0</v>
      </c>
      <c r="M22" s="306">
        <v>0</v>
      </c>
      <c r="N22" s="207">
        <v>0</v>
      </c>
      <c r="O22" s="215">
        <v>0</v>
      </c>
      <c r="P22" s="102"/>
      <c r="U22" s="129"/>
    </row>
    <row r="23" spans="1:21">
      <c r="A23" s="176" t="s">
        <v>3</v>
      </c>
      <c r="B23" s="305">
        <v>0</v>
      </c>
      <c r="C23" s="207">
        <v>0</v>
      </c>
      <c r="D23" s="306">
        <v>0</v>
      </c>
      <c r="E23" s="207">
        <v>0</v>
      </c>
      <c r="F23" s="207">
        <v>0</v>
      </c>
      <c r="G23" s="207">
        <v>0</v>
      </c>
      <c r="H23" s="305">
        <v>0</v>
      </c>
      <c r="I23" s="207">
        <v>0</v>
      </c>
      <c r="J23" s="306">
        <v>0</v>
      </c>
      <c r="K23" s="305">
        <v>0</v>
      </c>
      <c r="L23" s="207">
        <v>0</v>
      </c>
      <c r="M23" s="306">
        <v>0</v>
      </c>
      <c r="N23" s="207">
        <v>0</v>
      </c>
      <c r="O23" s="215">
        <v>0</v>
      </c>
      <c r="P23" s="102"/>
      <c r="U23" s="129"/>
    </row>
    <row r="24" spans="1:21">
      <c r="A24" s="176" t="s">
        <v>31</v>
      </c>
      <c r="B24" s="305">
        <v>1.8687000000000002E-2</v>
      </c>
      <c r="C24" s="207">
        <v>3.1216000000000001E-2</v>
      </c>
      <c r="D24" s="306">
        <v>2.9161000000000003E-2</v>
      </c>
      <c r="E24" s="207">
        <v>2.9807E-2</v>
      </c>
      <c r="F24" s="207">
        <v>2.0715000000000001E-2</v>
      </c>
      <c r="G24" s="207">
        <v>2.1144E-2</v>
      </c>
      <c r="H24" s="305">
        <v>2.3161999999999999E-2</v>
      </c>
      <c r="I24" s="207">
        <v>2.2520999999999999E-2</v>
      </c>
      <c r="J24" s="306">
        <v>2.6813E-2</v>
      </c>
      <c r="K24" s="305">
        <v>3.5497999999999995E-2</v>
      </c>
      <c r="L24" s="207">
        <v>3.2378999999999998E-2</v>
      </c>
      <c r="M24" s="306">
        <v>3.5820999999999999E-2</v>
      </c>
      <c r="N24" s="207">
        <v>0.32692399999999999</v>
      </c>
      <c r="O24" s="215">
        <v>5.7027305572043818E-4</v>
      </c>
      <c r="P24" s="102"/>
      <c r="U24" s="129"/>
    </row>
    <row r="25" spans="1:21">
      <c r="A25" s="176" t="s">
        <v>30</v>
      </c>
      <c r="B25" s="305">
        <v>67.374911999999995</v>
      </c>
      <c r="C25" s="207">
        <v>54.756197</v>
      </c>
      <c r="D25" s="306">
        <v>46.748107000000012</v>
      </c>
      <c r="E25" s="207">
        <v>38.677745999999999</v>
      </c>
      <c r="F25" s="207">
        <v>18.093120000000003</v>
      </c>
      <c r="G25" s="207">
        <v>12.937472999999999</v>
      </c>
      <c r="H25" s="305">
        <v>11.746450999999999</v>
      </c>
      <c r="I25" s="207">
        <v>11.564178</v>
      </c>
      <c r="J25" s="306">
        <v>20.899329000000002</v>
      </c>
      <c r="K25" s="305">
        <v>30.398459000000003</v>
      </c>
      <c r="L25" s="207">
        <v>47.713037999999997</v>
      </c>
      <c r="M25" s="306">
        <v>65.503797000000006</v>
      </c>
      <c r="N25" s="207">
        <v>426.41280700000004</v>
      </c>
      <c r="O25" s="215">
        <v>1.9734863687247525E-2</v>
      </c>
      <c r="P25" s="102"/>
      <c r="U25" s="99"/>
    </row>
    <row r="26" spans="1:21" ht="13.5" customHeight="1">
      <c r="A26" s="174" t="s">
        <v>307</v>
      </c>
      <c r="B26" s="303">
        <v>-179.04560000000001</v>
      </c>
      <c r="C26" s="206">
        <v>-138.65570000000002</v>
      </c>
      <c r="D26" s="304">
        <v>-137.21350000000001</v>
      </c>
      <c r="E26" s="206">
        <v>-105.47670000000001</v>
      </c>
      <c r="F26" s="206">
        <v>-33.387399999999992</v>
      </c>
      <c r="G26" s="206">
        <v>-21.988399999999999</v>
      </c>
      <c r="H26" s="303">
        <v>-21.392899999999997</v>
      </c>
      <c r="I26" s="206">
        <v>-20.745900000000002</v>
      </c>
      <c r="J26" s="304">
        <v>-49.814599999999999</v>
      </c>
      <c r="K26" s="303">
        <v>-74.716899999999995</v>
      </c>
      <c r="L26" s="206">
        <v>-125.10809999999999</v>
      </c>
      <c r="M26" s="304">
        <v>-166.31220000000002</v>
      </c>
      <c r="N26" s="206">
        <v>-1073.8579000000002</v>
      </c>
      <c r="O26" s="214"/>
      <c r="P26" s="10"/>
      <c r="U26" s="79"/>
    </row>
    <row r="27" spans="1:21" ht="13.5" customHeight="1">
      <c r="A27" s="174" t="s">
        <v>306</v>
      </c>
      <c r="B27" s="303">
        <v>468.95502999999997</v>
      </c>
      <c r="C27" s="206">
        <v>367.06937599999998</v>
      </c>
      <c r="D27" s="304">
        <v>359.99184500000001</v>
      </c>
      <c r="E27" s="206">
        <v>263.77911700000004</v>
      </c>
      <c r="F27" s="206">
        <v>90.935095000000018</v>
      </c>
      <c r="G27" s="206">
        <v>60.043434000000005</v>
      </c>
      <c r="H27" s="303">
        <v>51.334631000000002</v>
      </c>
      <c r="I27" s="206">
        <v>50.815443000000009</v>
      </c>
      <c r="J27" s="304">
        <v>113.451768</v>
      </c>
      <c r="K27" s="303">
        <v>173.00498699999997</v>
      </c>
      <c r="L27" s="206">
        <v>315.042033</v>
      </c>
      <c r="M27" s="304">
        <v>433.66564699999992</v>
      </c>
      <c r="N27" s="206">
        <v>2748.0884059999998</v>
      </c>
      <c r="O27" s="214">
        <v>3.6743187298275116E-2</v>
      </c>
      <c r="P27" s="10"/>
      <c r="U27" s="79"/>
    </row>
    <row r="28" spans="1:21" ht="12.75" customHeight="1">
      <c r="A28" s="176" t="s">
        <v>26</v>
      </c>
      <c r="B28" s="305">
        <v>71.263782999999989</v>
      </c>
      <c r="C28" s="207">
        <v>55.753160000000008</v>
      </c>
      <c r="D28" s="306">
        <v>57.149322000000005</v>
      </c>
      <c r="E28" s="207">
        <v>39.519458</v>
      </c>
      <c r="F28" s="207">
        <v>15.327566999999998</v>
      </c>
      <c r="G28" s="207">
        <v>9.4444560000000024</v>
      </c>
      <c r="H28" s="305">
        <v>6.0828960000000007</v>
      </c>
      <c r="I28" s="207">
        <v>6.696726</v>
      </c>
      <c r="J28" s="306">
        <v>16.320292999999999</v>
      </c>
      <c r="K28" s="305">
        <v>24.799593000000002</v>
      </c>
      <c r="L28" s="207">
        <v>45.690106999999998</v>
      </c>
      <c r="M28" s="306">
        <v>62.559626000000002</v>
      </c>
      <c r="N28" s="207">
        <v>410.606987</v>
      </c>
      <c r="O28" s="215">
        <v>2.0075773024159707E-2</v>
      </c>
      <c r="P28" s="102"/>
      <c r="U28" s="79"/>
    </row>
    <row r="29" spans="1:21" ht="12.75" customHeight="1">
      <c r="A29" s="176" t="s">
        <v>0</v>
      </c>
      <c r="B29" s="305">
        <v>2.2968999999999999</v>
      </c>
      <c r="C29" s="207">
        <v>2.5459999999999998</v>
      </c>
      <c r="D29" s="306">
        <v>3.5781999999999998</v>
      </c>
      <c r="E29" s="207">
        <v>2.7435999999999998</v>
      </c>
      <c r="F29" s="207">
        <v>1.2814000000000001</v>
      </c>
      <c r="G29" s="207">
        <v>1.0817000000000001</v>
      </c>
      <c r="H29" s="305">
        <v>0.87529999999999997</v>
      </c>
      <c r="I29" s="207">
        <v>0.68870000000000009</v>
      </c>
      <c r="J29" s="306">
        <v>1.3329</v>
      </c>
      <c r="K29" s="305">
        <v>1.2934999999999999</v>
      </c>
      <c r="L29" s="207">
        <v>2.3708</v>
      </c>
      <c r="M29" s="306">
        <v>3.0073050000000001</v>
      </c>
      <c r="N29" s="207">
        <v>23.096304999999994</v>
      </c>
      <c r="O29" s="215">
        <v>1.3282221555316075E-2</v>
      </c>
      <c r="P29" s="102"/>
      <c r="U29" s="79"/>
    </row>
    <row r="30" spans="1:21" ht="12.75" customHeight="1">
      <c r="A30" s="176" t="s">
        <v>1</v>
      </c>
      <c r="B30" s="305">
        <v>10.631080000000001</v>
      </c>
      <c r="C30" s="207">
        <v>8.3515699999999988</v>
      </c>
      <c r="D30" s="306">
        <v>7.7925500000000003</v>
      </c>
      <c r="E30" s="207">
        <v>5.5141999999999998</v>
      </c>
      <c r="F30" s="207">
        <v>1.0692000000000002</v>
      </c>
      <c r="G30" s="207">
        <v>0.44669999999999999</v>
      </c>
      <c r="H30" s="305">
        <v>0.4178</v>
      </c>
      <c r="I30" s="207">
        <v>0.41455999999999998</v>
      </c>
      <c r="J30" s="306">
        <v>1.7915999999999999</v>
      </c>
      <c r="K30" s="305">
        <v>3.2922599999999997</v>
      </c>
      <c r="L30" s="207">
        <v>6.8506800000000005</v>
      </c>
      <c r="M30" s="306">
        <v>10.307346000000001</v>
      </c>
      <c r="N30" s="207">
        <v>56.879546000000012</v>
      </c>
      <c r="O30" s="215">
        <v>9.5055561129196053E-2</v>
      </c>
      <c r="P30" s="102"/>
      <c r="U30" s="79"/>
    </row>
    <row r="31" spans="1:21" ht="12.75" customHeight="1">
      <c r="A31" s="176" t="s">
        <v>2</v>
      </c>
      <c r="B31" s="305">
        <v>4.9586710000000007</v>
      </c>
      <c r="C31" s="207">
        <v>3.6366460000000003</v>
      </c>
      <c r="D31" s="306">
        <v>3.1331979999999997</v>
      </c>
      <c r="E31" s="207">
        <v>2.0905460000000002</v>
      </c>
      <c r="F31" s="207">
        <v>0.464341</v>
      </c>
      <c r="G31" s="207">
        <v>0.26523699999999995</v>
      </c>
      <c r="H31" s="305">
        <v>0.172239</v>
      </c>
      <c r="I31" s="207">
        <v>0.15843700000000002</v>
      </c>
      <c r="J31" s="306">
        <v>0.65966800000000003</v>
      </c>
      <c r="K31" s="305">
        <v>1.0146459999999999</v>
      </c>
      <c r="L31" s="207">
        <v>2.0742229999999999</v>
      </c>
      <c r="M31" s="306">
        <v>3.6114639999999998</v>
      </c>
      <c r="N31" s="207">
        <v>22.239316000000002</v>
      </c>
      <c r="O31" s="215">
        <v>0.10766333734988671</v>
      </c>
      <c r="P31" s="102"/>
    </row>
    <row r="32" spans="1:21">
      <c r="A32" s="176" t="s">
        <v>6</v>
      </c>
      <c r="B32" s="305">
        <v>5.5176699999999999</v>
      </c>
      <c r="C32" s="207">
        <v>5.2070699999999999</v>
      </c>
      <c r="D32" s="306">
        <v>5.4716000000000005</v>
      </c>
      <c r="E32" s="207">
        <v>4.9567600000000001</v>
      </c>
      <c r="F32" s="207">
        <v>2.46313</v>
      </c>
      <c r="G32" s="207">
        <v>2.6173399999999996</v>
      </c>
      <c r="H32" s="305">
        <v>2.04636</v>
      </c>
      <c r="I32" s="207">
        <v>1.71269</v>
      </c>
      <c r="J32" s="306">
        <v>1.9572000000000001</v>
      </c>
      <c r="K32" s="305">
        <v>2.5871399999999998</v>
      </c>
      <c r="L32" s="207">
        <v>3.4364599999999998</v>
      </c>
      <c r="M32" s="306">
        <v>4.5448399999999998</v>
      </c>
      <c r="N32" s="207">
        <v>42.518259999999991</v>
      </c>
      <c r="O32" s="215">
        <v>0.10946187867751879</v>
      </c>
      <c r="P32" s="102"/>
    </row>
    <row r="33" spans="1:16">
      <c r="A33" s="176" t="s">
        <v>25</v>
      </c>
      <c r="B33" s="305">
        <v>202.46608199999997</v>
      </c>
      <c r="C33" s="207">
        <v>157.39199499999998</v>
      </c>
      <c r="D33" s="306">
        <v>152.02538799999999</v>
      </c>
      <c r="E33" s="207">
        <v>115.09544</v>
      </c>
      <c r="F33" s="207">
        <v>44.221248000000017</v>
      </c>
      <c r="G33" s="207">
        <v>30.463429000000001</v>
      </c>
      <c r="H33" s="305">
        <v>28.871860000000002</v>
      </c>
      <c r="I33" s="207">
        <v>28.549023000000002</v>
      </c>
      <c r="J33" s="306">
        <v>56.988298</v>
      </c>
      <c r="K33" s="305">
        <v>82.645503999999988</v>
      </c>
      <c r="L33" s="207">
        <v>143.12191899999996</v>
      </c>
      <c r="M33" s="306">
        <v>193.39029499999995</v>
      </c>
      <c r="N33" s="207">
        <v>1235.2304809999998</v>
      </c>
      <c r="O33" s="215">
        <v>3.8255483566753977E-2</v>
      </c>
      <c r="P33" s="102"/>
    </row>
    <row r="34" spans="1:16">
      <c r="A34" s="176" t="s">
        <v>5</v>
      </c>
      <c r="B34" s="305">
        <v>137.19890800000002</v>
      </c>
      <c r="C34" s="207">
        <v>106.68192699999999</v>
      </c>
      <c r="D34" s="306">
        <v>103.284077</v>
      </c>
      <c r="E34" s="207">
        <v>74.797049000000015</v>
      </c>
      <c r="F34" s="207">
        <v>21.709466000000003</v>
      </c>
      <c r="G34" s="207">
        <v>13.077724999999999</v>
      </c>
      <c r="H34" s="305">
        <v>10.806273999999998</v>
      </c>
      <c r="I34" s="207">
        <v>10.387255</v>
      </c>
      <c r="J34" s="306">
        <v>27.930288999999998</v>
      </c>
      <c r="K34" s="305">
        <v>45.771327999999997</v>
      </c>
      <c r="L34" s="207">
        <v>88.500342000000018</v>
      </c>
      <c r="M34" s="306">
        <v>121.980796</v>
      </c>
      <c r="N34" s="207">
        <v>762.12543600000004</v>
      </c>
      <c r="O34" s="215">
        <v>4.4554288339763999E-2</v>
      </c>
      <c r="P34" s="102"/>
    </row>
    <row r="35" spans="1:16">
      <c r="A35" s="176" t="s">
        <v>3</v>
      </c>
      <c r="B35" s="305">
        <v>34.621935999999998</v>
      </c>
      <c r="C35" s="207">
        <v>27.501007999999999</v>
      </c>
      <c r="D35" s="306">
        <v>27.557510000000001</v>
      </c>
      <c r="E35" s="207">
        <v>19.062064000000003</v>
      </c>
      <c r="F35" s="207">
        <v>4.3987430000000005</v>
      </c>
      <c r="G35" s="207">
        <v>2.6468470000000002</v>
      </c>
      <c r="H35" s="305">
        <v>2.0619019999999999</v>
      </c>
      <c r="I35" s="207">
        <v>2.2080519999999995</v>
      </c>
      <c r="J35" s="306">
        <v>6.4715200000000008</v>
      </c>
      <c r="K35" s="305">
        <v>11.601016</v>
      </c>
      <c r="L35" s="207">
        <v>22.997502000000001</v>
      </c>
      <c r="M35" s="306">
        <v>34.263975000000002</v>
      </c>
      <c r="N35" s="207">
        <v>195.39207499999998</v>
      </c>
      <c r="O35" s="215">
        <v>9.7107014317967338E-2</v>
      </c>
      <c r="P35" s="102"/>
    </row>
    <row r="36" spans="1:16">
      <c r="A36" s="201" t="s">
        <v>173</v>
      </c>
      <c r="B36" s="72"/>
      <c r="C36" s="72"/>
      <c r="D36" s="8"/>
      <c r="F36" s="10"/>
      <c r="G36" s="104"/>
      <c r="H36" s="104"/>
      <c r="I36" s="104"/>
      <c r="J36" s="104"/>
      <c r="K36" s="104"/>
      <c r="O36" s="3"/>
    </row>
    <row r="37" spans="1:16">
      <c r="A37" s="201"/>
      <c r="B37" s="72"/>
      <c r="C37" s="72"/>
    </row>
    <row r="38" spans="1:16">
      <c r="B38" s="79"/>
      <c r="C38" s="79"/>
      <c r="D38" s="79"/>
    </row>
    <row r="39" spans="1:16">
      <c r="B39" s="79"/>
      <c r="C39" s="79"/>
      <c r="D39" s="79"/>
    </row>
    <row r="40" spans="1:16">
      <c r="B40" s="79"/>
      <c r="C40" s="79"/>
      <c r="D40" s="79"/>
      <c r="M40" s="110" t="s">
        <v>168</v>
      </c>
      <c r="N40" s="117">
        <f>O7</f>
        <v>9.2293143877089395E-2</v>
      </c>
    </row>
    <row r="41" spans="1:16">
      <c r="B41" s="121"/>
      <c r="C41" s="121"/>
      <c r="D41" s="121"/>
      <c r="M41" s="110" t="s">
        <v>59</v>
      </c>
      <c r="N41" s="117">
        <f>O8</f>
        <v>4.2462992898331012E-2</v>
      </c>
    </row>
    <row r="42" spans="1:16">
      <c r="B42" s="79"/>
      <c r="C42" s="79"/>
      <c r="D42" s="79"/>
      <c r="M42" s="110" t="s">
        <v>117</v>
      </c>
      <c r="N42" s="117">
        <f>O9</f>
        <v>4.7553090503989169E-2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tabColor rgb="FF92D050"/>
  </sheetPr>
  <dimension ref="A1:H40"/>
  <sheetViews>
    <sheetView showGridLines="0" view="pageBreakPreview" zoomScaleNormal="70" zoomScaleSheetLayoutView="100" workbookViewId="0">
      <selection activeCell="H13" sqref="H13"/>
    </sheetView>
  </sheetViews>
  <sheetFormatPr defaultColWidth="9.140625" defaultRowHeight="12"/>
  <cols>
    <col min="1" max="1" width="9" style="75" customWidth="1"/>
    <col min="2" max="2" width="90.42578125" style="75" customWidth="1"/>
    <col min="3" max="5" width="9.140625" style="75" customWidth="1"/>
    <col min="6" max="16384" width="9.140625" style="75"/>
  </cols>
  <sheetData>
    <row r="1" spans="1:4" s="83" customFormat="1" ht="20.25">
      <c r="A1" s="184" t="s">
        <v>310</v>
      </c>
    </row>
    <row r="2" spans="1:4" ht="4.5" customHeight="1"/>
    <row r="3" spans="1:4" ht="23.85" customHeight="1">
      <c r="A3" s="158" t="s">
        <v>114</v>
      </c>
      <c r="B3" s="88" t="s">
        <v>115</v>
      </c>
    </row>
    <row r="4" spans="1:4" ht="23.85" customHeight="1">
      <c r="A4" s="158" t="s">
        <v>126</v>
      </c>
      <c r="B4" s="88" t="s">
        <v>127</v>
      </c>
    </row>
    <row r="5" spans="1:4" s="85" customFormat="1" ht="23.85" customHeight="1">
      <c r="A5" s="158" t="s">
        <v>92</v>
      </c>
      <c r="B5" s="88" t="s">
        <v>93</v>
      </c>
      <c r="C5" s="86"/>
      <c r="D5" s="86"/>
    </row>
    <row r="6" spans="1:4" s="85" customFormat="1" ht="7.5" hidden="1" customHeight="1">
      <c r="A6" s="158"/>
      <c r="B6" s="88"/>
      <c r="C6" s="86"/>
      <c r="D6" s="86"/>
    </row>
    <row r="7" spans="1:4" s="85" customFormat="1" ht="23.85" customHeight="1">
      <c r="A7" s="158" t="s">
        <v>196</v>
      </c>
      <c r="B7" s="88" t="s">
        <v>165</v>
      </c>
    </row>
    <row r="8" spans="1:4" s="85" customFormat="1" ht="23.85" customHeight="1">
      <c r="A8" s="158" t="s">
        <v>197</v>
      </c>
      <c r="B8" s="88" t="s">
        <v>167</v>
      </c>
    </row>
    <row r="9" spans="1:4" s="85" customFormat="1" ht="3.75" customHeight="1">
      <c r="A9" s="158"/>
      <c r="B9" s="88"/>
      <c r="C9" s="86"/>
      <c r="D9" s="86"/>
    </row>
    <row r="10" spans="1:4" s="85" customFormat="1" ht="23.85" customHeight="1">
      <c r="A10" s="158" t="s">
        <v>85</v>
      </c>
      <c r="B10" s="88" t="s">
        <v>131</v>
      </c>
    </row>
    <row r="11" spans="1:4" s="85" customFormat="1" ht="23.85" customHeight="1">
      <c r="A11" s="158" t="s">
        <v>76</v>
      </c>
      <c r="B11" s="88" t="s">
        <v>99</v>
      </c>
    </row>
    <row r="12" spans="1:4" s="85" customFormat="1" ht="23.85" customHeight="1">
      <c r="A12" s="158" t="s">
        <v>77</v>
      </c>
      <c r="B12" s="88" t="s">
        <v>100</v>
      </c>
    </row>
    <row r="13" spans="1:4" s="85" customFormat="1" ht="23.85" customHeight="1">
      <c r="A13" s="158" t="s">
        <v>78</v>
      </c>
      <c r="B13" s="88" t="s">
        <v>101</v>
      </c>
    </row>
    <row r="14" spans="1:4" s="85" customFormat="1" ht="23.85" customHeight="1">
      <c r="A14" s="158" t="s">
        <v>88</v>
      </c>
      <c r="B14" s="88" t="s">
        <v>130</v>
      </c>
    </row>
    <row r="15" spans="1:4" s="85" customFormat="1" ht="23.85" customHeight="1">
      <c r="A15" s="158" t="s">
        <v>79</v>
      </c>
      <c r="B15" s="88" t="s">
        <v>102</v>
      </c>
    </row>
    <row r="16" spans="1:4" s="85" customFormat="1" ht="23.85" customHeight="1">
      <c r="A16" s="158" t="s">
        <v>80</v>
      </c>
      <c r="B16" s="88" t="s">
        <v>103</v>
      </c>
    </row>
    <row r="17" spans="1:8" s="85" customFormat="1" ht="23.85" customHeight="1">
      <c r="A17" s="158" t="s">
        <v>81</v>
      </c>
      <c r="B17" s="88" t="s">
        <v>104</v>
      </c>
      <c r="D17" s="87"/>
      <c r="E17" s="87"/>
      <c r="F17" s="87"/>
      <c r="G17" s="87"/>
      <c r="H17" s="87"/>
    </row>
    <row r="18" spans="1:8" s="85" customFormat="1" ht="23.85" customHeight="1">
      <c r="A18" s="158" t="s">
        <v>82</v>
      </c>
      <c r="B18" s="88" t="s">
        <v>105</v>
      </c>
      <c r="D18" s="87"/>
      <c r="E18" s="87"/>
      <c r="F18" s="87"/>
      <c r="G18" s="87"/>
      <c r="H18" s="87"/>
    </row>
    <row r="19" spans="1:8" s="85" customFormat="1" ht="23.85" customHeight="1">
      <c r="A19" s="158" t="s">
        <v>83</v>
      </c>
      <c r="B19" s="88" t="s">
        <v>106</v>
      </c>
      <c r="D19" s="87"/>
      <c r="E19" s="87"/>
      <c r="F19" s="87"/>
      <c r="G19" s="87"/>
      <c r="H19" s="87"/>
    </row>
    <row r="20" spans="1:8" s="85" customFormat="1" ht="23.85" customHeight="1">
      <c r="A20" s="158" t="s">
        <v>84</v>
      </c>
      <c r="B20" s="88" t="s">
        <v>107</v>
      </c>
      <c r="D20" s="87"/>
      <c r="E20" s="87"/>
      <c r="F20" s="87"/>
      <c r="G20" s="87"/>
      <c r="H20" s="87"/>
    </row>
    <row r="21" spans="1:8" s="85" customFormat="1" ht="23.85" customHeight="1">
      <c r="A21" s="158" t="s">
        <v>86</v>
      </c>
      <c r="B21" s="88" t="s">
        <v>108</v>
      </c>
      <c r="D21" s="87"/>
      <c r="E21" s="87"/>
      <c r="F21" s="87"/>
      <c r="G21" s="87"/>
      <c r="H21" s="87"/>
    </row>
    <row r="22" spans="1:8" s="85" customFormat="1" ht="23.85" customHeight="1">
      <c r="A22" s="158" t="s">
        <v>87</v>
      </c>
      <c r="B22" s="88" t="s">
        <v>109</v>
      </c>
      <c r="D22" s="87"/>
      <c r="E22" s="87"/>
      <c r="F22" s="87"/>
      <c r="G22" s="87"/>
      <c r="H22" s="87"/>
    </row>
    <row r="23" spans="1:8" s="85" customFormat="1" ht="23.85" customHeight="1">
      <c r="A23" s="158" t="s">
        <v>89</v>
      </c>
      <c r="B23" s="88" t="s">
        <v>110</v>
      </c>
      <c r="D23" s="87"/>
      <c r="E23" s="87"/>
      <c r="F23" s="87"/>
      <c r="G23" s="87"/>
      <c r="H23" s="87"/>
    </row>
    <row r="24" spans="1:8" s="85" customFormat="1" ht="3.75" customHeight="1"/>
    <row r="25" spans="1:8" s="85" customFormat="1" ht="15">
      <c r="A25" s="156" t="s">
        <v>94</v>
      </c>
    </row>
    <row r="26" spans="1:8" s="88" customFormat="1" ht="23.85" customHeight="1">
      <c r="A26" s="88" t="s">
        <v>161</v>
      </c>
    </row>
    <row r="27" spans="1:8" s="89" customFormat="1" ht="15">
      <c r="A27" s="156" t="s">
        <v>175</v>
      </c>
    </row>
    <row r="28" spans="1:8" s="88" customFormat="1" ht="23.85" customHeight="1">
      <c r="A28" s="88" t="s">
        <v>170</v>
      </c>
    </row>
    <row r="29" spans="1:8" s="89" customFormat="1" ht="15">
      <c r="A29" s="156" t="s">
        <v>97</v>
      </c>
    </row>
    <row r="30" spans="1:8" s="88" customFormat="1" ht="37.5" customHeight="1">
      <c r="A30" s="324" t="s">
        <v>214</v>
      </c>
      <c r="B30" s="324"/>
    </row>
    <row r="31" spans="1:8" s="89" customFormat="1" ht="15">
      <c r="A31" s="156" t="s">
        <v>95</v>
      </c>
    </row>
    <row r="32" spans="1:8" s="88" customFormat="1" ht="23.85" customHeight="1">
      <c r="A32" s="88" t="s">
        <v>98</v>
      </c>
    </row>
    <row r="33" spans="1:2" s="89" customFormat="1" ht="15">
      <c r="A33" s="156" t="s">
        <v>186</v>
      </c>
    </row>
    <row r="34" spans="1:2" s="88" customFormat="1" ht="23.85" customHeight="1">
      <c r="A34" s="88" t="s">
        <v>162</v>
      </c>
      <c r="B34" s="157"/>
    </row>
    <row r="35" spans="1:2" s="89" customFormat="1" ht="15">
      <c r="A35" s="86" t="s">
        <v>185</v>
      </c>
    </row>
    <row r="36" spans="1:2" s="85" customFormat="1" ht="23.85" customHeight="1">
      <c r="A36" s="88" t="s">
        <v>184</v>
      </c>
      <c r="B36" s="157"/>
    </row>
    <row r="37" spans="1:2" s="89" customFormat="1" ht="15">
      <c r="A37" s="86" t="s">
        <v>96</v>
      </c>
    </row>
    <row r="38" spans="1:2" s="88" customFormat="1" ht="37.5" customHeight="1">
      <c r="A38" s="324" t="s">
        <v>213</v>
      </c>
      <c r="B38" s="324"/>
    </row>
    <row r="39" spans="1:2" s="89" customFormat="1" ht="15">
      <c r="A39" s="86" t="s">
        <v>123</v>
      </c>
    </row>
    <row r="40" spans="1:2" s="88" customFormat="1" ht="14.25">
      <c r="A40" s="88" t="s">
        <v>124</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tabColor rgb="FF92D050"/>
  </sheetPr>
  <dimension ref="A1:U41"/>
  <sheetViews>
    <sheetView showGridLines="0" view="pageBreakPreview" zoomScaleNormal="70" zoomScaleSheetLayoutView="100" workbookViewId="0">
      <selection activeCell="A27" sqref="A27"/>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292</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3" t="s">
        <v>43</v>
      </c>
      <c r="F5" s="333"/>
      <c r="G5" s="333"/>
      <c r="H5" s="332" t="s">
        <v>44</v>
      </c>
      <c r="I5" s="333"/>
      <c r="J5" s="334"/>
      <c r="K5" s="332" t="s">
        <v>45</v>
      </c>
      <c r="L5" s="333"/>
      <c r="M5" s="334"/>
      <c r="N5" s="335" t="s">
        <v>7</v>
      </c>
      <c r="O5" s="342" t="s">
        <v>216</v>
      </c>
    </row>
    <row r="6" spans="1:21">
      <c r="A6" s="179"/>
      <c r="B6" s="297" t="s">
        <v>8</v>
      </c>
      <c r="C6" s="296" t="s">
        <v>9</v>
      </c>
      <c r="D6" s="298" t="s">
        <v>10</v>
      </c>
      <c r="E6" s="238" t="s">
        <v>11</v>
      </c>
      <c r="F6" s="238" t="s">
        <v>12</v>
      </c>
      <c r="G6" s="238" t="s">
        <v>13</v>
      </c>
      <c r="H6" s="297" t="s">
        <v>14</v>
      </c>
      <c r="I6" s="296" t="s">
        <v>15</v>
      </c>
      <c r="J6" s="298" t="s">
        <v>16</v>
      </c>
      <c r="K6" s="297" t="s">
        <v>17</v>
      </c>
      <c r="L6" s="296" t="s">
        <v>18</v>
      </c>
      <c r="M6" s="298" t="s">
        <v>19</v>
      </c>
      <c r="N6" s="335"/>
      <c r="O6" s="342"/>
      <c r="P6" s="110"/>
      <c r="U6" s="110"/>
    </row>
    <row r="7" spans="1:21" ht="13.5">
      <c r="A7" s="173" t="s">
        <v>203</v>
      </c>
      <c r="B7" s="303">
        <v>1064.3390000000002</v>
      </c>
      <c r="C7" s="206">
        <v>1064.3390000000002</v>
      </c>
      <c r="D7" s="304">
        <v>1064.3390000000002</v>
      </c>
      <c r="E7" s="206">
        <v>1064.3390000000002</v>
      </c>
      <c r="F7" s="206">
        <v>1064.3390000000002</v>
      </c>
      <c r="G7" s="206">
        <v>1064.3390000000002</v>
      </c>
      <c r="H7" s="303">
        <v>1064.3390000000002</v>
      </c>
      <c r="I7" s="206">
        <v>1064.3390000000002</v>
      </c>
      <c r="J7" s="304">
        <v>1064.3390000000002</v>
      </c>
      <c r="K7" s="303">
        <v>1064.3390000000002</v>
      </c>
      <c r="L7" s="206">
        <v>1064.3390000000002</v>
      </c>
      <c r="M7" s="304">
        <v>1064.3390000000002</v>
      </c>
      <c r="N7" s="206">
        <v>1064.3390000000002</v>
      </c>
      <c r="O7" s="213">
        <v>2.7931552592458341E-2</v>
      </c>
      <c r="P7" s="112"/>
      <c r="U7" s="61"/>
    </row>
    <row r="8" spans="1:21">
      <c r="A8" s="173" t="s">
        <v>163</v>
      </c>
      <c r="B8" s="303">
        <v>795.11309499999959</v>
      </c>
      <c r="C8" s="206">
        <v>652.21535899999981</v>
      </c>
      <c r="D8" s="304">
        <v>671.05151899999976</v>
      </c>
      <c r="E8" s="206">
        <v>531.36058800000001</v>
      </c>
      <c r="F8" s="206">
        <v>281.31871600000005</v>
      </c>
      <c r="G8" s="206">
        <v>230.07731299999992</v>
      </c>
      <c r="H8" s="303">
        <v>222.31013399999983</v>
      </c>
      <c r="I8" s="206">
        <v>196.34701799999999</v>
      </c>
      <c r="J8" s="304">
        <v>295.87268799999993</v>
      </c>
      <c r="K8" s="303">
        <v>396.96888399999995</v>
      </c>
      <c r="L8" s="206">
        <v>583.37670399999968</v>
      </c>
      <c r="M8" s="304">
        <v>756.50145099999975</v>
      </c>
      <c r="N8" s="206">
        <v>5612.5134689999986</v>
      </c>
      <c r="O8" s="213">
        <v>3.7145970791999619E-2</v>
      </c>
      <c r="P8" s="112"/>
      <c r="U8" s="61"/>
    </row>
    <row r="9" spans="1:21">
      <c r="A9" s="173" t="s">
        <v>164</v>
      </c>
      <c r="B9" s="303">
        <v>592.98670900000002</v>
      </c>
      <c r="C9" s="206">
        <v>495.88954800000005</v>
      </c>
      <c r="D9" s="304">
        <v>507.79633199999995</v>
      </c>
      <c r="E9" s="206">
        <v>376.41646500000002</v>
      </c>
      <c r="F9" s="206">
        <v>168.741918</v>
      </c>
      <c r="G9" s="206">
        <v>113.42795000000001</v>
      </c>
      <c r="H9" s="303">
        <v>105.12974700000001</v>
      </c>
      <c r="I9" s="206">
        <v>98.492424</v>
      </c>
      <c r="J9" s="304">
        <v>171.93359000000001</v>
      </c>
      <c r="K9" s="303">
        <v>251.67289800000003</v>
      </c>
      <c r="L9" s="206">
        <v>421.56806999999998</v>
      </c>
      <c r="M9" s="304">
        <v>604.2357300000001</v>
      </c>
      <c r="N9" s="206">
        <v>3908.291381</v>
      </c>
      <c r="O9" s="214">
        <v>4.7621444150580131E-2</v>
      </c>
      <c r="P9" s="102"/>
      <c r="U9" s="105"/>
    </row>
    <row r="10" spans="1:21">
      <c r="A10" s="176" t="s">
        <v>40</v>
      </c>
      <c r="B10" s="305">
        <v>92.909798000000009</v>
      </c>
      <c r="C10" s="207">
        <v>97.64809600000001</v>
      </c>
      <c r="D10" s="306">
        <v>102.34196300000001</v>
      </c>
      <c r="E10" s="207">
        <v>94.854283999999979</v>
      </c>
      <c r="F10" s="207">
        <v>65.454331999999994</v>
      </c>
      <c r="G10" s="207">
        <v>28.789421000000001</v>
      </c>
      <c r="H10" s="305">
        <v>34.404240999999999</v>
      </c>
      <c r="I10" s="207">
        <v>20.245011999999999</v>
      </c>
      <c r="J10" s="306">
        <v>40.229921000000004</v>
      </c>
      <c r="K10" s="305">
        <v>10.054887000000001</v>
      </c>
      <c r="L10" s="207">
        <v>12.377881</v>
      </c>
      <c r="M10" s="306">
        <v>54.35581100000001</v>
      </c>
      <c r="N10" s="207">
        <v>653.66564700000004</v>
      </c>
      <c r="O10" s="215">
        <v>8.6520144699240603E-2</v>
      </c>
      <c r="P10" s="102"/>
      <c r="U10" s="129"/>
    </row>
    <row r="11" spans="1:21">
      <c r="A11" s="176" t="s">
        <v>39</v>
      </c>
      <c r="B11" s="305">
        <v>8.624270000000001</v>
      </c>
      <c r="C11" s="207">
        <v>7.0773299999999999</v>
      </c>
      <c r="D11" s="306">
        <v>8.1486699999999992</v>
      </c>
      <c r="E11" s="207">
        <v>6.6993599999999995</v>
      </c>
      <c r="F11" s="207">
        <v>4.5546499999999996</v>
      </c>
      <c r="G11" s="207">
        <v>3.03369</v>
      </c>
      <c r="H11" s="305">
        <v>3.05558</v>
      </c>
      <c r="I11" s="207">
        <v>2.3043</v>
      </c>
      <c r="J11" s="306">
        <v>3.94672</v>
      </c>
      <c r="K11" s="305">
        <v>4.99932</v>
      </c>
      <c r="L11" s="207">
        <v>6.8546499999999995</v>
      </c>
      <c r="M11" s="306">
        <v>8.4303899999999992</v>
      </c>
      <c r="N11" s="207">
        <v>67.728929999999991</v>
      </c>
      <c r="O11" s="215">
        <v>0.11241184310886786</v>
      </c>
      <c r="P11" s="102"/>
      <c r="U11" s="129"/>
    </row>
    <row r="12" spans="1:21">
      <c r="A12" s="176" t="s">
        <v>38</v>
      </c>
      <c r="B12" s="305">
        <v>0</v>
      </c>
      <c r="C12" s="207">
        <v>0</v>
      </c>
      <c r="D12" s="306">
        <v>0</v>
      </c>
      <c r="E12" s="207">
        <v>0</v>
      </c>
      <c r="F12" s="207">
        <v>0</v>
      </c>
      <c r="G12" s="207">
        <v>0</v>
      </c>
      <c r="H12" s="305">
        <v>0</v>
      </c>
      <c r="I12" s="207">
        <v>0</v>
      </c>
      <c r="J12" s="306">
        <v>0</v>
      </c>
      <c r="K12" s="305">
        <v>0</v>
      </c>
      <c r="L12" s="207">
        <v>0</v>
      </c>
      <c r="M12" s="306">
        <v>0</v>
      </c>
      <c r="N12" s="207">
        <v>0</v>
      </c>
      <c r="O12" s="215">
        <v>0</v>
      </c>
      <c r="P12" s="102"/>
      <c r="U12" s="129"/>
    </row>
    <row r="13" spans="1:21">
      <c r="A13" s="176" t="s">
        <v>60</v>
      </c>
      <c r="B13" s="305">
        <v>0.19772999999999999</v>
      </c>
      <c r="C13" s="207">
        <v>0.18024999999999999</v>
      </c>
      <c r="D13" s="306">
        <v>0.22597999999999999</v>
      </c>
      <c r="E13" s="207">
        <v>0.23447999999999999</v>
      </c>
      <c r="F13" s="207">
        <v>0.24184</v>
      </c>
      <c r="G13" s="207">
        <v>0.26016</v>
      </c>
      <c r="H13" s="305">
        <v>0.26021</v>
      </c>
      <c r="I13" s="207">
        <v>0.23455999999999999</v>
      </c>
      <c r="J13" s="306">
        <v>0.22656000000000001</v>
      </c>
      <c r="K13" s="305">
        <v>0.20096600000000001</v>
      </c>
      <c r="L13" s="207">
        <v>0.20880299999999999</v>
      </c>
      <c r="M13" s="306">
        <v>0.187668</v>
      </c>
      <c r="N13" s="207">
        <v>2.6592070000000003</v>
      </c>
      <c r="O13" s="215">
        <v>4.7552785965942312E-2</v>
      </c>
      <c r="P13" s="102"/>
      <c r="U13" s="129"/>
    </row>
    <row r="14" spans="1:21">
      <c r="A14" s="176" t="s">
        <v>61</v>
      </c>
      <c r="B14" s="305">
        <v>0</v>
      </c>
      <c r="C14" s="207">
        <v>0</v>
      </c>
      <c r="D14" s="306">
        <v>0</v>
      </c>
      <c r="E14" s="207">
        <v>0</v>
      </c>
      <c r="F14" s="207">
        <v>0</v>
      </c>
      <c r="G14" s="207">
        <v>0</v>
      </c>
      <c r="H14" s="305">
        <v>0</v>
      </c>
      <c r="I14" s="207">
        <v>0</v>
      </c>
      <c r="J14" s="306">
        <v>0</v>
      </c>
      <c r="K14" s="305">
        <v>0</v>
      </c>
      <c r="L14" s="207">
        <v>0</v>
      </c>
      <c r="M14" s="306">
        <v>0</v>
      </c>
      <c r="N14" s="207">
        <v>0</v>
      </c>
      <c r="O14" s="215">
        <v>0</v>
      </c>
      <c r="P14" s="102"/>
      <c r="U14" s="129"/>
    </row>
    <row r="15" spans="1:21">
      <c r="A15" s="176" t="s">
        <v>62</v>
      </c>
      <c r="B15" s="305">
        <v>0</v>
      </c>
      <c r="C15" s="207">
        <v>0</v>
      </c>
      <c r="D15" s="306">
        <v>0</v>
      </c>
      <c r="E15" s="207">
        <v>0</v>
      </c>
      <c r="F15" s="207">
        <v>0</v>
      </c>
      <c r="G15" s="207">
        <v>0</v>
      </c>
      <c r="H15" s="305">
        <v>0</v>
      </c>
      <c r="I15" s="207">
        <v>0</v>
      </c>
      <c r="J15" s="306">
        <v>0</v>
      </c>
      <c r="K15" s="305">
        <v>0</v>
      </c>
      <c r="L15" s="207">
        <v>0</v>
      </c>
      <c r="M15" s="306">
        <v>0</v>
      </c>
      <c r="N15" s="207">
        <v>0</v>
      </c>
      <c r="O15" s="215">
        <v>0</v>
      </c>
      <c r="P15" s="102"/>
      <c r="U15" s="129"/>
    </row>
    <row r="16" spans="1:21">
      <c r="A16" s="176" t="s">
        <v>37</v>
      </c>
      <c r="B16" s="305">
        <v>365.538545</v>
      </c>
      <c r="C16" s="207">
        <v>287.23443800000001</v>
      </c>
      <c r="D16" s="306">
        <v>312.55498699999998</v>
      </c>
      <c r="E16" s="207">
        <v>213.07353900000001</v>
      </c>
      <c r="F16" s="207">
        <v>69.836021000000002</v>
      </c>
      <c r="G16" s="207">
        <v>61.043512999999997</v>
      </c>
      <c r="H16" s="305">
        <v>48.198461000000002</v>
      </c>
      <c r="I16" s="207">
        <v>56.889883999999995</v>
      </c>
      <c r="J16" s="306">
        <v>95.011763000000002</v>
      </c>
      <c r="K16" s="305">
        <v>180.88163399999999</v>
      </c>
      <c r="L16" s="207">
        <v>311.51769900000005</v>
      </c>
      <c r="M16" s="306">
        <v>419.616356</v>
      </c>
      <c r="N16" s="207">
        <v>2421.3968400000003</v>
      </c>
      <c r="O16" s="215">
        <v>6.6684005321977838E-2</v>
      </c>
      <c r="P16" s="102"/>
      <c r="U16" s="129"/>
    </row>
    <row r="17" spans="1:21">
      <c r="A17" s="176" t="s">
        <v>72</v>
      </c>
      <c r="B17" s="305">
        <v>0</v>
      </c>
      <c r="C17" s="207">
        <v>0</v>
      </c>
      <c r="D17" s="306">
        <v>0</v>
      </c>
      <c r="E17" s="207">
        <v>0</v>
      </c>
      <c r="F17" s="207">
        <v>0</v>
      </c>
      <c r="G17" s="207">
        <v>0</v>
      </c>
      <c r="H17" s="305">
        <v>0</v>
      </c>
      <c r="I17" s="207">
        <v>0</v>
      </c>
      <c r="J17" s="306">
        <v>0</v>
      </c>
      <c r="K17" s="305">
        <v>0</v>
      </c>
      <c r="L17" s="207">
        <v>0</v>
      </c>
      <c r="M17" s="306">
        <v>0</v>
      </c>
      <c r="N17" s="207">
        <v>0</v>
      </c>
      <c r="O17" s="215">
        <v>0</v>
      </c>
      <c r="P17" s="102"/>
      <c r="U17" s="129"/>
    </row>
    <row r="18" spans="1:21">
      <c r="A18" s="176" t="s">
        <v>36</v>
      </c>
      <c r="B18" s="305">
        <v>0</v>
      </c>
      <c r="C18" s="207">
        <v>0</v>
      </c>
      <c r="D18" s="306">
        <v>0</v>
      </c>
      <c r="E18" s="207">
        <v>0</v>
      </c>
      <c r="F18" s="207">
        <v>0</v>
      </c>
      <c r="G18" s="207">
        <v>0</v>
      </c>
      <c r="H18" s="305">
        <v>0</v>
      </c>
      <c r="I18" s="207">
        <v>0</v>
      </c>
      <c r="J18" s="306">
        <v>0</v>
      </c>
      <c r="K18" s="305">
        <v>0</v>
      </c>
      <c r="L18" s="207">
        <v>0</v>
      </c>
      <c r="M18" s="306">
        <v>0</v>
      </c>
      <c r="N18" s="207">
        <v>0</v>
      </c>
      <c r="O18" s="215">
        <v>0</v>
      </c>
      <c r="P18" s="102"/>
      <c r="U18" s="129"/>
    </row>
    <row r="19" spans="1:21">
      <c r="A19" s="176" t="s">
        <v>35</v>
      </c>
      <c r="B19" s="305">
        <v>0</v>
      </c>
      <c r="C19" s="207">
        <v>0</v>
      </c>
      <c r="D19" s="306">
        <v>0</v>
      </c>
      <c r="E19" s="207">
        <v>0</v>
      </c>
      <c r="F19" s="207">
        <v>0</v>
      </c>
      <c r="G19" s="207">
        <v>0</v>
      </c>
      <c r="H19" s="305">
        <v>0</v>
      </c>
      <c r="I19" s="207">
        <v>0</v>
      </c>
      <c r="J19" s="306">
        <v>0</v>
      </c>
      <c r="K19" s="305">
        <v>0</v>
      </c>
      <c r="L19" s="207">
        <v>0</v>
      </c>
      <c r="M19" s="306">
        <v>0</v>
      </c>
      <c r="N19" s="207">
        <v>0</v>
      </c>
      <c r="O19" s="215">
        <v>0</v>
      </c>
      <c r="P19" s="102"/>
      <c r="U19" s="129"/>
    </row>
    <row r="20" spans="1:21">
      <c r="A20" s="176" t="s">
        <v>34</v>
      </c>
      <c r="B20" s="305">
        <v>0</v>
      </c>
      <c r="C20" s="207">
        <v>0</v>
      </c>
      <c r="D20" s="306">
        <v>0</v>
      </c>
      <c r="E20" s="207">
        <v>0</v>
      </c>
      <c r="F20" s="207">
        <v>0</v>
      </c>
      <c r="G20" s="207">
        <v>0</v>
      </c>
      <c r="H20" s="305">
        <v>0</v>
      </c>
      <c r="I20" s="207">
        <v>0</v>
      </c>
      <c r="J20" s="306">
        <v>0</v>
      </c>
      <c r="K20" s="305">
        <v>0</v>
      </c>
      <c r="L20" s="207">
        <v>0</v>
      </c>
      <c r="M20" s="306">
        <v>0</v>
      </c>
      <c r="N20" s="207">
        <v>0</v>
      </c>
      <c r="O20" s="215">
        <v>0</v>
      </c>
      <c r="P20" s="102"/>
      <c r="U20" s="129"/>
    </row>
    <row r="21" spans="1:21">
      <c r="A21" s="176" t="s">
        <v>33</v>
      </c>
      <c r="B21" s="305">
        <v>27.035061000000002</v>
      </c>
      <c r="C21" s="207">
        <v>24.212125</v>
      </c>
      <c r="D21" s="306">
        <v>7.3885399999999999</v>
      </c>
      <c r="E21" s="207">
        <v>0.69299999999999995</v>
      </c>
      <c r="F21" s="207">
        <v>1.8367309999999999</v>
      </c>
      <c r="G21" s="207">
        <v>2.081</v>
      </c>
      <c r="H21" s="305">
        <v>2.101</v>
      </c>
      <c r="I21" s="207">
        <v>2.157</v>
      </c>
      <c r="J21" s="306">
        <v>0.94099999999999995</v>
      </c>
      <c r="K21" s="305">
        <v>13.13134</v>
      </c>
      <c r="L21" s="207">
        <v>25.024812999999998</v>
      </c>
      <c r="M21" s="306">
        <v>25.794837999999999</v>
      </c>
      <c r="N21" s="207">
        <v>132.39644799999999</v>
      </c>
      <c r="O21" s="215">
        <v>5.1464710712148282E-2</v>
      </c>
      <c r="P21" s="102"/>
      <c r="U21" s="129"/>
    </row>
    <row r="22" spans="1:21">
      <c r="A22" s="176" t="s">
        <v>32</v>
      </c>
      <c r="B22" s="305">
        <v>0</v>
      </c>
      <c r="C22" s="207">
        <v>6.2E-2</v>
      </c>
      <c r="D22" s="306">
        <v>0.02</v>
      </c>
      <c r="E22" s="207">
        <v>0</v>
      </c>
      <c r="F22" s="207">
        <v>5.6000000000000001E-2</v>
      </c>
      <c r="G22" s="207">
        <v>3.5000000000000003E-2</v>
      </c>
      <c r="H22" s="305">
        <v>2.1999999999999999E-2</v>
      </c>
      <c r="I22" s="207">
        <v>8.9999999999999993E-3</v>
      </c>
      <c r="J22" s="306">
        <v>0.114</v>
      </c>
      <c r="K22" s="305">
        <v>0.05</v>
      </c>
      <c r="L22" s="207">
        <v>0.02</v>
      </c>
      <c r="M22" s="306">
        <v>3.0000000000000001E-3</v>
      </c>
      <c r="N22" s="207">
        <v>0.39100000000000001</v>
      </c>
      <c r="O22" s="215">
        <v>1.1815495790892202E-4</v>
      </c>
      <c r="P22" s="102"/>
      <c r="U22" s="129"/>
    </row>
    <row r="23" spans="1:21">
      <c r="A23" s="176" t="s">
        <v>3</v>
      </c>
      <c r="B23" s="305">
        <v>0</v>
      </c>
      <c r="C23" s="207">
        <v>0</v>
      </c>
      <c r="D23" s="306">
        <v>0</v>
      </c>
      <c r="E23" s="207">
        <v>0</v>
      </c>
      <c r="F23" s="207">
        <v>0</v>
      </c>
      <c r="G23" s="207">
        <v>0</v>
      </c>
      <c r="H23" s="305">
        <v>0</v>
      </c>
      <c r="I23" s="207">
        <v>0</v>
      </c>
      <c r="J23" s="306">
        <v>0</v>
      </c>
      <c r="K23" s="305">
        <v>0</v>
      </c>
      <c r="L23" s="207">
        <v>0</v>
      </c>
      <c r="M23" s="306">
        <v>0</v>
      </c>
      <c r="N23" s="207">
        <v>0</v>
      </c>
      <c r="O23" s="215">
        <v>0</v>
      </c>
      <c r="P23" s="102"/>
      <c r="U23" s="129"/>
    </row>
    <row r="24" spans="1:21">
      <c r="A24" s="176" t="s">
        <v>31</v>
      </c>
      <c r="B24" s="305">
        <v>3.3938999999999997E-2</v>
      </c>
      <c r="C24" s="207">
        <v>0.487875</v>
      </c>
      <c r="D24" s="306">
        <v>0.16246000000000002</v>
      </c>
      <c r="E24" s="207">
        <v>0</v>
      </c>
      <c r="F24" s="207">
        <v>2.6900000000000003E-4</v>
      </c>
      <c r="G24" s="207">
        <v>0</v>
      </c>
      <c r="H24" s="305">
        <v>0</v>
      </c>
      <c r="I24" s="207">
        <v>0</v>
      </c>
      <c r="J24" s="306">
        <v>0</v>
      </c>
      <c r="K24" s="305">
        <v>2.366E-2</v>
      </c>
      <c r="L24" s="207">
        <v>2.4187E-2</v>
      </c>
      <c r="M24" s="306">
        <v>1.615162</v>
      </c>
      <c r="N24" s="207">
        <v>2.3475519999999999</v>
      </c>
      <c r="O24" s="215">
        <v>4.0949751394899923E-3</v>
      </c>
      <c r="P24" s="102"/>
      <c r="U24" s="129"/>
    </row>
    <row r="25" spans="1:21">
      <c r="A25" s="176" t="s">
        <v>30</v>
      </c>
      <c r="B25" s="305">
        <v>98.647365999999991</v>
      </c>
      <c r="C25" s="207">
        <v>78.987434000000007</v>
      </c>
      <c r="D25" s="306">
        <v>76.953732000000002</v>
      </c>
      <c r="E25" s="207">
        <v>60.861802000000019</v>
      </c>
      <c r="F25" s="207">
        <v>26.762074999999999</v>
      </c>
      <c r="G25" s="207">
        <v>18.185166000000006</v>
      </c>
      <c r="H25" s="305">
        <v>17.088255</v>
      </c>
      <c r="I25" s="207">
        <v>16.652668000000002</v>
      </c>
      <c r="J25" s="306">
        <v>31.463626000000001</v>
      </c>
      <c r="K25" s="305">
        <v>42.331091000000008</v>
      </c>
      <c r="L25" s="207">
        <v>65.540036999999998</v>
      </c>
      <c r="M25" s="306">
        <v>94.232505000000003</v>
      </c>
      <c r="N25" s="207">
        <v>627.70575699999995</v>
      </c>
      <c r="O25" s="215">
        <v>2.9050927520794457E-2</v>
      </c>
      <c r="P25" s="102"/>
      <c r="U25" s="99"/>
    </row>
    <row r="26" spans="1:21" ht="13.5" customHeight="1">
      <c r="A26" s="174" t="s">
        <v>306</v>
      </c>
      <c r="B26" s="303">
        <v>595.74780799999985</v>
      </c>
      <c r="C26" s="206">
        <v>496.17472499999991</v>
      </c>
      <c r="D26" s="304">
        <v>507.90070599999996</v>
      </c>
      <c r="E26" s="206">
        <v>376.32186399999995</v>
      </c>
      <c r="F26" s="206">
        <v>168.23125700000003</v>
      </c>
      <c r="G26" s="206">
        <v>113.10197000000002</v>
      </c>
      <c r="H26" s="303">
        <v>105.21926000000002</v>
      </c>
      <c r="I26" s="206">
        <v>97.770379999999989</v>
      </c>
      <c r="J26" s="304">
        <v>171.64731199999997</v>
      </c>
      <c r="K26" s="303">
        <v>251.32517200000007</v>
      </c>
      <c r="L26" s="206">
        <v>421.71207200000003</v>
      </c>
      <c r="M26" s="304">
        <v>602.77527400000008</v>
      </c>
      <c r="N26" s="206">
        <v>3907.9277999999999</v>
      </c>
      <c r="O26" s="214">
        <v>5.2250765583098283E-2</v>
      </c>
      <c r="P26" s="10"/>
      <c r="U26" s="79"/>
    </row>
    <row r="27" spans="1:21" ht="12.75" customHeight="1">
      <c r="A27" s="176" t="s">
        <v>26</v>
      </c>
      <c r="B27" s="305">
        <v>115.56065899999999</v>
      </c>
      <c r="C27" s="207">
        <v>98.223497999999992</v>
      </c>
      <c r="D27" s="306">
        <v>103.813074</v>
      </c>
      <c r="E27" s="207">
        <v>82.150704000000005</v>
      </c>
      <c r="F27" s="207">
        <v>55.754097000000002</v>
      </c>
      <c r="G27" s="207">
        <v>46.661929999999998</v>
      </c>
      <c r="H27" s="305">
        <v>44.239330000000002</v>
      </c>
      <c r="I27" s="207">
        <v>36.932520000000004</v>
      </c>
      <c r="J27" s="306">
        <v>50.241636</v>
      </c>
      <c r="K27" s="305">
        <v>57.980225000000004</v>
      </c>
      <c r="L27" s="207">
        <v>84.313408999999993</v>
      </c>
      <c r="M27" s="306">
        <v>106.02413899999999</v>
      </c>
      <c r="N27" s="207">
        <v>881.89522099999988</v>
      </c>
      <c r="O27" s="215">
        <v>4.3118429175407966E-2</v>
      </c>
      <c r="P27" s="102"/>
      <c r="U27" s="79"/>
    </row>
    <row r="28" spans="1:21" ht="12.75" customHeight="1">
      <c r="A28" s="176" t="s">
        <v>0</v>
      </c>
      <c r="B28" s="305">
        <v>0.23235</v>
      </c>
      <c r="C28" s="207">
        <v>0.22472999999999999</v>
      </c>
      <c r="D28" s="306">
        <v>0.23863000000000001</v>
      </c>
      <c r="E28" s="207">
        <v>0</v>
      </c>
      <c r="F28" s="207">
        <v>0.28532999999999997</v>
      </c>
      <c r="G28" s="207">
        <v>0.29568</v>
      </c>
      <c r="H28" s="305">
        <v>0.30013000000000001</v>
      </c>
      <c r="I28" s="207">
        <v>0.29747000000000001</v>
      </c>
      <c r="J28" s="306">
        <v>0.20383000000000001</v>
      </c>
      <c r="K28" s="305">
        <v>0.25783999999999996</v>
      </c>
      <c r="L28" s="207">
        <v>0.23469999999999999</v>
      </c>
      <c r="M28" s="306">
        <v>0.24073</v>
      </c>
      <c r="N28" s="207">
        <v>2.81142</v>
      </c>
      <c r="O28" s="215">
        <v>1.616791228079415E-3</v>
      </c>
      <c r="P28" s="102"/>
      <c r="U28" s="79"/>
    </row>
    <row r="29" spans="1:21" ht="12.75" customHeight="1">
      <c r="A29" s="176" t="s">
        <v>1</v>
      </c>
      <c r="B29" s="305">
        <v>5.5929599999999997</v>
      </c>
      <c r="C29" s="207">
        <v>4.9894400000000001</v>
      </c>
      <c r="D29" s="306">
        <v>4.9178300000000004</v>
      </c>
      <c r="E29" s="207">
        <v>3.7598199999999999</v>
      </c>
      <c r="F29" s="207">
        <v>0.33994999999999997</v>
      </c>
      <c r="G29" s="207">
        <v>9.5809999999999992E-2</v>
      </c>
      <c r="H29" s="305">
        <v>8.2189999999999999E-2</v>
      </c>
      <c r="I29" s="207">
        <v>9.1889999999999999E-2</v>
      </c>
      <c r="J29" s="306">
        <v>0.14348</v>
      </c>
      <c r="K29" s="305">
        <v>1.73505</v>
      </c>
      <c r="L29" s="207">
        <v>3.5821800000000001</v>
      </c>
      <c r="M29" s="306">
        <v>5.2936499999999995</v>
      </c>
      <c r="N29" s="207">
        <v>30.624250000000004</v>
      </c>
      <c r="O29" s="215">
        <v>5.1178419530823645E-2</v>
      </c>
      <c r="P29" s="102"/>
      <c r="U29" s="79"/>
    </row>
    <row r="30" spans="1:21" ht="12.75" customHeight="1">
      <c r="A30" s="176" t="s">
        <v>2</v>
      </c>
      <c r="B30" s="305">
        <v>0.66982000000000008</v>
      </c>
      <c r="C30" s="207">
        <v>0.47878199999999999</v>
      </c>
      <c r="D30" s="306">
        <v>0.42097099999999998</v>
      </c>
      <c r="E30" s="207">
        <v>0.31064999999999998</v>
      </c>
      <c r="F30" s="207">
        <v>5.7517000000000006E-2</v>
      </c>
      <c r="G30" s="207">
        <v>1.729E-2</v>
      </c>
      <c r="H30" s="305">
        <v>1.8359999999999998E-2</v>
      </c>
      <c r="I30" s="207">
        <v>1.9E-2</v>
      </c>
      <c r="J30" s="306">
        <v>6.6918000000000005E-2</v>
      </c>
      <c r="K30" s="305">
        <v>0.13453999999999999</v>
      </c>
      <c r="L30" s="207">
        <v>0.34981200000000001</v>
      </c>
      <c r="M30" s="306">
        <v>0.61303999999999992</v>
      </c>
      <c r="N30" s="207">
        <v>3.1566999999999994</v>
      </c>
      <c r="O30" s="215">
        <v>1.5281983358318542E-2</v>
      </c>
      <c r="P30" s="102"/>
    </row>
    <row r="31" spans="1:21">
      <c r="A31" s="176" t="s">
        <v>6</v>
      </c>
      <c r="B31" s="305">
        <v>5.8116260000000004</v>
      </c>
      <c r="C31" s="207">
        <v>6.0396999999999998</v>
      </c>
      <c r="D31" s="306">
        <v>6.8508459999999998</v>
      </c>
      <c r="E31" s="207">
        <v>4.4759979999999997</v>
      </c>
      <c r="F31" s="207">
        <v>2.8935680000000006</v>
      </c>
      <c r="G31" s="207">
        <v>1.098848</v>
      </c>
      <c r="H31" s="305">
        <v>1.065604</v>
      </c>
      <c r="I31" s="207">
        <v>0.86671000000000009</v>
      </c>
      <c r="J31" s="306">
        <v>1.6770320000000001</v>
      </c>
      <c r="K31" s="305">
        <v>2.1859539999999997</v>
      </c>
      <c r="L31" s="207">
        <v>3.847334</v>
      </c>
      <c r="M31" s="306">
        <v>5.1820320000000004</v>
      </c>
      <c r="N31" s="207">
        <v>41.995252000000001</v>
      </c>
      <c r="O31" s="215">
        <v>0.10811541157742179</v>
      </c>
      <c r="P31" s="102"/>
    </row>
    <row r="32" spans="1:21">
      <c r="A32" s="176" t="s">
        <v>25</v>
      </c>
      <c r="B32" s="305">
        <v>273.6523709999999</v>
      </c>
      <c r="C32" s="207">
        <v>225.74989199999993</v>
      </c>
      <c r="D32" s="306">
        <v>226.33357899999999</v>
      </c>
      <c r="E32" s="207">
        <v>152.65114799999998</v>
      </c>
      <c r="F32" s="207">
        <v>69.931946000000011</v>
      </c>
      <c r="G32" s="207">
        <v>42.297205000000019</v>
      </c>
      <c r="H32" s="305">
        <v>38.737919000000012</v>
      </c>
      <c r="I32" s="207">
        <v>40.15645</v>
      </c>
      <c r="J32" s="306">
        <v>80.234542999999988</v>
      </c>
      <c r="K32" s="305">
        <v>117.90830500000003</v>
      </c>
      <c r="L32" s="207">
        <v>197.29055000000002</v>
      </c>
      <c r="M32" s="306">
        <v>290.33250800000002</v>
      </c>
      <c r="N32" s="207">
        <v>1755.2764159999995</v>
      </c>
      <c r="O32" s="215">
        <v>5.436147271320356E-2</v>
      </c>
      <c r="P32" s="102"/>
    </row>
    <row r="33" spans="1:16">
      <c r="A33" s="176" t="s">
        <v>5</v>
      </c>
      <c r="B33" s="305">
        <v>186.06142199999999</v>
      </c>
      <c r="C33" s="207">
        <v>153.80030299999999</v>
      </c>
      <c r="D33" s="306">
        <v>158.78206600000001</v>
      </c>
      <c r="E33" s="207">
        <v>127.65718399999999</v>
      </c>
      <c r="F33" s="207">
        <v>36.572048999999993</v>
      </c>
      <c r="G33" s="207">
        <v>21.443307000000001</v>
      </c>
      <c r="H33" s="305">
        <v>19.673427</v>
      </c>
      <c r="I33" s="207">
        <v>18.366040000000002</v>
      </c>
      <c r="J33" s="306">
        <v>36.438873000000001</v>
      </c>
      <c r="K33" s="305">
        <v>67.183508000000003</v>
      </c>
      <c r="L33" s="207">
        <v>126.267087</v>
      </c>
      <c r="M33" s="306">
        <v>187.31847500000003</v>
      </c>
      <c r="N33" s="207">
        <v>1139.5637409999999</v>
      </c>
      <c r="O33" s="215">
        <v>6.6619547255281658E-2</v>
      </c>
      <c r="P33" s="102"/>
    </row>
    <row r="34" spans="1:16">
      <c r="A34" s="176" t="s">
        <v>3</v>
      </c>
      <c r="B34" s="305">
        <v>8.1666000000000007</v>
      </c>
      <c r="C34" s="207">
        <v>6.6683799999999991</v>
      </c>
      <c r="D34" s="306">
        <v>6.5437099999999999</v>
      </c>
      <c r="E34" s="207">
        <v>5.3163599999999995</v>
      </c>
      <c r="F34" s="207">
        <v>2.3968000000000003</v>
      </c>
      <c r="G34" s="207">
        <v>1.1919000000000002</v>
      </c>
      <c r="H34" s="305">
        <v>1.1023000000000001</v>
      </c>
      <c r="I34" s="207">
        <v>1.0403</v>
      </c>
      <c r="J34" s="306">
        <v>2.641</v>
      </c>
      <c r="K34" s="305">
        <v>3.9397500000000001</v>
      </c>
      <c r="L34" s="207">
        <v>5.827</v>
      </c>
      <c r="M34" s="306">
        <v>7.7706999999999997</v>
      </c>
      <c r="N34" s="207">
        <v>52.60479999999999</v>
      </c>
      <c r="O34" s="215">
        <v>2.6143819122622081E-2</v>
      </c>
      <c r="P34" s="102"/>
    </row>
    <row r="35" spans="1:16" ht="12"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2.7931552592458341E-2</v>
      </c>
    </row>
    <row r="40" spans="1:16">
      <c r="B40" s="121"/>
      <c r="C40" s="121"/>
      <c r="D40" s="121"/>
      <c r="M40" s="110" t="s">
        <v>59</v>
      </c>
      <c r="N40" s="117">
        <f>O8</f>
        <v>3.7145970791999619E-2</v>
      </c>
    </row>
    <row r="41" spans="1:16">
      <c r="B41" s="79"/>
      <c r="C41" s="79"/>
      <c r="D41" s="79"/>
      <c r="M41" s="110" t="s">
        <v>117</v>
      </c>
      <c r="N41" s="117">
        <f>O9</f>
        <v>4.7621444150580131E-2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{81DFDD2E-FA01-4620-A16E-6B9E02C98F64}</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1DFDD2E-FA01-4620-A16E-6B9E02C98F6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tabColor rgb="FF92D050"/>
  </sheetPr>
  <dimension ref="A1:U41"/>
  <sheetViews>
    <sheetView showGridLines="0" view="pageBreakPreview" zoomScaleNormal="70" zoomScaleSheetLayoutView="100" workbookViewId="0">
      <selection activeCell="M10" sqref="M10"/>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293</v>
      </c>
      <c r="O1" s="257" t="str">
        <f>'3'!N1</f>
        <v>2022</v>
      </c>
    </row>
    <row r="2" spans="1:21" ht="12" customHeight="1">
      <c r="F2" s="104"/>
      <c r="G2" s="104"/>
      <c r="H2" s="104"/>
      <c r="I2" s="104"/>
      <c r="J2" s="104"/>
      <c r="K2" s="104"/>
    </row>
    <row r="3" spans="1:21">
      <c r="A3" s="7"/>
      <c r="B3" s="128"/>
      <c r="C3" s="128"/>
      <c r="D3" s="128"/>
      <c r="E3" s="128"/>
      <c r="F3" s="110"/>
      <c r="K3" s="110"/>
      <c r="L3" s="127"/>
    </row>
    <row r="4" spans="1:21" ht="12.75" customHeight="1">
      <c r="A4" s="180"/>
      <c r="B4" s="332" t="s">
        <v>42</v>
      </c>
      <c r="C4" s="333"/>
      <c r="D4" s="334"/>
      <c r="E4" s="333" t="s">
        <v>43</v>
      </c>
      <c r="F4" s="333"/>
      <c r="G4" s="333"/>
      <c r="H4" s="332" t="s">
        <v>44</v>
      </c>
      <c r="I4" s="333"/>
      <c r="J4" s="334"/>
      <c r="K4" s="332" t="s">
        <v>45</v>
      </c>
      <c r="L4" s="333"/>
      <c r="M4" s="334"/>
      <c r="N4" s="335" t="s">
        <v>7</v>
      </c>
      <c r="O4" s="342" t="s">
        <v>216</v>
      </c>
    </row>
    <row r="5" spans="1:21">
      <c r="A5" s="179"/>
      <c r="B5" s="297" t="s">
        <v>8</v>
      </c>
      <c r="C5" s="296" t="s">
        <v>9</v>
      </c>
      <c r="D5" s="298" t="s">
        <v>10</v>
      </c>
      <c r="E5" s="238" t="s">
        <v>11</v>
      </c>
      <c r="F5" s="238" t="s">
        <v>12</v>
      </c>
      <c r="G5" s="238" t="s">
        <v>13</v>
      </c>
      <c r="H5" s="297" t="s">
        <v>14</v>
      </c>
      <c r="I5" s="296" t="s">
        <v>15</v>
      </c>
      <c r="J5" s="298" t="s">
        <v>16</v>
      </c>
      <c r="K5" s="297" t="s">
        <v>17</v>
      </c>
      <c r="L5" s="296" t="s">
        <v>18</v>
      </c>
      <c r="M5" s="298" t="s">
        <v>19</v>
      </c>
      <c r="N5" s="335"/>
      <c r="O5" s="342"/>
      <c r="P5" s="110"/>
      <c r="U5" s="110"/>
    </row>
    <row r="6" spans="1:21" ht="13.5">
      <c r="A6" s="173" t="s">
        <v>203</v>
      </c>
      <c r="B6" s="303">
        <v>4357.7659999999978</v>
      </c>
      <c r="C6" s="206">
        <v>4358.8489999999974</v>
      </c>
      <c r="D6" s="304">
        <v>4358.8489999999974</v>
      </c>
      <c r="E6" s="206">
        <v>4374.9449999999997</v>
      </c>
      <c r="F6" s="206">
        <v>4375.1819999999998</v>
      </c>
      <c r="G6" s="206">
        <v>4375.1819999999998</v>
      </c>
      <c r="H6" s="303">
        <v>4383.5510000000004</v>
      </c>
      <c r="I6" s="206">
        <v>4384.0820000000003</v>
      </c>
      <c r="J6" s="304">
        <v>4386.2160000000003</v>
      </c>
      <c r="K6" s="303">
        <v>4402.1590000000006</v>
      </c>
      <c r="L6" s="206">
        <v>4399.139000000001</v>
      </c>
      <c r="M6" s="304">
        <v>4399.139000000001</v>
      </c>
      <c r="N6" s="206">
        <v>4399.139000000001</v>
      </c>
      <c r="O6" s="213">
        <v>0.11544703552160976</v>
      </c>
      <c r="P6" s="112"/>
      <c r="U6" s="61"/>
    </row>
    <row r="7" spans="1:21">
      <c r="A7" s="173" t="s">
        <v>163</v>
      </c>
      <c r="B7" s="303">
        <v>3461.5468069999988</v>
      </c>
      <c r="C7" s="206">
        <v>2762.6459786516066</v>
      </c>
      <c r="D7" s="304">
        <v>2595.1645091216974</v>
      </c>
      <c r="E7" s="206">
        <v>2114.726584999999</v>
      </c>
      <c r="F7" s="206">
        <v>1488.9950640000006</v>
      </c>
      <c r="G7" s="206">
        <v>1279.1037460000005</v>
      </c>
      <c r="H7" s="303">
        <v>1213.9241930000001</v>
      </c>
      <c r="I7" s="206">
        <v>1204.2243430000001</v>
      </c>
      <c r="J7" s="304">
        <v>1603.8968590000009</v>
      </c>
      <c r="K7" s="303">
        <v>2024.7697169999992</v>
      </c>
      <c r="L7" s="206">
        <v>2691.9683190000005</v>
      </c>
      <c r="M7" s="304">
        <v>3299.8826240000012</v>
      </c>
      <c r="N7" s="206">
        <v>25740.848744773306</v>
      </c>
      <c r="O7" s="213">
        <v>0.17036374539070698</v>
      </c>
      <c r="P7" s="112"/>
      <c r="U7" s="61"/>
    </row>
    <row r="8" spans="1:21">
      <c r="A8" s="173" t="s">
        <v>164</v>
      </c>
      <c r="B8" s="303">
        <v>2693.4820930000001</v>
      </c>
      <c r="C8" s="206">
        <v>2225.0974590000001</v>
      </c>
      <c r="D8" s="304">
        <v>2186.2072619999994</v>
      </c>
      <c r="E8" s="206">
        <v>1768.9441019999999</v>
      </c>
      <c r="F8" s="206">
        <v>989.57111499999996</v>
      </c>
      <c r="G8" s="206">
        <v>770.81636099999992</v>
      </c>
      <c r="H8" s="303">
        <v>675.54299199999991</v>
      </c>
      <c r="I8" s="206">
        <v>689.64985200000012</v>
      </c>
      <c r="J8" s="304">
        <v>1012.5654119999998</v>
      </c>
      <c r="K8" s="303">
        <v>1296.441828</v>
      </c>
      <c r="L8" s="206">
        <v>1898.2604339999998</v>
      </c>
      <c r="M8" s="304">
        <v>2503.1922489999993</v>
      </c>
      <c r="N8" s="206">
        <v>18709.771159</v>
      </c>
      <c r="O8" s="214">
        <v>0.22797336110862851</v>
      </c>
      <c r="P8" s="102"/>
      <c r="U8" s="105"/>
    </row>
    <row r="9" spans="1:21">
      <c r="A9" s="176" t="s">
        <v>40</v>
      </c>
      <c r="B9" s="305">
        <v>146.044996</v>
      </c>
      <c r="C9" s="207">
        <v>128.31579000000002</v>
      </c>
      <c r="D9" s="306">
        <v>131.996026</v>
      </c>
      <c r="E9" s="207">
        <v>97.832155999999983</v>
      </c>
      <c r="F9" s="207">
        <v>41.226487999999996</v>
      </c>
      <c r="G9" s="207">
        <v>29.687552000000004</v>
      </c>
      <c r="H9" s="305">
        <v>20.912309</v>
      </c>
      <c r="I9" s="207">
        <v>28.075174000000001</v>
      </c>
      <c r="J9" s="306">
        <v>52.757691999999999</v>
      </c>
      <c r="K9" s="305">
        <v>63.265219999999999</v>
      </c>
      <c r="L9" s="207">
        <v>95.662339000000003</v>
      </c>
      <c r="M9" s="306">
        <v>121.167468</v>
      </c>
      <c r="N9" s="207">
        <v>956.94320999999991</v>
      </c>
      <c r="O9" s="215">
        <v>0.12666240818703414</v>
      </c>
      <c r="P9" s="102"/>
      <c r="U9" s="129"/>
    </row>
    <row r="10" spans="1:21">
      <c r="A10" s="176" t="s">
        <v>39</v>
      </c>
      <c r="B10" s="305">
        <v>4.7455749999999997</v>
      </c>
      <c r="C10" s="207">
        <v>4.1362839999999998</v>
      </c>
      <c r="D10" s="306">
        <v>4.284224</v>
      </c>
      <c r="E10" s="207">
        <v>4.0559520000000004</v>
      </c>
      <c r="F10" s="207">
        <v>3.5103610000000001</v>
      </c>
      <c r="G10" s="207">
        <v>2.3455400000000002</v>
      </c>
      <c r="H10" s="305">
        <v>2.5267239999999997</v>
      </c>
      <c r="I10" s="207">
        <v>2.9565380000000001</v>
      </c>
      <c r="J10" s="306">
        <v>2.9158219999999995</v>
      </c>
      <c r="K10" s="305">
        <v>4.1569079999999996</v>
      </c>
      <c r="L10" s="207">
        <v>6.1639600000000003</v>
      </c>
      <c r="M10" s="306">
        <v>5.1975550000000004</v>
      </c>
      <c r="N10" s="207">
        <v>46.995443000000002</v>
      </c>
      <c r="O10" s="215">
        <v>7.7999820244432375E-2</v>
      </c>
      <c r="P10" s="102"/>
      <c r="U10" s="129"/>
    </row>
    <row r="11" spans="1:21">
      <c r="A11" s="176" t="s">
        <v>38</v>
      </c>
      <c r="B11" s="305">
        <v>0</v>
      </c>
      <c r="C11" s="207">
        <v>0</v>
      </c>
      <c r="D11" s="306">
        <v>0</v>
      </c>
      <c r="E11" s="207">
        <v>0</v>
      </c>
      <c r="F11" s="207">
        <v>0</v>
      </c>
      <c r="G11" s="207">
        <v>0</v>
      </c>
      <c r="H11" s="305">
        <v>0</v>
      </c>
      <c r="I11" s="207">
        <v>0</v>
      </c>
      <c r="J11" s="306">
        <v>0</v>
      </c>
      <c r="K11" s="305">
        <v>0</v>
      </c>
      <c r="L11" s="207">
        <v>0</v>
      </c>
      <c r="M11" s="306">
        <v>0</v>
      </c>
      <c r="N11" s="207">
        <v>0</v>
      </c>
      <c r="O11" s="215">
        <v>0</v>
      </c>
      <c r="P11" s="102"/>
      <c r="U11" s="129"/>
    </row>
    <row r="12" spans="1:21">
      <c r="A12" s="176" t="s">
        <v>60</v>
      </c>
      <c r="B12" s="305">
        <v>0</v>
      </c>
      <c r="C12" s="207">
        <v>0</v>
      </c>
      <c r="D12" s="306">
        <v>0</v>
      </c>
      <c r="E12" s="207">
        <v>0</v>
      </c>
      <c r="F12" s="207">
        <v>0</v>
      </c>
      <c r="G12" s="207">
        <v>0</v>
      </c>
      <c r="H12" s="305">
        <v>0</v>
      </c>
      <c r="I12" s="207">
        <v>0</v>
      </c>
      <c r="J12" s="306">
        <v>0</v>
      </c>
      <c r="K12" s="305">
        <v>5.518751</v>
      </c>
      <c r="L12" s="207">
        <v>4.8974709999999995</v>
      </c>
      <c r="M12" s="306">
        <v>1.3372200000000001</v>
      </c>
      <c r="N12" s="207">
        <v>11.753442</v>
      </c>
      <c r="O12" s="215">
        <v>0.21017879081587737</v>
      </c>
      <c r="P12" s="102"/>
      <c r="U12" s="129"/>
    </row>
    <row r="13" spans="1:21">
      <c r="A13" s="176" t="s">
        <v>61</v>
      </c>
      <c r="B13" s="305">
        <v>0</v>
      </c>
      <c r="C13" s="207">
        <v>0</v>
      </c>
      <c r="D13" s="306">
        <v>0</v>
      </c>
      <c r="E13" s="207">
        <v>0</v>
      </c>
      <c r="F13" s="207">
        <v>0</v>
      </c>
      <c r="G13" s="207">
        <v>0</v>
      </c>
      <c r="H13" s="305">
        <v>0</v>
      </c>
      <c r="I13" s="207">
        <v>0</v>
      </c>
      <c r="J13" s="306">
        <v>0</v>
      </c>
      <c r="K13" s="305">
        <v>0</v>
      </c>
      <c r="L13" s="207">
        <v>0</v>
      </c>
      <c r="M13" s="306">
        <v>0</v>
      </c>
      <c r="N13" s="207">
        <v>0</v>
      </c>
      <c r="O13" s="215">
        <v>0</v>
      </c>
      <c r="P13" s="102"/>
      <c r="U13" s="129"/>
    </row>
    <row r="14" spans="1:21">
      <c r="A14" s="176" t="s">
        <v>62</v>
      </c>
      <c r="B14" s="305">
        <v>0</v>
      </c>
      <c r="C14" s="207">
        <v>0</v>
      </c>
      <c r="D14" s="306">
        <v>0</v>
      </c>
      <c r="E14" s="207">
        <v>0</v>
      </c>
      <c r="F14" s="207">
        <v>0</v>
      </c>
      <c r="G14" s="207">
        <v>0</v>
      </c>
      <c r="H14" s="305">
        <v>0</v>
      </c>
      <c r="I14" s="207">
        <v>0</v>
      </c>
      <c r="J14" s="306">
        <v>0</v>
      </c>
      <c r="K14" s="305">
        <v>0</v>
      </c>
      <c r="L14" s="207">
        <v>0</v>
      </c>
      <c r="M14" s="306">
        <v>0</v>
      </c>
      <c r="N14" s="207">
        <v>0</v>
      </c>
      <c r="O14" s="215">
        <v>0</v>
      </c>
      <c r="P14" s="102"/>
      <c r="U14" s="129"/>
    </row>
    <row r="15" spans="1:21">
      <c r="A15" s="176" t="s">
        <v>37</v>
      </c>
      <c r="B15" s="305">
        <v>1837.6901290000001</v>
      </c>
      <c r="C15" s="207">
        <v>1473.2364970000001</v>
      </c>
      <c r="D15" s="306">
        <v>1465.8510999999999</v>
      </c>
      <c r="E15" s="207">
        <v>1142.0824610000002</v>
      </c>
      <c r="F15" s="207">
        <v>462.65064800000005</v>
      </c>
      <c r="G15" s="207">
        <v>324.19090500000004</v>
      </c>
      <c r="H15" s="305">
        <v>194.58796800000002</v>
      </c>
      <c r="I15" s="207">
        <v>219.048359</v>
      </c>
      <c r="J15" s="306">
        <v>532.96588199999997</v>
      </c>
      <c r="K15" s="305">
        <v>771.18960600000003</v>
      </c>
      <c r="L15" s="207">
        <v>1291.6812220000002</v>
      </c>
      <c r="M15" s="306">
        <v>1748.6372029999998</v>
      </c>
      <c r="N15" s="207">
        <v>11463.81198</v>
      </c>
      <c r="O15" s="215">
        <v>0.31570739932264602</v>
      </c>
      <c r="P15" s="102"/>
      <c r="U15" s="129"/>
    </row>
    <row r="16" spans="1:21">
      <c r="A16" s="176" t="s">
        <v>72</v>
      </c>
      <c r="B16" s="305">
        <v>0</v>
      </c>
      <c r="C16" s="207">
        <v>0</v>
      </c>
      <c r="D16" s="306">
        <v>0</v>
      </c>
      <c r="E16" s="207">
        <v>0</v>
      </c>
      <c r="F16" s="207">
        <v>0</v>
      </c>
      <c r="G16" s="207">
        <v>0</v>
      </c>
      <c r="H16" s="305">
        <v>0</v>
      </c>
      <c r="I16" s="207">
        <v>0</v>
      </c>
      <c r="J16" s="306">
        <v>0</v>
      </c>
      <c r="K16" s="305">
        <v>0</v>
      </c>
      <c r="L16" s="207">
        <v>0</v>
      </c>
      <c r="M16" s="306">
        <v>0</v>
      </c>
      <c r="N16" s="207">
        <v>0</v>
      </c>
      <c r="O16" s="215">
        <v>0</v>
      </c>
      <c r="P16" s="102"/>
      <c r="U16" s="129"/>
    </row>
    <row r="17" spans="1:21">
      <c r="A17" s="176" t="s">
        <v>36</v>
      </c>
      <c r="B17" s="305">
        <v>0</v>
      </c>
      <c r="C17" s="207">
        <v>0</v>
      </c>
      <c r="D17" s="306">
        <v>0</v>
      </c>
      <c r="E17" s="207">
        <v>0</v>
      </c>
      <c r="F17" s="207">
        <v>0</v>
      </c>
      <c r="G17" s="207">
        <v>0</v>
      </c>
      <c r="H17" s="305">
        <v>0</v>
      </c>
      <c r="I17" s="207">
        <v>0</v>
      </c>
      <c r="J17" s="306">
        <v>0</v>
      </c>
      <c r="K17" s="305">
        <v>0</v>
      </c>
      <c r="L17" s="207">
        <v>0</v>
      </c>
      <c r="M17" s="306">
        <v>0</v>
      </c>
      <c r="N17" s="207">
        <v>0</v>
      </c>
      <c r="O17" s="215">
        <v>0</v>
      </c>
      <c r="P17" s="102"/>
      <c r="U17" s="129"/>
    </row>
    <row r="18" spans="1:21">
      <c r="A18" s="176" t="s">
        <v>35</v>
      </c>
      <c r="B18" s="305">
        <v>6.6430400000000001</v>
      </c>
      <c r="C18" s="207">
        <v>7.3444200000000004</v>
      </c>
      <c r="D18" s="306">
        <v>4.8690360000000004</v>
      </c>
      <c r="E18" s="207">
        <v>3.9828260000000002</v>
      </c>
      <c r="F18" s="207">
        <v>14.207079999999999</v>
      </c>
      <c r="G18" s="207">
        <v>25.870474000000002</v>
      </c>
      <c r="H18" s="305">
        <v>8.0876049999999999</v>
      </c>
      <c r="I18" s="207">
        <v>7.2297219999999998</v>
      </c>
      <c r="J18" s="306">
        <v>5.3923379999999996</v>
      </c>
      <c r="K18" s="305">
        <v>4.0858879999999997</v>
      </c>
      <c r="L18" s="207">
        <v>2.5786959999999999</v>
      </c>
      <c r="M18" s="306">
        <v>0.29204599999999997</v>
      </c>
      <c r="N18" s="207">
        <v>90.583170999999979</v>
      </c>
      <c r="O18" s="215">
        <v>0.11012968225536648</v>
      </c>
      <c r="P18" s="102"/>
      <c r="U18" s="129"/>
    </row>
    <row r="19" spans="1:21">
      <c r="A19" s="176" t="s">
        <v>34</v>
      </c>
      <c r="B19" s="305">
        <v>2.1144430000000001</v>
      </c>
      <c r="C19" s="207">
        <v>3.4663139999999997</v>
      </c>
      <c r="D19" s="306">
        <v>0.84599999999999997</v>
      </c>
      <c r="E19" s="207">
        <v>2.2263660000000001</v>
      </c>
      <c r="F19" s="207">
        <v>1.492367</v>
      </c>
      <c r="G19" s="207">
        <v>1.2029989999999999</v>
      </c>
      <c r="H19" s="305">
        <v>0.98899999999999999</v>
      </c>
      <c r="I19" s="207">
        <v>0.93585499999999999</v>
      </c>
      <c r="J19" s="306">
        <v>1.1208229999999999</v>
      </c>
      <c r="K19" s="305">
        <v>2.1145510000000001</v>
      </c>
      <c r="L19" s="207">
        <v>1.1430990000000001</v>
      </c>
      <c r="M19" s="306">
        <v>2.2695190000000003</v>
      </c>
      <c r="N19" s="207">
        <v>19.921336</v>
      </c>
      <c r="O19" s="215">
        <v>0.35889777633779907</v>
      </c>
      <c r="P19" s="102"/>
      <c r="U19" s="129"/>
    </row>
    <row r="20" spans="1:21">
      <c r="A20" s="176" t="s">
        <v>33</v>
      </c>
      <c r="B20" s="305">
        <v>6.3023029737928535</v>
      </c>
      <c r="C20" s="207">
        <v>6.185795080534751</v>
      </c>
      <c r="D20" s="306">
        <v>7.5170902446673873</v>
      </c>
      <c r="E20" s="207">
        <v>5.9805330172407851</v>
      </c>
      <c r="F20" s="207">
        <v>6.1975729338872956</v>
      </c>
      <c r="G20" s="207">
        <v>7.0055196108417368</v>
      </c>
      <c r="H20" s="305">
        <v>7.8260462768163341</v>
      </c>
      <c r="I20" s="207">
        <v>6.4142063707713879</v>
      </c>
      <c r="J20" s="306">
        <v>3.7848473457079788</v>
      </c>
      <c r="K20" s="305">
        <v>5.0580823479091679</v>
      </c>
      <c r="L20" s="207">
        <v>7.2671567214393882</v>
      </c>
      <c r="M20" s="306">
        <v>5.6822582612390375</v>
      </c>
      <c r="N20" s="207">
        <v>75.221411184848108</v>
      </c>
      <c r="O20" s="215">
        <v>2.9239818926167591E-2</v>
      </c>
      <c r="P20" s="102"/>
      <c r="U20" s="129"/>
    </row>
    <row r="21" spans="1:21">
      <c r="A21" s="176" t="s">
        <v>32</v>
      </c>
      <c r="B21" s="305">
        <v>87.497661999999991</v>
      </c>
      <c r="C21" s="207">
        <v>74.640292000000002</v>
      </c>
      <c r="D21" s="306">
        <v>41.495548999999997</v>
      </c>
      <c r="E21" s="207">
        <v>19.855938000000002</v>
      </c>
      <c r="F21" s="207">
        <v>58.930746999999997</v>
      </c>
      <c r="G21" s="207">
        <v>64.17154699999999</v>
      </c>
      <c r="H21" s="305">
        <v>49.609850000000002</v>
      </c>
      <c r="I21" s="207">
        <v>65.465000000000003</v>
      </c>
      <c r="J21" s="306">
        <v>66.775511000000009</v>
      </c>
      <c r="K21" s="305">
        <v>59.139532999999993</v>
      </c>
      <c r="L21" s="207">
        <v>45.023671</v>
      </c>
      <c r="M21" s="306">
        <v>59.541491000000001</v>
      </c>
      <c r="N21" s="207">
        <v>692.14679100000001</v>
      </c>
      <c r="O21" s="215">
        <v>0.20915748070946405</v>
      </c>
      <c r="P21" s="102"/>
      <c r="U21" s="129"/>
    </row>
    <row r="22" spans="1:21">
      <c r="A22" s="176" t="s">
        <v>3</v>
      </c>
      <c r="B22" s="305">
        <v>0</v>
      </c>
      <c r="C22" s="207">
        <v>0</v>
      </c>
      <c r="D22" s="306">
        <v>0</v>
      </c>
      <c r="E22" s="207">
        <v>0</v>
      </c>
      <c r="F22" s="207">
        <v>0</v>
      </c>
      <c r="G22" s="207">
        <v>0</v>
      </c>
      <c r="H22" s="305">
        <v>0</v>
      </c>
      <c r="I22" s="207">
        <v>0</v>
      </c>
      <c r="J22" s="306">
        <v>0</v>
      </c>
      <c r="K22" s="305">
        <v>0</v>
      </c>
      <c r="L22" s="207">
        <v>0</v>
      </c>
      <c r="M22" s="306">
        <v>0</v>
      </c>
      <c r="N22" s="207">
        <v>0</v>
      </c>
      <c r="O22" s="215">
        <v>0</v>
      </c>
      <c r="P22" s="102"/>
      <c r="U22" s="129"/>
    </row>
    <row r="23" spans="1:21">
      <c r="A23" s="176" t="s">
        <v>31</v>
      </c>
      <c r="B23" s="305">
        <v>5.7893170000000005</v>
      </c>
      <c r="C23" s="207">
        <v>4.1686909999999999</v>
      </c>
      <c r="D23" s="306">
        <v>2.0554839999999999</v>
      </c>
      <c r="E23" s="207">
        <v>2.5005119999999996</v>
      </c>
      <c r="F23" s="207">
        <v>0.80564399999999992</v>
      </c>
      <c r="G23" s="207">
        <v>1.1431549999999999</v>
      </c>
      <c r="H23" s="305">
        <v>2.8482340000000006</v>
      </c>
      <c r="I23" s="207">
        <v>0.43818299999999999</v>
      </c>
      <c r="J23" s="306">
        <v>1.183867</v>
      </c>
      <c r="K23" s="305">
        <v>2.1811190000000003</v>
      </c>
      <c r="L23" s="207">
        <v>3.5357130000000003</v>
      </c>
      <c r="M23" s="306">
        <v>4.374772000000001</v>
      </c>
      <c r="N23" s="207">
        <v>31.024690999999997</v>
      </c>
      <c r="O23" s="215">
        <v>5.4118221174806309E-2</v>
      </c>
      <c r="P23" s="102"/>
      <c r="U23" s="129"/>
    </row>
    <row r="24" spans="1:21">
      <c r="A24" s="176" t="s">
        <v>30</v>
      </c>
      <c r="B24" s="305">
        <v>596.65462802620721</v>
      </c>
      <c r="C24" s="207">
        <v>523.60337591946518</v>
      </c>
      <c r="D24" s="306">
        <v>527.29275275533234</v>
      </c>
      <c r="E24" s="207">
        <v>490.42735798275908</v>
      </c>
      <c r="F24" s="207">
        <v>400.55020706611265</v>
      </c>
      <c r="G24" s="207">
        <v>315.19866938915823</v>
      </c>
      <c r="H24" s="305">
        <v>388.15525572318364</v>
      </c>
      <c r="I24" s="207">
        <v>359.08681462922868</v>
      </c>
      <c r="J24" s="306">
        <v>345.66862965429198</v>
      </c>
      <c r="K24" s="305">
        <v>379.73216965209087</v>
      </c>
      <c r="L24" s="207">
        <v>440.30710627856052</v>
      </c>
      <c r="M24" s="306">
        <v>554.69271673876085</v>
      </c>
      <c r="N24" s="207">
        <v>5321.3696838151518</v>
      </c>
      <c r="O24" s="215">
        <v>0.24627896633400945</v>
      </c>
      <c r="P24" s="102"/>
      <c r="U24" s="99"/>
    </row>
    <row r="25" spans="1:21" ht="13.5" customHeight="1">
      <c r="A25" s="174" t="s">
        <v>308</v>
      </c>
      <c r="B25" s="303">
        <v>-1374.864</v>
      </c>
      <c r="C25" s="206">
        <v>-1100.8240000000001</v>
      </c>
      <c r="D25" s="304">
        <v>-1088.4967099999999</v>
      </c>
      <c r="E25" s="206">
        <v>-850.74099999999999</v>
      </c>
      <c r="F25" s="206">
        <v>-333.762</v>
      </c>
      <c r="G25" s="206">
        <v>-240.827</v>
      </c>
      <c r="H25" s="303">
        <v>-149.70138</v>
      </c>
      <c r="I25" s="206">
        <v>-165.33799999999999</v>
      </c>
      <c r="J25" s="304">
        <v>-398.79300000000001</v>
      </c>
      <c r="K25" s="303">
        <v>-565.206999</v>
      </c>
      <c r="L25" s="206">
        <v>-950.70299</v>
      </c>
      <c r="M25" s="304">
        <v>-1286.5401690000001</v>
      </c>
      <c r="N25" s="206">
        <v>-8505.7972479999989</v>
      </c>
      <c r="O25" s="214"/>
      <c r="P25" s="10"/>
      <c r="U25" s="79"/>
    </row>
    <row r="26" spans="1:21" ht="13.5" customHeight="1">
      <c r="A26" s="174" t="s">
        <v>306</v>
      </c>
      <c r="B26" s="303">
        <v>1261.5304780000001</v>
      </c>
      <c r="C26" s="206">
        <v>1082.7694570000001</v>
      </c>
      <c r="D26" s="304">
        <v>1065.306681</v>
      </c>
      <c r="E26" s="206">
        <v>901.71567199999993</v>
      </c>
      <c r="F26" s="206">
        <v>595.02883100000008</v>
      </c>
      <c r="G26" s="206">
        <v>479.00190100000015</v>
      </c>
      <c r="H26" s="303">
        <v>475.77842500000014</v>
      </c>
      <c r="I26" s="206">
        <v>454.33226299999995</v>
      </c>
      <c r="J26" s="304">
        <v>555.47531299999991</v>
      </c>
      <c r="K26" s="303">
        <v>656.77420599999994</v>
      </c>
      <c r="L26" s="206">
        <v>885.77123000000006</v>
      </c>
      <c r="M26" s="304">
        <v>1157.6336910000002</v>
      </c>
      <c r="N26" s="206">
        <v>9571.1181480000032</v>
      </c>
      <c r="O26" s="214">
        <v>0.12797018683899072</v>
      </c>
      <c r="P26" s="10"/>
      <c r="U26" s="79"/>
    </row>
    <row r="27" spans="1:21" ht="12.75" customHeight="1">
      <c r="A27" s="176" t="s">
        <v>26</v>
      </c>
      <c r="B27" s="305">
        <v>644.64079700000013</v>
      </c>
      <c r="C27" s="207">
        <v>562.24685999999997</v>
      </c>
      <c r="D27" s="306">
        <v>561.31979699999999</v>
      </c>
      <c r="E27" s="207">
        <v>513.29315399999996</v>
      </c>
      <c r="F27" s="207">
        <v>463.05514500000004</v>
      </c>
      <c r="G27" s="207">
        <v>385.95885200000004</v>
      </c>
      <c r="H27" s="305">
        <v>390.94084800000007</v>
      </c>
      <c r="I27" s="207">
        <v>367.93514600000003</v>
      </c>
      <c r="J27" s="306">
        <v>394.95285099999995</v>
      </c>
      <c r="K27" s="305">
        <v>409.34306400000003</v>
      </c>
      <c r="L27" s="207">
        <v>443.342062</v>
      </c>
      <c r="M27" s="306">
        <v>548.38691800000004</v>
      </c>
      <c r="N27" s="207">
        <v>5685.4154940000008</v>
      </c>
      <c r="O27" s="215">
        <v>0.27797654355449347</v>
      </c>
      <c r="P27" s="102"/>
      <c r="U27" s="79"/>
    </row>
    <row r="28" spans="1:21" ht="12.75" customHeight="1">
      <c r="A28" s="176" t="s">
        <v>0</v>
      </c>
      <c r="B28" s="305">
        <v>52.050251000000003</v>
      </c>
      <c r="C28" s="207">
        <v>63.718809999999998</v>
      </c>
      <c r="D28" s="306">
        <v>52.278500000000001</v>
      </c>
      <c r="E28" s="207">
        <v>36.59395</v>
      </c>
      <c r="F28" s="207">
        <v>0.20355300000000001</v>
      </c>
      <c r="G28" s="207">
        <v>5.4114999999999996E-2</v>
      </c>
      <c r="H28" s="305">
        <v>5.1033999999999996E-2</v>
      </c>
      <c r="I28" s="207">
        <v>5.0030000000000005E-2</v>
      </c>
      <c r="J28" s="306">
        <v>0.26038899999999998</v>
      </c>
      <c r="K28" s="305">
        <v>0.82116899999999993</v>
      </c>
      <c r="L28" s="207">
        <v>37.448940999999998</v>
      </c>
      <c r="M28" s="306">
        <v>59.832677000000004</v>
      </c>
      <c r="N28" s="207">
        <v>303.36341899999996</v>
      </c>
      <c r="O28" s="215">
        <v>0.17445821498010972</v>
      </c>
      <c r="P28" s="102"/>
      <c r="U28" s="79"/>
    </row>
    <row r="29" spans="1:21" ht="12.75" customHeight="1">
      <c r="A29" s="176" t="s">
        <v>1</v>
      </c>
      <c r="B29" s="305">
        <v>4.0738819999999993</v>
      </c>
      <c r="C29" s="207">
        <v>3.5209629999999996</v>
      </c>
      <c r="D29" s="306">
        <v>3.2863289999999998</v>
      </c>
      <c r="E29" s="207">
        <v>2.2754289999999999</v>
      </c>
      <c r="F29" s="207">
        <v>0.59493799999999997</v>
      </c>
      <c r="G29" s="207">
        <v>0.35116900000000001</v>
      </c>
      <c r="H29" s="305">
        <v>0.25735199999999997</v>
      </c>
      <c r="I29" s="207">
        <v>0.30861800000000006</v>
      </c>
      <c r="J29" s="306">
        <v>0.77604600000000001</v>
      </c>
      <c r="K29" s="305">
        <v>1.3741280000000002</v>
      </c>
      <c r="L29" s="207">
        <v>2.4140999999999999</v>
      </c>
      <c r="M29" s="306">
        <v>3.4078690000000003</v>
      </c>
      <c r="N29" s="207">
        <v>22.640823000000001</v>
      </c>
      <c r="O29" s="215">
        <v>3.7836731936851387E-2</v>
      </c>
      <c r="P29" s="102"/>
      <c r="U29" s="79"/>
    </row>
    <row r="30" spans="1:21" ht="12.75" customHeight="1">
      <c r="A30" s="176" t="s">
        <v>2</v>
      </c>
      <c r="B30" s="305">
        <v>0.21768499999999999</v>
      </c>
      <c r="C30" s="207">
        <v>0.15736</v>
      </c>
      <c r="D30" s="306">
        <v>0.19046000000000002</v>
      </c>
      <c r="E30" s="207">
        <v>0.13838</v>
      </c>
      <c r="F30" s="207">
        <v>1.89E-2</v>
      </c>
      <c r="G30" s="207">
        <v>7.0000000000000001E-3</v>
      </c>
      <c r="H30" s="305">
        <v>7.0000000000000001E-3</v>
      </c>
      <c r="I30" s="207">
        <v>6.0000000000000001E-3</v>
      </c>
      <c r="J30" s="306">
        <v>3.6499999999999998E-2</v>
      </c>
      <c r="K30" s="305">
        <v>8.2000000000000003E-2</v>
      </c>
      <c r="L30" s="207">
        <v>8.8999999999999996E-2</v>
      </c>
      <c r="M30" s="306">
        <v>0.26390999999999998</v>
      </c>
      <c r="N30" s="207">
        <v>1.2141949999999997</v>
      </c>
      <c r="O30" s="215">
        <v>5.8780713351771095E-3</v>
      </c>
      <c r="P30" s="102"/>
    </row>
    <row r="31" spans="1:21">
      <c r="A31" s="176" t="s">
        <v>6</v>
      </c>
      <c r="B31" s="305">
        <v>1.7507680000000001</v>
      </c>
      <c r="C31" s="207">
        <v>1.5435560000000002</v>
      </c>
      <c r="D31" s="306">
        <v>1.6128670000000001</v>
      </c>
      <c r="E31" s="207">
        <v>1.528797</v>
      </c>
      <c r="F31" s="207">
        <v>1.528203</v>
      </c>
      <c r="G31" s="207">
        <v>1.3833600000000001</v>
      </c>
      <c r="H31" s="305">
        <v>1.2361799999999998</v>
      </c>
      <c r="I31" s="207">
        <v>1.4498900000000001</v>
      </c>
      <c r="J31" s="306">
        <v>1.2699529999999999</v>
      </c>
      <c r="K31" s="305">
        <v>1.7242519999999999</v>
      </c>
      <c r="L31" s="207">
        <v>3.6651359999999999</v>
      </c>
      <c r="M31" s="306">
        <v>2.416299</v>
      </c>
      <c r="N31" s="207">
        <v>21.109260999999996</v>
      </c>
      <c r="O31" s="215">
        <v>5.434510646846976E-2</v>
      </c>
      <c r="P31" s="102"/>
    </row>
    <row r="32" spans="1:21">
      <c r="A32" s="176" t="s">
        <v>25</v>
      </c>
      <c r="B32" s="305">
        <v>380.49131100000005</v>
      </c>
      <c r="C32" s="207">
        <v>305.56419</v>
      </c>
      <c r="D32" s="306">
        <v>300.17133100000001</v>
      </c>
      <c r="E32" s="207">
        <v>236.53563199999999</v>
      </c>
      <c r="F32" s="207">
        <v>92.983736999999991</v>
      </c>
      <c r="G32" s="207">
        <v>67.642126000000005</v>
      </c>
      <c r="H32" s="305">
        <v>62.232060000000004</v>
      </c>
      <c r="I32" s="207">
        <v>63.238723000000007</v>
      </c>
      <c r="J32" s="306">
        <v>113.815899</v>
      </c>
      <c r="K32" s="305">
        <v>170.368483</v>
      </c>
      <c r="L32" s="207">
        <v>274.83666100000005</v>
      </c>
      <c r="M32" s="306">
        <v>370.43920400000002</v>
      </c>
      <c r="N32" s="207">
        <v>2438.3193570000003</v>
      </c>
      <c r="O32" s="215">
        <v>7.551553133363105E-2</v>
      </c>
      <c r="P32" s="102"/>
    </row>
    <row r="33" spans="1:16">
      <c r="A33" s="176" t="s">
        <v>5</v>
      </c>
      <c r="B33" s="305">
        <v>176.02640399999996</v>
      </c>
      <c r="C33" s="207">
        <v>144.10718100000003</v>
      </c>
      <c r="D33" s="306">
        <v>144.87379100000001</v>
      </c>
      <c r="E33" s="207">
        <v>109.29168799999999</v>
      </c>
      <c r="F33" s="207">
        <v>35.926978000000005</v>
      </c>
      <c r="G33" s="207">
        <v>23.362425999999999</v>
      </c>
      <c r="H33" s="305">
        <v>20.835840000000001</v>
      </c>
      <c r="I33" s="207">
        <v>21.072167999999998</v>
      </c>
      <c r="J33" s="306">
        <v>43.703269000000006</v>
      </c>
      <c r="K33" s="305">
        <v>72.075111000000007</v>
      </c>
      <c r="L33" s="207">
        <v>122.29296799999996</v>
      </c>
      <c r="M33" s="306">
        <v>170.01838700000002</v>
      </c>
      <c r="N33" s="207">
        <v>1083.586211</v>
      </c>
      <c r="O33" s="215">
        <v>6.3347068875268919E-2</v>
      </c>
      <c r="P33" s="102"/>
    </row>
    <row r="34" spans="1:16">
      <c r="A34" s="176" t="s">
        <v>3</v>
      </c>
      <c r="B34" s="305">
        <v>2.2793800000000002</v>
      </c>
      <c r="C34" s="207">
        <v>1.9105369999999999</v>
      </c>
      <c r="D34" s="306">
        <v>1.5736060000000003</v>
      </c>
      <c r="E34" s="207">
        <v>2.0586419999999999</v>
      </c>
      <c r="F34" s="207">
        <v>0.71737700000000004</v>
      </c>
      <c r="G34" s="207">
        <v>0.24285300000000001</v>
      </c>
      <c r="H34" s="305">
        <v>0.218111</v>
      </c>
      <c r="I34" s="207">
        <v>0.27168799999999999</v>
      </c>
      <c r="J34" s="306">
        <v>0.66040599999999994</v>
      </c>
      <c r="K34" s="305">
        <v>0.98599900000000007</v>
      </c>
      <c r="L34" s="207">
        <v>1.6823620000000001</v>
      </c>
      <c r="M34" s="306">
        <v>2.8684270000000001</v>
      </c>
      <c r="N34" s="207">
        <v>15.469388</v>
      </c>
      <c r="O34" s="215">
        <v>7.6880604395351878E-3</v>
      </c>
      <c r="P34" s="102"/>
    </row>
    <row r="35" spans="1:16" ht="12" customHeight="1">
      <c r="A35" s="201" t="s">
        <v>191</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O6</f>
        <v>0.11544703552160976</v>
      </c>
    </row>
    <row r="40" spans="1:16">
      <c r="B40" s="121"/>
      <c r="C40" s="121"/>
      <c r="D40" s="121"/>
      <c r="M40" s="110" t="s">
        <v>59</v>
      </c>
      <c r="N40" s="117">
        <f>O7</f>
        <v>0.17036374539070698</v>
      </c>
    </row>
    <row r="41" spans="1:16">
      <c r="B41" s="79"/>
      <c r="C41" s="79"/>
      <c r="D41" s="79"/>
      <c r="M41" s="110" t="s">
        <v>117</v>
      </c>
      <c r="N41" s="117">
        <f>O8</f>
        <v>0.22797336110862851</v>
      </c>
    </row>
  </sheetData>
  <mergeCells count="6">
    <mergeCell ref="O4:O5"/>
    <mergeCell ref="B4:D4"/>
    <mergeCell ref="E4:G4"/>
    <mergeCell ref="H4:J4"/>
    <mergeCell ref="K4:M4"/>
    <mergeCell ref="N4:N5"/>
  </mergeCells>
  <conditionalFormatting sqref="O9:O24 O27:O34">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O9:O24 O27:O34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tabColor rgb="FF92D050"/>
  </sheetPr>
  <dimension ref="A1:U41"/>
  <sheetViews>
    <sheetView showGridLines="0" view="pageBreakPreview" zoomScaleNormal="70" zoomScaleSheetLayoutView="100" workbookViewId="0">
      <selection activeCell="U42" sqref="U42"/>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294</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3" t="s">
        <v>43</v>
      </c>
      <c r="F5" s="333"/>
      <c r="G5" s="333"/>
      <c r="H5" s="332" t="s">
        <v>44</v>
      </c>
      <c r="I5" s="333"/>
      <c r="J5" s="334"/>
      <c r="K5" s="332" t="s">
        <v>45</v>
      </c>
      <c r="L5" s="333"/>
      <c r="M5" s="334"/>
      <c r="N5" s="335" t="s">
        <v>7</v>
      </c>
      <c r="O5" s="342" t="s">
        <v>216</v>
      </c>
    </row>
    <row r="6" spans="1:21">
      <c r="A6" s="179"/>
      <c r="B6" s="297" t="s">
        <v>8</v>
      </c>
      <c r="C6" s="296" t="s">
        <v>9</v>
      </c>
      <c r="D6" s="298" t="s">
        <v>10</v>
      </c>
      <c r="E6" s="238" t="s">
        <v>11</v>
      </c>
      <c r="F6" s="238" t="s">
        <v>12</v>
      </c>
      <c r="G6" s="238" t="s">
        <v>13</v>
      </c>
      <c r="H6" s="297" t="s">
        <v>14</v>
      </c>
      <c r="I6" s="296" t="s">
        <v>15</v>
      </c>
      <c r="J6" s="298" t="s">
        <v>16</v>
      </c>
      <c r="K6" s="297" t="s">
        <v>17</v>
      </c>
      <c r="L6" s="296" t="s">
        <v>18</v>
      </c>
      <c r="M6" s="298" t="s">
        <v>19</v>
      </c>
      <c r="N6" s="335"/>
      <c r="O6" s="342"/>
      <c r="P6" s="110"/>
      <c r="U6" s="110"/>
    </row>
    <row r="7" spans="1:21" ht="13.5">
      <c r="A7" s="173" t="s">
        <v>203</v>
      </c>
      <c r="B7" s="303">
        <v>9932.5788599999978</v>
      </c>
      <c r="C7" s="206">
        <v>9932.5788599999978</v>
      </c>
      <c r="D7" s="304">
        <v>9932.5788599999978</v>
      </c>
      <c r="E7" s="206">
        <v>9932.5728599999984</v>
      </c>
      <c r="F7" s="206">
        <v>9932.5728599999984</v>
      </c>
      <c r="G7" s="206">
        <v>9932.5728599999984</v>
      </c>
      <c r="H7" s="303">
        <v>9932.5728599999984</v>
      </c>
      <c r="I7" s="206">
        <v>9932.5728599999984</v>
      </c>
      <c r="J7" s="304">
        <v>9932.5728599999984</v>
      </c>
      <c r="K7" s="303">
        <v>9933.6028599999991</v>
      </c>
      <c r="L7" s="206">
        <v>9933.6028599999991</v>
      </c>
      <c r="M7" s="304">
        <v>9933.5028599999987</v>
      </c>
      <c r="N7" s="206">
        <v>9933.5028599999987</v>
      </c>
      <c r="O7" s="213">
        <v>0.26068588820049371</v>
      </c>
      <c r="P7" s="112"/>
      <c r="U7" s="61"/>
    </row>
    <row r="8" spans="1:21">
      <c r="A8" s="173" t="s">
        <v>163</v>
      </c>
      <c r="B8" s="303">
        <v>3411.6861200000008</v>
      </c>
      <c r="C8" s="206">
        <v>2947.9336209999992</v>
      </c>
      <c r="D8" s="304">
        <v>3081.4115810000003</v>
      </c>
      <c r="E8" s="206">
        <v>2684.9158459999999</v>
      </c>
      <c r="F8" s="206">
        <v>2177.5541630000007</v>
      </c>
      <c r="G8" s="206">
        <v>1860.2696320000007</v>
      </c>
      <c r="H8" s="303">
        <v>1958.0235750000002</v>
      </c>
      <c r="I8" s="206">
        <v>1953.1855330000001</v>
      </c>
      <c r="J8" s="304">
        <v>2144.0648719999999</v>
      </c>
      <c r="K8" s="303">
        <v>2103.2483770000013</v>
      </c>
      <c r="L8" s="206">
        <v>2858.2524250000019</v>
      </c>
      <c r="M8" s="304">
        <v>3297.8269840000007</v>
      </c>
      <c r="N8" s="206">
        <v>30478.372729000002</v>
      </c>
      <c r="O8" s="213">
        <v>0.20171866837066688</v>
      </c>
      <c r="P8" s="112"/>
      <c r="U8" s="61"/>
    </row>
    <row r="9" spans="1:21">
      <c r="A9" s="173" t="s">
        <v>164</v>
      </c>
      <c r="B9" s="303">
        <v>1534.0190460000003</v>
      </c>
      <c r="C9" s="206">
        <v>1288.865411</v>
      </c>
      <c r="D9" s="304">
        <v>1321.4003690000002</v>
      </c>
      <c r="E9" s="206">
        <v>1059.8679409999997</v>
      </c>
      <c r="F9" s="206">
        <v>634.69468399999994</v>
      </c>
      <c r="G9" s="206">
        <v>497.60777099999996</v>
      </c>
      <c r="H9" s="303">
        <v>488.11931600000003</v>
      </c>
      <c r="I9" s="206">
        <v>464.15240700000004</v>
      </c>
      <c r="J9" s="304">
        <v>666.50374900000008</v>
      </c>
      <c r="K9" s="303">
        <v>879.377702</v>
      </c>
      <c r="L9" s="206">
        <v>1216.5172929999999</v>
      </c>
      <c r="M9" s="304">
        <v>1464.4139849999997</v>
      </c>
      <c r="N9" s="206">
        <v>11515.539674</v>
      </c>
      <c r="O9" s="214">
        <v>0.1403136501324185</v>
      </c>
      <c r="P9" s="102"/>
      <c r="U9" s="105"/>
    </row>
    <row r="10" spans="1:21">
      <c r="A10" s="176" t="s">
        <v>40</v>
      </c>
      <c r="B10" s="305">
        <v>149.504559</v>
      </c>
      <c r="C10" s="207">
        <v>141.512867</v>
      </c>
      <c r="D10" s="306">
        <v>146.94532599999999</v>
      </c>
      <c r="E10" s="207">
        <v>131.04496899999998</v>
      </c>
      <c r="F10" s="207">
        <v>103.97919</v>
      </c>
      <c r="G10" s="207">
        <v>83.14582399999999</v>
      </c>
      <c r="H10" s="305">
        <v>89.603979999999993</v>
      </c>
      <c r="I10" s="207">
        <v>92.871051000000008</v>
      </c>
      <c r="J10" s="306">
        <v>103.93653</v>
      </c>
      <c r="K10" s="305">
        <v>93.144160000000014</v>
      </c>
      <c r="L10" s="207">
        <v>128.49500700000002</v>
      </c>
      <c r="M10" s="306">
        <v>173.31963999999999</v>
      </c>
      <c r="N10" s="207">
        <v>1437.5031029999998</v>
      </c>
      <c r="O10" s="215">
        <v>0.19027002114609726</v>
      </c>
      <c r="P10" s="102"/>
      <c r="U10" s="129"/>
    </row>
    <row r="11" spans="1:21">
      <c r="A11" s="176" t="s">
        <v>39</v>
      </c>
      <c r="B11" s="305">
        <v>1.9528909999999999</v>
      </c>
      <c r="C11" s="207">
        <v>1.7973020000000002</v>
      </c>
      <c r="D11" s="306">
        <v>1.8910469999999999</v>
      </c>
      <c r="E11" s="207">
        <v>1.6347980000000002</v>
      </c>
      <c r="F11" s="207">
        <v>1.7964329999999999</v>
      </c>
      <c r="G11" s="207">
        <v>1.7042910000000002</v>
      </c>
      <c r="H11" s="305">
        <v>1.5517829999999999</v>
      </c>
      <c r="I11" s="207">
        <v>0.91563899999999998</v>
      </c>
      <c r="J11" s="306">
        <v>1.2468920000000001</v>
      </c>
      <c r="K11" s="305">
        <v>1.8843080000000001</v>
      </c>
      <c r="L11" s="207">
        <v>2.0037540000000003</v>
      </c>
      <c r="M11" s="306">
        <v>2.519301</v>
      </c>
      <c r="N11" s="207">
        <v>20.898439</v>
      </c>
      <c r="O11" s="215">
        <v>3.4685798905847852E-2</v>
      </c>
      <c r="P11" s="102"/>
      <c r="U11" s="129"/>
    </row>
    <row r="12" spans="1:21">
      <c r="A12" s="176" t="s">
        <v>38</v>
      </c>
      <c r="B12" s="305">
        <v>0.76130999999999993</v>
      </c>
      <c r="C12" s="207">
        <v>0.73138999999999998</v>
      </c>
      <c r="D12" s="306">
        <v>0.69513000000000003</v>
      </c>
      <c r="E12" s="207">
        <v>0.81847999999999999</v>
      </c>
      <c r="F12" s="207">
        <v>0.26227</v>
      </c>
      <c r="G12" s="207">
        <v>0.11932999999999999</v>
      </c>
      <c r="H12" s="305">
        <v>0.17633000000000001</v>
      </c>
      <c r="I12" s="207">
        <v>0.20104</v>
      </c>
      <c r="J12" s="306">
        <v>0.26727999999999996</v>
      </c>
      <c r="K12" s="305">
        <v>0.46612999999999999</v>
      </c>
      <c r="L12" s="207">
        <v>0.54097000000000006</v>
      </c>
      <c r="M12" s="306">
        <v>0.40777999999999998</v>
      </c>
      <c r="N12" s="207">
        <v>5.4474399999999994</v>
      </c>
      <c r="O12" s="215">
        <v>6.5677839267598744E-4</v>
      </c>
      <c r="P12" s="102"/>
      <c r="U12" s="129"/>
    </row>
    <row r="13" spans="1:21">
      <c r="A13" s="176" t="s">
        <v>60</v>
      </c>
      <c r="B13" s="305">
        <v>0</v>
      </c>
      <c r="C13" s="207">
        <v>0</v>
      </c>
      <c r="D13" s="306">
        <v>0</v>
      </c>
      <c r="E13" s="207">
        <v>0</v>
      </c>
      <c r="F13" s="207">
        <v>0</v>
      </c>
      <c r="G13" s="207">
        <v>0</v>
      </c>
      <c r="H13" s="305">
        <v>0</v>
      </c>
      <c r="I13" s="207">
        <v>0</v>
      </c>
      <c r="J13" s="306">
        <v>0</v>
      </c>
      <c r="K13" s="305">
        <v>0</v>
      </c>
      <c r="L13" s="207">
        <v>0</v>
      </c>
      <c r="M13" s="306">
        <v>0</v>
      </c>
      <c r="N13" s="207">
        <v>0</v>
      </c>
      <c r="O13" s="215">
        <v>0</v>
      </c>
      <c r="P13" s="102"/>
      <c r="U13" s="129"/>
    </row>
    <row r="14" spans="1:21">
      <c r="A14" s="176" t="s">
        <v>61</v>
      </c>
      <c r="B14" s="305">
        <v>9.8719105852711682</v>
      </c>
      <c r="C14" s="207">
        <v>7.8436690118497197</v>
      </c>
      <c r="D14" s="306">
        <v>7.8650830971073704</v>
      </c>
      <c r="E14" s="207">
        <v>6.2409703650260342</v>
      </c>
      <c r="F14" s="207">
        <v>2.512174116678549</v>
      </c>
      <c r="G14" s="207">
        <v>1.707157041881725</v>
      </c>
      <c r="H14" s="305">
        <v>1.5886807797449043</v>
      </c>
      <c r="I14" s="207">
        <v>1.5077356293500794</v>
      </c>
      <c r="J14" s="306">
        <v>2.7475488824092777</v>
      </c>
      <c r="K14" s="305">
        <v>4.6871970739999176</v>
      </c>
      <c r="L14" s="207">
        <v>7.2761583471724753</v>
      </c>
      <c r="M14" s="306">
        <v>9.679715069508779</v>
      </c>
      <c r="N14" s="207">
        <v>63.527999999999999</v>
      </c>
      <c r="O14" s="215">
        <v>0.83435141726463635</v>
      </c>
      <c r="P14" s="102"/>
      <c r="U14" s="129"/>
    </row>
    <row r="15" spans="1:21">
      <c r="A15" s="176" t="s">
        <v>62</v>
      </c>
      <c r="B15" s="305">
        <v>2E-3</v>
      </c>
      <c r="C15" s="207">
        <v>5.0000000000000001E-3</v>
      </c>
      <c r="D15" s="306">
        <v>1.0999999999999999E-2</v>
      </c>
      <c r="E15" s="207">
        <v>8.9999999999999993E-3</v>
      </c>
      <c r="F15" s="207">
        <v>1.4E-2</v>
      </c>
      <c r="G15" s="207">
        <v>1.0999999999999999E-2</v>
      </c>
      <c r="H15" s="305">
        <v>0.01</v>
      </c>
      <c r="I15" s="207">
        <v>0</v>
      </c>
      <c r="J15" s="306">
        <v>2E-3</v>
      </c>
      <c r="K15" s="305">
        <v>4.0000000000000001E-3</v>
      </c>
      <c r="L15" s="207">
        <v>1E-3</v>
      </c>
      <c r="M15" s="306">
        <v>1E-3</v>
      </c>
      <c r="N15" s="207">
        <v>6.9999999999999993E-2</v>
      </c>
      <c r="O15" s="215">
        <v>0.10937329104232746</v>
      </c>
      <c r="P15" s="102"/>
      <c r="U15" s="129"/>
    </row>
    <row r="16" spans="1:21">
      <c r="A16" s="176" t="s">
        <v>37</v>
      </c>
      <c r="B16" s="305">
        <v>1206.9193600000001</v>
      </c>
      <c r="C16" s="207">
        <v>1025.0543339999999</v>
      </c>
      <c r="D16" s="306">
        <v>1051.9798870000002</v>
      </c>
      <c r="E16" s="207">
        <v>822.85604499999988</v>
      </c>
      <c r="F16" s="207">
        <v>461.45245</v>
      </c>
      <c r="G16" s="207">
        <v>380.12463100000002</v>
      </c>
      <c r="H16" s="305">
        <v>339.69847999999996</v>
      </c>
      <c r="I16" s="207">
        <v>312.33927799999998</v>
      </c>
      <c r="J16" s="306">
        <v>518.13110900000004</v>
      </c>
      <c r="K16" s="305">
        <v>711.23583700000006</v>
      </c>
      <c r="L16" s="207">
        <v>972.68505799999991</v>
      </c>
      <c r="M16" s="306">
        <v>1148.9381949999997</v>
      </c>
      <c r="N16" s="207">
        <v>8951.4146639999999</v>
      </c>
      <c r="O16" s="215">
        <v>0.24651728838194337</v>
      </c>
      <c r="P16" s="102"/>
      <c r="U16" s="129"/>
    </row>
    <row r="17" spans="1:21">
      <c r="A17" s="176" t="s">
        <v>72</v>
      </c>
      <c r="B17" s="305">
        <v>0</v>
      </c>
      <c r="C17" s="207">
        <v>0</v>
      </c>
      <c r="D17" s="306">
        <v>0</v>
      </c>
      <c r="E17" s="207">
        <v>0</v>
      </c>
      <c r="F17" s="207">
        <v>0</v>
      </c>
      <c r="G17" s="207">
        <v>0</v>
      </c>
      <c r="H17" s="305">
        <v>0</v>
      </c>
      <c r="I17" s="207">
        <v>0</v>
      </c>
      <c r="J17" s="306">
        <v>0</v>
      </c>
      <c r="K17" s="305">
        <v>0</v>
      </c>
      <c r="L17" s="207">
        <v>0</v>
      </c>
      <c r="M17" s="306">
        <v>0</v>
      </c>
      <c r="N17" s="207">
        <v>0</v>
      </c>
      <c r="O17" s="215">
        <v>0</v>
      </c>
      <c r="P17" s="102"/>
      <c r="U17" s="129"/>
    </row>
    <row r="18" spans="1:21">
      <c r="A18" s="176" t="s">
        <v>36</v>
      </c>
      <c r="B18" s="305">
        <v>0</v>
      </c>
      <c r="C18" s="207">
        <v>0</v>
      </c>
      <c r="D18" s="306">
        <v>0</v>
      </c>
      <c r="E18" s="207">
        <v>0</v>
      </c>
      <c r="F18" s="207">
        <v>0</v>
      </c>
      <c r="G18" s="207">
        <v>0</v>
      </c>
      <c r="H18" s="305">
        <v>0</v>
      </c>
      <c r="I18" s="207">
        <v>0</v>
      </c>
      <c r="J18" s="306">
        <v>0</v>
      </c>
      <c r="K18" s="305">
        <v>0</v>
      </c>
      <c r="L18" s="207">
        <v>0</v>
      </c>
      <c r="M18" s="306">
        <v>0</v>
      </c>
      <c r="N18" s="207">
        <v>0</v>
      </c>
      <c r="O18" s="215">
        <v>0</v>
      </c>
      <c r="P18" s="102"/>
      <c r="U18" s="129"/>
    </row>
    <row r="19" spans="1:21">
      <c r="A19" s="176" t="s">
        <v>35</v>
      </c>
      <c r="B19" s="305">
        <v>0.89100000000000001</v>
      </c>
      <c r="C19" s="207">
        <v>0.68400000000000005</v>
      </c>
      <c r="D19" s="306">
        <v>0.69899999999999995</v>
      </c>
      <c r="E19" s="207">
        <v>0.26500000000000001</v>
      </c>
      <c r="F19" s="207">
        <v>1.7999999999999999E-2</v>
      </c>
      <c r="G19" s="207">
        <v>8.0000000000000002E-3</v>
      </c>
      <c r="H19" s="305">
        <v>1.6E-2</v>
      </c>
      <c r="I19" s="207">
        <v>6.0000000000000001E-3</v>
      </c>
      <c r="J19" s="306">
        <v>0.09</v>
      </c>
      <c r="K19" s="305">
        <v>0.13400000000000001</v>
      </c>
      <c r="L19" s="207">
        <v>0.29699999999999999</v>
      </c>
      <c r="M19" s="306">
        <v>0.80500000000000005</v>
      </c>
      <c r="N19" s="207">
        <v>3.9129999999999998</v>
      </c>
      <c r="O19" s="215">
        <v>4.757367642442647E-3</v>
      </c>
      <c r="P19" s="102"/>
      <c r="U19" s="129"/>
    </row>
    <row r="20" spans="1:21">
      <c r="A20" s="176" t="s">
        <v>34</v>
      </c>
      <c r="B20" s="305">
        <v>0</v>
      </c>
      <c r="C20" s="207">
        <v>0</v>
      </c>
      <c r="D20" s="306">
        <v>0</v>
      </c>
      <c r="E20" s="207">
        <v>0</v>
      </c>
      <c r="F20" s="207">
        <v>0</v>
      </c>
      <c r="G20" s="207">
        <v>0</v>
      </c>
      <c r="H20" s="305">
        <v>0</v>
      </c>
      <c r="I20" s="207">
        <v>0</v>
      </c>
      <c r="J20" s="306">
        <v>0</v>
      </c>
      <c r="K20" s="305">
        <v>0</v>
      </c>
      <c r="L20" s="207">
        <v>0</v>
      </c>
      <c r="M20" s="306">
        <v>0</v>
      </c>
      <c r="N20" s="207">
        <v>0</v>
      </c>
      <c r="O20" s="215">
        <v>0</v>
      </c>
      <c r="P20" s="102"/>
      <c r="U20" s="129"/>
    </row>
    <row r="21" spans="1:21">
      <c r="A21" s="176" t="s">
        <v>33</v>
      </c>
      <c r="B21" s="305">
        <v>1.6748599999999998</v>
      </c>
      <c r="C21" s="207">
        <v>0.48993000000000003</v>
      </c>
      <c r="D21" s="306">
        <v>1.8006099999999998</v>
      </c>
      <c r="E21" s="207">
        <v>2.2127699999999999</v>
      </c>
      <c r="F21" s="207">
        <v>2.3492199999999999</v>
      </c>
      <c r="G21" s="207">
        <v>1.6436300000000001</v>
      </c>
      <c r="H21" s="305">
        <v>2.3148400000000002</v>
      </c>
      <c r="I21" s="207">
        <v>1.4128399999999999</v>
      </c>
      <c r="J21" s="306">
        <v>0.93670000000000009</v>
      </c>
      <c r="K21" s="305">
        <v>1.84165</v>
      </c>
      <c r="L21" s="207">
        <v>2.1388799999999999</v>
      </c>
      <c r="M21" s="306">
        <v>0.88079999999999992</v>
      </c>
      <c r="N21" s="207">
        <v>19.696730000000002</v>
      </c>
      <c r="O21" s="215">
        <v>7.6564479390360428E-3</v>
      </c>
      <c r="P21" s="102"/>
      <c r="U21" s="129"/>
    </row>
    <row r="22" spans="1:21">
      <c r="A22" s="176" t="s">
        <v>32</v>
      </c>
      <c r="B22" s="305">
        <v>27.896000000000001</v>
      </c>
      <c r="C22" s="207">
        <v>6</v>
      </c>
      <c r="D22" s="306">
        <v>0</v>
      </c>
      <c r="E22" s="207">
        <v>6</v>
      </c>
      <c r="F22" s="207">
        <v>13.25</v>
      </c>
      <c r="G22" s="207">
        <v>7.3440000000000003</v>
      </c>
      <c r="H22" s="305">
        <v>27.344000000000001</v>
      </c>
      <c r="I22" s="207">
        <v>3.569</v>
      </c>
      <c r="J22" s="306">
        <v>0</v>
      </c>
      <c r="K22" s="305">
        <v>0</v>
      </c>
      <c r="L22" s="207">
        <v>0</v>
      </c>
      <c r="M22" s="306">
        <v>0</v>
      </c>
      <c r="N22" s="207">
        <v>91.403000000000006</v>
      </c>
      <c r="O22" s="215">
        <v>2.7620761170714068E-2</v>
      </c>
      <c r="P22" s="102"/>
      <c r="U22" s="129"/>
    </row>
    <row r="23" spans="1:21">
      <c r="A23" s="176" t="s">
        <v>3</v>
      </c>
      <c r="B23" s="305">
        <v>0</v>
      </c>
      <c r="C23" s="207">
        <v>0</v>
      </c>
      <c r="D23" s="306">
        <v>0</v>
      </c>
      <c r="E23" s="207">
        <v>0</v>
      </c>
      <c r="F23" s="207">
        <v>0</v>
      </c>
      <c r="G23" s="207">
        <v>0</v>
      </c>
      <c r="H23" s="305">
        <v>0</v>
      </c>
      <c r="I23" s="207">
        <v>0</v>
      </c>
      <c r="J23" s="306">
        <v>0</v>
      </c>
      <c r="K23" s="305">
        <v>0</v>
      </c>
      <c r="L23" s="207">
        <v>0</v>
      </c>
      <c r="M23" s="306">
        <v>0</v>
      </c>
      <c r="N23" s="207">
        <v>0</v>
      </c>
      <c r="O23" s="215">
        <v>0</v>
      </c>
      <c r="P23" s="102"/>
      <c r="U23" s="129"/>
    </row>
    <row r="24" spans="1:21">
      <c r="A24" s="176" t="s">
        <v>31</v>
      </c>
      <c r="B24" s="305">
        <v>3.3064450000000005</v>
      </c>
      <c r="C24" s="207">
        <v>4.8158020000000006</v>
      </c>
      <c r="D24" s="306">
        <v>2.244116</v>
      </c>
      <c r="E24" s="207">
        <v>2.5177400000000003</v>
      </c>
      <c r="F24" s="207">
        <v>0.38364300000000001</v>
      </c>
      <c r="G24" s="207">
        <v>1.1306989999999997</v>
      </c>
      <c r="H24" s="305">
        <v>0.69303800000000015</v>
      </c>
      <c r="I24" s="207">
        <v>1.6909290000000001</v>
      </c>
      <c r="J24" s="306">
        <v>0.65852500000000003</v>
      </c>
      <c r="K24" s="305">
        <v>4.6186790000000011</v>
      </c>
      <c r="L24" s="207">
        <v>1.6617629999999999</v>
      </c>
      <c r="M24" s="306">
        <v>2.6802699999999997</v>
      </c>
      <c r="N24" s="207">
        <v>26.401649000000003</v>
      </c>
      <c r="O24" s="215">
        <v>4.6053972945664601E-2</v>
      </c>
      <c r="P24" s="102"/>
      <c r="U24" s="129"/>
    </row>
    <row r="25" spans="1:21">
      <c r="A25" s="176" t="s">
        <v>30</v>
      </c>
      <c r="B25" s="305">
        <v>131.23871041472887</v>
      </c>
      <c r="C25" s="207">
        <v>99.931116988150251</v>
      </c>
      <c r="D25" s="306">
        <v>107.26916990289263</v>
      </c>
      <c r="E25" s="207">
        <v>86.268168634973975</v>
      </c>
      <c r="F25" s="207">
        <v>48.67730388332145</v>
      </c>
      <c r="G25" s="207">
        <v>20.669208958118272</v>
      </c>
      <c r="H25" s="305">
        <v>25.122184220255097</v>
      </c>
      <c r="I25" s="207">
        <v>49.638894370649922</v>
      </c>
      <c r="J25" s="306">
        <v>38.48716411759073</v>
      </c>
      <c r="K25" s="305">
        <v>61.361740926000095</v>
      </c>
      <c r="L25" s="207">
        <v>101.41770265282753</v>
      </c>
      <c r="M25" s="306">
        <v>125.18228393049122</v>
      </c>
      <c r="N25" s="207">
        <v>895.26364899999999</v>
      </c>
      <c r="O25" s="215">
        <v>4.1433807303922772E-2</v>
      </c>
      <c r="P25" s="102"/>
      <c r="U25" s="99"/>
    </row>
    <row r="26" spans="1:21" ht="13.5" customHeight="1">
      <c r="A26" s="174" t="s">
        <v>306</v>
      </c>
      <c r="B26" s="303">
        <v>1344.1573969999999</v>
      </c>
      <c r="C26" s="206">
        <v>1137.683532</v>
      </c>
      <c r="D26" s="304">
        <v>1167.8871229999997</v>
      </c>
      <c r="E26" s="206">
        <v>915.61558300000002</v>
      </c>
      <c r="F26" s="206">
        <v>521.30571399999997</v>
      </c>
      <c r="G26" s="206">
        <v>395.77016299999997</v>
      </c>
      <c r="H26" s="303">
        <v>387.764993</v>
      </c>
      <c r="I26" s="206">
        <v>375.45532100000008</v>
      </c>
      <c r="J26" s="304">
        <v>550.32416499999999</v>
      </c>
      <c r="K26" s="303">
        <v>736.64001600000017</v>
      </c>
      <c r="L26" s="206">
        <v>1070.5036339999999</v>
      </c>
      <c r="M26" s="304">
        <v>1300.7027</v>
      </c>
      <c r="N26" s="206">
        <v>9903.8103410000003</v>
      </c>
      <c r="O26" s="214">
        <v>0.13241843222053787</v>
      </c>
      <c r="P26" s="10"/>
      <c r="U26" s="79"/>
    </row>
    <row r="27" spans="1:21" ht="12.75" customHeight="1">
      <c r="A27" s="176" t="s">
        <v>26</v>
      </c>
      <c r="B27" s="305">
        <v>380.13325799999996</v>
      </c>
      <c r="C27" s="207">
        <v>342.44291000000004</v>
      </c>
      <c r="D27" s="306">
        <v>373.99373699999995</v>
      </c>
      <c r="E27" s="207">
        <v>304.11492900000002</v>
      </c>
      <c r="F27" s="207">
        <v>282.55605099999997</v>
      </c>
      <c r="G27" s="207">
        <v>239.69147899999999</v>
      </c>
      <c r="H27" s="305">
        <v>239.20009599999997</v>
      </c>
      <c r="I27" s="207">
        <v>231.02996900000002</v>
      </c>
      <c r="J27" s="306">
        <v>279.52835699999997</v>
      </c>
      <c r="K27" s="305">
        <v>269.81237400000003</v>
      </c>
      <c r="L27" s="207">
        <v>335.06699299999997</v>
      </c>
      <c r="M27" s="306">
        <v>342.42431099999999</v>
      </c>
      <c r="N27" s="207">
        <v>3619.9944640000003</v>
      </c>
      <c r="O27" s="215">
        <v>0.17699208612828277</v>
      </c>
      <c r="P27" s="102"/>
      <c r="U27" s="79"/>
    </row>
    <row r="28" spans="1:21" ht="12.75" customHeight="1">
      <c r="A28" s="176" t="s">
        <v>0</v>
      </c>
      <c r="B28" s="305">
        <v>67.870488999999992</v>
      </c>
      <c r="C28" s="207">
        <v>56.536909000000001</v>
      </c>
      <c r="D28" s="306">
        <v>58.506115999999992</v>
      </c>
      <c r="E28" s="207">
        <v>42.062162000000001</v>
      </c>
      <c r="F28" s="207">
        <v>18.086414000000001</v>
      </c>
      <c r="G28" s="207">
        <v>10.073053000000002</v>
      </c>
      <c r="H28" s="305">
        <v>9.5413599999999992</v>
      </c>
      <c r="I28" s="207">
        <v>9.0767600000000019</v>
      </c>
      <c r="J28" s="306">
        <v>17.420003000000001</v>
      </c>
      <c r="K28" s="305">
        <v>37.558261000000002</v>
      </c>
      <c r="L28" s="207">
        <v>52.486166999999995</v>
      </c>
      <c r="M28" s="306">
        <v>66.097941000000006</v>
      </c>
      <c r="N28" s="207">
        <v>445.31563499999993</v>
      </c>
      <c r="O28" s="215">
        <v>0.25609208599021643</v>
      </c>
      <c r="P28" s="102"/>
      <c r="U28" s="79"/>
    </row>
    <row r="29" spans="1:21" ht="12.75" customHeight="1">
      <c r="A29" s="176" t="s">
        <v>1</v>
      </c>
      <c r="B29" s="305">
        <v>24.143540000000002</v>
      </c>
      <c r="C29" s="207">
        <v>18.840350000000001</v>
      </c>
      <c r="D29" s="306">
        <v>19.153290000000002</v>
      </c>
      <c r="E29" s="207">
        <v>13.87266</v>
      </c>
      <c r="F29" s="207">
        <v>4.0097399999999999</v>
      </c>
      <c r="G29" s="207">
        <v>1.51715</v>
      </c>
      <c r="H29" s="305">
        <v>1.2870200000000001</v>
      </c>
      <c r="I29" s="207">
        <v>1.27511</v>
      </c>
      <c r="J29" s="306">
        <v>3.2379799999999994</v>
      </c>
      <c r="K29" s="305">
        <v>11.089259999999999</v>
      </c>
      <c r="L29" s="207">
        <v>15.974029999999999</v>
      </c>
      <c r="M29" s="306">
        <v>21.090630000000001</v>
      </c>
      <c r="N29" s="207">
        <v>135.49075999999997</v>
      </c>
      <c r="O29" s="215">
        <v>0.22642849891279415</v>
      </c>
      <c r="P29" s="102"/>
      <c r="U29" s="79"/>
    </row>
    <row r="30" spans="1:21" ht="12.75" customHeight="1">
      <c r="A30" s="176" t="s">
        <v>2</v>
      </c>
      <c r="B30" s="305">
        <v>1.458645</v>
      </c>
      <c r="C30" s="207">
        <v>1.605154</v>
      </c>
      <c r="D30" s="306">
        <v>1.7334199999999997</v>
      </c>
      <c r="E30" s="207">
        <v>1.447864</v>
      </c>
      <c r="F30" s="207">
        <v>0.43354500000000001</v>
      </c>
      <c r="G30" s="207">
        <v>1.9894999999999999E-2</v>
      </c>
      <c r="H30" s="305">
        <v>3.8835000000000001E-2</v>
      </c>
      <c r="I30" s="207">
        <v>1.3655E-2</v>
      </c>
      <c r="J30" s="306">
        <v>0.41652600000000001</v>
      </c>
      <c r="K30" s="305">
        <v>0.99719800000000003</v>
      </c>
      <c r="L30" s="207">
        <v>0.72624500000000003</v>
      </c>
      <c r="M30" s="306">
        <v>1.585242</v>
      </c>
      <c r="N30" s="207">
        <v>10.476223999999998</v>
      </c>
      <c r="O30" s="215">
        <v>5.0716723421933452E-2</v>
      </c>
      <c r="P30" s="102"/>
    </row>
    <row r="31" spans="1:21">
      <c r="A31" s="176" t="s">
        <v>6</v>
      </c>
      <c r="B31" s="305">
        <v>11.134799999999998</v>
      </c>
      <c r="C31" s="207">
        <v>11.440059999999999</v>
      </c>
      <c r="D31" s="306">
        <v>14.39371</v>
      </c>
      <c r="E31" s="207">
        <v>9.864609999999999</v>
      </c>
      <c r="F31" s="207">
        <v>2.91391</v>
      </c>
      <c r="G31" s="207">
        <v>1.7054499999999999</v>
      </c>
      <c r="H31" s="305">
        <v>1.72851</v>
      </c>
      <c r="I31" s="207">
        <v>1.34477</v>
      </c>
      <c r="J31" s="306">
        <v>4.1369799999999994</v>
      </c>
      <c r="K31" s="305">
        <v>6.4394299999999998</v>
      </c>
      <c r="L31" s="207">
        <v>11.321689999999998</v>
      </c>
      <c r="M31" s="306">
        <v>9.4679099999999998</v>
      </c>
      <c r="N31" s="207">
        <v>85.891829999999999</v>
      </c>
      <c r="O31" s="215">
        <v>0.22112572515549955</v>
      </c>
      <c r="P31" s="102"/>
    </row>
    <row r="32" spans="1:21">
      <c r="A32" s="176" t="s">
        <v>25</v>
      </c>
      <c r="B32" s="305">
        <v>577.48190599999998</v>
      </c>
      <c r="C32" s="207">
        <v>472.52830900000004</v>
      </c>
      <c r="D32" s="306">
        <v>465.26014600000002</v>
      </c>
      <c r="E32" s="207">
        <v>366.08337800000004</v>
      </c>
      <c r="F32" s="207">
        <v>149.098524</v>
      </c>
      <c r="G32" s="207">
        <v>102.31468599999999</v>
      </c>
      <c r="H32" s="305">
        <v>99.219223999999997</v>
      </c>
      <c r="I32" s="207">
        <v>95.942772000000005</v>
      </c>
      <c r="J32" s="306">
        <v>173.730298</v>
      </c>
      <c r="K32" s="305">
        <v>284.85684499999996</v>
      </c>
      <c r="L32" s="207">
        <v>443.780394</v>
      </c>
      <c r="M32" s="306">
        <v>580.06427199999996</v>
      </c>
      <c r="N32" s="207">
        <v>3810.3607539999998</v>
      </c>
      <c r="O32" s="215">
        <v>0.11800809278122996</v>
      </c>
      <c r="P32" s="102"/>
    </row>
    <row r="33" spans="1:16">
      <c r="A33" s="176" t="s">
        <v>5</v>
      </c>
      <c r="B33" s="305">
        <v>255.04031999999998</v>
      </c>
      <c r="C33" s="207">
        <v>211.631934</v>
      </c>
      <c r="D33" s="306">
        <v>213.15749699999998</v>
      </c>
      <c r="E33" s="207">
        <v>161.34690500000002</v>
      </c>
      <c r="F33" s="207">
        <v>57.996848000000014</v>
      </c>
      <c r="G33" s="207">
        <v>34.185326000000011</v>
      </c>
      <c r="H33" s="305">
        <v>33.453273000000003</v>
      </c>
      <c r="I33" s="207">
        <v>33.391716000000002</v>
      </c>
      <c r="J33" s="306">
        <v>64.850636000000009</v>
      </c>
      <c r="K33" s="305">
        <v>113.97375299999999</v>
      </c>
      <c r="L33" s="207">
        <v>192.04657400000002</v>
      </c>
      <c r="M33" s="306">
        <v>254.71529600000002</v>
      </c>
      <c r="N33" s="207">
        <v>1625.790078</v>
      </c>
      <c r="O33" s="215">
        <v>9.5044616664833909E-2</v>
      </c>
      <c r="P33" s="102"/>
    </row>
    <row r="34" spans="1:16">
      <c r="A34" s="176" t="s">
        <v>3</v>
      </c>
      <c r="B34" s="305">
        <v>26.894438999999998</v>
      </c>
      <c r="C34" s="207">
        <v>22.657906000000001</v>
      </c>
      <c r="D34" s="306">
        <v>21.689207</v>
      </c>
      <c r="E34" s="207">
        <v>16.823074999999999</v>
      </c>
      <c r="F34" s="207">
        <v>6.2106820000000003</v>
      </c>
      <c r="G34" s="207">
        <v>6.2631240000000004</v>
      </c>
      <c r="H34" s="305">
        <v>3.296675</v>
      </c>
      <c r="I34" s="207">
        <v>3.3805689999999995</v>
      </c>
      <c r="J34" s="306">
        <v>7.0033850000000006</v>
      </c>
      <c r="K34" s="305">
        <v>11.912894999999999</v>
      </c>
      <c r="L34" s="207">
        <v>19.101541000000001</v>
      </c>
      <c r="M34" s="306">
        <v>25.257097999999999</v>
      </c>
      <c r="N34" s="207">
        <v>170.49059599999998</v>
      </c>
      <c r="O34" s="215">
        <v>8.4731342081559788E-2</v>
      </c>
      <c r="P34" s="102"/>
    </row>
    <row r="35" spans="1:16" ht="11.45"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0.26068588820049371</v>
      </c>
    </row>
    <row r="40" spans="1:16">
      <c r="B40" s="121"/>
      <c r="C40" s="121"/>
      <c r="D40" s="121"/>
      <c r="M40" s="110" t="s">
        <v>59</v>
      </c>
      <c r="N40" s="117">
        <f>O8</f>
        <v>0.20171866837066688</v>
      </c>
    </row>
    <row r="41" spans="1:16">
      <c r="B41" s="79"/>
      <c r="C41" s="79"/>
      <c r="D41" s="79"/>
      <c r="M41" s="110" t="s">
        <v>117</v>
      </c>
      <c r="N41" s="117">
        <f>O9</f>
        <v>0.1403136501324185</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{B3364112-E22A-481E-AC7A-3A6A33F231B5}</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3364112-E22A-481E-AC7A-3A6A33F231B5}">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tabColor rgb="FF92D050"/>
  </sheetPr>
  <dimension ref="A1:U41"/>
  <sheetViews>
    <sheetView showGridLines="0" view="pageBreakPreview" zoomScaleNormal="70" zoomScaleSheetLayoutView="100" workbookViewId="0">
      <selection activeCell="V42" sqref="V42"/>
    </sheetView>
  </sheetViews>
  <sheetFormatPr defaultColWidth="9.140625" defaultRowHeight="12"/>
  <cols>
    <col min="1" max="1" width="31.7109375" style="75" customWidth="1"/>
    <col min="2" max="13" width="8" style="75" customWidth="1"/>
    <col min="14" max="14" width="8.42578125" style="75" customWidth="1"/>
    <col min="15" max="15" width="7.85546875" style="75" customWidth="1"/>
    <col min="16" max="21" width="9.140625" style="75" customWidth="1"/>
    <col min="22" max="16384" width="9.140625" style="75"/>
  </cols>
  <sheetData>
    <row r="1" spans="1:21" ht="18">
      <c r="A1" s="254" t="s">
        <v>295</v>
      </c>
      <c r="O1" s="257" t="str">
        <f>'3'!N1</f>
        <v>2022</v>
      </c>
    </row>
    <row r="2" spans="1:21" ht="1.5" customHeight="1">
      <c r="F2" s="104"/>
      <c r="G2" s="104"/>
      <c r="H2" s="104"/>
      <c r="I2" s="104"/>
      <c r="J2" s="104"/>
      <c r="K2" s="104"/>
    </row>
    <row r="3" spans="1:21" ht="12" customHeight="1">
      <c r="F3" s="104"/>
      <c r="G3" s="104"/>
      <c r="H3" s="104"/>
      <c r="I3" s="104"/>
      <c r="J3" s="104"/>
      <c r="K3" s="104"/>
    </row>
    <row r="4" spans="1:21">
      <c r="A4" s="7"/>
      <c r="B4" s="128"/>
      <c r="C4" s="128"/>
      <c r="D4" s="128"/>
      <c r="E4" s="128"/>
      <c r="F4" s="110"/>
      <c r="K4" s="110"/>
      <c r="L4" s="127"/>
    </row>
    <row r="5" spans="1:21" ht="12.75" customHeight="1">
      <c r="A5" s="180"/>
      <c r="B5" s="332" t="s">
        <v>42</v>
      </c>
      <c r="C5" s="333"/>
      <c r="D5" s="334"/>
      <c r="E5" s="333" t="s">
        <v>43</v>
      </c>
      <c r="F5" s="333"/>
      <c r="G5" s="333"/>
      <c r="H5" s="332" t="s">
        <v>44</v>
      </c>
      <c r="I5" s="333"/>
      <c r="J5" s="334"/>
      <c r="K5" s="332" t="s">
        <v>45</v>
      </c>
      <c r="L5" s="333"/>
      <c r="M5" s="334"/>
      <c r="N5" s="335" t="s">
        <v>7</v>
      </c>
      <c r="O5" s="342" t="s">
        <v>216</v>
      </c>
    </row>
    <row r="6" spans="1:21">
      <c r="A6" s="179"/>
      <c r="B6" s="297" t="s">
        <v>8</v>
      </c>
      <c r="C6" s="296" t="s">
        <v>9</v>
      </c>
      <c r="D6" s="298" t="s">
        <v>10</v>
      </c>
      <c r="E6" s="238" t="s">
        <v>11</v>
      </c>
      <c r="F6" s="238" t="s">
        <v>12</v>
      </c>
      <c r="G6" s="238" t="s">
        <v>13</v>
      </c>
      <c r="H6" s="297" t="s">
        <v>14</v>
      </c>
      <c r="I6" s="296" t="s">
        <v>15</v>
      </c>
      <c r="J6" s="298" t="s">
        <v>16</v>
      </c>
      <c r="K6" s="297" t="s">
        <v>17</v>
      </c>
      <c r="L6" s="296" t="s">
        <v>18</v>
      </c>
      <c r="M6" s="298" t="s">
        <v>19</v>
      </c>
      <c r="N6" s="335"/>
      <c r="O6" s="342"/>
      <c r="P6" s="110"/>
      <c r="U6" s="110"/>
    </row>
    <row r="7" spans="1:21" ht="13.5">
      <c r="A7" s="173" t="s">
        <v>203</v>
      </c>
      <c r="B7" s="303">
        <v>1286.3239999999996</v>
      </c>
      <c r="C7" s="206">
        <v>1286.2749999999996</v>
      </c>
      <c r="D7" s="304">
        <v>1287.5689999999997</v>
      </c>
      <c r="E7" s="206">
        <v>1287.5739999999998</v>
      </c>
      <c r="F7" s="206">
        <v>1287.5739999999996</v>
      </c>
      <c r="G7" s="206">
        <v>1287.5749999999996</v>
      </c>
      <c r="H7" s="303">
        <v>1284.1889999999999</v>
      </c>
      <c r="I7" s="206">
        <v>1283.8879999999995</v>
      </c>
      <c r="J7" s="304">
        <v>1284.0599999999995</v>
      </c>
      <c r="K7" s="303">
        <v>1256.7549999999997</v>
      </c>
      <c r="L7" s="206">
        <v>1256.7549999999997</v>
      </c>
      <c r="M7" s="304">
        <v>1256.7549999999997</v>
      </c>
      <c r="N7" s="206">
        <v>1256.7549999999997</v>
      </c>
      <c r="O7" s="213">
        <v>3.298114452099845E-2</v>
      </c>
      <c r="P7" s="112"/>
      <c r="U7" s="61"/>
    </row>
    <row r="8" spans="1:21">
      <c r="A8" s="173" t="s">
        <v>163</v>
      </c>
      <c r="B8" s="303">
        <v>970.65811300000041</v>
      </c>
      <c r="C8" s="206">
        <v>796.85315000000037</v>
      </c>
      <c r="D8" s="304">
        <v>862.42635900000005</v>
      </c>
      <c r="E8" s="206">
        <v>648.38465700000006</v>
      </c>
      <c r="F8" s="206">
        <v>460.40166600000009</v>
      </c>
      <c r="G8" s="206">
        <v>422.74659200000008</v>
      </c>
      <c r="H8" s="303">
        <v>313.22620400000017</v>
      </c>
      <c r="I8" s="206">
        <v>364.33054199999981</v>
      </c>
      <c r="J8" s="304">
        <v>447.05011999999994</v>
      </c>
      <c r="K8" s="303">
        <v>488.64744700000006</v>
      </c>
      <c r="L8" s="206">
        <v>664.88219500000014</v>
      </c>
      <c r="M8" s="304">
        <v>796.175299</v>
      </c>
      <c r="N8" s="206">
        <v>7235.7823440000011</v>
      </c>
      <c r="O8" s="213">
        <v>4.7889445805709592E-2</v>
      </c>
      <c r="P8" s="112"/>
      <c r="U8" s="61"/>
    </row>
    <row r="9" spans="1:21">
      <c r="A9" s="173" t="s">
        <v>164</v>
      </c>
      <c r="B9" s="303">
        <v>537.41476753379652</v>
      </c>
      <c r="C9" s="206">
        <v>437.8074874946978</v>
      </c>
      <c r="D9" s="304">
        <v>458.52098342253186</v>
      </c>
      <c r="E9" s="206">
        <v>338.97063172668089</v>
      </c>
      <c r="F9" s="206">
        <v>188.97556770585203</v>
      </c>
      <c r="G9" s="206">
        <v>159.29379994903229</v>
      </c>
      <c r="H9" s="303">
        <v>123.737168</v>
      </c>
      <c r="I9" s="206">
        <v>152.38000600000001</v>
      </c>
      <c r="J9" s="304">
        <v>195.90467100000001</v>
      </c>
      <c r="K9" s="303">
        <v>244.2891521035134</v>
      </c>
      <c r="L9" s="206">
        <v>363.99885241037674</v>
      </c>
      <c r="M9" s="304">
        <v>466.38917001428177</v>
      </c>
      <c r="N9" s="206">
        <v>3667.6822573607633</v>
      </c>
      <c r="O9" s="214">
        <v>4.4689688857407955E-2</v>
      </c>
      <c r="P9" s="102"/>
      <c r="U9" s="105"/>
    </row>
    <row r="10" spans="1:21">
      <c r="A10" s="176" t="s">
        <v>40</v>
      </c>
      <c r="B10" s="305">
        <v>53.796375999999995</v>
      </c>
      <c r="C10" s="207">
        <v>45.239530000000002</v>
      </c>
      <c r="D10" s="306">
        <v>39.463059000000001</v>
      </c>
      <c r="E10" s="207">
        <v>38.128175999999996</v>
      </c>
      <c r="F10" s="207">
        <v>19.801299</v>
      </c>
      <c r="G10" s="207">
        <v>10.582047000000001</v>
      </c>
      <c r="H10" s="305">
        <v>7.259703</v>
      </c>
      <c r="I10" s="207">
        <v>7.9047669999999997</v>
      </c>
      <c r="J10" s="306">
        <v>13.020163</v>
      </c>
      <c r="K10" s="305">
        <v>17.804385</v>
      </c>
      <c r="L10" s="207">
        <v>20.227612999999998</v>
      </c>
      <c r="M10" s="306">
        <v>38.007672999999997</v>
      </c>
      <c r="N10" s="207">
        <v>311.23479099999997</v>
      </c>
      <c r="O10" s="215">
        <v>4.1195493868072135E-2</v>
      </c>
      <c r="P10" s="102"/>
      <c r="U10" s="129"/>
    </row>
    <row r="11" spans="1:21">
      <c r="A11" s="176" t="s">
        <v>39</v>
      </c>
      <c r="B11" s="305">
        <v>1.164922</v>
      </c>
      <c r="C11" s="207">
        <v>0.9740899999999999</v>
      </c>
      <c r="D11" s="306">
        <v>1.0278800000000001</v>
      </c>
      <c r="E11" s="207">
        <v>1.3458699999999999</v>
      </c>
      <c r="F11" s="207">
        <v>0.79830999999999996</v>
      </c>
      <c r="G11" s="207">
        <v>0.40044999999999997</v>
      </c>
      <c r="H11" s="305">
        <v>0.32600000000000001</v>
      </c>
      <c r="I11" s="207">
        <v>0.52654000000000001</v>
      </c>
      <c r="J11" s="306">
        <v>0.58729999999999993</v>
      </c>
      <c r="K11" s="305">
        <v>0.96431999999999995</v>
      </c>
      <c r="L11" s="207">
        <v>1.0253899999999998</v>
      </c>
      <c r="M11" s="306">
        <v>1.05185</v>
      </c>
      <c r="N11" s="207">
        <v>10.192921999999999</v>
      </c>
      <c r="O11" s="215">
        <v>1.6917514401673373E-2</v>
      </c>
      <c r="P11" s="102"/>
      <c r="U11" s="129"/>
    </row>
    <row r="12" spans="1:21">
      <c r="A12" s="176" t="s">
        <v>38</v>
      </c>
      <c r="B12" s="305">
        <v>10.98334</v>
      </c>
      <c r="C12" s="207">
        <v>4.3322299999999991</v>
      </c>
      <c r="D12" s="306">
        <v>13.008479999999999</v>
      </c>
      <c r="E12" s="207">
        <v>10.01604</v>
      </c>
      <c r="F12" s="207">
        <v>3.1270799999999999</v>
      </c>
      <c r="G12" s="207">
        <v>2.1046399999999998</v>
      </c>
      <c r="H12" s="305">
        <v>0</v>
      </c>
      <c r="I12" s="207">
        <v>0</v>
      </c>
      <c r="J12" s="306">
        <v>0</v>
      </c>
      <c r="K12" s="305">
        <v>0</v>
      </c>
      <c r="L12" s="207">
        <v>0.42010000000000003</v>
      </c>
      <c r="M12" s="306">
        <v>0</v>
      </c>
      <c r="N12" s="207">
        <v>43.991909999999997</v>
      </c>
      <c r="O12" s="215">
        <v>5.3039475314178219E-3</v>
      </c>
      <c r="P12" s="102"/>
      <c r="U12" s="129"/>
    </row>
    <row r="13" spans="1:21">
      <c r="A13" s="176" t="s">
        <v>60</v>
      </c>
      <c r="B13" s="305">
        <v>0</v>
      </c>
      <c r="C13" s="207">
        <v>0</v>
      </c>
      <c r="D13" s="306">
        <v>0</v>
      </c>
      <c r="E13" s="207">
        <v>0</v>
      </c>
      <c r="F13" s="207">
        <v>5.21E-2</v>
      </c>
      <c r="G13" s="207">
        <v>8.1599999999999992E-2</v>
      </c>
      <c r="H13" s="305">
        <v>4.6100000000000002E-2</v>
      </c>
      <c r="I13" s="207">
        <v>3.2000000000000001E-2</v>
      </c>
      <c r="J13" s="306">
        <v>8.4000000000000012E-3</v>
      </c>
      <c r="K13" s="305">
        <v>0</v>
      </c>
      <c r="L13" s="207">
        <v>0</v>
      </c>
      <c r="M13" s="306">
        <v>0</v>
      </c>
      <c r="N13" s="207">
        <v>0.22019999999999998</v>
      </c>
      <c r="O13" s="215">
        <v>3.9376864868739042E-3</v>
      </c>
      <c r="P13" s="102"/>
      <c r="U13" s="129"/>
    </row>
    <row r="14" spans="1:21">
      <c r="A14" s="176" t="s">
        <v>61</v>
      </c>
      <c r="B14" s="305">
        <v>0</v>
      </c>
      <c r="C14" s="207">
        <v>0</v>
      </c>
      <c r="D14" s="306">
        <v>4.0679999999999996E-3</v>
      </c>
      <c r="E14" s="207">
        <v>2.2240000000000003E-3</v>
      </c>
      <c r="F14" s="207">
        <v>2.163E-2</v>
      </c>
      <c r="G14" s="207">
        <v>0</v>
      </c>
      <c r="H14" s="305">
        <v>0</v>
      </c>
      <c r="I14" s="207">
        <v>0</v>
      </c>
      <c r="J14" s="306">
        <v>0</v>
      </c>
      <c r="K14" s="305">
        <v>5.7335000000000004E-2</v>
      </c>
      <c r="L14" s="207">
        <v>0.13997100000000001</v>
      </c>
      <c r="M14" s="306">
        <v>0.13880099999999998</v>
      </c>
      <c r="N14" s="207">
        <v>0.36402899999999999</v>
      </c>
      <c r="O14" s="215">
        <v>4.7810117125586873E-3</v>
      </c>
      <c r="P14" s="102"/>
      <c r="U14" s="129"/>
    </row>
    <row r="15" spans="1:21">
      <c r="A15" s="176" t="s">
        <v>62</v>
      </c>
      <c r="B15" s="305">
        <v>0</v>
      </c>
      <c r="C15" s="207">
        <v>0</v>
      </c>
      <c r="D15" s="306">
        <v>0</v>
      </c>
      <c r="E15" s="207">
        <v>0</v>
      </c>
      <c r="F15" s="207">
        <v>0</v>
      </c>
      <c r="G15" s="207">
        <v>0</v>
      </c>
      <c r="H15" s="305">
        <v>0</v>
      </c>
      <c r="I15" s="207">
        <v>0</v>
      </c>
      <c r="J15" s="306">
        <v>0</v>
      </c>
      <c r="K15" s="305">
        <v>0</v>
      </c>
      <c r="L15" s="207">
        <v>0</v>
      </c>
      <c r="M15" s="306">
        <v>0</v>
      </c>
      <c r="N15" s="207">
        <v>0</v>
      </c>
      <c r="O15" s="215">
        <v>0</v>
      </c>
      <c r="P15" s="102"/>
      <c r="U15" s="129"/>
    </row>
    <row r="16" spans="1:21">
      <c r="A16" s="176" t="s">
        <v>37</v>
      </c>
      <c r="B16" s="305">
        <v>317.293498</v>
      </c>
      <c r="C16" s="207">
        <v>258.82261900000003</v>
      </c>
      <c r="D16" s="306">
        <v>275.541696</v>
      </c>
      <c r="E16" s="207">
        <v>193.55514400000001</v>
      </c>
      <c r="F16" s="207">
        <v>115.918421</v>
      </c>
      <c r="G16" s="207">
        <v>112.360899</v>
      </c>
      <c r="H16" s="305">
        <v>74.159870999999995</v>
      </c>
      <c r="I16" s="207">
        <v>110.601523</v>
      </c>
      <c r="J16" s="306">
        <v>133.85305099999997</v>
      </c>
      <c r="K16" s="305">
        <v>161.574307</v>
      </c>
      <c r="L16" s="207">
        <v>240.59070399999999</v>
      </c>
      <c r="M16" s="306">
        <v>288.20526799999999</v>
      </c>
      <c r="N16" s="207">
        <v>2282.4770010000002</v>
      </c>
      <c r="O16" s="215">
        <v>6.2858225453856637E-2</v>
      </c>
      <c r="P16" s="102"/>
      <c r="U16" s="129"/>
    </row>
    <row r="17" spans="1:21">
      <c r="A17" s="176" t="s">
        <v>72</v>
      </c>
      <c r="B17" s="305">
        <v>0</v>
      </c>
      <c r="C17" s="207">
        <v>0</v>
      </c>
      <c r="D17" s="306">
        <v>0</v>
      </c>
      <c r="E17" s="207">
        <v>0</v>
      </c>
      <c r="F17" s="207">
        <v>0</v>
      </c>
      <c r="G17" s="207">
        <v>0</v>
      </c>
      <c r="H17" s="305">
        <v>0</v>
      </c>
      <c r="I17" s="207">
        <v>0</v>
      </c>
      <c r="J17" s="306">
        <v>0</v>
      </c>
      <c r="K17" s="305">
        <v>0</v>
      </c>
      <c r="L17" s="207">
        <v>0</v>
      </c>
      <c r="M17" s="306">
        <v>0</v>
      </c>
      <c r="N17" s="207">
        <v>0</v>
      </c>
      <c r="O17" s="215">
        <v>0</v>
      </c>
      <c r="P17" s="102"/>
      <c r="U17" s="129"/>
    </row>
    <row r="18" spans="1:21">
      <c r="A18" s="176" t="s">
        <v>36</v>
      </c>
      <c r="B18" s="305">
        <v>0</v>
      </c>
      <c r="C18" s="207">
        <v>0</v>
      </c>
      <c r="D18" s="306">
        <v>0</v>
      </c>
      <c r="E18" s="207">
        <v>0</v>
      </c>
      <c r="F18" s="207">
        <v>0</v>
      </c>
      <c r="G18" s="207">
        <v>0</v>
      </c>
      <c r="H18" s="305">
        <v>0</v>
      </c>
      <c r="I18" s="207">
        <v>0</v>
      </c>
      <c r="J18" s="306">
        <v>0</v>
      </c>
      <c r="K18" s="305">
        <v>0</v>
      </c>
      <c r="L18" s="207">
        <v>0</v>
      </c>
      <c r="M18" s="306">
        <v>0</v>
      </c>
      <c r="N18" s="207">
        <v>0</v>
      </c>
      <c r="O18" s="215">
        <v>0</v>
      </c>
      <c r="P18" s="102"/>
      <c r="U18" s="129"/>
    </row>
    <row r="19" spans="1:21">
      <c r="A19" s="176" t="s">
        <v>35</v>
      </c>
      <c r="B19" s="305">
        <v>1.8919999999999999</v>
      </c>
      <c r="C19" s="207">
        <v>1.528</v>
      </c>
      <c r="D19" s="306">
        <v>0.505</v>
      </c>
      <c r="E19" s="207">
        <v>2.2010000000000001</v>
      </c>
      <c r="F19" s="207">
        <v>0.43099999999999999</v>
      </c>
      <c r="G19" s="207">
        <v>0.92</v>
      </c>
      <c r="H19" s="305">
        <v>0</v>
      </c>
      <c r="I19" s="207">
        <v>0</v>
      </c>
      <c r="J19" s="306">
        <v>0.24</v>
      </c>
      <c r="K19" s="305">
        <v>1.577</v>
      </c>
      <c r="L19" s="207">
        <v>2.2719999999999998</v>
      </c>
      <c r="M19" s="306">
        <v>1.179</v>
      </c>
      <c r="N19" s="207">
        <v>12.745000000000001</v>
      </c>
      <c r="O19" s="215">
        <v>1.5495182878336709E-2</v>
      </c>
      <c r="P19" s="102"/>
      <c r="U19" s="129"/>
    </row>
    <row r="20" spans="1:21">
      <c r="A20" s="176" t="s">
        <v>34</v>
      </c>
      <c r="B20" s="305">
        <v>7.0750000000000002</v>
      </c>
      <c r="C20" s="207">
        <v>4.2469999999999999</v>
      </c>
      <c r="D20" s="306">
        <v>4.7930000000000001</v>
      </c>
      <c r="E20" s="207">
        <v>0</v>
      </c>
      <c r="F20" s="207">
        <v>0</v>
      </c>
      <c r="G20" s="207">
        <v>0</v>
      </c>
      <c r="H20" s="305">
        <v>0</v>
      </c>
      <c r="I20" s="207">
        <v>0</v>
      </c>
      <c r="J20" s="306">
        <v>2.7759999999999998</v>
      </c>
      <c r="K20" s="305">
        <v>0</v>
      </c>
      <c r="L20" s="207">
        <v>3.6749999999999998</v>
      </c>
      <c r="M20" s="306">
        <v>7.9640000000000004</v>
      </c>
      <c r="N20" s="207">
        <v>30.53</v>
      </c>
      <c r="O20" s="215">
        <v>0.55002079737990495</v>
      </c>
      <c r="P20" s="102"/>
      <c r="U20" s="129"/>
    </row>
    <row r="21" spans="1:21">
      <c r="A21" s="176" t="s">
        <v>33</v>
      </c>
      <c r="B21" s="305">
        <v>2.6099000000000001</v>
      </c>
      <c r="C21" s="207">
        <v>1.9125000000000001</v>
      </c>
      <c r="D21" s="306">
        <v>2.5468000000000002</v>
      </c>
      <c r="E21" s="207">
        <v>2.3384</v>
      </c>
      <c r="F21" s="207">
        <v>2.625</v>
      </c>
      <c r="G21" s="207">
        <v>2.4586000000000001</v>
      </c>
      <c r="H21" s="305">
        <v>2.5223</v>
      </c>
      <c r="I21" s="207">
        <v>2.1096999999999997</v>
      </c>
      <c r="J21" s="306">
        <v>2.2931999999999997</v>
      </c>
      <c r="K21" s="305">
        <v>0.88049999999999995</v>
      </c>
      <c r="L21" s="207">
        <v>1.2541</v>
      </c>
      <c r="M21" s="306">
        <v>2.9220000000000002</v>
      </c>
      <c r="N21" s="207">
        <v>26.473000000000003</v>
      </c>
      <c r="O21" s="215">
        <v>1.0290497269856527E-2</v>
      </c>
      <c r="P21" s="102"/>
      <c r="U21" s="129"/>
    </row>
    <row r="22" spans="1:21">
      <c r="A22" s="176" t="s">
        <v>32</v>
      </c>
      <c r="B22" s="305">
        <v>11.326000000000001</v>
      </c>
      <c r="C22" s="207">
        <v>11.273</v>
      </c>
      <c r="D22" s="306">
        <v>11.968999999999999</v>
      </c>
      <c r="E22" s="207">
        <v>10.787000000000001</v>
      </c>
      <c r="F22" s="207">
        <v>6.1280000000000001</v>
      </c>
      <c r="G22" s="207">
        <v>5.226</v>
      </c>
      <c r="H22" s="305">
        <v>8.1129999999999995</v>
      </c>
      <c r="I22" s="207">
        <v>3.7370000000000001</v>
      </c>
      <c r="J22" s="306">
        <v>6.7450000000000001</v>
      </c>
      <c r="K22" s="305">
        <v>12.753</v>
      </c>
      <c r="L22" s="207">
        <v>10.35</v>
      </c>
      <c r="M22" s="306">
        <v>11.096</v>
      </c>
      <c r="N22" s="207">
        <v>109.503</v>
      </c>
      <c r="O22" s="215">
        <v>3.309033850613987E-2</v>
      </c>
      <c r="P22" s="102"/>
      <c r="U22" s="129"/>
    </row>
    <row r="23" spans="1:21">
      <c r="A23" s="176" t="s">
        <v>3</v>
      </c>
      <c r="B23" s="305">
        <v>0</v>
      </c>
      <c r="C23" s="207">
        <v>0</v>
      </c>
      <c r="D23" s="306">
        <v>0</v>
      </c>
      <c r="E23" s="207">
        <v>0</v>
      </c>
      <c r="F23" s="207">
        <v>0</v>
      </c>
      <c r="G23" s="207">
        <v>0</v>
      </c>
      <c r="H23" s="305">
        <v>0</v>
      </c>
      <c r="I23" s="207">
        <v>0</v>
      </c>
      <c r="J23" s="306">
        <v>0</v>
      </c>
      <c r="K23" s="305">
        <v>0</v>
      </c>
      <c r="L23" s="207">
        <v>0</v>
      </c>
      <c r="M23" s="306">
        <v>0</v>
      </c>
      <c r="N23" s="207">
        <v>0</v>
      </c>
      <c r="O23" s="215">
        <v>0</v>
      </c>
      <c r="P23" s="102"/>
      <c r="U23" s="129"/>
    </row>
    <row r="24" spans="1:21">
      <c r="A24" s="176" t="s">
        <v>31</v>
      </c>
      <c r="B24" s="305">
        <v>7.5100000000000002E-3</v>
      </c>
      <c r="C24" s="207">
        <v>9.085E-2</v>
      </c>
      <c r="D24" s="306">
        <v>0.11406999999999999</v>
      </c>
      <c r="E24" s="207">
        <v>5.6129999999999999E-2</v>
      </c>
      <c r="F24" s="207">
        <v>0.24875</v>
      </c>
      <c r="G24" s="207">
        <v>1.1699999999999999E-2</v>
      </c>
      <c r="H24" s="305">
        <v>7.2510000000000005E-2</v>
      </c>
      <c r="I24" s="207">
        <v>1.745E-2</v>
      </c>
      <c r="J24" s="306">
        <v>0.16836999999999999</v>
      </c>
      <c r="K24" s="305">
        <v>6.2969999999999998E-2</v>
      </c>
      <c r="L24" s="207">
        <v>3.2499999999999999E-3</v>
      </c>
      <c r="M24" s="306">
        <v>1.295E-2</v>
      </c>
      <c r="N24" s="207">
        <v>0.86651</v>
      </c>
      <c r="O24" s="215">
        <v>1.5115051373172878E-3</v>
      </c>
      <c r="P24" s="102"/>
      <c r="U24" s="129"/>
    </row>
    <row r="25" spans="1:21">
      <c r="A25" s="176" t="s">
        <v>30</v>
      </c>
      <c r="B25" s="305">
        <v>131.26622153379651</v>
      </c>
      <c r="C25" s="207">
        <v>109.38766849469771</v>
      </c>
      <c r="D25" s="306">
        <v>109.54793042253182</v>
      </c>
      <c r="E25" s="207">
        <v>80.540647726680888</v>
      </c>
      <c r="F25" s="207">
        <v>39.823977705852016</v>
      </c>
      <c r="G25" s="207">
        <v>25.147863949032285</v>
      </c>
      <c r="H25" s="305">
        <v>31.237683999999998</v>
      </c>
      <c r="I25" s="207">
        <v>27.451026000000002</v>
      </c>
      <c r="J25" s="306">
        <v>36.213186999999998</v>
      </c>
      <c r="K25" s="305">
        <v>48.615335103513345</v>
      </c>
      <c r="L25" s="207">
        <v>84.040724410376754</v>
      </c>
      <c r="M25" s="306">
        <v>115.81162801428178</v>
      </c>
      <c r="N25" s="207">
        <v>839.083894360763</v>
      </c>
      <c r="O25" s="215">
        <v>3.8833745153846792E-2</v>
      </c>
      <c r="P25" s="102"/>
      <c r="U25" s="99"/>
    </row>
    <row r="26" spans="1:21" ht="13.5" customHeight="1">
      <c r="A26" s="174" t="s">
        <v>306</v>
      </c>
      <c r="B26" s="303">
        <v>529.8375850000001</v>
      </c>
      <c r="C26" s="206">
        <v>432.16297800000007</v>
      </c>
      <c r="D26" s="304">
        <v>451.70642699999996</v>
      </c>
      <c r="E26" s="206">
        <v>332.71317400000004</v>
      </c>
      <c r="F26" s="206">
        <v>181.52895700000002</v>
      </c>
      <c r="G26" s="206">
        <v>152.82632699999999</v>
      </c>
      <c r="H26" s="303">
        <v>118.44161199999999</v>
      </c>
      <c r="I26" s="206">
        <v>146.13444700000002</v>
      </c>
      <c r="J26" s="304">
        <v>189.16878800000001</v>
      </c>
      <c r="K26" s="303">
        <v>238.06107399999999</v>
      </c>
      <c r="L26" s="206">
        <v>358.25958200000002</v>
      </c>
      <c r="M26" s="304">
        <v>458.12710100000004</v>
      </c>
      <c r="N26" s="206">
        <v>3588.9680520000006</v>
      </c>
      <c r="O26" s="214">
        <v>4.7986129214127475E-2</v>
      </c>
      <c r="P26" s="10"/>
      <c r="U26" s="79"/>
    </row>
    <row r="27" spans="1:21" ht="12.75" customHeight="1">
      <c r="A27" s="176" t="s">
        <v>26</v>
      </c>
      <c r="B27" s="305">
        <v>223.11102100000002</v>
      </c>
      <c r="C27" s="207">
        <v>192.73413300000001</v>
      </c>
      <c r="D27" s="306">
        <v>206.19367399999999</v>
      </c>
      <c r="E27" s="207">
        <v>161.52070600000002</v>
      </c>
      <c r="F27" s="207">
        <v>118.814425</v>
      </c>
      <c r="G27" s="207">
        <v>110.17857100000001</v>
      </c>
      <c r="H27" s="305">
        <v>81.955670999999995</v>
      </c>
      <c r="I27" s="207">
        <v>107.99044800000001</v>
      </c>
      <c r="J27" s="306">
        <v>120.46087199999999</v>
      </c>
      <c r="K27" s="305">
        <v>130.82350700000001</v>
      </c>
      <c r="L27" s="207">
        <v>172.589369</v>
      </c>
      <c r="M27" s="306">
        <v>181.19613900000002</v>
      </c>
      <c r="N27" s="207">
        <v>1807.5685360000002</v>
      </c>
      <c r="O27" s="215">
        <v>8.8377297034033811E-2</v>
      </c>
      <c r="P27" s="102"/>
      <c r="U27" s="79"/>
    </row>
    <row r="28" spans="1:21" ht="12.75" customHeight="1">
      <c r="A28" s="176" t="s">
        <v>0</v>
      </c>
      <c r="B28" s="305">
        <v>0.59639399999999998</v>
      </c>
      <c r="C28" s="207">
        <v>0.45533100000000004</v>
      </c>
      <c r="D28" s="306">
        <v>0.40330600000000005</v>
      </c>
      <c r="E28" s="207">
        <v>0.18329200000000001</v>
      </c>
      <c r="F28" s="207">
        <v>0.195435</v>
      </c>
      <c r="G28" s="207">
        <v>0.32658399999999999</v>
      </c>
      <c r="H28" s="305">
        <v>0.37662599999999996</v>
      </c>
      <c r="I28" s="207">
        <v>0.66322700000000001</v>
      </c>
      <c r="J28" s="306">
        <v>0.42939900000000003</v>
      </c>
      <c r="K28" s="305">
        <v>0.26808100000000001</v>
      </c>
      <c r="L28" s="207">
        <v>0.33278899999999995</v>
      </c>
      <c r="M28" s="306">
        <v>0.28506500000000001</v>
      </c>
      <c r="N28" s="207">
        <v>4.5155289999999999</v>
      </c>
      <c r="O28" s="215">
        <v>2.596790119348305E-3</v>
      </c>
      <c r="P28" s="102"/>
      <c r="U28" s="79"/>
    </row>
    <row r="29" spans="1:21" ht="12.75" customHeight="1">
      <c r="A29" s="176" t="s">
        <v>1</v>
      </c>
      <c r="B29" s="305">
        <v>3.32667</v>
      </c>
      <c r="C29" s="207">
        <v>2.6790799999999999</v>
      </c>
      <c r="D29" s="306">
        <v>2.8281199999999997</v>
      </c>
      <c r="E29" s="207">
        <v>1.5933899999999999</v>
      </c>
      <c r="F29" s="207">
        <v>0.38969999999999999</v>
      </c>
      <c r="G29" s="207">
        <v>0.24681999999999998</v>
      </c>
      <c r="H29" s="305">
        <v>0.10674000000000002</v>
      </c>
      <c r="I29" s="207">
        <v>0.14874999999999999</v>
      </c>
      <c r="J29" s="306">
        <v>0.27903</v>
      </c>
      <c r="K29" s="305">
        <v>0.68186000000000002</v>
      </c>
      <c r="L29" s="207">
        <v>1.2395999999999998</v>
      </c>
      <c r="M29" s="306">
        <v>2.7086799999999998</v>
      </c>
      <c r="N29" s="207">
        <v>16.228439999999999</v>
      </c>
      <c r="O29" s="215">
        <v>2.7120530646490917E-2</v>
      </c>
      <c r="P29" s="102"/>
      <c r="U29" s="79"/>
    </row>
    <row r="30" spans="1:21" ht="12.75" customHeight="1">
      <c r="A30" s="176" t="s">
        <v>2</v>
      </c>
      <c r="B30" s="305">
        <v>2.272837</v>
      </c>
      <c r="C30" s="207">
        <v>1.7134670000000001</v>
      </c>
      <c r="D30" s="306">
        <v>1.8424339999999999</v>
      </c>
      <c r="E30" s="207">
        <v>1.258847</v>
      </c>
      <c r="F30" s="207">
        <v>0.29539100000000001</v>
      </c>
      <c r="G30" s="207">
        <v>0.19422999999999999</v>
      </c>
      <c r="H30" s="305">
        <v>9.1579999999999995E-2</v>
      </c>
      <c r="I30" s="207">
        <v>8.9200000000000002E-2</v>
      </c>
      <c r="J30" s="306">
        <v>0.16756000000000001</v>
      </c>
      <c r="K30" s="305">
        <v>0.703542</v>
      </c>
      <c r="L30" s="207">
        <v>1.4621140000000001</v>
      </c>
      <c r="M30" s="306">
        <v>2.3604189999999998</v>
      </c>
      <c r="N30" s="207">
        <v>12.451621000000001</v>
      </c>
      <c r="O30" s="215">
        <v>6.0279869770991777E-2</v>
      </c>
      <c r="P30" s="102"/>
    </row>
    <row r="31" spans="1:21">
      <c r="A31" s="176" t="s">
        <v>6</v>
      </c>
      <c r="B31" s="305">
        <v>1.183692</v>
      </c>
      <c r="C31" s="207">
        <v>1.0301300000000002</v>
      </c>
      <c r="D31" s="306">
        <v>1.16245</v>
      </c>
      <c r="E31" s="207">
        <v>1.00305</v>
      </c>
      <c r="F31" s="207">
        <v>0.70156999999999992</v>
      </c>
      <c r="G31" s="207">
        <v>0.57856999999999992</v>
      </c>
      <c r="H31" s="305">
        <v>0.61369000000000007</v>
      </c>
      <c r="I31" s="207">
        <v>0.56037999999999999</v>
      </c>
      <c r="J31" s="306">
        <v>0.72866000000000009</v>
      </c>
      <c r="K31" s="305">
        <v>0.83352999999999999</v>
      </c>
      <c r="L31" s="207">
        <v>1.03593</v>
      </c>
      <c r="M31" s="306">
        <v>1.3854200000000001</v>
      </c>
      <c r="N31" s="207">
        <v>10.817072000000001</v>
      </c>
      <c r="O31" s="215">
        <v>2.7848200347567985E-2</v>
      </c>
      <c r="P31" s="102"/>
    </row>
    <row r="32" spans="1:21">
      <c r="A32" s="176" t="s">
        <v>25</v>
      </c>
      <c r="B32" s="305">
        <v>198.82855500000002</v>
      </c>
      <c r="C32" s="207">
        <v>154.83021199999999</v>
      </c>
      <c r="D32" s="306">
        <v>156.621004</v>
      </c>
      <c r="E32" s="207">
        <v>114.311106</v>
      </c>
      <c r="F32" s="207">
        <v>44.294350000000001</v>
      </c>
      <c r="G32" s="207">
        <v>29.919782999999999</v>
      </c>
      <c r="H32" s="305">
        <v>27.306613999999996</v>
      </c>
      <c r="I32" s="207">
        <v>27.507193999999995</v>
      </c>
      <c r="J32" s="306">
        <v>51.313618000000012</v>
      </c>
      <c r="K32" s="305">
        <v>75.996583000000001</v>
      </c>
      <c r="L32" s="207">
        <v>128.12892299999999</v>
      </c>
      <c r="M32" s="306">
        <v>183.41018800000003</v>
      </c>
      <c r="N32" s="207">
        <v>1192.46813</v>
      </c>
      <c r="O32" s="215">
        <v>3.6931119862069574E-2</v>
      </c>
      <c r="P32" s="102"/>
    </row>
    <row r="33" spans="1:16">
      <c r="A33" s="176" t="s">
        <v>5</v>
      </c>
      <c r="B33" s="305">
        <v>99.739955999999992</v>
      </c>
      <c r="C33" s="207">
        <v>78.15194000000001</v>
      </c>
      <c r="D33" s="306">
        <v>82.144532999999996</v>
      </c>
      <c r="E33" s="207">
        <v>52.406536000000003</v>
      </c>
      <c r="F33" s="207">
        <v>16.817286000000003</v>
      </c>
      <c r="G33" s="207">
        <v>11.381769</v>
      </c>
      <c r="H33" s="305">
        <v>7.990691</v>
      </c>
      <c r="I33" s="207">
        <v>9.1752479999999998</v>
      </c>
      <c r="J33" s="306">
        <v>15.735481999999999</v>
      </c>
      <c r="K33" s="305">
        <v>28.597037</v>
      </c>
      <c r="L33" s="207">
        <v>53.157485000000008</v>
      </c>
      <c r="M33" s="306">
        <v>86.284227000000001</v>
      </c>
      <c r="N33" s="207">
        <v>541.58219000000008</v>
      </c>
      <c r="O33" s="215">
        <v>3.166120419702257E-2</v>
      </c>
      <c r="P33" s="102"/>
    </row>
    <row r="34" spans="1:16">
      <c r="A34" s="176" t="s">
        <v>3</v>
      </c>
      <c r="B34" s="305">
        <v>0.77846000000000004</v>
      </c>
      <c r="C34" s="207">
        <v>0.56868500000000011</v>
      </c>
      <c r="D34" s="306">
        <v>0.51090599999999997</v>
      </c>
      <c r="E34" s="207">
        <v>0.436247</v>
      </c>
      <c r="F34" s="207">
        <v>2.0799999999999999E-2</v>
      </c>
      <c r="G34" s="207">
        <v>0</v>
      </c>
      <c r="H34" s="305">
        <v>0</v>
      </c>
      <c r="I34" s="207">
        <v>0</v>
      </c>
      <c r="J34" s="306">
        <v>5.4167E-2</v>
      </c>
      <c r="K34" s="305">
        <v>0.15693399999999999</v>
      </c>
      <c r="L34" s="207">
        <v>0.31337200000000004</v>
      </c>
      <c r="M34" s="306">
        <v>0.49696300000000004</v>
      </c>
      <c r="N34" s="207">
        <v>3.3365340000000003</v>
      </c>
      <c r="O34" s="215">
        <v>1.6582087830859307E-3</v>
      </c>
      <c r="P34" s="102"/>
    </row>
    <row r="35" spans="1:16" ht="11.45" customHeight="1">
      <c r="A35" s="201" t="s">
        <v>172</v>
      </c>
      <c r="B35" s="72"/>
      <c r="C35" s="72"/>
      <c r="D35" s="8"/>
      <c r="F35" s="10"/>
      <c r="G35" s="104"/>
      <c r="H35" s="104"/>
      <c r="I35" s="104"/>
      <c r="J35" s="104"/>
      <c r="K35" s="104"/>
      <c r="O35" s="3"/>
    </row>
    <row r="36" spans="1:16">
      <c r="A36" s="201"/>
      <c r="B36" s="72"/>
      <c r="C36" s="72"/>
    </row>
    <row r="37" spans="1:16">
      <c r="B37" s="79"/>
      <c r="C37" s="79"/>
      <c r="D37" s="79"/>
    </row>
    <row r="38" spans="1:16">
      <c r="B38" s="79"/>
      <c r="C38" s="79"/>
      <c r="D38" s="79"/>
    </row>
    <row r="39" spans="1:16">
      <c r="B39" s="79"/>
      <c r="C39" s="79"/>
      <c r="D39" s="79"/>
      <c r="M39" s="110" t="s">
        <v>168</v>
      </c>
      <c r="N39" s="117">
        <f>O7</f>
        <v>3.298114452099845E-2</v>
      </c>
    </row>
    <row r="40" spans="1:16">
      <c r="B40" s="121"/>
      <c r="C40" s="121"/>
      <c r="D40" s="121"/>
      <c r="M40" s="110" t="s">
        <v>59</v>
      </c>
      <c r="N40" s="117">
        <f>O8</f>
        <v>4.7889445805709592E-2</v>
      </c>
    </row>
    <row r="41" spans="1:16">
      <c r="B41" s="79"/>
      <c r="C41" s="79"/>
      <c r="D41" s="79"/>
      <c r="M41" s="110" t="s">
        <v>117</v>
      </c>
      <c r="N41" s="117">
        <f>O9</f>
        <v>4.4689688857407955E-2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{28DDB265-E07C-4FF8-B75C-2570F900831C}</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8DDB265-E07C-4FF8-B75C-2570F900831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tabColor rgb="FF92D050"/>
  </sheetPr>
  <dimension ref="A1:S38"/>
  <sheetViews>
    <sheetView showGridLines="0" view="pageBreakPreview" zoomScaleNormal="70" zoomScaleSheetLayoutView="100" workbookViewId="0">
      <selection activeCell="G49" sqref="G49"/>
    </sheetView>
  </sheetViews>
  <sheetFormatPr defaultColWidth="9.140625" defaultRowHeight="12"/>
  <cols>
    <col min="1" max="1" width="30.5703125" style="67" customWidth="1"/>
    <col min="2" max="3" width="8.28515625" style="67" customWidth="1"/>
    <col min="4" max="4" width="5.7109375" style="67" customWidth="1"/>
    <col min="5" max="6" width="8.28515625" style="67" customWidth="1"/>
    <col min="7" max="7" width="5.7109375" style="67" customWidth="1"/>
    <col min="8" max="9" width="8.28515625" style="67" customWidth="1"/>
    <col min="10" max="10" width="5.7109375" style="67" customWidth="1"/>
    <col min="11" max="12" width="8.28515625" style="67" customWidth="1"/>
    <col min="13" max="13" width="5.7109375" style="67" customWidth="1"/>
    <col min="14" max="14" width="8.5703125" style="67" customWidth="1"/>
    <col min="15" max="15" width="8.28515625" style="67" customWidth="1"/>
    <col min="16" max="16" width="7.28515625" style="67" customWidth="1"/>
    <col min="17" max="16384" width="9.140625" style="67"/>
  </cols>
  <sheetData>
    <row r="1" spans="1:19" s="77" customFormat="1" ht="20.25">
      <c r="A1" s="188" t="s">
        <v>296</v>
      </c>
      <c r="B1" s="73"/>
      <c r="C1" s="73"/>
      <c r="D1" s="73"/>
      <c r="E1" s="73"/>
      <c r="F1" s="73"/>
      <c r="G1" s="73"/>
      <c r="H1" s="73"/>
      <c r="I1" s="73"/>
      <c r="J1" s="66"/>
      <c r="P1" s="257" t="str">
        <f>'3'!N1</f>
        <v>2022</v>
      </c>
    </row>
    <row r="2" spans="1:19" ht="6" customHeight="1">
      <c r="A2" s="7"/>
      <c r="B2" s="7"/>
      <c r="C2" s="7"/>
      <c r="D2" s="7"/>
      <c r="E2" s="7"/>
      <c r="F2" s="7"/>
      <c r="G2" s="7"/>
      <c r="H2" s="7"/>
      <c r="I2" s="7"/>
      <c r="J2" s="7"/>
    </row>
    <row r="3" spans="1:19">
      <c r="A3" s="331"/>
      <c r="B3" s="332" t="s">
        <v>42</v>
      </c>
      <c r="C3" s="333"/>
      <c r="D3" s="334"/>
      <c r="E3" s="332" t="s">
        <v>43</v>
      </c>
      <c r="F3" s="333"/>
      <c r="G3" s="334"/>
      <c r="H3" s="332" t="s">
        <v>44</v>
      </c>
      <c r="I3" s="333"/>
      <c r="J3" s="334"/>
      <c r="K3" s="332" t="s">
        <v>45</v>
      </c>
      <c r="L3" s="333"/>
      <c r="M3" s="334"/>
      <c r="N3" s="333" t="s">
        <v>7</v>
      </c>
      <c r="O3" s="333"/>
      <c r="P3" s="333"/>
      <c r="Q3" s="131"/>
    </row>
    <row r="4" spans="1:19" ht="28.15" customHeight="1">
      <c r="A4" s="331"/>
      <c r="B4" s="297" t="s">
        <v>166</v>
      </c>
      <c r="C4" s="296" t="s">
        <v>169</v>
      </c>
      <c r="D4" s="309" t="s">
        <v>174</v>
      </c>
      <c r="E4" s="297" t="s">
        <v>166</v>
      </c>
      <c r="F4" s="296" t="s">
        <v>169</v>
      </c>
      <c r="G4" s="309" t="s">
        <v>174</v>
      </c>
      <c r="H4" s="297" t="s">
        <v>166</v>
      </c>
      <c r="I4" s="296" t="s">
        <v>169</v>
      </c>
      <c r="J4" s="309" t="s">
        <v>174</v>
      </c>
      <c r="K4" s="297" t="s">
        <v>166</v>
      </c>
      <c r="L4" s="296" t="s">
        <v>169</v>
      </c>
      <c r="M4" s="309" t="s">
        <v>174</v>
      </c>
      <c r="N4" s="238" t="s">
        <v>166</v>
      </c>
      <c r="O4" s="238" t="s">
        <v>169</v>
      </c>
      <c r="P4" s="239" t="s">
        <v>174</v>
      </c>
      <c r="Q4" s="131"/>
      <c r="S4" s="134"/>
    </row>
    <row r="5" spans="1:19">
      <c r="A5" s="174" t="s">
        <v>194</v>
      </c>
      <c r="B5" s="303">
        <v>49006.806087773315</v>
      </c>
      <c r="C5" s="206">
        <v>32017.428345</v>
      </c>
      <c r="D5" s="310">
        <v>0.65332615815965234</v>
      </c>
      <c r="E5" s="303">
        <v>28660.04854507199</v>
      </c>
      <c r="F5" s="206">
        <v>17834.869616000004</v>
      </c>
      <c r="G5" s="310">
        <v>0.62229027937451475</v>
      </c>
      <c r="H5" s="303">
        <v>22091.361564000006</v>
      </c>
      <c r="I5" s="206">
        <v>13696.174741999997</v>
      </c>
      <c r="J5" s="310">
        <v>0.61997875062256136</v>
      </c>
      <c r="K5" s="303">
        <v>41923.242404376011</v>
      </c>
      <c r="L5" s="206">
        <v>27200.130970999999</v>
      </c>
      <c r="M5" s="310">
        <v>0.64880790251473508</v>
      </c>
      <c r="N5" s="206">
        <v>141681.45860122133</v>
      </c>
      <c r="O5" s="206">
        <v>90748.603673999984</v>
      </c>
      <c r="P5" s="259">
        <v>0.6405115007279979</v>
      </c>
      <c r="Q5" s="131"/>
      <c r="S5" s="130"/>
    </row>
    <row r="6" spans="1:19">
      <c r="A6" s="172" t="s">
        <v>40</v>
      </c>
      <c r="B6" s="299">
        <v>6529.0922189999974</v>
      </c>
      <c r="C6" s="295">
        <v>4651.1052400000008</v>
      </c>
      <c r="D6" s="311">
        <v>0.71236629595536161</v>
      </c>
      <c r="E6" s="299">
        <v>5211.7522849999996</v>
      </c>
      <c r="F6" s="295">
        <v>3920.3988850000001</v>
      </c>
      <c r="G6" s="311">
        <v>0.75222279774949052</v>
      </c>
      <c r="H6" s="299">
        <v>4543.7106450000019</v>
      </c>
      <c r="I6" s="295">
        <v>3487.5789380000006</v>
      </c>
      <c r="J6" s="311">
        <v>0.76756184768011326</v>
      </c>
      <c r="K6" s="299">
        <v>5360.7555290000046</v>
      </c>
      <c r="L6" s="295">
        <v>3873.2633719999994</v>
      </c>
      <c r="M6" s="311">
        <v>0.72252191898079676</v>
      </c>
      <c r="N6" s="235">
        <v>21645.310678000005</v>
      </c>
      <c r="O6" s="235">
        <v>15932.346435000001</v>
      </c>
      <c r="P6" s="260">
        <v>0.73606457638852085</v>
      </c>
      <c r="Q6" s="131"/>
      <c r="R6" s="122"/>
      <c r="S6" s="122"/>
    </row>
    <row r="7" spans="1:19">
      <c r="A7" s="172" t="s">
        <v>39</v>
      </c>
      <c r="B7" s="299">
        <v>642.59582500000022</v>
      </c>
      <c r="C7" s="295">
        <v>609.85921999999982</v>
      </c>
      <c r="D7" s="311">
        <v>0.94905568364064552</v>
      </c>
      <c r="E7" s="299">
        <v>485.85301699999991</v>
      </c>
      <c r="F7" s="295">
        <v>449.20024899999987</v>
      </c>
      <c r="G7" s="311">
        <v>0.92455996625003967</v>
      </c>
      <c r="H7" s="299">
        <v>402.08110100000005</v>
      </c>
      <c r="I7" s="295">
        <v>368.71304199999992</v>
      </c>
      <c r="J7" s="311">
        <v>0.91701162049891993</v>
      </c>
      <c r="K7" s="299">
        <v>626.59634399999982</v>
      </c>
      <c r="L7" s="295">
        <v>585.61286399999995</v>
      </c>
      <c r="M7" s="311">
        <v>0.93459349006351711</v>
      </c>
      <c r="N7" s="235">
        <v>2157.126287</v>
      </c>
      <c r="O7" s="235">
        <v>2013.3853749999996</v>
      </c>
      <c r="P7" s="260">
        <v>0.93336462827129762</v>
      </c>
      <c r="Q7" s="131"/>
      <c r="R7" s="122"/>
      <c r="S7" s="122"/>
    </row>
    <row r="8" spans="1:19">
      <c r="A8" s="172" t="s">
        <v>38</v>
      </c>
      <c r="B8" s="299">
        <v>4765.3286649999982</v>
      </c>
      <c r="C8" s="295">
        <v>3691.2847259999999</v>
      </c>
      <c r="D8" s="311">
        <v>0.77461283061364694</v>
      </c>
      <c r="E8" s="299">
        <v>2017.1162709999996</v>
      </c>
      <c r="F8" s="295">
        <v>1499.461211</v>
      </c>
      <c r="G8" s="311">
        <v>0.74336875496851329</v>
      </c>
      <c r="H8" s="299">
        <v>1390.4450509999997</v>
      </c>
      <c r="I8" s="295">
        <v>985.06645400000002</v>
      </c>
      <c r="J8" s="311">
        <v>0.70845406892674123</v>
      </c>
      <c r="K8" s="299">
        <v>3647.9772470000012</v>
      </c>
      <c r="L8" s="295">
        <v>3071.2553230000003</v>
      </c>
      <c r="M8" s="311">
        <v>0.84190638127628636</v>
      </c>
      <c r="N8" s="235">
        <v>11820.867233999999</v>
      </c>
      <c r="O8" s="235">
        <v>9247.0677140000007</v>
      </c>
      <c r="P8" s="260">
        <v>0.78226643874342339</v>
      </c>
      <c r="Q8" s="131"/>
      <c r="R8" s="122"/>
      <c r="S8" s="122"/>
    </row>
    <row r="9" spans="1:19">
      <c r="A9" s="172" t="s">
        <v>60</v>
      </c>
      <c r="B9" s="299">
        <v>14.29278</v>
      </c>
      <c r="C9" s="295">
        <v>0</v>
      </c>
      <c r="D9" s="311">
        <v>0</v>
      </c>
      <c r="E9" s="299">
        <v>12.015117999999999</v>
      </c>
      <c r="F9" s="295">
        <v>0</v>
      </c>
      <c r="G9" s="311">
        <v>0</v>
      </c>
      <c r="H9" s="299">
        <v>10.539158</v>
      </c>
      <c r="I9" s="295">
        <v>0</v>
      </c>
      <c r="J9" s="311">
        <v>0</v>
      </c>
      <c r="K9" s="299">
        <v>35.623443999999999</v>
      </c>
      <c r="L9" s="295">
        <v>0</v>
      </c>
      <c r="M9" s="311">
        <v>0</v>
      </c>
      <c r="N9" s="235">
        <v>72.470500000000001</v>
      </c>
      <c r="O9" s="235">
        <v>0</v>
      </c>
      <c r="P9" s="260">
        <v>0</v>
      </c>
      <c r="Q9" s="131"/>
      <c r="R9" s="122"/>
      <c r="S9" s="122"/>
    </row>
    <row r="10" spans="1:19">
      <c r="A10" s="172" t="s">
        <v>61</v>
      </c>
      <c r="B10" s="299">
        <v>29.63460269422826</v>
      </c>
      <c r="C10" s="295">
        <v>0</v>
      </c>
      <c r="D10" s="311">
        <v>0</v>
      </c>
      <c r="E10" s="299">
        <v>14.941411523586309</v>
      </c>
      <c r="F10" s="295">
        <v>0</v>
      </c>
      <c r="G10" s="311">
        <v>0</v>
      </c>
      <c r="H10" s="299">
        <v>9.927895291504262</v>
      </c>
      <c r="I10" s="295">
        <v>0</v>
      </c>
      <c r="J10" s="311">
        <v>0</v>
      </c>
      <c r="K10" s="299">
        <v>26.383800490681168</v>
      </c>
      <c r="L10" s="295">
        <v>0</v>
      </c>
      <c r="M10" s="311">
        <v>0</v>
      </c>
      <c r="N10" s="235">
        <v>80.887709999999998</v>
      </c>
      <c r="O10" s="235">
        <v>0</v>
      </c>
      <c r="P10" s="260">
        <v>0</v>
      </c>
      <c r="Q10" s="131"/>
      <c r="R10" s="122"/>
      <c r="S10" s="122"/>
    </row>
    <row r="11" spans="1:19">
      <c r="A11" s="172" t="s">
        <v>62</v>
      </c>
      <c r="B11" s="299">
        <v>0.11840000000000001</v>
      </c>
      <c r="C11" s="295">
        <v>0</v>
      </c>
      <c r="D11" s="311">
        <v>0</v>
      </c>
      <c r="E11" s="299">
        <v>0.25488000000000005</v>
      </c>
      <c r="F11" s="295">
        <v>0</v>
      </c>
      <c r="G11" s="311">
        <v>0</v>
      </c>
      <c r="H11" s="299">
        <v>0.20671999999999999</v>
      </c>
      <c r="I11" s="295">
        <v>0</v>
      </c>
      <c r="J11" s="311">
        <v>0</v>
      </c>
      <c r="K11" s="299">
        <v>6.6210000000000005E-2</v>
      </c>
      <c r="L11" s="295">
        <v>0</v>
      </c>
      <c r="M11" s="311">
        <v>0</v>
      </c>
      <c r="N11" s="235">
        <v>0.64621000000000006</v>
      </c>
      <c r="O11" s="235">
        <v>0</v>
      </c>
      <c r="P11" s="260">
        <v>0</v>
      </c>
      <c r="Q11" s="131"/>
      <c r="R11" s="122"/>
      <c r="S11" s="122"/>
    </row>
    <row r="12" spans="1:19">
      <c r="A12" s="172" t="s">
        <v>37</v>
      </c>
      <c r="B12" s="299">
        <v>20565.447817000004</v>
      </c>
      <c r="C12" s="295">
        <v>16370.537772999996</v>
      </c>
      <c r="D12" s="311">
        <v>0.7960214588406691</v>
      </c>
      <c r="E12" s="299">
        <v>11089.169918999994</v>
      </c>
      <c r="F12" s="295">
        <v>7954.0179010000002</v>
      </c>
      <c r="G12" s="311">
        <v>0.71727802523538953</v>
      </c>
      <c r="H12" s="299">
        <v>7459.0075680000009</v>
      </c>
      <c r="I12" s="295">
        <v>5606.9547210000001</v>
      </c>
      <c r="J12" s="311">
        <v>0.75170251134406674</v>
      </c>
      <c r="K12" s="299">
        <v>17669.176735000001</v>
      </c>
      <c r="L12" s="295">
        <v>13760.680963999999</v>
      </c>
      <c r="M12" s="311">
        <v>0.77879581886473215</v>
      </c>
      <c r="N12" s="235">
        <v>56782.802039000002</v>
      </c>
      <c r="O12" s="235">
        <v>43692.191358999997</v>
      </c>
      <c r="P12" s="260">
        <v>0.76946169949469889</v>
      </c>
      <c r="Q12" s="131"/>
      <c r="R12" s="122"/>
      <c r="S12" s="122"/>
    </row>
    <row r="13" spans="1:19">
      <c r="A13" s="172" t="s">
        <v>72</v>
      </c>
      <c r="B13" s="299">
        <v>352.12</v>
      </c>
      <c r="C13" s="295">
        <v>0</v>
      </c>
      <c r="D13" s="311">
        <v>0</v>
      </c>
      <c r="E13" s="299">
        <v>143.13399999999999</v>
      </c>
      <c r="F13" s="295">
        <v>0</v>
      </c>
      <c r="G13" s="311">
        <v>0</v>
      </c>
      <c r="H13" s="299">
        <v>75.218999999999994</v>
      </c>
      <c r="I13" s="295">
        <v>0</v>
      </c>
      <c r="J13" s="311">
        <v>0</v>
      </c>
      <c r="K13" s="299">
        <v>295.39800000000002</v>
      </c>
      <c r="L13" s="295">
        <v>0</v>
      </c>
      <c r="M13" s="311">
        <v>0</v>
      </c>
      <c r="N13" s="235">
        <v>865.87099999999998</v>
      </c>
      <c r="O13" s="235">
        <v>0</v>
      </c>
      <c r="P13" s="260">
        <v>0</v>
      </c>
      <c r="Q13" s="131"/>
      <c r="R13" s="122"/>
      <c r="S13" s="122"/>
    </row>
    <row r="14" spans="1:19">
      <c r="A14" s="172" t="s">
        <v>36</v>
      </c>
      <c r="B14" s="299">
        <v>0</v>
      </c>
      <c r="C14" s="295">
        <v>0</v>
      </c>
      <c r="D14" s="311">
        <v>0</v>
      </c>
      <c r="E14" s="299">
        <v>0</v>
      </c>
      <c r="F14" s="295">
        <v>0</v>
      </c>
      <c r="G14" s="311">
        <v>0</v>
      </c>
      <c r="H14" s="299">
        <v>0</v>
      </c>
      <c r="I14" s="295">
        <v>0</v>
      </c>
      <c r="J14" s="311">
        <v>0</v>
      </c>
      <c r="K14" s="299">
        <v>0</v>
      </c>
      <c r="L14" s="295">
        <v>0</v>
      </c>
      <c r="M14" s="311">
        <v>0</v>
      </c>
      <c r="N14" s="235">
        <v>0</v>
      </c>
      <c r="O14" s="235">
        <v>0</v>
      </c>
      <c r="P14" s="260">
        <v>0</v>
      </c>
      <c r="Q14" s="131"/>
      <c r="R14" s="122"/>
      <c r="S14" s="122"/>
    </row>
    <row r="15" spans="1:19">
      <c r="A15" s="172" t="s">
        <v>35</v>
      </c>
      <c r="B15" s="299">
        <v>1892.2844909999999</v>
      </c>
      <c r="C15" s="295">
        <v>229.56481000000002</v>
      </c>
      <c r="D15" s="311">
        <v>0.12131622443234411</v>
      </c>
      <c r="E15" s="299">
        <v>1789.7120189999998</v>
      </c>
      <c r="F15" s="295">
        <v>210.79212999999999</v>
      </c>
      <c r="G15" s="311">
        <v>0.11777991529485281</v>
      </c>
      <c r="H15" s="299">
        <v>1836.3235929999998</v>
      </c>
      <c r="I15" s="295">
        <v>147.38861</v>
      </c>
      <c r="J15" s="311">
        <v>8.026287445297775E-2</v>
      </c>
      <c r="K15" s="299">
        <v>1964.7905610000003</v>
      </c>
      <c r="L15" s="295">
        <v>197.81234999999998</v>
      </c>
      <c r="M15" s="311">
        <v>0.10067859339639812</v>
      </c>
      <c r="N15" s="235">
        <v>7483.1106639999998</v>
      </c>
      <c r="O15" s="235">
        <v>785.55790000000002</v>
      </c>
      <c r="P15" s="260">
        <v>0.10497745326408019</v>
      </c>
      <c r="Q15" s="131"/>
      <c r="R15" s="122"/>
      <c r="S15" s="122"/>
    </row>
    <row r="16" spans="1:19">
      <c r="A16" s="172" t="s">
        <v>34</v>
      </c>
      <c r="B16" s="299">
        <v>93.795732000000001</v>
      </c>
      <c r="C16" s="295">
        <v>82.893886999999992</v>
      </c>
      <c r="D16" s="311">
        <v>0.88377035108591073</v>
      </c>
      <c r="E16" s="299">
        <v>16.652955000000002</v>
      </c>
      <c r="F16" s="295">
        <v>2.3171920000000004</v>
      </c>
      <c r="G16" s="311">
        <v>0.13914599541042416</v>
      </c>
      <c r="H16" s="299">
        <v>27.784955999999998</v>
      </c>
      <c r="I16" s="295">
        <v>13.773779000000001</v>
      </c>
      <c r="J16" s="311">
        <v>0.49572793996866515</v>
      </c>
      <c r="K16" s="299">
        <v>67.147028999999989</v>
      </c>
      <c r="L16" s="295">
        <v>34.941063999999997</v>
      </c>
      <c r="M16" s="311">
        <v>0.52036649305809202</v>
      </c>
      <c r="N16" s="235">
        <v>205.380672</v>
      </c>
      <c r="O16" s="235">
        <v>133.92592200000001</v>
      </c>
      <c r="P16" s="260">
        <v>0.65208629758500358</v>
      </c>
      <c r="Q16" s="131"/>
      <c r="R16" s="122"/>
      <c r="S16" s="122"/>
    </row>
    <row r="17" spans="1:19">
      <c r="A17" s="172" t="s">
        <v>33</v>
      </c>
      <c r="B17" s="299">
        <v>764.12120000000004</v>
      </c>
      <c r="C17" s="295">
        <v>557.25522599999999</v>
      </c>
      <c r="D17" s="311">
        <v>0.72927596564524055</v>
      </c>
      <c r="E17" s="299">
        <v>670.36090068026067</v>
      </c>
      <c r="F17" s="295">
        <v>502.06499900000006</v>
      </c>
      <c r="G17" s="311">
        <v>0.74894731851234264</v>
      </c>
      <c r="H17" s="299">
        <v>652.63310971567023</v>
      </c>
      <c r="I17" s="295">
        <v>502.01046000000002</v>
      </c>
      <c r="J17" s="311">
        <v>0.76920777160495069</v>
      </c>
      <c r="K17" s="299">
        <v>844.71755095605977</v>
      </c>
      <c r="L17" s="295">
        <v>641.2660820000001</v>
      </c>
      <c r="M17" s="311">
        <v>0.7591485239938589</v>
      </c>
      <c r="N17" s="235">
        <v>2931.8327613519909</v>
      </c>
      <c r="O17" s="235">
        <v>2202.596767</v>
      </c>
      <c r="P17" s="260">
        <v>0.75126957991433674</v>
      </c>
      <c r="Q17" s="131"/>
      <c r="R17" s="122"/>
      <c r="S17" s="122"/>
    </row>
    <row r="18" spans="1:19">
      <c r="A18" s="172" t="s">
        <v>32</v>
      </c>
      <c r="B18" s="299">
        <v>2416.9407550000001</v>
      </c>
      <c r="C18" s="295">
        <v>1578.5848230000001</v>
      </c>
      <c r="D18" s="311">
        <v>0.65313343727368278</v>
      </c>
      <c r="E18" s="299">
        <v>1989.5886409999996</v>
      </c>
      <c r="F18" s="295">
        <v>1144.1143460000001</v>
      </c>
      <c r="G18" s="311">
        <v>0.57505070265426805</v>
      </c>
      <c r="H18" s="299">
        <v>1651.927036999999</v>
      </c>
      <c r="I18" s="295">
        <v>855.41121100000009</v>
      </c>
      <c r="J18" s="311">
        <v>0.51782626704474755</v>
      </c>
      <c r="K18" s="299">
        <v>1958.3744140000001</v>
      </c>
      <c r="L18" s="295">
        <v>1062.848383</v>
      </c>
      <c r="M18" s="311">
        <v>0.54271970436394801</v>
      </c>
      <c r="N18" s="235">
        <v>8016.8308469999993</v>
      </c>
      <c r="O18" s="235">
        <v>4640.9587630000005</v>
      </c>
      <c r="P18" s="260">
        <v>0.57890191917130285</v>
      </c>
      <c r="Q18" s="131"/>
      <c r="R18" s="122"/>
      <c r="S18" s="122"/>
    </row>
    <row r="19" spans="1:19">
      <c r="A19" s="172" t="s">
        <v>3</v>
      </c>
      <c r="B19" s="299">
        <v>0</v>
      </c>
      <c r="C19" s="295">
        <v>0</v>
      </c>
      <c r="D19" s="311">
        <v>0</v>
      </c>
      <c r="E19" s="299">
        <v>0</v>
      </c>
      <c r="F19" s="295">
        <v>0</v>
      </c>
      <c r="G19" s="311">
        <v>0</v>
      </c>
      <c r="H19" s="299">
        <v>0</v>
      </c>
      <c r="I19" s="295">
        <v>0</v>
      </c>
      <c r="J19" s="311">
        <v>0</v>
      </c>
      <c r="K19" s="299">
        <v>0</v>
      </c>
      <c r="L19" s="295">
        <v>0</v>
      </c>
      <c r="M19" s="311">
        <v>0</v>
      </c>
      <c r="N19" s="235">
        <v>0</v>
      </c>
      <c r="O19" s="235">
        <v>0</v>
      </c>
      <c r="P19" s="260">
        <v>0</v>
      </c>
      <c r="Q19" s="131"/>
      <c r="R19" s="122"/>
      <c r="S19" s="122"/>
    </row>
    <row r="20" spans="1:19">
      <c r="A20" s="172" t="s">
        <v>31</v>
      </c>
      <c r="B20" s="299">
        <v>340.11257099999989</v>
      </c>
      <c r="C20" s="295">
        <v>9.040775</v>
      </c>
      <c r="D20" s="311">
        <v>2.6581713735009234E-2</v>
      </c>
      <c r="E20" s="299">
        <v>70.594826999999981</v>
      </c>
      <c r="F20" s="295">
        <v>5.0305879999999998</v>
      </c>
      <c r="G20" s="311">
        <v>7.1260008895552659E-2</v>
      </c>
      <c r="H20" s="299">
        <v>106.98398099999993</v>
      </c>
      <c r="I20" s="295">
        <v>20.507004999999992</v>
      </c>
      <c r="J20" s="311">
        <v>0.19168294924452292</v>
      </c>
      <c r="K20" s="299">
        <v>372.48891299999997</v>
      </c>
      <c r="L20" s="295">
        <v>100.682911</v>
      </c>
      <c r="M20" s="311">
        <v>0.27029773903632942</v>
      </c>
      <c r="N20" s="235">
        <v>890.18029199999978</v>
      </c>
      <c r="O20" s="235">
        <v>135.261279</v>
      </c>
      <c r="P20" s="260">
        <v>0.15194818422243844</v>
      </c>
      <c r="Q20" s="131"/>
      <c r="R20" s="122"/>
      <c r="S20" s="122"/>
    </row>
    <row r="21" spans="1:19">
      <c r="A21" s="172" t="s">
        <v>30</v>
      </c>
      <c r="B21" s="299">
        <v>10600.921030079086</v>
      </c>
      <c r="C21" s="295">
        <v>4237.3018649999995</v>
      </c>
      <c r="D21" s="311">
        <v>0.39971072824493892</v>
      </c>
      <c r="E21" s="299">
        <v>5148.9023008681506</v>
      </c>
      <c r="F21" s="295">
        <v>2147.4721150000005</v>
      </c>
      <c r="G21" s="311">
        <v>0.41707377408150037</v>
      </c>
      <c r="H21" s="299">
        <v>3924.5717489928311</v>
      </c>
      <c r="I21" s="295">
        <v>1708.7705219999989</v>
      </c>
      <c r="J21" s="311">
        <v>0.43540305319644707</v>
      </c>
      <c r="K21" s="299">
        <v>9053.7466269292599</v>
      </c>
      <c r="L21" s="295">
        <v>3871.7676579999988</v>
      </c>
      <c r="M21" s="311">
        <v>0.42764259013874989</v>
      </c>
      <c r="N21" s="235">
        <v>28728.141706869326</v>
      </c>
      <c r="O21" s="235">
        <v>11965.312159999998</v>
      </c>
      <c r="P21" s="260">
        <v>0.41650143201357548</v>
      </c>
      <c r="Q21" s="131"/>
      <c r="R21" s="122"/>
      <c r="S21" s="122"/>
    </row>
    <row r="22" spans="1:19" s="78" customFormat="1" ht="11.25">
      <c r="A22" s="201"/>
      <c r="B22" s="4"/>
      <c r="C22" s="4"/>
      <c r="D22" s="4"/>
      <c r="E22" s="4"/>
      <c r="F22" s="4"/>
      <c r="G22" s="4"/>
      <c r="H22" s="4"/>
      <c r="I22" s="4"/>
      <c r="P22" s="3"/>
    </row>
    <row r="23" spans="1:19">
      <c r="A23" s="120"/>
      <c r="B23" s="26"/>
      <c r="C23" s="7"/>
      <c r="D23" s="7"/>
      <c r="E23" s="7"/>
      <c r="F23" s="7"/>
      <c r="G23" s="7"/>
      <c r="H23" s="7"/>
      <c r="I23" s="7"/>
      <c r="S23" s="134"/>
    </row>
    <row r="24" spans="1:19">
      <c r="A24" s="120"/>
      <c r="B24" s="26"/>
    </row>
    <row r="25" spans="1:19">
      <c r="A25" s="120"/>
      <c r="B25" s="26"/>
      <c r="C25" s="79"/>
      <c r="D25" s="79"/>
      <c r="E25" s="79"/>
      <c r="F25" s="79"/>
      <c r="G25" s="79"/>
      <c r="H25" s="79"/>
      <c r="I25" s="79"/>
      <c r="J25" s="79"/>
    </row>
    <row r="26" spans="1:19">
      <c r="A26" s="120"/>
      <c r="B26" s="26"/>
      <c r="C26" s="79"/>
      <c r="D26" s="79"/>
      <c r="E26" s="79"/>
      <c r="F26" s="79"/>
      <c r="G26" s="79"/>
      <c r="H26" s="79"/>
      <c r="I26" s="79"/>
      <c r="J26" s="79"/>
    </row>
    <row r="27" spans="1:19">
      <c r="A27" s="120"/>
      <c r="B27" s="26"/>
    </row>
    <row r="28" spans="1:19">
      <c r="A28" s="120"/>
      <c r="B28" s="26"/>
    </row>
    <row r="29" spans="1:19">
      <c r="A29" s="120"/>
      <c r="B29" s="26"/>
    </row>
    <row r="30" spans="1:19">
      <c r="A30" s="120"/>
      <c r="B30" s="26"/>
    </row>
    <row r="31" spans="1:19">
      <c r="A31" s="120"/>
      <c r="B31" s="26"/>
    </row>
    <row r="32" spans="1:19">
      <c r="A32" s="120"/>
      <c r="B32" s="26"/>
    </row>
    <row r="33" spans="1:2">
      <c r="A33" s="120"/>
      <c r="B33" s="26"/>
    </row>
    <row r="34" spans="1:2">
      <c r="A34" s="120"/>
      <c r="B34" s="26"/>
    </row>
    <row r="35" spans="1:2">
      <c r="A35" s="120"/>
      <c r="B35" s="26"/>
    </row>
    <row r="36" spans="1:2">
      <c r="A36" s="120"/>
      <c r="B36" s="26"/>
    </row>
    <row r="37" spans="1:2">
      <c r="A37" s="120"/>
      <c r="B37" s="26"/>
    </row>
    <row r="38" spans="1:2">
      <c r="A38" s="120"/>
      <c r="B38" s="26"/>
    </row>
  </sheetData>
  <mergeCells count="6">
    <mergeCell ref="N3:P3"/>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tabColor rgb="FF92D050"/>
  </sheetPr>
  <dimension ref="A1:S32"/>
  <sheetViews>
    <sheetView showGridLines="0" view="pageBreakPreview" zoomScaleNormal="100" zoomScaleSheetLayoutView="100" workbookViewId="0">
      <selection activeCell="Q27" sqref="Q27"/>
    </sheetView>
  </sheetViews>
  <sheetFormatPr defaultColWidth="9.140625" defaultRowHeight="12"/>
  <cols>
    <col min="1" max="1" width="29.7109375" style="67" customWidth="1"/>
    <col min="2" max="6" width="10.7109375" style="67" customWidth="1"/>
    <col min="7" max="7" width="11.42578125" style="67" bestFit="1" customWidth="1"/>
    <col min="8" max="10" width="9.140625" style="67"/>
    <col min="11" max="11" width="9.140625" style="67" customWidth="1"/>
    <col min="12" max="12" width="12.7109375" style="67" customWidth="1"/>
    <col min="13" max="16384" width="9.140625" style="67"/>
  </cols>
  <sheetData>
    <row r="1" spans="1:12" s="134" customFormat="1" ht="20.25">
      <c r="A1" s="185" t="s">
        <v>297</v>
      </c>
      <c r="L1" s="257" t="str">
        <f>'3'!N1</f>
        <v>2022</v>
      </c>
    </row>
    <row r="2" spans="1:12" s="77" customFormat="1" ht="18">
      <c r="A2" s="253" t="s">
        <v>298</v>
      </c>
      <c r="B2" s="150"/>
      <c r="C2" s="150"/>
      <c r="D2" s="150"/>
      <c r="E2" s="150"/>
    </row>
    <row r="3" spans="1:12" ht="6" customHeight="1">
      <c r="A3" s="7"/>
      <c r="B3" s="7"/>
      <c r="C3" s="7"/>
      <c r="D3" s="7"/>
      <c r="E3" s="7"/>
    </row>
    <row r="4" spans="1:12" s="75" customFormat="1">
      <c r="A4" s="261"/>
      <c r="B4" s="238" t="s">
        <v>42</v>
      </c>
      <c r="C4" s="238" t="s">
        <v>43</v>
      </c>
      <c r="D4" s="238" t="s">
        <v>44</v>
      </c>
      <c r="E4" s="238" t="s">
        <v>45</v>
      </c>
      <c r="F4" s="238" t="s">
        <v>7</v>
      </c>
    </row>
    <row r="5" spans="1:12" s="75" customFormat="1">
      <c r="A5" s="261" t="s">
        <v>178</v>
      </c>
      <c r="B5" s="262">
        <v>59492.390077321405</v>
      </c>
      <c r="C5" s="262">
        <v>33647.194626035664</v>
      </c>
      <c r="D5" s="262">
        <v>26175.937773657737</v>
      </c>
      <c r="E5" s="262">
        <v>50852.251834295188</v>
      </c>
      <c r="F5" s="207">
        <f t="shared" ref="F5:F10" si="0">SUM(B5:E5)</f>
        <v>170167.77431131</v>
      </c>
      <c r="H5" s="148">
        <v>2017</v>
      </c>
    </row>
    <row r="6" spans="1:12" s="75" customFormat="1">
      <c r="A6" s="261" t="s">
        <v>179</v>
      </c>
      <c r="B6" s="262">
        <v>59760.704269635316</v>
      </c>
      <c r="C6" s="262">
        <v>28688.566620999998</v>
      </c>
      <c r="D6" s="262">
        <v>24452.443356056858</v>
      </c>
      <c r="E6" s="262">
        <v>50022.54916319999</v>
      </c>
      <c r="F6" s="207">
        <f t="shared" si="0"/>
        <v>162924.26340989216</v>
      </c>
      <c r="H6" s="148">
        <f>+H5+1</f>
        <v>2018</v>
      </c>
    </row>
    <row r="7" spans="1:12" s="75" customFormat="1">
      <c r="A7" s="261" t="s">
        <v>192</v>
      </c>
      <c r="B7" s="262">
        <v>55809.228224338687</v>
      </c>
      <c r="C7" s="262">
        <v>32753.71361992339</v>
      </c>
      <c r="D7" s="262">
        <v>24978.363623037163</v>
      </c>
      <c r="E7" s="262">
        <v>48372.261379309275</v>
      </c>
      <c r="F7" s="207">
        <f t="shared" si="0"/>
        <v>161913.56684660853</v>
      </c>
      <c r="H7" s="148">
        <f>+H6+1</f>
        <v>2019</v>
      </c>
    </row>
    <row r="8" spans="1:12" s="75" customFormat="1">
      <c r="A8" s="261" t="s">
        <v>198</v>
      </c>
      <c r="B8" s="262">
        <v>53528.76771021785</v>
      </c>
      <c r="C8" s="262">
        <v>31489.553688778622</v>
      </c>
      <c r="D8" s="262">
        <v>24527.664056400004</v>
      </c>
      <c r="E8" s="262">
        <v>47371.722850400001</v>
      </c>
      <c r="F8" s="207">
        <f t="shared" si="0"/>
        <v>156917.70830579646</v>
      </c>
      <c r="H8" s="148"/>
    </row>
    <row r="9" spans="1:12" s="75" customFormat="1">
      <c r="A9" s="261" t="s">
        <v>207</v>
      </c>
      <c r="B9" s="262">
        <v>55541.375279728229</v>
      </c>
      <c r="C9" s="262">
        <v>33762.132468309996</v>
      </c>
      <c r="D9" s="262">
        <v>24376.239993047431</v>
      </c>
      <c r="E9" s="262">
        <v>48025.460575200006</v>
      </c>
      <c r="F9" s="207">
        <f t="shared" si="0"/>
        <v>161705.20831628566</v>
      </c>
      <c r="H9" s="148"/>
    </row>
    <row r="10" spans="1:12" s="75" customFormat="1">
      <c r="A10" s="261" t="s">
        <v>313</v>
      </c>
      <c r="B10" s="262">
        <v>51649.8799137733</v>
      </c>
      <c r="C10" s="262">
        <v>30879.657070071997</v>
      </c>
      <c r="D10" s="262">
        <v>24270.988412999999</v>
      </c>
      <c r="E10" s="262">
        <v>44292.940444376</v>
      </c>
      <c r="F10" s="207">
        <f t="shared" si="0"/>
        <v>151093.46584122127</v>
      </c>
      <c r="H10" s="148"/>
    </row>
    <row r="11" spans="1:12" s="75" customFormat="1">
      <c r="A11" s="261" t="s">
        <v>177</v>
      </c>
      <c r="B11" s="207">
        <f>+B10-B9</f>
        <v>-3891.4953659549283</v>
      </c>
      <c r="C11" s="207">
        <f t="shared" ref="C11:F11" si="1">+C10-C9</f>
        <v>-2882.4753982379989</v>
      </c>
      <c r="D11" s="207">
        <f t="shared" si="1"/>
        <v>-105.25158004743207</v>
      </c>
      <c r="E11" s="207">
        <f t="shared" si="1"/>
        <v>-3732.5201308240066</v>
      </c>
      <c r="F11" s="207">
        <f t="shared" si="1"/>
        <v>-10611.742475064384</v>
      </c>
    </row>
    <row r="12" spans="1:12" s="75" customFormat="1">
      <c r="A12" s="263" t="s">
        <v>177</v>
      </c>
      <c r="B12" s="213">
        <f>+(B10-B9)/B9</f>
        <v>-7.0064800274674974E-2</v>
      </c>
      <c r="C12" s="213">
        <f t="shared" ref="C12:F12" si="2">+(C10-C9)/C9</f>
        <v>-8.5375987460020911E-2</v>
      </c>
      <c r="D12" s="213">
        <f t="shared" si="2"/>
        <v>-4.3177938877140953E-3</v>
      </c>
      <c r="E12" s="213">
        <f t="shared" si="2"/>
        <v>-7.7719611350306389E-2</v>
      </c>
      <c r="F12" s="213">
        <f t="shared" si="2"/>
        <v>-6.5623999285839049E-2</v>
      </c>
    </row>
    <row r="13" spans="1:12" s="75" customFormat="1">
      <c r="A13" s="261" t="s">
        <v>181</v>
      </c>
      <c r="B13" s="262">
        <v>37510.164867892709</v>
      </c>
      <c r="C13" s="262">
        <v>16101.258851967654</v>
      </c>
      <c r="D13" s="262">
        <v>10892.098498398203</v>
      </c>
      <c r="E13" s="262">
        <v>29809.263052627972</v>
      </c>
      <c r="F13" s="207">
        <f t="shared" ref="F13:F18" si="3">SUM(B13:E13)</f>
        <v>94312.785270886539</v>
      </c>
    </row>
    <row r="14" spans="1:12" s="75" customFormat="1">
      <c r="A14" s="261" t="s">
        <v>182</v>
      </c>
      <c r="B14" s="262">
        <v>38059.708081806333</v>
      </c>
      <c r="C14" s="262">
        <v>12376.442392000001</v>
      </c>
      <c r="D14" s="262">
        <v>9704.6084629196266</v>
      </c>
      <c r="E14" s="262">
        <v>28893.454441721136</v>
      </c>
      <c r="F14" s="207">
        <f t="shared" si="3"/>
        <v>89034.213378447108</v>
      </c>
    </row>
    <row r="15" spans="1:12" s="75" customFormat="1">
      <c r="A15" s="261" t="s">
        <v>193</v>
      </c>
      <c r="B15" s="262">
        <v>34400.185867995431</v>
      </c>
      <c r="C15" s="262">
        <v>15804.078629958018</v>
      </c>
      <c r="D15" s="262">
        <v>10045.79911108522</v>
      </c>
      <c r="E15" s="262">
        <v>27517.002409825865</v>
      </c>
      <c r="F15" s="207">
        <f t="shared" si="3"/>
        <v>87767.066018864542</v>
      </c>
    </row>
    <row r="16" spans="1:12" s="75" customFormat="1">
      <c r="A16" s="261" t="s">
        <v>199</v>
      </c>
      <c r="B16" s="262">
        <v>32870.945788518613</v>
      </c>
      <c r="C16" s="262">
        <v>14818.914658930849</v>
      </c>
      <c r="D16" s="262">
        <v>9700.1600115525835</v>
      </c>
      <c r="E16" s="262">
        <v>28538.475790229295</v>
      </c>
      <c r="F16" s="207">
        <f t="shared" si="3"/>
        <v>85928.496249231335</v>
      </c>
    </row>
    <row r="17" spans="1:19" s="75" customFormat="1">
      <c r="A17" s="261" t="s">
        <v>208</v>
      </c>
      <c r="B17" s="262">
        <v>35884.338605227051</v>
      </c>
      <c r="C17" s="262">
        <v>17769.04911468277</v>
      </c>
      <c r="D17" s="262">
        <v>9774.41938479083</v>
      </c>
      <c r="E17" s="262">
        <v>29062.793518273029</v>
      </c>
      <c r="F17" s="207">
        <f t="shared" si="3"/>
        <v>92490.600622973681</v>
      </c>
    </row>
    <row r="18" spans="1:19" s="75" customFormat="1">
      <c r="A18" s="261" t="s">
        <v>314</v>
      </c>
      <c r="B18" s="262">
        <v>31881.908243022164</v>
      </c>
      <c r="C18" s="262">
        <v>14755.739691572808</v>
      </c>
      <c r="D18" s="262">
        <v>9897.3190016545013</v>
      </c>
      <c r="E18" s="262">
        <v>25535.021715121322</v>
      </c>
      <c r="F18" s="207">
        <f t="shared" si="3"/>
        <v>82069.988651370804</v>
      </c>
    </row>
    <row r="19" spans="1:19" s="75" customFormat="1">
      <c r="A19" s="261" t="s">
        <v>180</v>
      </c>
      <c r="B19" s="207">
        <f>+B18-B17</f>
        <v>-4002.4303622048865</v>
      </c>
      <c r="C19" s="207">
        <f t="shared" ref="C19:F19" si="4">+C18-C17</f>
        <v>-3013.3094231099622</v>
      </c>
      <c r="D19" s="207">
        <f t="shared" si="4"/>
        <v>122.89961686367133</v>
      </c>
      <c r="E19" s="207">
        <f t="shared" si="4"/>
        <v>-3527.771803151707</v>
      </c>
      <c r="F19" s="207">
        <f t="shared" si="4"/>
        <v>-10420.611971602877</v>
      </c>
    </row>
    <row r="20" spans="1:19" s="75" customFormat="1">
      <c r="A20" s="263" t="s">
        <v>180</v>
      </c>
      <c r="B20" s="213">
        <f>+(B18-B17)/B17</f>
        <v>-0.11153696898908086</v>
      </c>
      <c r="C20" s="213">
        <f t="shared" ref="C20:F20" si="5">+(C18-C17)/C17</f>
        <v>-0.16958191761764166</v>
      </c>
      <c r="D20" s="213">
        <f t="shared" si="5"/>
        <v>1.2573597676288099E-2</v>
      </c>
      <c r="E20" s="213">
        <f t="shared" si="5"/>
        <v>-0.12138447052358009</v>
      </c>
      <c r="F20" s="213">
        <f t="shared" si="5"/>
        <v>-0.1126667131731709</v>
      </c>
      <c r="K20" s="75" t="s">
        <v>217</v>
      </c>
    </row>
    <row r="21" spans="1:19" s="78" customFormat="1" ht="11.25">
      <c r="F21" s="100"/>
    </row>
    <row r="22" spans="1:19">
      <c r="B22" s="147"/>
      <c r="C22" s="147"/>
      <c r="D22" s="147"/>
      <c r="E22" s="147"/>
      <c r="F22" s="147"/>
      <c r="H22" s="67" t="s">
        <v>217</v>
      </c>
    </row>
    <row r="30" spans="1:19">
      <c r="P30" s="80"/>
      <c r="Q30" s="80"/>
      <c r="R30" s="80"/>
      <c r="S30" s="80"/>
    </row>
    <row r="31" spans="1:19">
      <c r="Q31" s="130"/>
      <c r="R31" s="130"/>
      <c r="S31" s="130"/>
    </row>
    <row r="32" spans="1:19">
      <c r="Q32" s="130"/>
      <c r="R32" s="130"/>
      <c r="S32" s="13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tabColor rgb="FF92D050"/>
  </sheetPr>
  <dimension ref="A1:N40"/>
  <sheetViews>
    <sheetView showGridLines="0" view="pageBreakPreview" zoomScaleNormal="70" zoomScaleSheetLayoutView="100" workbookViewId="0">
      <selection activeCell="P32" sqref="P32"/>
    </sheetView>
  </sheetViews>
  <sheetFormatPr defaultColWidth="9.140625" defaultRowHeight="12.75"/>
  <cols>
    <col min="1" max="1" width="29" style="137" customWidth="1"/>
    <col min="2" max="7" width="8.7109375" style="137" customWidth="1"/>
    <col min="8" max="14" width="8.85546875" style="137" customWidth="1"/>
    <col min="15" max="16384" width="9.140625" style="137"/>
  </cols>
  <sheetData>
    <row r="1" spans="1:14" ht="18">
      <c r="A1" s="253" t="s">
        <v>299</v>
      </c>
      <c r="N1" s="257" t="str">
        <f>'3'!N1</f>
        <v>2022</v>
      </c>
    </row>
    <row r="2" spans="1:14" s="75" customFormat="1" ht="6" customHeight="1"/>
    <row r="3" spans="1:14" s="75" customFormat="1" ht="12">
      <c r="A3" s="261"/>
      <c r="B3" s="238" t="s">
        <v>8</v>
      </c>
      <c r="C3" s="238" t="s">
        <v>9</v>
      </c>
      <c r="D3" s="238" t="s">
        <v>10</v>
      </c>
      <c r="E3" s="238" t="s">
        <v>11</v>
      </c>
      <c r="F3" s="238" t="s">
        <v>12</v>
      </c>
      <c r="G3" s="238" t="s">
        <v>13</v>
      </c>
      <c r="H3" s="238" t="s">
        <v>14</v>
      </c>
      <c r="I3" s="238" t="s">
        <v>15</v>
      </c>
      <c r="J3" s="238" t="s">
        <v>16</v>
      </c>
      <c r="K3" s="238" t="s">
        <v>17</v>
      </c>
      <c r="L3" s="238" t="s">
        <v>18</v>
      </c>
      <c r="M3" s="238" t="s">
        <v>19</v>
      </c>
      <c r="N3" s="238" t="s">
        <v>7</v>
      </c>
    </row>
    <row r="4" spans="1:14" s="75" customFormat="1" ht="12">
      <c r="A4" s="261" t="s">
        <v>178</v>
      </c>
      <c r="B4" s="262">
        <v>24789.614332580783</v>
      </c>
      <c r="C4" s="262">
        <v>18587.654647233896</v>
      </c>
      <c r="D4" s="262">
        <v>16115.121097506728</v>
      </c>
      <c r="E4" s="262">
        <v>14166.977929142482</v>
      </c>
      <c r="F4" s="207">
        <v>11027.89462236002</v>
      </c>
      <c r="G4" s="207">
        <v>8452.32207453316</v>
      </c>
      <c r="H4" s="207">
        <v>7792.7375030096828</v>
      </c>
      <c r="I4" s="207">
        <v>8048.3981191524254</v>
      </c>
      <c r="J4" s="207">
        <v>10334.802151495629</v>
      </c>
      <c r="K4" s="207">
        <v>13440.563805668024</v>
      </c>
      <c r="L4" s="207">
        <v>17328.765497294422</v>
      </c>
      <c r="M4" s="207">
        <v>20082.922531332741</v>
      </c>
      <c r="N4" s="207">
        <f t="shared" ref="N4:N9" si="0">SUM(B4:M4)</f>
        <v>170167.77431131</v>
      </c>
    </row>
    <row r="5" spans="1:14" s="75" customFormat="1" ht="12">
      <c r="A5" s="261" t="s">
        <v>179</v>
      </c>
      <c r="B5" s="262">
        <v>20205.211442418848</v>
      </c>
      <c r="C5" s="262">
        <v>19893.166386910842</v>
      </c>
      <c r="D5" s="262">
        <v>19662.32644030562</v>
      </c>
      <c r="E5" s="262">
        <v>11150.511060999999</v>
      </c>
      <c r="F5" s="262">
        <v>9168.1220959999991</v>
      </c>
      <c r="G5" s="262">
        <v>8369.9334639999997</v>
      </c>
      <c r="H5" s="262">
        <v>7962.9605086828506</v>
      </c>
      <c r="I5" s="262">
        <v>7784.6699982328555</v>
      </c>
      <c r="J5" s="262">
        <v>8704.8128491411517</v>
      </c>
      <c r="K5" s="262">
        <v>13135.075855999996</v>
      </c>
      <c r="L5" s="262">
        <v>16756.354485800002</v>
      </c>
      <c r="M5" s="262">
        <v>20131.118821399996</v>
      </c>
      <c r="N5" s="207">
        <f t="shared" si="0"/>
        <v>162924.26340989216</v>
      </c>
    </row>
    <row r="6" spans="1:14" s="75" customFormat="1" ht="12">
      <c r="A6" s="261" t="s">
        <v>192</v>
      </c>
      <c r="B6" s="262">
        <v>22056.231138374733</v>
      </c>
      <c r="C6" s="262">
        <v>17612.441168614299</v>
      </c>
      <c r="D6" s="262">
        <v>16140.555917349662</v>
      </c>
      <c r="E6" s="262">
        <v>12700.30037967566</v>
      </c>
      <c r="F6" s="262">
        <v>11948.674272138687</v>
      </c>
      <c r="G6" s="262">
        <v>8104.7389681090417</v>
      </c>
      <c r="H6" s="262">
        <v>7552.761860120464</v>
      </c>
      <c r="I6" s="262">
        <v>7913.1296058622011</v>
      </c>
      <c r="J6" s="262">
        <v>9512.4721570544971</v>
      </c>
      <c r="K6" s="262">
        <v>13236.202923498169</v>
      </c>
      <c r="L6" s="262">
        <v>16157.598374748406</v>
      </c>
      <c r="M6" s="262">
        <v>18978.460081062705</v>
      </c>
      <c r="N6" s="207">
        <f t="shared" si="0"/>
        <v>161913.5668466085</v>
      </c>
    </row>
    <row r="7" spans="1:14" s="75" customFormat="1" ht="12">
      <c r="A7" s="261" t="s">
        <v>198</v>
      </c>
      <c r="B7" s="262">
        <v>20414.695697199997</v>
      </c>
      <c r="C7" s="262">
        <v>16681.781302230935</v>
      </c>
      <c r="D7" s="262">
        <v>16432.290710786918</v>
      </c>
      <c r="E7" s="262">
        <v>12068.091523978623</v>
      </c>
      <c r="F7" s="262">
        <v>10838.722607399999</v>
      </c>
      <c r="G7" s="262">
        <v>8582.739557400002</v>
      </c>
      <c r="H7" s="262">
        <v>8024.1053863999996</v>
      </c>
      <c r="I7" s="262">
        <v>7694.3480824000017</v>
      </c>
      <c r="J7" s="262">
        <v>8809.2105876000023</v>
      </c>
      <c r="K7" s="262">
        <v>13094.066603000003</v>
      </c>
      <c r="L7" s="262">
        <v>16139.0916548</v>
      </c>
      <c r="M7" s="262">
        <v>18138.5645926</v>
      </c>
      <c r="N7" s="207">
        <f t="shared" si="0"/>
        <v>156917.70830579643</v>
      </c>
    </row>
    <row r="8" spans="1:14" s="75" customFormat="1" ht="12">
      <c r="A8" s="261" t="s">
        <v>207</v>
      </c>
      <c r="B8" s="262">
        <v>20176.025784691454</v>
      </c>
      <c r="C8" s="262">
        <v>18164.750606779115</v>
      </c>
      <c r="D8" s="262">
        <v>17200.598888257657</v>
      </c>
      <c r="E8" s="262">
        <v>14288.328006858932</v>
      </c>
      <c r="F8" s="262">
        <v>11521.628364990023</v>
      </c>
      <c r="G8" s="262">
        <v>7952.1760964610366</v>
      </c>
      <c r="H8" s="262">
        <v>7518.2408620681244</v>
      </c>
      <c r="I8" s="262">
        <v>7904.9501709583219</v>
      </c>
      <c r="J8" s="262">
        <v>8953.0489600209839</v>
      </c>
      <c r="K8" s="262">
        <v>12887.296510599999</v>
      </c>
      <c r="L8" s="262">
        <v>16133.109281400002</v>
      </c>
      <c r="M8" s="262">
        <v>19005.054783200001</v>
      </c>
      <c r="N8" s="207">
        <f t="shared" si="0"/>
        <v>161705.20831628566</v>
      </c>
    </row>
    <row r="9" spans="1:14" s="75" customFormat="1" ht="12">
      <c r="A9" s="261" t="s">
        <v>313</v>
      </c>
      <c r="B9" s="262">
        <v>19443.893473</v>
      </c>
      <c r="C9" s="262">
        <v>15892.034386651603</v>
      </c>
      <c r="D9" s="262">
        <v>16313.952054121697</v>
      </c>
      <c r="E9" s="262">
        <v>13523.164816279999</v>
      </c>
      <c r="F9" s="262">
        <v>9408.3478437360027</v>
      </c>
      <c r="G9" s="262">
        <v>7948.1444100559984</v>
      </c>
      <c r="H9" s="262">
        <v>7511.9053000000004</v>
      </c>
      <c r="I9" s="262">
        <v>7457.2335599999997</v>
      </c>
      <c r="J9" s="262">
        <v>9301.849553</v>
      </c>
      <c r="K9" s="262">
        <v>11147.413182376002</v>
      </c>
      <c r="L9" s="262">
        <v>14951.953478183999</v>
      </c>
      <c r="M9" s="262">
        <v>18193.573783816002</v>
      </c>
      <c r="N9" s="207">
        <f t="shared" si="0"/>
        <v>151093.4658412213</v>
      </c>
    </row>
    <row r="10" spans="1:14" s="75" customFormat="1" ht="12">
      <c r="A10" s="261" t="s">
        <v>177</v>
      </c>
      <c r="B10" s="207">
        <f>+B9-B8</f>
        <v>-732.13231169145365</v>
      </c>
      <c r="C10" s="207">
        <f t="shared" ref="C10:N10" si="1">+C9-C8</f>
        <v>-2272.7162201275114</v>
      </c>
      <c r="D10" s="207">
        <f t="shared" si="1"/>
        <v>-886.64683413595958</v>
      </c>
      <c r="E10" s="207">
        <f t="shared" si="1"/>
        <v>-765.1631905789327</v>
      </c>
      <c r="F10" s="207">
        <f t="shared" si="1"/>
        <v>-2113.2805212540206</v>
      </c>
      <c r="G10" s="207">
        <f t="shared" si="1"/>
        <v>-4.0316864050382719</v>
      </c>
      <c r="H10" s="207">
        <f t="shared" si="1"/>
        <v>-6.3355620681240907</v>
      </c>
      <c r="I10" s="207">
        <f t="shared" si="1"/>
        <v>-447.71661095832224</v>
      </c>
      <c r="J10" s="207">
        <f t="shared" si="1"/>
        <v>348.80059297901607</v>
      </c>
      <c r="K10" s="207">
        <f t="shared" si="1"/>
        <v>-1739.8833282239975</v>
      </c>
      <c r="L10" s="207">
        <f t="shared" si="1"/>
        <v>-1181.1558032160028</v>
      </c>
      <c r="M10" s="207">
        <f t="shared" si="1"/>
        <v>-811.48099938399901</v>
      </c>
      <c r="N10" s="207">
        <f t="shared" si="1"/>
        <v>-10611.742475064355</v>
      </c>
    </row>
    <row r="11" spans="1:14" s="75" customFormat="1" ht="12">
      <c r="A11" s="263" t="s">
        <v>177</v>
      </c>
      <c r="B11" s="213">
        <f>+(B9-B8)/B8</f>
        <v>-3.6287241080300292E-2</v>
      </c>
      <c r="C11" s="213">
        <f t="shared" ref="C11:N11" si="2">+(C9-C8)/C8</f>
        <v>-0.12511684136634005</v>
      </c>
      <c r="D11" s="213">
        <f t="shared" si="2"/>
        <v>-5.1547439708116635E-2</v>
      </c>
      <c r="E11" s="213">
        <f t="shared" si="2"/>
        <v>-5.3551625509410603E-2</v>
      </c>
      <c r="F11" s="213">
        <f t="shared" si="2"/>
        <v>-0.18341856327144695</v>
      </c>
      <c r="G11" s="213">
        <f t="shared" si="2"/>
        <v>-5.0699159024314064E-4</v>
      </c>
      <c r="H11" s="213">
        <f t="shared" si="2"/>
        <v>-8.4269208507125411E-4</v>
      </c>
      <c r="I11" s="213">
        <f t="shared" si="2"/>
        <v>-5.6637499449796694E-2</v>
      </c>
      <c r="J11" s="213">
        <f t="shared" si="2"/>
        <v>3.8958861337244216E-2</v>
      </c>
      <c r="K11" s="213">
        <f t="shared" si="2"/>
        <v>-0.13500762761164972</v>
      </c>
      <c r="L11" s="213">
        <f t="shared" si="2"/>
        <v>-7.321315331185213E-2</v>
      </c>
      <c r="M11" s="213">
        <f t="shared" si="2"/>
        <v>-4.2698166810933275E-2</v>
      </c>
      <c r="N11" s="213">
        <f t="shared" si="2"/>
        <v>-6.5623999285838869E-2</v>
      </c>
    </row>
    <row r="12" spans="1:14" s="75" customFormat="1" ht="12">
      <c r="A12" s="261" t="s">
        <v>181</v>
      </c>
      <c r="B12" s="262">
        <v>16476.822179766987</v>
      </c>
      <c r="C12" s="262">
        <v>11652.657417777555</v>
      </c>
      <c r="D12" s="262">
        <v>9380.6852703481654</v>
      </c>
      <c r="E12" s="262">
        <v>7846.1932239972994</v>
      </c>
      <c r="F12" s="207">
        <v>5061.2887705423545</v>
      </c>
      <c r="G12" s="207">
        <v>3193.7768574279994</v>
      </c>
      <c r="H12" s="207">
        <v>3007.0443668119992</v>
      </c>
      <c r="I12" s="207">
        <v>3096.8376864330003</v>
      </c>
      <c r="J12" s="207">
        <v>4788.2164451532044</v>
      </c>
      <c r="K12" s="207">
        <v>7068.3588332386571</v>
      </c>
      <c r="L12" s="207">
        <v>10311.594856714655</v>
      </c>
      <c r="M12" s="207">
        <v>12429.309362674659</v>
      </c>
      <c r="N12" s="207">
        <f t="shared" ref="N12:N17" si="3">SUM(B12:M12)</f>
        <v>94312.785270886539</v>
      </c>
    </row>
    <row r="13" spans="1:14" s="75" customFormat="1" ht="12">
      <c r="A13" s="261" t="s">
        <v>182</v>
      </c>
      <c r="B13" s="262">
        <v>12397.069831099545</v>
      </c>
      <c r="C13" s="262">
        <v>13087.221872299897</v>
      </c>
      <c r="D13" s="262">
        <v>12575.416378406891</v>
      </c>
      <c r="E13" s="262">
        <v>5467.8344290000005</v>
      </c>
      <c r="F13" s="262">
        <v>3743.2424710000005</v>
      </c>
      <c r="G13" s="262">
        <v>3165.3654920000004</v>
      </c>
      <c r="H13" s="262">
        <v>3043.6241652031031</v>
      </c>
      <c r="I13" s="262">
        <v>2999.7638298816933</v>
      </c>
      <c r="J13" s="262">
        <v>3661.2204678348289</v>
      </c>
      <c r="K13" s="262">
        <v>6796.5151675803772</v>
      </c>
      <c r="L13" s="262">
        <v>9833.6370210698296</v>
      </c>
      <c r="M13" s="262">
        <v>12263.30225307093</v>
      </c>
      <c r="N13" s="207">
        <f t="shared" si="3"/>
        <v>89034.213378447079</v>
      </c>
    </row>
    <row r="14" spans="1:14" s="75" customFormat="1" ht="12">
      <c r="A14" s="261" t="s">
        <v>193</v>
      </c>
      <c r="B14" s="262">
        <v>14046.377311420394</v>
      </c>
      <c r="C14" s="262">
        <v>10951.410166529384</v>
      </c>
      <c r="D14" s="262">
        <v>9402.3983900456515</v>
      </c>
      <c r="E14" s="262">
        <v>6672.4892621367935</v>
      </c>
      <c r="F14" s="262">
        <v>6033.9070927347129</v>
      </c>
      <c r="G14" s="262">
        <v>3097.6822750865108</v>
      </c>
      <c r="H14" s="262">
        <v>2995.5989487909433</v>
      </c>
      <c r="I14" s="262">
        <v>2998.0573648818945</v>
      </c>
      <c r="J14" s="262">
        <v>4052.1427974123826</v>
      </c>
      <c r="K14" s="262">
        <v>6857.3032858455736</v>
      </c>
      <c r="L14" s="262">
        <v>9198.7341189238577</v>
      </c>
      <c r="M14" s="262">
        <v>11460.965005056434</v>
      </c>
      <c r="N14" s="207">
        <f t="shared" si="3"/>
        <v>87767.066018864542</v>
      </c>
    </row>
    <row r="15" spans="1:14" s="75" customFormat="1" ht="12">
      <c r="A15" s="261" t="s">
        <v>199</v>
      </c>
      <c r="B15" s="262">
        <v>12828.653282152001</v>
      </c>
      <c r="C15" s="262">
        <v>10230.655329161164</v>
      </c>
      <c r="D15" s="262">
        <v>9811.6371772054445</v>
      </c>
      <c r="E15" s="262">
        <v>6347.7918524037395</v>
      </c>
      <c r="F15" s="262">
        <v>5236.2863215845528</v>
      </c>
      <c r="G15" s="262">
        <v>3234.8364849425575</v>
      </c>
      <c r="H15" s="262">
        <v>3001.1451649450755</v>
      </c>
      <c r="I15" s="262">
        <v>2961.1161144077792</v>
      </c>
      <c r="J15" s="262">
        <v>3737.8987321997274</v>
      </c>
      <c r="K15" s="262">
        <v>7281.3866980098837</v>
      </c>
      <c r="L15" s="262">
        <v>9737.8378540964059</v>
      </c>
      <c r="M15" s="262">
        <v>11519.251238123004</v>
      </c>
      <c r="N15" s="207">
        <f t="shared" si="3"/>
        <v>85928.496249231335</v>
      </c>
    </row>
    <row r="16" spans="1:14" s="75" customFormat="1" ht="12">
      <c r="A16" s="261" t="s">
        <v>208</v>
      </c>
      <c r="B16" s="262">
        <v>13037.750163676315</v>
      </c>
      <c r="C16" s="262">
        <v>12001.977727090547</v>
      </c>
      <c r="D16" s="262">
        <v>10844.610714460185</v>
      </c>
      <c r="E16" s="262">
        <v>8602.3087977396353</v>
      </c>
      <c r="F16" s="262">
        <v>5992.6151067167639</v>
      </c>
      <c r="G16" s="262">
        <v>3174.1252102263697</v>
      </c>
      <c r="H16" s="262">
        <v>2786.1713241585499</v>
      </c>
      <c r="I16" s="262">
        <v>3049.7825915463495</v>
      </c>
      <c r="J16" s="262">
        <v>3938.4654690859302</v>
      </c>
      <c r="K16" s="262">
        <v>7227.680271653624</v>
      </c>
      <c r="L16" s="262">
        <v>9693.6752158233594</v>
      </c>
      <c r="M16" s="262">
        <v>12141.438030796044</v>
      </c>
      <c r="N16" s="207">
        <f t="shared" si="3"/>
        <v>92490.600622973667</v>
      </c>
    </row>
    <row r="17" spans="1:14" s="75" customFormat="1" ht="12">
      <c r="A17" s="261" t="s">
        <v>314</v>
      </c>
      <c r="B17" s="262">
        <v>12108.59828866639</v>
      </c>
      <c r="C17" s="262">
        <v>9829.5325508641927</v>
      </c>
      <c r="D17" s="262">
        <v>9943.7774034915819</v>
      </c>
      <c r="E17" s="262">
        <v>7782.3585524380142</v>
      </c>
      <c r="F17" s="262">
        <v>3971.3348682932165</v>
      </c>
      <c r="G17" s="262">
        <v>3002.0462708415785</v>
      </c>
      <c r="H17" s="262">
        <v>2836.0209574157179</v>
      </c>
      <c r="I17" s="262">
        <v>2853.2195907728974</v>
      </c>
      <c r="J17" s="262">
        <v>4208.0784534658869</v>
      </c>
      <c r="K17" s="262">
        <v>5671.6382388346465</v>
      </c>
      <c r="L17" s="262">
        <v>8529.203142023347</v>
      </c>
      <c r="M17" s="262">
        <v>11334.180334263327</v>
      </c>
      <c r="N17" s="207">
        <f t="shared" si="3"/>
        <v>82069.98865137079</v>
      </c>
    </row>
    <row r="18" spans="1:14" s="76" customFormat="1" ht="12">
      <c r="A18" s="261" t="s">
        <v>180</v>
      </c>
      <c r="B18" s="207">
        <f>+B17-B16</f>
        <v>-929.15187500992579</v>
      </c>
      <c r="C18" s="207">
        <f t="shared" ref="C18:N18" si="4">+C17-C16</f>
        <v>-2172.4451762263543</v>
      </c>
      <c r="D18" s="207">
        <f t="shared" si="4"/>
        <v>-900.83331096860275</v>
      </c>
      <c r="E18" s="207">
        <f t="shared" si="4"/>
        <v>-819.95024530162118</v>
      </c>
      <c r="F18" s="207">
        <f t="shared" si="4"/>
        <v>-2021.2802384235474</v>
      </c>
      <c r="G18" s="207">
        <f t="shared" si="4"/>
        <v>-172.07893938479128</v>
      </c>
      <c r="H18" s="207">
        <f t="shared" si="4"/>
        <v>49.84963325716808</v>
      </c>
      <c r="I18" s="207">
        <f t="shared" si="4"/>
        <v>-196.56300077345213</v>
      </c>
      <c r="J18" s="207">
        <f t="shared" si="4"/>
        <v>269.61298437995674</v>
      </c>
      <c r="K18" s="207">
        <f t="shared" si="4"/>
        <v>-1556.0420328189775</v>
      </c>
      <c r="L18" s="207">
        <f t="shared" si="4"/>
        <v>-1164.4720738000124</v>
      </c>
      <c r="M18" s="207">
        <f t="shared" si="4"/>
        <v>-807.25769653271709</v>
      </c>
      <c r="N18" s="207">
        <f t="shared" si="4"/>
        <v>-10420.611971602877</v>
      </c>
    </row>
    <row r="19" spans="1:14" s="75" customFormat="1" ht="12">
      <c r="A19" s="263" t="s">
        <v>180</v>
      </c>
      <c r="B19" s="213">
        <f>+(B17-B16)/B16</f>
        <v>-7.1266273961789778E-2</v>
      </c>
      <c r="C19" s="213">
        <f t="shared" ref="C19:N19" si="5">+(C17-C16)/C16</f>
        <v>-0.18100726610438281</v>
      </c>
      <c r="D19" s="213">
        <f t="shared" si="5"/>
        <v>-8.306737186678663E-2</v>
      </c>
      <c r="E19" s="213">
        <f t="shared" si="5"/>
        <v>-9.5317462390686725E-2</v>
      </c>
      <c r="F19" s="213">
        <f t="shared" si="5"/>
        <v>-0.3372951878985212</v>
      </c>
      <c r="G19" s="213">
        <f t="shared" si="5"/>
        <v>-5.4213028153517327E-2</v>
      </c>
      <c r="H19" s="213">
        <f t="shared" si="5"/>
        <v>1.7891804723179808E-2</v>
      </c>
      <c r="I19" s="213">
        <f t="shared" si="5"/>
        <v>-6.4451479695078071E-2</v>
      </c>
      <c r="J19" s="213">
        <f t="shared" si="5"/>
        <v>6.8456353495091229E-2</v>
      </c>
      <c r="K19" s="213">
        <f t="shared" si="5"/>
        <v>-0.21528927322942717</v>
      </c>
      <c r="L19" s="213">
        <f t="shared" si="5"/>
        <v>-0.12012699496050783</v>
      </c>
      <c r="M19" s="213">
        <f t="shared" si="5"/>
        <v>-6.6487815898343794E-2</v>
      </c>
      <c r="N19" s="213">
        <f t="shared" si="5"/>
        <v>-0.11266671317317091</v>
      </c>
    </row>
    <row r="20" spans="1:14" s="75" customFormat="1" ht="12">
      <c r="A20" s="76"/>
      <c r="B20" s="76"/>
      <c r="C20" s="76"/>
      <c r="D20" s="76"/>
      <c r="E20" s="76"/>
      <c r="F20" s="76"/>
      <c r="G20" s="76"/>
      <c r="H20" s="76"/>
      <c r="I20" s="76"/>
      <c r="J20" s="76"/>
      <c r="K20" s="76"/>
      <c r="L20" s="76"/>
      <c r="M20" s="76"/>
      <c r="N20" s="100"/>
    </row>
    <row r="21" spans="1:14" s="75" customFormat="1" ht="12"/>
    <row r="22" spans="1:14" s="75" customFormat="1" ht="12"/>
    <row r="23" spans="1:14" s="75" customFormat="1" ht="12">
      <c r="A23" s="104"/>
      <c r="B23" s="104">
        <v>1</v>
      </c>
      <c r="C23" s="104">
        <v>2</v>
      </c>
      <c r="D23" s="104">
        <v>3</v>
      </c>
      <c r="E23" s="104">
        <v>4</v>
      </c>
      <c r="F23" s="104">
        <v>5</v>
      </c>
      <c r="G23" s="104">
        <v>6</v>
      </c>
      <c r="H23" s="104">
        <v>7</v>
      </c>
      <c r="I23" s="104">
        <v>8</v>
      </c>
      <c r="J23" s="104">
        <v>9</v>
      </c>
      <c r="K23" s="104">
        <v>10</v>
      </c>
      <c r="L23" s="104">
        <v>11</v>
      </c>
      <c r="M23" s="104">
        <v>12</v>
      </c>
    </row>
    <row r="24" spans="1:14" s="75" customFormat="1">
      <c r="A24" s="316" t="s">
        <v>59</v>
      </c>
      <c r="B24" s="316" t="s">
        <v>8</v>
      </c>
      <c r="C24" s="316" t="s">
        <v>9</v>
      </c>
      <c r="D24" s="316" t="s">
        <v>10</v>
      </c>
      <c r="E24" s="316" t="s">
        <v>11</v>
      </c>
      <c r="F24" s="316" t="s">
        <v>12</v>
      </c>
      <c r="G24" s="316" t="s">
        <v>13</v>
      </c>
      <c r="H24" s="316" t="s">
        <v>14</v>
      </c>
      <c r="I24" s="316" t="s">
        <v>15</v>
      </c>
      <c r="J24" s="316" t="s">
        <v>16</v>
      </c>
      <c r="K24" s="316" t="s">
        <v>17</v>
      </c>
      <c r="L24" s="316" t="s">
        <v>18</v>
      </c>
      <c r="M24" s="316" t="s">
        <v>19</v>
      </c>
    </row>
    <row r="25" spans="1:14" s="75" customFormat="1">
      <c r="A25" s="316" t="s">
        <v>318</v>
      </c>
      <c r="B25" s="94">
        <f>+MAX(B4:B8)</f>
        <v>24789.614332580783</v>
      </c>
      <c r="C25" s="94">
        <f t="shared" ref="C25:M25" si="6">+MAX(C4:C8)</f>
        <v>19893.166386910842</v>
      </c>
      <c r="D25" s="94">
        <f t="shared" si="6"/>
        <v>19662.32644030562</v>
      </c>
      <c r="E25" s="94">
        <f t="shared" si="6"/>
        <v>14288.328006858932</v>
      </c>
      <c r="F25" s="94">
        <f t="shared" si="6"/>
        <v>11948.674272138687</v>
      </c>
      <c r="G25" s="94">
        <f t="shared" si="6"/>
        <v>8582.739557400002</v>
      </c>
      <c r="H25" s="94">
        <f t="shared" si="6"/>
        <v>8024.1053863999996</v>
      </c>
      <c r="I25" s="94">
        <f t="shared" si="6"/>
        <v>8048.3981191524254</v>
      </c>
      <c r="J25" s="94">
        <f t="shared" si="6"/>
        <v>10334.802151495629</v>
      </c>
      <c r="K25" s="94">
        <f t="shared" si="6"/>
        <v>13440.563805668024</v>
      </c>
      <c r="L25" s="94">
        <f t="shared" si="6"/>
        <v>17328.765497294422</v>
      </c>
      <c r="M25" s="94">
        <f t="shared" si="6"/>
        <v>20131.118821399996</v>
      </c>
    </row>
    <row r="26" spans="1:14" s="75" customFormat="1">
      <c r="A26" s="316" t="s">
        <v>319</v>
      </c>
      <c r="B26" s="94">
        <f>+MIN(B4:B8)</f>
        <v>20176.025784691454</v>
      </c>
      <c r="C26" s="94">
        <f t="shared" ref="C26:M26" si="7">+MIN(C4:C8)</f>
        <v>16681.781302230935</v>
      </c>
      <c r="D26" s="94">
        <f t="shared" si="7"/>
        <v>16115.121097506728</v>
      </c>
      <c r="E26" s="94">
        <f t="shared" si="7"/>
        <v>11150.511060999999</v>
      </c>
      <c r="F26" s="94">
        <f t="shared" si="7"/>
        <v>9168.1220959999991</v>
      </c>
      <c r="G26" s="94">
        <f t="shared" si="7"/>
        <v>7952.1760964610366</v>
      </c>
      <c r="H26" s="94">
        <f t="shared" si="7"/>
        <v>7518.2408620681244</v>
      </c>
      <c r="I26" s="94">
        <f t="shared" si="7"/>
        <v>7694.3480824000017</v>
      </c>
      <c r="J26" s="94">
        <f t="shared" si="7"/>
        <v>8704.8128491411517</v>
      </c>
      <c r="K26" s="94">
        <f t="shared" si="7"/>
        <v>12887.296510599999</v>
      </c>
      <c r="L26" s="94">
        <f t="shared" si="7"/>
        <v>16133.109281400002</v>
      </c>
      <c r="M26" s="94">
        <f t="shared" si="7"/>
        <v>18138.5645926</v>
      </c>
    </row>
    <row r="27" spans="1:14" s="75" customFormat="1">
      <c r="A27" s="316" t="s">
        <v>320</v>
      </c>
      <c r="B27" s="94">
        <f>+B25-B26</f>
        <v>4613.5885478893288</v>
      </c>
      <c r="C27" s="94">
        <f t="shared" ref="C27:M27" si="8">+C25-C26</f>
        <v>3211.3850846799069</v>
      </c>
      <c r="D27" s="94">
        <f t="shared" si="8"/>
        <v>3547.2053427988922</v>
      </c>
      <c r="E27" s="94">
        <f t="shared" si="8"/>
        <v>3137.8169458589327</v>
      </c>
      <c r="F27" s="94">
        <f t="shared" si="8"/>
        <v>2780.5521761386881</v>
      </c>
      <c r="G27" s="94">
        <f t="shared" si="8"/>
        <v>630.56346093896536</v>
      </c>
      <c r="H27" s="94">
        <f t="shared" si="8"/>
        <v>505.86452433187515</v>
      </c>
      <c r="I27" s="94">
        <f t="shared" si="8"/>
        <v>354.05003675242369</v>
      </c>
      <c r="J27" s="94">
        <f t="shared" si="8"/>
        <v>1629.9893023544773</v>
      </c>
      <c r="K27" s="94">
        <f t="shared" si="8"/>
        <v>553.2672950680244</v>
      </c>
      <c r="L27" s="94">
        <f t="shared" si="8"/>
        <v>1195.6562158944198</v>
      </c>
      <c r="M27" s="94">
        <f t="shared" si="8"/>
        <v>1992.5542287999961</v>
      </c>
    </row>
    <row r="28" spans="1:14" s="75" customFormat="1" ht="12">
      <c r="A28" s="104">
        <v>2021</v>
      </c>
      <c r="B28" s="94">
        <f>+B8</f>
        <v>20176.025784691454</v>
      </c>
      <c r="C28" s="94">
        <f t="shared" ref="C28:M28" si="9">+C8</f>
        <v>18164.750606779115</v>
      </c>
      <c r="D28" s="94">
        <f t="shared" si="9"/>
        <v>17200.598888257657</v>
      </c>
      <c r="E28" s="94">
        <f t="shared" si="9"/>
        <v>14288.328006858932</v>
      </c>
      <c r="F28" s="94">
        <f t="shared" si="9"/>
        <v>11521.628364990023</v>
      </c>
      <c r="G28" s="94">
        <f t="shared" si="9"/>
        <v>7952.1760964610366</v>
      </c>
      <c r="H28" s="94">
        <f t="shared" si="9"/>
        <v>7518.2408620681244</v>
      </c>
      <c r="I28" s="94">
        <f t="shared" si="9"/>
        <v>7904.9501709583219</v>
      </c>
      <c r="J28" s="94">
        <f t="shared" si="9"/>
        <v>8953.0489600209839</v>
      </c>
      <c r="K28" s="94">
        <f t="shared" si="9"/>
        <v>12887.296510599999</v>
      </c>
      <c r="L28" s="94">
        <f t="shared" si="9"/>
        <v>16133.109281400002</v>
      </c>
      <c r="M28" s="94">
        <f t="shared" si="9"/>
        <v>19005.054783200001</v>
      </c>
    </row>
    <row r="29" spans="1:14" s="75" customFormat="1" ht="12">
      <c r="A29" s="104">
        <v>2022</v>
      </c>
      <c r="B29" s="94">
        <f>+B9</f>
        <v>19443.893473</v>
      </c>
      <c r="C29" s="94">
        <f t="shared" ref="C29:M29" si="10">+C9</f>
        <v>15892.034386651603</v>
      </c>
      <c r="D29" s="94">
        <f t="shared" si="10"/>
        <v>16313.952054121697</v>
      </c>
      <c r="E29" s="94">
        <f t="shared" si="10"/>
        <v>13523.164816279999</v>
      </c>
      <c r="F29" s="94">
        <f t="shared" si="10"/>
        <v>9408.3478437360027</v>
      </c>
      <c r="G29" s="94">
        <f t="shared" si="10"/>
        <v>7948.1444100559984</v>
      </c>
      <c r="H29" s="94">
        <f t="shared" si="10"/>
        <v>7511.9053000000004</v>
      </c>
      <c r="I29" s="94">
        <f t="shared" si="10"/>
        <v>7457.2335599999997</v>
      </c>
      <c r="J29" s="94">
        <f t="shared" si="10"/>
        <v>9301.849553</v>
      </c>
      <c r="K29" s="94">
        <f t="shared" si="10"/>
        <v>11147.413182376002</v>
      </c>
      <c r="L29" s="94">
        <f t="shared" si="10"/>
        <v>14951.953478183999</v>
      </c>
      <c r="M29" s="94">
        <f t="shared" si="10"/>
        <v>18193.573783816002</v>
      </c>
    </row>
    <row r="30" spans="1:14" s="75" customFormat="1" ht="12">
      <c r="A30" s="104"/>
      <c r="B30" s="104"/>
      <c r="C30" s="104"/>
      <c r="D30" s="104"/>
      <c r="E30" s="104"/>
      <c r="F30" s="104"/>
      <c r="G30" s="104"/>
      <c r="H30" s="104"/>
      <c r="I30" s="104"/>
      <c r="J30" s="104"/>
      <c r="K30" s="104"/>
      <c r="L30" s="104"/>
      <c r="M30" s="104"/>
    </row>
    <row r="31" spans="1:14" s="75" customFormat="1">
      <c r="A31" s="316" t="s">
        <v>117</v>
      </c>
      <c r="B31" s="104"/>
      <c r="C31" s="104"/>
      <c r="D31" s="104"/>
      <c r="E31" s="104"/>
      <c r="F31" s="104"/>
      <c r="G31" s="104"/>
      <c r="H31" s="104"/>
      <c r="I31" s="104"/>
      <c r="J31" s="104"/>
      <c r="K31" s="104"/>
      <c r="L31" s="104"/>
      <c r="M31" s="104"/>
    </row>
    <row r="32" spans="1:14" s="75" customFormat="1">
      <c r="A32" s="316" t="s">
        <v>318</v>
      </c>
      <c r="B32" s="94">
        <f>+MAX(B12:B16)</f>
        <v>16476.822179766987</v>
      </c>
      <c r="C32" s="94">
        <f t="shared" ref="C32:M32" si="11">+MAX(C12:C16)</f>
        <v>13087.221872299897</v>
      </c>
      <c r="D32" s="94">
        <f t="shared" si="11"/>
        <v>12575.416378406891</v>
      </c>
      <c r="E32" s="94">
        <f t="shared" si="11"/>
        <v>8602.3087977396353</v>
      </c>
      <c r="F32" s="94">
        <f t="shared" si="11"/>
        <v>6033.9070927347129</v>
      </c>
      <c r="G32" s="94">
        <f t="shared" si="11"/>
        <v>3234.8364849425575</v>
      </c>
      <c r="H32" s="94">
        <f t="shared" si="11"/>
        <v>3043.6241652031031</v>
      </c>
      <c r="I32" s="94">
        <f t="shared" si="11"/>
        <v>3096.8376864330003</v>
      </c>
      <c r="J32" s="94">
        <f t="shared" si="11"/>
        <v>4788.2164451532044</v>
      </c>
      <c r="K32" s="94">
        <f t="shared" si="11"/>
        <v>7281.3866980098837</v>
      </c>
      <c r="L32" s="94">
        <f t="shared" si="11"/>
        <v>10311.594856714655</v>
      </c>
      <c r="M32" s="94">
        <f t="shared" si="11"/>
        <v>12429.309362674659</v>
      </c>
    </row>
    <row r="33" spans="1:14" s="75" customFormat="1">
      <c r="A33" s="316" t="s">
        <v>319</v>
      </c>
      <c r="B33" s="94">
        <f>+MIN(B12:B16)</f>
        <v>12397.069831099545</v>
      </c>
      <c r="C33" s="94">
        <f t="shared" ref="C33:M33" si="12">+MIN(C12:C16)</f>
        <v>10230.655329161164</v>
      </c>
      <c r="D33" s="94">
        <f t="shared" si="12"/>
        <v>9380.6852703481654</v>
      </c>
      <c r="E33" s="94">
        <f t="shared" si="12"/>
        <v>5467.8344290000005</v>
      </c>
      <c r="F33" s="94">
        <f t="shared" si="12"/>
        <v>3743.2424710000005</v>
      </c>
      <c r="G33" s="94">
        <f t="shared" si="12"/>
        <v>3097.6822750865108</v>
      </c>
      <c r="H33" s="94">
        <f t="shared" si="12"/>
        <v>2786.1713241585499</v>
      </c>
      <c r="I33" s="94">
        <f t="shared" si="12"/>
        <v>2961.1161144077792</v>
      </c>
      <c r="J33" s="94">
        <f t="shared" si="12"/>
        <v>3661.2204678348289</v>
      </c>
      <c r="K33" s="94">
        <f t="shared" si="12"/>
        <v>6796.5151675803772</v>
      </c>
      <c r="L33" s="94">
        <f t="shared" si="12"/>
        <v>9198.7341189238577</v>
      </c>
      <c r="M33" s="94">
        <f t="shared" si="12"/>
        <v>11460.965005056434</v>
      </c>
    </row>
    <row r="34" spans="1:14" s="75" customFormat="1">
      <c r="A34" s="316" t="s">
        <v>320</v>
      </c>
      <c r="B34" s="94">
        <f>+B32-B33</f>
        <v>4079.7523486674418</v>
      </c>
      <c r="C34" s="94">
        <f t="shared" ref="C34:M34" si="13">+C32-C33</f>
        <v>2856.5665431387333</v>
      </c>
      <c r="D34" s="94">
        <f t="shared" si="13"/>
        <v>3194.731108058726</v>
      </c>
      <c r="E34" s="94">
        <f t="shared" si="13"/>
        <v>3134.4743687396349</v>
      </c>
      <c r="F34" s="94">
        <f t="shared" si="13"/>
        <v>2290.6646217347125</v>
      </c>
      <c r="G34" s="94">
        <f t="shared" si="13"/>
        <v>137.15420985604669</v>
      </c>
      <c r="H34" s="94">
        <f t="shared" si="13"/>
        <v>257.45284104455322</v>
      </c>
      <c r="I34" s="94">
        <f t="shared" si="13"/>
        <v>135.72157202522112</v>
      </c>
      <c r="J34" s="94">
        <f t="shared" si="13"/>
        <v>1126.9959773183755</v>
      </c>
      <c r="K34" s="94">
        <f t="shared" si="13"/>
        <v>484.87153042950649</v>
      </c>
      <c r="L34" s="94">
        <f t="shared" si="13"/>
        <v>1112.8607377907974</v>
      </c>
      <c r="M34" s="94">
        <f t="shared" si="13"/>
        <v>968.34435761822533</v>
      </c>
    </row>
    <row r="35" spans="1:14" s="75" customFormat="1">
      <c r="A35" s="316">
        <v>2021</v>
      </c>
      <c r="B35" s="94">
        <f>+B16</f>
        <v>13037.750163676315</v>
      </c>
      <c r="C35" s="94">
        <f t="shared" ref="C35:M35" si="14">+C16</f>
        <v>12001.977727090547</v>
      </c>
      <c r="D35" s="94">
        <f t="shared" si="14"/>
        <v>10844.610714460185</v>
      </c>
      <c r="E35" s="94">
        <f t="shared" si="14"/>
        <v>8602.3087977396353</v>
      </c>
      <c r="F35" s="94">
        <f t="shared" si="14"/>
        <v>5992.6151067167639</v>
      </c>
      <c r="G35" s="94">
        <f t="shared" si="14"/>
        <v>3174.1252102263697</v>
      </c>
      <c r="H35" s="94">
        <f t="shared" si="14"/>
        <v>2786.1713241585499</v>
      </c>
      <c r="I35" s="94">
        <f t="shared" si="14"/>
        <v>3049.7825915463495</v>
      </c>
      <c r="J35" s="94">
        <f t="shared" si="14"/>
        <v>3938.4654690859302</v>
      </c>
      <c r="K35" s="94">
        <f t="shared" si="14"/>
        <v>7227.680271653624</v>
      </c>
      <c r="L35" s="94">
        <f t="shared" si="14"/>
        <v>9693.6752158233594</v>
      </c>
      <c r="M35" s="94">
        <f t="shared" si="14"/>
        <v>12141.438030796044</v>
      </c>
    </row>
    <row r="36" spans="1:14" s="75" customFormat="1">
      <c r="A36" s="316">
        <v>2022</v>
      </c>
      <c r="B36" s="94">
        <f>+B17</f>
        <v>12108.59828866639</v>
      </c>
      <c r="C36" s="94">
        <f t="shared" ref="C36:M36" si="15">+C17</f>
        <v>9829.5325508641927</v>
      </c>
      <c r="D36" s="94">
        <f t="shared" si="15"/>
        <v>9943.7774034915819</v>
      </c>
      <c r="E36" s="94">
        <f t="shared" si="15"/>
        <v>7782.3585524380142</v>
      </c>
      <c r="F36" s="94">
        <f t="shared" si="15"/>
        <v>3971.3348682932165</v>
      </c>
      <c r="G36" s="94">
        <f t="shared" si="15"/>
        <v>3002.0462708415785</v>
      </c>
      <c r="H36" s="94">
        <f t="shared" si="15"/>
        <v>2836.0209574157179</v>
      </c>
      <c r="I36" s="94">
        <f t="shared" si="15"/>
        <v>2853.2195907728974</v>
      </c>
      <c r="J36" s="94">
        <f t="shared" si="15"/>
        <v>4208.0784534658869</v>
      </c>
      <c r="K36" s="94">
        <f t="shared" si="15"/>
        <v>5671.6382388346465</v>
      </c>
      <c r="L36" s="94">
        <f t="shared" si="15"/>
        <v>8529.203142023347</v>
      </c>
      <c r="M36" s="94">
        <f t="shared" si="15"/>
        <v>11334.180334263327</v>
      </c>
    </row>
    <row r="37" spans="1:14" s="75" customFormat="1" ht="12"/>
    <row r="38" spans="1:14" s="75" customFormat="1" ht="12"/>
    <row r="39" spans="1:14">
      <c r="A39" s="75"/>
      <c r="B39" s="75"/>
      <c r="C39" s="75"/>
      <c r="D39" s="75"/>
      <c r="E39" s="75"/>
      <c r="F39" s="75"/>
      <c r="G39" s="75"/>
      <c r="H39" s="75"/>
      <c r="I39" s="75"/>
      <c r="J39" s="75"/>
      <c r="K39" s="75"/>
      <c r="L39" s="75"/>
      <c r="M39" s="75"/>
      <c r="N39" s="75"/>
    </row>
    <row r="40" spans="1:14">
      <c r="A40" s="75"/>
      <c r="B40" s="75"/>
      <c r="C40" s="75"/>
      <c r="D40" s="75"/>
      <c r="E40" s="75"/>
      <c r="F40" s="75"/>
      <c r="G40" s="75"/>
      <c r="H40" s="75"/>
      <c r="I40" s="75"/>
      <c r="J40" s="75"/>
      <c r="K40" s="75"/>
      <c r="L40" s="75"/>
      <c r="M40" s="75"/>
      <c r="N40" s="7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tabColor rgb="FF92D050"/>
  </sheetPr>
  <dimension ref="A1:S39"/>
  <sheetViews>
    <sheetView showGridLines="0" view="pageBreakPreview" zoomScaleNormal="70" zoomScaleSheetLayoutView="100" workbookViewId="0">
      <selection activeCell="L10" sqref="L10"/>
    </sheetView>
  </sheetViews>
  <sheetFormatPr defaultColWidth="9.140625" defaultRowHeight="12"/>
  <cols>
    <col min="1" max="1" width="21" style="67" customWidth="1"/>
    <col min="2" max="2" width="10.7109375" style="67" customWidth="1"/>
    <col min="3" max="3" width="10.7109375" style="134" customWidth="1"/>
    <col min="4" max="4" width="10.7109375" style="67" customWidth="1"/>
    <col min="5" max="7" width="10.7109375" style="134" customWidth="1"/>
    <col min="8" max="9" width="10.7109375" style="67" customWidth="1"/>
    <col min="10" max="10" width="1.28515625" style="134" customWidth="1"/>
    <col min="11" max="11" width="21" style="67" customWidth="1"/>
    <col min="12" max="12" width="8.28515625" style="67" customWidth="1"/>
    <col min="13" max="13" width="8.28515625" style="134" customWidth="1"/>
    <col min="14" max="14" width="9.28515625" style="67" customWidth="1"/>
    <col min="15" max="15" width="7.85546875" style="67" customWidth="1"/>
    <col min="16" max="18" width="8.5703125" style="67" customWidth="1"/>
    <col min="19" max="19" width="10.42578125" style="67" customWidth="1"/>
    <col min="20" max="20" width="10" style="67" customWidth="1"/>
    <col min="21" max="21" width="11.42578125" style="67" bestFit="1" customWidth="1"/>
    <col min="22" max="16384" width="9.140625" style="67"/>
  </cols>
  <sheetData>
    <row r="1" spans="1:19" s="77" customFormat="1" ht="18">
      <c r="A1" s="253" t="s">
        <v>300</v>
      </c>
      <c r="B1" s="73"/>
      <c r="C1" s="135"/>
      <c r="D1" s="73"/>
      <c r="E1" s="135"/>
      <c r="F1" s="135"/>
      <c r="G1" s="135"/>
      <c r="H1" s="73"/>
      <c r="I1" s="73"/>
      <c r="J1" s="135"/>
      <c r="K1" s="13"/>
      <c r="L1" s="257" t="str">
        <f>'3'!N1</f>
        <v>2022</v>
      </c>
      <c r="N1" s="73"/>
      <c r="P1" s="73"/>
      <c r="Q1" s="73"/>
    </row>
    <row r="2" spans="1:19" ht="6" customHeight="1">
      <c r="A2" s="7"/>
      <c r="B2" s="7"/>
      <c r="C2" s="133"/>
      <c r="D2" s="7"/>
      <c r="E2" s="133"/>
      <c r="F2" s="133"/>
      <c r="G2" s="133"/>
      <c r="H2" s="7"/>
      <c r="I2" s="7"/>
      <c r="J2" s="133"/>
      <c r="K2" s="7"/>
      <c r="L2" s="7"/>
      <c r="M2" s="133"/>
      <c r="N2" s="7"/>
      <c r="O2" s="7"/>
      <c r="P2" s="7"/>
      <c r="Q2" s="7"/>
      <c r="R2" s="7"/>
      <c r="S2" s="7"/>
    </row>
    <row r="3" spans="1:19" ht="28.15" customHeight="1">
      <c r="A3" s="263"/>
      <c r="B3" s="177">
        <v>2017</v>
      </c>
      <c r="C3" s="177">
        <v>2018</v>
      </c>
      <c r="D3" s="177">
        <v>2019</v>
      </c>
      <c r="E3" s="177">
        <v>2020</v>
      </c>
      <c r="F3" s="177">
        <v>2021</v>
      </c>
      <c r="G3" s="177">
        <v>2022</v>
      </c>
      <c r="H3" s="220" t="s">
        <v>315</v>
      </c>
      <c r="I3" s="220" t="s">
        <v>176</v>
      </c>
      <c r="J3" s="138"/>
      <c r="M3" s="67"/>
    </row>
    <row r="4" spans="1:19" s="80" customFormat="1">
      <c r="A4" s="264" t="s">
        <v>59</v>
      </c>
      <c r="B4" s="235">
        <f t="shared" ref="B4:G4" si="0">SUM(B5:B20)</f>
        <v>170167.77431130997</v>
      </c>
      <c r="C4" s="235">
        <f t="shared" si="0"/>
        <v>162924.26340989218</v>
      </c>
      <c r="D4" s="235">
        <f t="shared" si="0"/>
        <v>161913.56684660853</v>
      </c>
      <c r="E4" s="235">
        <f t="shared" si="0"/>
        <v>156917.70830579646</v>
      </c>
      <c r="F4" s="235">
        <f t="shared" si="0"/>
        <v>161705.20831628563</v>
      </c>
      <c r="G4" s="312">
        <f t="shared" si="0"/>
        <v>151093.4658412213</v>
      </c>
      <c r="H4" s="235">
        <f>+G4-F4</f>
        <v>-10611.742475064326</v>
      </c>
      <c r="I4" s="216">
        <f>+G4/F4-1</f>
        <v>-6.562399928583873E-2</v>
      </c>
      <c r="J4" s="136"/>
      <c r="L4" s="123"/>
    </row>
    <row r="5" spans="1:19">
      <c r="A5" s="209" t="s">
        <v>40</v>
      </c>
      <c r="B5" s="236">
        <v>17648.941728999998</v>
      </c>
      <c r="C5" s="236">
        <v>17078.197468999999</v>
      </c>
      <c r="D5" s="236">
        <v>20039.075443200003</v>
      </c>
      <c r="E5" s="236">
        <v>21971.368778000004</v>
      </c>
      <c r="F5" s="236">
        <v>23749.522175999999</v>
      </c>
      <c r="G5" s="313">
        <v>22661.046717999998</v>
      </c>
      <c r="H5" s="236">
        <f t="shared" ref="H5:H20" si="1">+G5-F5</f>
        <v>-1088.4754580000008</v>
      </c>
      <c r="I5" s="265">
        <f t="shared" ref="I5:I20" si="2">+G5/F5-1</f>
        <v>-4.5831467678956295E-2</v>
      </c>
      <c r="L5" s="123"/>
      <c r="M5" s="67"/>
    </row>
    <row r="6" spans="1:19">
      <c r="A6" s="209" t="s">
        <v>39</v>
      </c>
      <c r="B6" s="236">
        <v>4210.6081244501102</v>
      </c>
      <c r="C6" s="236">
        <v>4141.1557339999999</v>
      </c>
      <c r="D6" s="236">
        <v>4105.3321149999992</v>
      </c>
      <c r="E6" s="236">
        <v>4198.8931317999995</v>
      </c>
      <c r="F6" s="236">
        <v>4268.9378559999996</v>
      </c>
      <c r="G6" s="313">
        <v>4274.6028269999997</v>
      </c>
      <c r="H6" s="236">
        <f t="shared" si="1"/>
        <v>5.6649710000001505</v>
      </c>
      <c r="I6" s="265">
        <f t="shared" si="2"/>
        <v>1.3270211914746532E-3</v>
      </c>
      <c r="M6" s="67"/>
    </row>
    <row r="7" spans="1:19">
      <c r="A7" s="209" t="s">
        <v>38</v>
      </c>
      <c r="B7" s="236">
        <v>19473.084553000001</v>
      </c>
      <c r="C7" s="236">
        <v>16943.333251000004</v>
      </c>
      <c r="D7" s="236">
        <v>14806.717398999997</v>
      </c>
      <c r="E7" s="236">
        <v>13783.883112</v>
      </c>
      <c r="F7" s="236">
        <v>14593.114437999999</v>
      </c>
      <c r="G7" s="313">
        <v>12539.490330999999</v>
      </c>
      <c r="H7" s="236">
        <f t="shared" si="1"/>
        <v>-2053.6241069999996</v>
      </c>
      <c r="I7" s="265">
        <f t="shared" si="2"/>
        <v>-0.14072555352902794</v>
      </c>
      <c r="L7" s="123"/>
      <c r="M7" s="67"/>
    </row>
    <row r="8" spans="1:19">
      <c r="A8" s="209" t="s">
        <v>60</v>
      </c>
      <c r="B8" s="236">
        <v>12.909853</v>
      </c>
      <c r="C8" s="236">
        <v>15.360851000000002</v>
      </c>
      <c r="D8" s="236">
        <v>17.542828999999998</v>
      </c>
      <c r="E8" s="236">
        <v>13.270947999999999</v>
      </c>
      <c r="F8" s="236">
        <v>38.048552999999998</v>
      </c>
      <c r="G8" s="313">
        <v>72.470500000000015</v>
      </c>
      <c r="H8" s="236">
        <f t="shared" si="1"/>
        <v>34.421947000000017</v>
      </c>
      <c r="I8" s="265">
        <f t="shared" si="2"/>
        <v>0.90468478525320051</v>
      </c>
      <c r="M8" s="67"/>
    </row>
    <row r="9" spans="1:19">
      <c r="A9" s="209" t="s">
        <v>200</v>
      </c>
      <c r="B9" s="236">
        <v>86.138499999999993</v>
      </c>
      <c r="C9" s="236">
        <v>86.572722004811226</v>
      </c>
      <c r="D9" s="236">
        <v>70.696781999999999</v>
      </c>
      <c r="E9" s="236">
        <v>92.760940000000019</v>
      </c>
      <c r="F9" s="236">
        <v>100.66252</v>
      </c>
      <c r="G9" s="313">
        <v>80.887709999999998</v>
      </c>
      <c r="H9" s="236">
        <f t="shared" si="1"/>
        <v>-19.774810000000002</v>
      </c>
      <c r="I9" s="265">
        <f t="shared" si="2"/>
        <v>-0.1964466019726111</v>
      </c>
      <c r="M9" s="67"/>
    </row>
    <row r="10" spans="1:19">
      <c r="A10" s="209" t="s">
        <v>201</v>
      </c>
      <c r="B10" s="236">
        <v>0.41697000000000001</v>
      </c>
      <c r="C10" s="236">
        <v>0.86835000000000007</v>
      </c>
      <c r="D10" s="236">
        <v>0.46586899999999998</v>
      </c>
      <c r="E10" s="236">
        <v>0.51271900000000004</v>
      </c>
      <c r="F10" s="236">
        <v>0.57555199999999995</v>
      </c>
      <c r="G10" s="313">
        <v>0.64620999999999995</v>
      </c>
      <c r="H10" s="236">
        <f t="shared" si="1"/>
        <v>7.0657999999999999E-2</v>
      </c>
      <c r="I10" s="265">
        <f t="shared" si="2"/>
        <v>0.12276562326253759</v>
      </c>
      <c r="M10" s="67"/>
    </row>
    <row r="11" spans="1:19">
      <c r="A11" s="209" t="s">
        <v>37</v>
      </c>
      <c r="B11" s="236">
        <v>70523.397097999987</v>
      </c>
      <c r="C11" s="236">
        <v>68822.119171000013</v>
      </c>
      <c r="D11" s="236">
        <v>67378.029448000016</v>
      </c>
      <c r="E11" s="236">
        <v>62430.927916000001</v>
      </c>
      <c r="F11" s="236">
        <v>60659.054130000011</v>
      </c>
      <c r="G11" s="313">
        <v>59121.926497000008</v>
      </c>
      <c r="H11" s="236">
        <f t="shared" si="1"/>
        <v>-1537.1276330000037</v>
      </c>
      <c r="I11" s="265">
        <f t="shared" si="2"/>
        <v>-2.5340448430101525E-2</v>
      </c>
      <c r="L11" s="123"/>
      <c r="M11" s="67"/>
    </row>
    <row r="12" spans="1:19">
      <c r="A12" s="209" t="s">
        <v>72</v>
      </c>
      <c r="B12" s="236">
        <v>908.072</v>
      </c>
      <c r="C12" s="236">
        <v>864.33</v>
      </c>
      <c r="D12" s="236">
        <v>852.88299999999992</v>
      </c>
      <c r="E12" s="236">
        <v>786.57400000000007</v>
      </c>
      <c r="F12" s="236">
        <v>863.49199999999996</v>
      </c>
      <c r="G12" s="313">
        <v>865.87100000000009</v>
      </c>
      <c r="H12" s="236">
        <f t="shared" si="1"/>
        <v>2.3790000000001328</v>
      </c>
      <c r="I12" s="265">
        <f t="shared" si="2"/>
        <v>2.7550921143451035E-3</v>
      </c>
      <c r="M12" s="67"/>
    </row>
    <row r="13" spans="1:19">
      <c r="A13" s="209" t="s">
        <v>36</v>
      </c>
      <c r="B13" s="236">
        <v>0.40596099999999996</v>
      </c>
      <c r="C13" s="236">
        <v>0.64134000000000002</v>
      </c>
      <c r="D13" s="236">
        <v>0.238009</v>
      </c>
      <c r="E13" s="236">
        <v>0.12214000000000001</v>
      </c>
      <c r="F13" s="236">
        <v>9.0999999999999998E-2</v>
      </c>
      <c r="G13" s="313">
        <v>0</v>
      </c>
      <c r="H13" s="236">
        <f t="shared" si="1"/>
        <v>-9.0999999999999998E-2</v>
      </c>
      <c r="I13" s="265">
        <f t="shared" si="2"/>
        <v>-1</v>
      </c>
      <c r="M13" s="67"/>
    </row>
    <row r="14" spans="1:19">
      <c r="A14" s="209" t="s">
        <v>35</v>
      </c>
      <c r="B14" s="236">
        <v>8866.3123899999991</v>
      </c>
      <c r="C14" s="236">
        <v>7905.558818999998</v>
      </c>
      <c r="D14" s="236">
        <v>8079.1410440000009</v>
      </c>
      <c r="E14" s="236">
        <v>7393.7418319999997</v>
      </c>
      <c r="F14" s="236">
        <v>8343.621882999998</v>
      </c>
      <c r="G14" s="313">
        <v>7932.7659799999992</v>
      </c>
      <c r="H14" s="236">
        <f t="shared" si="1"/>
        <v>-410.85590299999876</v>
      </c>
      <c r="I14" s="265">
        <f t="shared" si="2"/>
        <v>-4.9241913015870442E-2</v>
      </c>
      <c r="M14" s="67"/>
    </row>
    <row r="15" spans="1:19">
      <c r="A15" s="209" t="s">
        <v>34</v>
      </c>
      <c r="B15" s="236">
        <v>802.62934500000006</v>
      </c>
      <c r="C15" s="236">
        <v>524.75572799999998</v>
      </c>
      <c r="D15" s="236">
        <v>549.38404500000001</v>
      </c>
      <c r="E15" s="236">
        <v>581.9372679999999</v>
      </c>
      <c r="F15" s="236">
        <v>349.57051999999999</v>
      </c>
      <c r="G15" s="313">
        <v>248.39147400000002</v>
      </c>
      <c r="H15" s="236">
        <f t="shared" si="1"/>
        <v>-101.17904599999997</v>
      </c>
      <c r="I15" s="265">
        <f t="shared" si="2"/>
        <v>-0.28943815399536543</v>
      </c>
      <c r="M15" s="67"/>
    </row>
    <row r="16" spans="1:19">
      <c r="A16" s="209" t="s">
        <v>33</v>
      </c>
      <c r="B16" s="236">
        <v>4590.1970123975643</v>
      </c>
      <c r="C16" s="236">
        <v>4621.5520692512382</v>
      </c>
      <c r="D16" s="236">
        <v>4471.6628518797497</v>
      </c>
      <c r="E16" s="236">
        <v>4585.729829077146</v>
      </c>
      <c r="F16" s="236">
        <v>4423.7090305414376</v>
      </c>
      <c r="G16" s="313">
        <v>4118.5233983519902</v>
      </c>
      <c r="H16" s="236">
        <f t="shared" si="1"/>
        <v>-305.18563218944746</v>
      </c>
      <c r="I16" s="265">
        <f t="shared" si="2"/>
        <v>-6.8988631504114606E-2</v>
      </c>
      <c r="M16" s="67"/>
    </row>
    <row r="17" spans="1:17">
      <c r="A17" s="209" t="s">
        <v>32</v>
      </c>
      <c r="B17" s="236">
        <v>10390.423849999999</v>
      </c>
      <c r="C17" s="236">
        <v>11021.664391999999</v>
      </c>
      <c r="D17" s="236">
        <v>10470.820881</v>
      </c>
      <c r="E17" s="236">
        <v>9028.0374730000003</v>
      </c>
      <c r="F17" s="236">
        <v>9421.1525899999997</v>
      </c>
      <c r="G17" s="313">
        <v>8698.5005279999987</v>
      </c>
      <c r="H17" s="236">
        <f t="shared" si="1"/>
        <v>-722.65206200000102</v>
      </c>
      <c r="I17" s="265">
        <f t="shared" si="2"/>
        <v>-7.6705270941801129E-2</v>
      </c>
      <c r="M17" s="67"/>
    </row>
    <row r="18" spans="1:17">
      <c r="A18" s="209" t="s">
        <v>3</v>
      </c>
      <c r="B18" s="236">
        <v>0</v>
      </c>
      <c r="C18" s="236">
        <v>0</v>
      </c>
      <c r="D18" s="236">
        <v>0</v>
      </c>
      <c r="E18" s="236">
        <v>0</v>
      </c>
      <c r="F18" s="236">
        <v>0</v>
      </c>
      <c r="G18" s="313">
        <v>0</v>
      </c>
      <c r="H18" s="236">
        <f t="shared" si="1"/>
        <v>0</v>
      </c>
      <c r="I18" s="265">
        <v>0</v>
      </c>
      <c r="M18" s="67"/>
    </row>
    <row r="19" spans="1:17">
      <c r="A19" s="209" t="s">
        <v>31</v>
      </c>
      <c r="B19" s="236">
        <v>430.26517899999993</v>
      </c>
      <c r="C19" s="236">
        <v>183.56304299999996</v>
      </c>
      <c r="D19" s="236">
        <v>151.08361900000003</v>
      </c>
      <c r="E19" s="236">
        <v>182.76715300000004</v>
      </c>
      <c r="F19" s="236">
        <v>363.83322500000003</v>
      </c>
      <c r="G19" s="313">
        <v>922.11876600000005</v>
      </c>
      <c r="H19" s="236">
        <f t="shared" si="1"/>
        <v>558.28554099999997</v>
      </c>
      <c r="I19" s="265">
        <f t="shared" si="2"/>
        <v>1.5344545320180694</v>
      </c>
      <c r="M19" s="67"/>
    </row>
    <row r="20" spans="1:17">
      <c r="A20" s="209" t="s">
        <v>30</v>
      </c>
      <c r="B20" s="236">
        <v>32223.97174646231</v>
      </c>
      <c r="C20" s="236">
        <v>30714.590470636122</v>
      </c>
      <c r="D20" s="236">
        <v>30920.493511528774</v>
      </c>
      <c r="E20" s="236">
        <v>31867.181065919329</v>
      </c>
      <c r="F20" s="236">
        <v>34529.822842744208</v>
      </c>
      <c r="G20" s="313">
        <v>29556.223901869318</v>
      </c>
      <c r="H20" s="236">
        <f t="shared" si="1"/>
        <v>-4973.5989408748901</v>
      </c>
      <c r="I20" s="265">
        <f t="shared" si="2"/>
        <v>-0.14403777753293623</v>
      </c>
      <c r="M20" s="67"/>
    </row>
    <row r="21" spans="1:17" s="78" customFormat="1" ht="11.25">
      <c r="A21" s="201"/>
      <c r="B21" s="4"/>
      <c r="C21" s="4"/>
      <c r="D21" s="4"/>
      <c r="E21" s="4"/>
      <c r="F21" s="4"/>
      <c r="G21" s="4"/>
      <c r="H21" s="4"/>
      <c r="I21" s="169"/>
      <c r="J21" s="4"/>
    </row>
    <row r="22" spans="1:17" s="78" customFormat="1">
      <c r="A22" s="72"/>
      <c r="B22" s="4"/>
      <c r="C22" s="4"/>
      <c r="D22" s="4"/>
      <c r="E22" s="4"/>
      <c r="F22" s="4"/>
      <c r="G22" s="4"/>
      <c r="H22" s="4"/>
      <c r="I22" s="4"/>
      <c r="J22" s="4"/>
      <c r="K22" s="134"/>
      <c r="L22" s="134"/>
      <c r="M22" s="134"/>
      <c r="N22" s="134"/>
      <c r="O22" s="134"/>
      <c r="P22" s="134"/>
      <c r="Q22" s="134"/>
    </row>
    <row r="23" spans="1:17" ht="28.15" customHeight="1">
      <c r="A23" s="263"/>
      <c r="B23" s="177">
        <v>2017</v>
      </c>
      <c r="C23" s="177">
        <v>2018</v>
      </c>
      <c r="D23" s="177">
        <v>2019</v>
      </c>
      <c r="E23" s="177">
        <v>2020</v>
      </c>
      <c r="F23" s="177">
        <v>2021</v>
      </c>
      <c r="G23" s="177">
        <v>2022</v>
      </c>
      <c r="H23" s="220" t="s">
        <v>315</v>
      </c>
      <c r="I23" s="220" t="s">
        <v>176</v>
      </c>
      <c r="K23" s="79"/>
      <c r="L23" s="79"/>
      <c r="M23" s="67"/>
    </row>
    <row r="24" spans="1:17">
      <c r="A24" s="264" t="s">
        <v>59</v>
      </c>
      <c r="B24" s="235">
        <f t="shared" ref="B24:G24" si="3">SUM(B25:B38)</f>
        <v>170167.77431130997</v>
      </c>
      <c r="C24" s="235">
        <f t="shared" si="3"/>
        <v>162924.26340989218</v>
      </c>
      <c r="D24" s="235">
        <f t="shared" si="3"/>
        <v>161913.56684660848</v>
      </c>
      <c r="E24" s="235">
        <f t="shared" si="3"/>
        <v>156917.70830579649</v>
      </c>
      <c r="F24" s="235">
        <f t="shared" si="3"/>
        <v>161705.20831628563</v>
      </c>
      <c r="G24" s="314">
        <f t="shared" si="3"/>
        <v>151093.46862022131</v>
      </c>
      <c r="H24" s="235">
        <f>+G24-F24</f>
        <v>-10611.739696064324</v>
      </c>
      <c r="I24" s="216">
        <f>+G24/F24-1</f>
        <v>-6.5623982100245004E-2</v>
      </c>
      <c r="J24" s="136"/>
      <c r="K24" s="79"/>
      <c r="L24" s="79"/>
      <c r="M24" s="67"/>
    </row>
    <row r="25" spans="1:17">
      <c r="A25" s="209" t="s">
        <v>131</v>
      </c>
      <c r="B25" s="236">
        <v>6513.7377800000013</v>
      </c>
      <c r="C25" s="236">
        <v>6063.5777390000003</v>
      </c>
      <c r="D25" s="236">
        <v>5633.5828936000016</v>
      </c>
      <c r="E25" s="236">
        <v>5417.9085559999985</v>
      </c>
      <c r="F25" s="236">
        <v>5906.5108810000011</v>
      </c>
      <c r="G25" s="313">
        <v>5050.0962194479998</v>
      </c>
      <c r="H25" s="236">
        <f t="shared" ref="H25:H38" si="4">+G25-F25</f>
        <v>-856.41466155200123</v>
      </c>
      <c r="I25" s="265">
        <f t="shared" ref="I25:I38" si="5">+G25/F25-1</f>
        <v>-0.14499501970053186</v>
      </c>
      <c r="M25" s="67"/>
    </row>
    <row r="26" spans="1:17">
      <c r="A26" s="209" t="s">
        <v>99</v>
      </c>
      <c r="B26" s="236">
        <v>7990.7359111727874</v>
      </c>
      <c r="C26" s="236">
        <v>7562.3986639999976</v>
      </c>
      <c r="D26" s="236">
        <v>7421.3846770000009</v>
      </c>
      <c r="E26" s="236">
        <v>7376.0111740000011</v>
      </c>
      <c r="F26" s="236">
        <v>7685.4680680000001</v>
      </c>
      <c r="G26" s="313">
        <v>7274.6743940000006</v>
      </c>
      <c r="H26" s="236">
        <f t="shared" si="4"/>
        <v>-410.79367399999956</v>
      </c>
      <c r="I26" s="265">
        <f t="shared" si="5"/>
        <v>-5.3450703374908537E-2</v>
      </c>
      <c r="M26" s="67"/>
    </row>
    <row r="27" spans="1:17">
      <c r="A27" s="209" t="s">
        <v>100</v>
      </c>
      <c r="B27" s="236">
        <v>8316.7549387214294</v>
      </c>
      <c r="C27" s="236">
        <v>7953.8981322000027</v>
      </c>
      <c r="D27" s="236">
        <v>7658.4714679999997</v>
      </c>
      <c r="E27" s="236">
        <v>7704.9019176000002</v>
      </c>
      <c r="F27" s="236">
        <v>8098.0380909999985</v>
      </c>
      <c r="G27" s="313">
        <v>7279.311796</v>
      </c>
      <c r="H27" s="236">
        <f t="shared" si="4"/>
        <v>-818.72629499999857</v>
      </c>
      <c r="I27" s="265">
        <f t="shared" si="5"/>
        <v>-0.10110180833922167</v>
      </c>
      <c r="M27" s="67"/>
    </row>
    <row r="28" spans="1:17">
      <c r="A28" s="209" t="s">
        <v>101</v>
      </c>
      <c r="B28" s="236">
        <v>15685.149059351999</v>
      </c>
      <c r="C28" s="236">
        <v>15930.182686</v>
      </c>
      <c r="D28" s="236">
        <v>15117.193084999999</v>
      </c>
      <c r="E28" s="236">
        <v>13067.266131999999</v>
      </c>
      <c r="F28" s="236">
        <v>8275.5914069999999</v>
      </c>
      <c r="G28" s="313">
        <v>9435.953501</v>
      </c>
      <c r="H28" s="236">
        <f t="shared" si="4"/>
        <v>1160.3620940000001</v>
      </c>
      <c r="I28" s="265">
        <f t="shared" si="5"/>
        <v>0.14021500542166621</v>
      </c>
      <c r="M28" s="67"/>
    </row>
    <row r="29" spans="1:17">
      <c r="A29" s="209" t="s">
        <v>130</v>
      </c>
      <c r="B29" s="236">
        <v>3824.8705505609532</v>
      </c>
      <c r="C29" s="236">
        <v>3581.1791988164259</v>
      </c>
      <c r="D29" s="236">
        <v>3422.6928275999994</v>
      </c>
      <c r="E29" s="236">
        <v>3493.1955028000002</v>
      </c>
      <c r="F29" s="236">
        <v>3949.3513146894425</v>
      </c>
      <c r="G29" s="313">
        <v>3533.7164370000005</v>
      </c>
      <c r="H29" s="236">
        <f t="shared" si="4"/>
        <v>-415.63487768944196</v>
      </c>
      <c r="I29" s="265">
        <f t="shared" si="5"/>
        <v>-0.10524130282953204</v>
      </c>
      <c r="M29" s="67"/>
    </row>
    <row r="30" spans="1:17">
      <c r="A30" s="209" t="s">
        <v>102</v>
      </c>
      <c r="B30" s="236">
        <v>4739.0619237243591</v>
      </c>
      <c r="C30" s="236">
        <v>4633.6833753268911</v>
      </c>
      <c r="D30" s="236">
        <v>4584.5415789999988</v>
      </c>
      <c r="E30" s="236">
        <v>4417.0206223999994</v>
      </c>
      <c r="F30" s="236">
        <v>4724.5964696847814</v>
      </c>
      <c r="G30" s="313">
        <v>4462.2034389999999</v>
      </c>
      <c r="H30" s="236">
        <f t="shared" si="4"/>
        <v>-262.39303068478148</v>
      </c>
      <c r="I30" s="265">
        <f t="shared" si="5"/>
        <v>-5.553765964319235E-2</v>
      </c>
      <c r="M30" s="67"/>
    </row>
    <row r="31" spans="1:17">
      <c r="A31" s="209" t="s">
        <v>103</v>
      </c>
      <c r="B31" s="236">
        <v>2745.779348</v>
      </c>
      <c r="C31" s="236">
        <v>2604.0657680000004</v>
      </c>
      <c r="D31" s="236">
        <v>2554.2391044000005</v>
      </c>
      <c r="E31" s="236">
        <v>2463.2868278000001</v>
      </c>
      <c r="F31" s="236">
        <v>2637.5649979999998</v>
      </c>
      <c r="G31" s="313">
        <v>2376.822173999999</v>
      </c>
      <c r="H31" s="236">
        <f t="shared" si="4"/>
        <v>-260.74282400000084</v>
      </c>
      <c r="I31" s="265">
        <f t="shared" si="5"/>
        <v>-9.8857402262206073E-2</v>
      </c>
      <c r="M31" s="67"/>
    </row>
    <row r="32" spans="1:17">
      <c r="A32" s="209" t="s">
        <v>104</v>
      </c>
      <c r="B32" s="236">
        <v>33398.786090880298</v>
      </c>
      <c r="C32" s="236">
        <v>32381.484806000004</v>
      </c>
      <c r="D32" s="236">
        <v>30852.073469800005</v>
      </c>
      <c r="E32" s="236">
        <v>30371.757801200001</v>
      </c>
      <c r="F32" s="236">
        <v>32270.637246000002</v>
      </c>
      <c r="G32" s="313">
        <v>29706.169864000003</v>
      </c>
      <c r="H32" s="236">
        <f t="shared" si="4"/>
        <v>-2564.4673819999989</v>
      </c>
      <c r="I32" s="265">
        <f t="shared" si="5"/>
        <v>-7.9467516010018335E-2</v>
      </c>
      <c r="M32" s="67"/>
    </row>
    <row r="33" spans="1:13">
      <c r="A33" s="209" t="s">
        <v>105</v>
      </c>
      <c r="B33" s="236">
        <v>7051.9067908995221</v>
      </c>
      <c r="C33" s="236">
        <v>6467.6665999999996</v>
      </c>
      <c r="D33" s="236">
        <v>6464.6489201999993</v>
      </c>
      <c r="E33" s="236">
        <v>6387.0466789999991</v>
      </c>
      <c r="F33" s="236">
        <v>6841.1455129999986</v>
      </c>
      <c r="G33" s="313">
        <v>6491.1227419999987</v>
      </c>
      <c r="H33" s="236">
        <f t="shared" si="4"/>
        <v>-350.02277099999992</v>
      </c>
      <c r="I33" s="265">
        <f t="shared" si="5"/>
        <v>-5.1164351106823158E-2</v>
      </c>
      <c r="M33" s="67"/>
    </row>
    <row r="34" spans="1:13">
      <c r="A34" s="209" t="s">
        <v>106</v>
      </c>
      <c r="B34" s="236">
        <v>6608.686431987745</v>
      </c>
      <c r="C34" s="236">
        <v>6646.0677722905975</v>
      </c>
      <c r="D34" s="236">
        <v>6740.3847250000017</v>
      </c>
      <c r="E34" s="236">
        <v>6530.1886409999979</v>
      </c>
      <c r="F34" s="236">
        <v>7039.9847911509614</v>
      </c>
      <c r="G34" s="313">
        <v>6415.8807669999997</v>
      </c>
      <c r="H34" s="236">
        <f t="shared" si="4"/>
        <v>-624.10402415096178</v>
      </c>
      <c r="I34" s="265">
        <f t="shared" si="5"/>
        <v>-8.865133131188585E-2</v>
      </c>
      <c r="M34" s="67"/>
    </row>
    <row r="35" spans="1:13">
      <c r="A35" s="209" t="s">
        <v>107</v>
      </c>
      <c r="B35" s="236">
        <v>6016.3371092569196</v>
      </c>
      <c r="C35" s="236">
        <v>5635.7049138582579</v>
      </c>
      <c r="D35" s="236">
        <v>5718.723336</v>
      </c>
      <c r="E35" s="236">
        <v>5655.1949490000006</v>
      </c>
      <c r="F35" s="236">
        <v>6069.4027978861277</v>
      </c>
      <c r="G35" s="313">
        <v>5612.5134689999986</v>
      </c>
      <c r="H35" s="236">
        <f t="shared" si="4"/>
        <v>-456.88932888612908</v>
      </c>
      <c r="I35" s="265">
        <f t="shared" si="5"/>
        <v>-7.5277476895297846E-2</v>
      </c>
      <c r="M35" s="67"/>
    </row>
    <row r="36" spans="1:13">
      <c r="A36" s="209" t="s">
        <v>108</v>
      </c>
      <c r="B36" s="236">
        <v>30886.674551553966</v>
      </c>
      <c r="C36" s="236">
        <v>28289.1802804</v>
      </c>
      <c r="D36" s="236">
        <v>27676.837355608517</v>
      </c>
      <c r="E36" s="236">
        <v>26020.340783996478</v>
      </c>
      <c r="F36" s="236">
        <v>28125.833337874337</v>
      </c>
      <c r="G36" s="313">
        <v>25740.848744773306</v>
      </c>
      <c r="H36" s="236">
        <f t="shared" si="4"/>
        <v>-2384.9845931010314</v>
      </c>
      <c r="I36" s="265">
        <f t="shared" si="5"/>
        <v>-8.4796939683540073E-2</v>
      </c>
      <c r="M36" s="67"/>
    </row>
    <row r="37" spans="1:13">
      <c r="A37" s="209" t="s">
        <v>109</v>
      </c>
      <c r="B37" s="236">
        <v>28157.995966999999</v>
      </c>
      <c r="C37" s="236">
        <v>27447.002448000003</v>
      </c>
      <c r="D37" s="236">
        <v>30302.920326000003</v>
      </c>
      <c r="E37" s="236">
        <v>30482.399668999995</v>
      </c>
      <c r="F37" s="236">
        <v>32490.226664000002</v>
      </c>
      <c r="G37" s="313">
        <v>30478.372729000002</v>
      </c>
      <c r="H37" s="236">
        <f t="shared" si="4"/>
        <v>-2011.8539349999992</v>
      </c>
      <c r="I37" s="265">
        <f t="shared" si="5"/>
        <v>-6.1921819007473511E-2</v>
      </c>
      <c r="M37" s="67"/>
    </row>
    <row r="38" spans="1:13">
      <c r="A38" s="209" t="s">
        <v>110</v>
      </c>
      <c r="B38" s="236">
        <v>8231.2978581999996</v>
      </c>
      <c r="C38" s="236">
        <v>7728.171026</v>
      </c>
      <c r="D38" s="236">
        <v>7765.8730793999985</v>
      </c>
      <c r="E38" s="236">
        <v>7531.1890500000009</v>
      </c>
      <c r="F38" s="236">
        <v>7590.8567370000001</v>
      </c>
      <c r="G38" s="313">
        <v>7235.7823440000011</v>
      </c>
      <c r="H38" s="236">
        <f t="shared" si="4"/>
        <v>-355.07439299999896</v>
      </c>
      <c r="I38" s="265">
        <f t="shared" si="5"/>
        <v>-4.6776589955816905E-2</v>
      </c>
      <c r="M38" s="67"/>
    </row>
    <row r="39" spans="1:13" s="78" customFormat="1" ht="11.25">
      <c r="I39" s="16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74CB0-52E1-4038-8B97-B7260DA3BB89}">
  <sheetPr>
    <tabColor rgb="FF92D050"/>
  </sheetPr>
  <dimension ref="A1:S39"/>
  <sheetViews>
    <sheetView showGridLines="0" view="pageBreakPreview" zoomScaleNormal="70" zoomScaleSheetLayoutView="100" workbookViewId="0">
      <selection activeCell="K27" sqref="K27"/>
    </sheetView>
  </sheetViews>
  <sheetFormatPr defaultColWidth="9.140625" defaultRowHeight="12"/>
  <cols>
    <col min="1" max="1" width="21" style="134" customWidth="1"/>
    <col min="2" max="9" width="10.7109375" style="134" customWidth="1"/>
    <col min="10" max="10" width="1.28515625" style="134" customWidth="1"/>
    <col min="11" max="11" width="21" style="134" customWidth="1"/>
    <col min="12" max="13" width="8.28515625" style="134" customWidth="1"/>
    <col min="14" max="14" width="9.28515625" style="134" customWidth="1"/>
    <col min="15" max="15" width="7.85546875" style="134" customWidth="1"/>
    <col min="16" max="18" width="8.5703125" style="134" customWidth="1"/>
    <col min="19" max="19" width="10.42578125" style="134" customWidth="1"/>
    <col min="20" max="20" width="10" style="134" customWidth="1"/>
    <col min="21" max="21" width="11.42578125" style="134" bestFit="1" customWidth="1"/>
    <col min="22" max="16384" width="9.140625" style="134"/>
  </cols>
  <sheetData>
    <row r="1" spans="1:19" s="77" customFormat="1" ht="18">
      <c r="A1" s="253" t="s">
        <v>301</v>
      </c>
      <c r="B1" s="135"/>
      <c r="C1" s="135"/>
      <c r="D1" s="135"/>
      <c r="E1" s="135"/>
      <c r="F1" s="135"/>
      <c r="G1" s="135"/>
      <c r="H1" s="135"/>
      <c r="I1" s="135"/>
      <c r="J1" s="135"/>
      <c r="K1" s="13"/>
      <c r="L1" s="257" t="str">
        <f>'3'!N1</f>
        <v>2022</v>
      </c>
      <c r="N1" s="135"/>
      <c r="P1" s="135"/>
      <c r="Q1" s="135"/>
    </row>
    <row r="2" spans="1:19" ht="6" customHeight="1">
      <c r="A2" s="133"/>
      <c r="B2" s="133"/>
      <c r="C2" s="133"/>
      <c r="D2" s="133"/>
      <c r="E2" s="133"/>
      <c r="F2" s="133"/>
      <c r="G2" s="133"/>
      <c r="H2" s="133"/>
      <c r="I2" s="133"/>
      <c r="J2" s="133"/>
      <c r="K2" s="133"/>
      <c r="L2" s="133"/>
      <c r="M2" s="133"/>
      <c r="N2" s="133"/>
      <c r="O2" s="133"/>
      <c r="P2" s="133"/>
      <c r="Q2" s="133"/>
      <c r="R2" s="133"/>
      <c r="S2" s="133"/>
    </row>
    <row r="3" spans="1:19" ht="28.15" customHeight="1">
      <c r="A3" s="263"/>
      <c r="B3" s="177">
        <v>2017</v>
      </c>
      <c r="C3" s="177">
        <v>2018</v>
      </c>
      <c r="D3" s="177">
        <v>2019</v>
      </c>
      <c r="E3" s="177">
        <v>2020</v>
      </c>
      <c r="F3" s="177">
        <v>2021</v>
      </c>
      <c r="G3" s="177">
        <v>2022</v>
      </c>
      <c r="H3" s="220" t="s">
        <v>315</v>
      </c>
      <c r="I3" s="220" t="s">
        <v>176</v>
      </c>
    </row>
    <row r="4" spans="1:19" s="136" customFormat="1">
      <c r="A4" s="264" t="s">
        <v>117</v>
      </c>
      <c r="B4" s="235">
        <f>SUM(B5:B20)</f>
        <v>94312.785270886554</v>
      </c>
      <c r="C4" s="235">
        <f>SUM(C5:C20)</f>
        <v>89034.213378447108</v>
      </c>
      <c r="D4" s="235">
        <f t="shared" ref="D4:G4" si="0">SUM(D5:D20)</f>
        <v>87767.066018864542</v>
      </c>
      <c r="E4" s="235">
        <f t="shared" si="0"/>
        <v>85928.496249231335</v>
      </c>
      <c r="F4" s="235">
        <f t="shared" si="0"/>
        <v>92490.600622973681</v>
      </c>
      <c r="G4" s="314">
        <f t="shared" si="0"/>
        <v>82069.988651370804</v>
      </c>
      <c r="H4" s="235">
        <f>+G4-F4</f>
        <v>-10420.611971602877</v>
      </c>
      <c r="I4" s="216">
        <f>+G4/F4-1</f>
        <v>-0.1126667131731709</v>
      </c>
    </row>
    <row r="5" spans="1:19">
      <c r="A5" s="209" t="s">
        <v>40</v>
      </c>
      <c r="B5" s="236">
        <v>6082.1881520000006</v>
      </c>
      <c r="C5" s="236">
        <v>5759.4469509999999</v>
      </c>
      <c r="D5" s="236">
        <v>6498.6989109999995</v>
      </c>
      <c r="E5" s="236">
        <v>7593.0430720000013</v>
      </c>
      <c r="F5" s="236">
        <v>8742.8741979999995</v>
      </c>
      <c r="G5" s="313">
        <v>7555.0688139999993</v>
      </c>
      <c r="H5" s="236">
        <f t="shared" ref="H5:H20" si="1">+G5-F5</f>
        <v>-1187.8053840000002</v>
      </c>
      <c r="I5" s="265">
        <f t="shared" ref="I5:I20" si="2">+G5/F5-1</f>
        <v>-0.13585982791239526</v>
      </c>
      <c r="K5" s="119"/>
    </row>
    <row r="6" spans="1:19">
      <c r="A6" s="209" t="s">
        <v>39</v>
      </c>
      <c r="B6" s="236">
        <v>494.420458</v>
      </c>
      <c r="C6" s="236">
        <v>515.05650099999991</v>
      </c>
      <c r="D6" s="236">
        <v>515.11789899999997</v>
      </c>
      <c r="E6" s="236">
        <v>542.07335599999999</v>
      </c>
      <c r="F6" s="236">
        <v>583.69086000000004</v>
      </c>
      <c r="G6" s="313">
        <v>602.507068</v>
      </c>
      <c r="H6" s="236">
        <f t="shared" si="1"/>
        <v>18.816207999999961</v>
      </c>
      <c r="I6" s="265">
        <f t="shared" si="2"/>
        <v>3.2236598668000216E-2</v>
      </c>
    </row>
    <row r="7" spans="1:19">
      <c r="A7" s="209" t="s">
        <v>38</v>
      </c>
      <c r="B7" s="236">
        <v>13369.976953000003</v>
      </c>
      <c r="C7" s="236">
        <v>11279.011147000001</v>
      </c>
      <c r="D7" s="236">
        <v>9965.4769489999999</v>
      </c>
      <c r="E7" s="236">
        <v>9169.2607190000017</v>
      </c>
      <c r="F7" s="236">
        <v>9782.3584300000002</v>
      </c>
      <c r="G7" s="313">
        <v>8294.1827270000013</v>
      </c>
      <c r="H7" s="236">
        <f t="shared" si="1"/>
        <v>-1488.175702999999</v>
      </c>
      <c r="I7" s="265">
        <f t="shared" si="2"/>
        <v>-0.15212851927773807</v>
      </c>
      <c r="K7" s="119"/>
    </row>
    <row r="8" spans="1:19">
      <c r="A8" s="209" t="s">
        <v>60</v>
      </c>
      <c r="B8" s="236">
        <v>8.8172249999999988</v>
      </c>
      <c r="C8" s="236">
        <v>11.94238</v>
      </c>
      <c r="D8" s="236">
        <v>13.437288999999998</v>
      </c>
      <c r="E8" s="236">
        <v>8.7761449999999996</v>
      </c>
      <c r="F8" s="236">
        <v>33.540629000000003</v>
      </c>
      <c r="G8" s="313">
        <v>55.921160999999998</v>
      </c>
      <c r="H8" s="236">
        <f t="shared" si="1"/>
        <v>22.380531999999995</v>
      </c>
      <c r="I8" s="265">
        <f t="shared" si="2"/>
        <v>0.66726631751598919</v>
      </c>
    </row>
    <row r="9" spans="1:19">
      <c r="A9" s="209" t="s">
        <v>200</v>
      </c>
      <c r="B9" s="236">
        <v>75.622400000000013</v>
      </c>
      <c r="C9" s="236">
        <v>74.477722004811241</v>
      </c>
      <c r="D9" s="236">
        <v>69.087782000000004</v>
      </c>
      <c r="E9" s="236">
        <v>89.888940000000019</v>
      </c>
      <c r="F9" s="236">
        <v>96.896519999999981</v>
      </c>
      <c r="G9" s="313">
        <v>76.140578999999988</v>
      </c>
      <c r="H9" s="236">
        <f t="shared" si="1"/>
        <v>-20.755940999999993</v>
      </c>
      <c r="I9" s="265">
        <f t="shared" si="2"/>
        <v>-0.21420729041662179</v>
      </c>
    </row>
    <row r="10" spans="1:19">
      <c r="A10" s="209" t="s">
        <v>201</v>
      </c>
      <c r="B10" s="236">
        <v>0.41697000000000001</v>
      </c>
      <c r="C10" s="236">
        <v>0.86835000000000007</v>
      </c>
      <c r="D10" s="236">
        <v>0.461175</v>
      </c>
      <c r="E10" s="236">
        <v>0.51271900000000004</v>
      </c>
      <c r="F10" s="236">
        <v>0.57555199999999995</v>
      </c>
      <c r="G10" s="313">
        <v>0.64000999999999997</v>
      </c>
      <c r="H10" s="236">
        <f t="shared" si="1"/>
        <v>6.4458000000000015E-2</v>
      </c>
      <c r="I10" s="265">
        <f t="shared" si="2"/>
        <v>0.11199335594351156</v>
      </c>
    </row>
    <row r="11" spans="1:19">
      <c r="A11" s="209" t="s">
        <v>37</v>
      </c>
      <c r="B11" s="236">
        <v>42615.24324299999</v>
      </c>
      <c r="C11" s="236">
        <v>40940.746041000006</v>
      </c>
      <c r="D11" s="236">
        <v>40138.300992000004</v>
      </c>
      <c r="E11" s="236">
        <v>37446.912076000001</v>
      </c>
      <c r="F11" s="236">
        <v>39422.567125999994</v>
      </c>
      <c r="G11" s="313">
        <v>36311.508709000002</v>
      </c>
      <c r="H11" s="236">
        <f t="shared" si="1"/>
        <v>-3111.0584169999929</v>
      </c>
      <c r="I11" s="265">
        <f t="shared" si="2"/>
        <v>-7.8915673021917043E-2</v>
      </c>
      <c r="K11" s="119"/>
    </row>
    <row r="12" spans="1:19">
      <c r="A12" s="209" t="s">
        <v>72</v>
      </c>
      <c r="B12" s="236">
        <v>247.82925</v>
      </c>
      <c r="C12" s="236">
        <v>236.42644000000001</v>
      </c>
      <c r="D12" s="236">
        <v>233.99844000000002</v>
      </c>
      <c r="E12" s="236">
        <v>199.05996999999996</v>
      </c>
      <c r="F12" s="236">
        <v>210.97212999999999</v>
      </c>
      <c r="G12" s="313">
        <v>233.85993999999999</v>
      </c>
      <c r="H12" s="236">
        <f t="shared" si="1"/>
        <v>22.887810000000002</v>
      </c>
      <c r="I12" s="265">
        <f t="shared" si="2"/>
        <v>0.10848736276208615</v>
      </c>
    </row>
    <row r="13" spans="1:19">
      <c r="A13" s="209" t="s">
        <v>36</v>
      </c>
      <c r="B13" s="236">
        <v>0.40596099999999996</v>
      </c>
      <c r="C13" s="236">
        <v>0.64134000000000002</v>
      </c>
      <c r="D13" s="236">
        <v>0.238009</v>
      </c>
      <c r="E13" s="236">
        <v>0.12214000000000001</v>
      </c>
      <c r="F13" s="236">
        <v>9.0999999999999998E-2</v>
      </c>
      <c r="G13" s="313">
        <v>0</v>
      </c>
      <c r="H13" s="236">
        <f t="shared" si="1"/>
        <v>-9.0999999999999998E-2</v>
      </c>
      <c r="I13" s="265">
        <f t="shared" si="2"/>
        <v>-1</v>
      </c>
    </row>
    <row r="14" spans="1:19">
      <c r="A14" s="209" t="s">
        <v>35</v>
      </c>
      <c r="B14" s="236">
        <v>944.20139999999992</v>
      </c>
      <c r="C14" s="236">
        <v>1055.1701639999999</v>
      </c>
      <c r="D14" s="236">
        <v>978.3297</v>
      </c>
      <c r="E14" s="236">
        <v>969.92695300000014</v>
      </c>
      <c r="F14" s="236">
        <v>874.05880999999988</v>
      </c>
      <c r="G14" s="313">
        <v>822.513687</v>
      </c>
      <c r="H14" s="236">
        <f t="shared" si="1"/>
        <v>-51.545122999999876</v>
      </c>
      <c r="I14" s="265">
        <f t="shared" si="2"/>
        <v>-5.897214513517679E-2</v>
      </c>
    </row>
    <row r="15" spans="1:19">
      <c r="A15" s="209" t="s">
        <v>34</v>
      </c>
      <c r="B15" s="236">
        <v>155.97668299999998</v>
      </c>
      <c r="C15" s="236">
        <v>108.60781300000001</v>
      </c>
      <c r="D15" s="236">
        <v>89.595888000000002</v>
      </c>
      <c r="E15" s="236">
        <v>93.012365999999986</v>
      </c>
      <c r="F15" s="236">
        <v>98.88839999999999</v>
      </c>
      <c r="G15" s="313">
        <v>55.506991999999997</v>
      </c>
      <c r="H15" s="236">
        <f t="shared" si="1"/>
        <v>-43.381407999999993</v>
      </c>
      <c r="I15" s="265">
        <f t="shared" si="2"/>
        <v>-0.43869056431290221</v>
      </c>
    </row>
    <row r="16" spans="1:19">
      <c r="A16" s="209" t="s">
        <v>33</v>
      </c>
      <c r="B16" s="236">
        <v>2925.7496345782056</v>
      </c>
      <c r="C16" s="236">
        <v>2872.8598033009525</v>
      </c>
      <c r="D16" s="236">
        <v>2824.1075858742774</v>
      </c>
      <c r="E16" s="236">
        <v>3027.4604307136306</v>
      </c>
      <c r="F16" s="236">
        <v>2892.1987718721552</v>
      </c>
      <c r="G16" s="313">
        <v>2572.5676131848481</v>
      </c>
      <c r="H16" s="236">
        <f t="shared" si="1"/>
        <v>-319.63115868730711</v>
      </c>
      <c r="I16" s="265">
        <f t="shared" si="2"/>
        <v>-0.11051493479488828</v>
      </c>
    </row>
    <row r="17" spans="1:16">
      <c r="A17" s="209" t="s">
        <v>32</v>
      </c>
      <c r="B17" s="236">
        <v>3974.3239709999998</v>
      </c>
      <c r="C17" s="236">
        <v>4026.0788820000007</v>
      </c>
      <c r="D17" s="236">
        <v>3938.267726</v>
      </c>
      <c r="E17" s="236">
        <v>3422.7796839999996</v>
      </c>
      <c r="F17" s="236">
        <v>3974.789319</v>
      </c>
      <c r="G17" s="313">
        <v>3309.2136540000001</v>
      </c>
      <c r="H17" s="236">
        <f t="shared" si="1"/>
        <v>-665.57566499999984</v>
      </c>
      <c r="I17" s="265">
        <f t="shared" si="2"/>
        <v>-0.16744929393325658</v>
      </c>
    </row>
    <row r="18" spans="1:16">
      <c r="A18" s="209" t="s">
        <v>3</v>
      </c>
      <c r="B18" s="236">
        <v>0</v>
      </c>
      <c r="C18" s="236">
        <v>0</v>
      </c>
      <c r="D18" s="236">
        <v>0</v>
      </c>
      <c r="E18" s="236">
        <v>0</v>
      </c>
      <c r="F18" s="236">
        <v>0</v>
      </c>
      <c r="G18" s="313">
        <v>0</v>
      </c>
      <c r="H18" s="236">
        <f t="shared" si="1"/>
        <v>0</v>
      </c>
      <c r="I18" s="265">
        <v>0</v>
      </c>
    </row>
    <row r="19" spans="1:16">
      <c r="A19" s="209" t="s">
        <v>31</v>
      </c>
      <c r="B19" s="236">
        <v>328.58276000000001</v>
      </c>
      <c r="C19" s="236">
        <v>90.904353999999998</v>
      </c>
      <c r="D19" s="236">
        <v>96.114485999999999</v>
      </c>
      <c r="E19" s="236">
        <v>134.94146599999999</v>
      </c>
      <c r="F19" s="236">
        <v>289.916651</v>
      </c>
      <c r="G19" s="313">
        <v>573.27625200000011</v>
      </c>
      <c r="H19" s="236">
        <f t="shared" si="1"/>
        <v>283.35960100000011</v>
      </c>
      <c r="I19" s="265">
        <f t="shared" si="2"/>
        <v>0.97738298239379184</v>
      </c>
    </row>
    <row r="20" spans="1:16">
      <c r="A20" s="209" t="s">
        <v>30</v>
      </c>
      <c r="B20" s="236">
        <v>23089.030210308334</v>
      </c>
      <c r="C20" s="236">
        <v>22061.975490141325</v>
      </c>
      <c r="D20" s="236">
        <v>22405.833186990254</v>
      </c>
      <c r="E20" s="236">
        <v>23230.726212517697</v>
      </c>
      <c r="F20" s="236">
        <v>25487.182226101522</v>
      </c>
      <c r="G20" s="313">
        <v>21607.081445185948</v>
      </c>
      <c r="H20" s="236">
        <f t="shared" si="1"/>
        <v>-3880.1007809155744</v>
      </c>
      <c r="I20" s="265">
        <f t="shared" si="2"/>
        <v>-0.15223733822336583</v>
      </c>
    </row>
    <row r="21" spans="1:16" s="78" customFormat="1" ht="11.25">
      <c r="A21" s="201"/>
      <c r="B21" s="4"/>
      <c r="C21" s="4"/>
      <c r="D21" s="4"/>
      <c r="E21" s="4"/>
      <c r="F21" s="4"/>
      <c r="G21" s="4"/>
      <c r="I21" s="169"/>
    </row>
    <row r="22" spans="1:16" s="78" customFormat="1">
      <c r="A22" s="72"/>
      <c r="B22" s="4"/>
      <c r="C22" s="4"/>
      <c r="D22" s="4"/>
      <c r="E22" s="4"/>
      <c r="F22" s="4"/>
      <c r="G22" s="4"/>
      <c r="H22" s="134"/>
      <c r="I22" s="134"/>
      <c r="J22" s="134"/>
      <c r="K22" s="134"/>
      <c r="L22" s="134"/>
      <c r="M22" s="134"/>
      <c r="N22" s="134"/>
      <c r="O22" s="134"/>
      <c r="P22" s="134"/>
    </row>
    <row r="23" spans="1:16" ht="28.15" customHeight="1">
      <c r="A23" s="263"/>
      <c r="B23" s="177">
        <v>2017</v>
      </c>
      <c r="C23" s="177">
        <v>2018</v>
      </c>
      <c r="D23" s="177">
        <v>2019</v>
      </c>
      <c r="E23" s="177">
        <v>2020</v>
      </c>
      <c r="F23" s="177">
        <v>2021</v>
      </c>
      <c r="G23" s="177">
        <v>2022</v>
      </c>
      <c r="H23" s="220" t="s">
        <v>315</v>
      </c>
      <c r="I23" s="220" t="s">
        <v>176</v>
      </c>
      <c r="J23" s="79"/>
      <c r="K23" s="79"/>
    </row>
    <row r="24" spans="1:16">
      <c r="A24" s="264" t="s">
        <v>117</v>
      </c>
      <c r="B24" s="235">
        <f t="shared" ref="B24:G24" si="3">SUM(B25:B38)</f>
        <v>94312.785270886525</v>
      </c>
      <c r="C24" s="235">
        <f t="shared" si="3"/>
        <v>89034.213378447093</v>
      </c>
      <c r="D24" s="235">
        <f t="shared" si="3"/>
        <v>87767.066018864542</v>
      </c>
      <c r="E24" s="235">
        <f t="shared" si="3"/>
        <v>85928.496249231335</v>
      </c>
      <c r="F24" s="235">
        <f t="shared" si="3"/>
        <v>92490.600622973681</v>
      </c>
      <c r="G24" s="314">
        <f t="shared" si="3"/>
        <v>82069.991148370813</v>
      </c>
      <c r="H24" s="235">
        <f t="shared" ref="H24:H38" si="4">+G24-F24</f>
        <v>-10420.609474602868</v>
      </c>
      <c r="I24" s="216">
        <f t="shared" ref="I24:I38" si="5">+G24/F24-1</f>
        <v>-0.11266668617583286</v>
      </c>
      <c r="J24" s="79"/>
      <c r="K24" s="79"/>
    </row>
    <row r="25" spans="1:16">
      <c r="A25" s="209" t="s">
        <v>131</v>
      </c>
      <c r="B25" s="236">
        <v>5035.7732670000005</v>
      </c>
      <c r="C25" s="236">
        <v>4535.4341430000004</v>
      </c>
      <c r="D25" s="236">
        <v>4187.4446690000004</v>
      </c>
      <c r="E25" s="236">
        <v>4112.2357439999996</v>
      </c>
      <c r="F25" s="236">
        <v>4544.3559799999994</v>
      </c>
      <c r="G25" s="313">
        <v>3793.0989599999998</v>
      </c>
      <c r="H25" s="236">
        <f t="shared" si="4"/>
        <v>-751.25701999999956</v>
      </c>
      <c r="I25" s="265">
        <f t="shared" si="5"/>
        <v>-0.16531649881882704</v>
      </c>
    </row>
    <row r="26" spans="1:16">
      <c r="A26" s="209" t="s">
        <v>99</v>
      </c>
      <c r="B26" s="236">
        <v>5365.7857569999996</v>
      </c>
      <c r="C26" s="236">
        <v>5054.818237999998</v>
      </c>
      <c r="D26" s="236">
        <v>5010.7577390000006</v>
      </c>
      <c r="E26" s="236">
        <v>4954.4136230000004</v>
      </c>
      <c r="F26" s="236">
        <v>5133.450793</v>
      </c>
      <c r="G26" s="313">
        <v>4658.3249020000003</v>
      </c>
      <c r="H26" s="236">
        <f t="shared" si="4"/>
        <v>-475.12589099999968</v>
      </c>
      <c r="I26" s="265">
        <f t="shared" si="5"/>
        <v>-9.255487393545947E-2</v>
      </c>
    </row>
    <row r="27" spans="1:16">
      <c r="A27" s="209" t="s">
        <v>100</v>
      </c>
      <c r="B27" s="236">
        <v>5808.8513171000004</v>
      </c>
      <c r="C27" s="236">
        <v>5522.9487464366848</v>
      </c>
      <c r="D27" s="236">
        <v>5341.6038645999997</v>
      </c>
      <c r="E27" s="236">
        <v>5413.6417510000001</v>
      </c>
      <c r="F27" s="236">
        <v>5787.7706600020001</v>
      </c>
      <c r="G27" s="313">
        <v>5176.31891</v>
      </c>
      <c r="H27" s="236">
        <f t="shared" si="4"/>
        <v>-611.45175000200015</v>
      </c>
      <c r="I27" s="265">
        <f t="shared" si="5"/>
        <v>-0.10564546971904187</v>
      </c>
    </row>
    <row r="28" spans="1:16">
      <c r="A28" s="209" t="s">
        <v>101</v>
      </c>
      <c r="B28" s="236">
        <v>4116.5819353519992</v>
      </c>
      <c r="C28" s="236">
        <v>3856.9742140000003</v>
      </c>
      <c r="D28" s="236">
        <v>3445.3875140000009</v>
      </c>
      <c r="E28" s="236">
        <v>3172.5281955246533</v>
      </c>
      <c r="F28" s="236">
        <v>3503.6498660000002</v>
      </c>
      <c r="G28" s="313">
        <v>3258.3393830000005</v>
      </c>
      <c r="H28" s="236">
        <f t="shared" si="4"/>
        <v>-245.31048299999975</v>
      </c>
      <c r="I28" s="265">
        <f t="shared" si="5"/>
        <v>-7.0015695740756945E-2</v>
      </c>
    </row>
    <row r="29" spans="1:16">
      <c r="A29" s="209" t="s">
        <v>130</v>
      </c>
      <c r="B29" s="236">
        <v>1572.9268699999996</v>
      </c>
      <c r="C29" s="236">
        <v>1462.7201804000003</v>
      </c>
      <c r="D29" s="236">
        <v>1510.3130888000001</v>
      </c>
      <c r="E29" s="236">
        <v>1544.9439206</v>
      </c>
      <c r="F29" s="236">
        <v>1746.7833009999997</v>
      </c>
      <c r="G29" s="313">
        <v>1538.6170420000001</v>
      </c>
      <c r="H29" s="236">
        <f t="shared" si="4"/>
        <v>-208.16625899999963</v>
      </c>
      <c r="I29" s="265">
        <f t="shared" si="5"/>
        <v>-0.11917119821378441</v>
      </c>
    </row>
    <row r="30" spans="1:16">
      <c r="A30" s="209" t="s">
        <v>102</v>
      </c>
      <c r="B30" s="236">
        <v>3085.2212917243592</v>
      </c>
      <c r="C30" s="236">
        <v>2983.9337443268923</v>
      </c>
      <c r="D30" s="236">
        <v>2983.0354449999995</v>
      </c>
      <c r="E30" s="236">
        <v>2888.4898429999998</v>
      </c>
      <c r="F30" s="236">
        <v>3086.6613696847808</v>
      </c>
      <c r="G30" s="313">
        <v>2836.8184899999997</v>
      </c>
      <c r="H30" s="236">
        <f t="shared" si="4"/>
        <v>-249.84287968478111</v>
      </c>
      <c r="I30" s="265">
        <f t="shared" si="5"/>
        <v>-8.0942756513098124E-2</v>
      </c>
    </row>
    <row r="31" spans="1:16">
      <c r="A31" s="209" t="s">
        <v>103</v>
      </c>
      <c r="B31" s="236">
        <v>2309.2863910000001</v>
      </c>
      <c r="C31" s="236">
        <v>2150.4273548468491</v>
      </c>
      <c r="D31" s="236">
        <v>2145.232408102821</v>
      </c>
      <c r="E31" s="236">
        <v>2053.263090073181</v>
      </c>
      <c r="F31" s="236">
        <v>2233.1832075350185</v>
      </c>
      <c r="G31" s="313">
        <v>1952.4164360100374</v>
      </c>
      <c r="H31" s="236">
        <f t="shared" si="4"/>
        <v>-280.7667715249811</v>
      </c>
      <c r="I31" s="265">
        <f t="shared" si="5"/>
        <v>-0.12572491615450154</v>
      </c>
    </row>
    <row r="32" spans="1:16">
      <c r="A32" s="209" t="s">
        <v>104</v>
      </c>
      <c r="B32" s="236">
        <v>16589.356476000001</v>
      </c>
      <c r="C32" s="236">
        <v>15533.736993</v>
      </c>
      <c r="D32" s="236">
        <v>15065.649812400001</v>
      </c>
      <c r="E32" s="236">
        <v>14829.813361000002</v>
      </c>
      <c r="F32" s="236">
        <v>16076.346756999999</v>
      </c>
      <c r="G32" s="313">
        <v>13999.58721</v>
      </c>
      <c r="H32" s="236">
        <f t="shared" si="4"/>
        <v>-2076.7595469999997</v>
      </c>
      <c r="I32" s="265">
        <f t="shared" si="5"/>
        <v>-0.12918106199069956</v>
      </c>
    </row>
    <row r="33" spans="1:9">
      <c r="A33" s="209" t="s">
        <v>105</v>
      </c>
      <c r="B33" s="236">
        <v>3597.3100290000002</v>
      </c>
      <c r="C33" s="236">
        <v>3314.4136369999997</v>
      </c>
      <c r="D33" s="236">
        <v>3270.4735430000001</v>
      </c>
      <c r="E33" s="236">
        <v>3331.0254999999997</v>
      </c>
      <c r="F33" s="236">
        <v>3553.9571150000006</v>
      </c>
      <c r="G33" s="313">
        <v>3152.5012489999999</v>
      </c>
      <c r="H33" s="236">
        <f t="shared" si="4"/>
        <v>-401.4558660000007</v>
      </c>
      <c r="I33" s="265">
        <f t="shared" si="5"/>
        <v>-0.11296024487903833</v>
      </c>
    </row>
    <row r="34" spans="1:9">
      <c r="A34" s="209" t="s">
        <v>106</v>
      </c>
      <c r="B34" s="236">
        <v>4382.4026414778182</v>
      </c>
      <c r="C34" s="236">
        <v>4086.2227586551894</v>
      </c>
      <c r="D34" s="236">
        <v>4068.9708900000001</v>
      </c>
      <c r="E34" s="236">
        <v>3980.4604380000001</v>
      </c>
      <c r="F34" s="236">
        <v>4406.2077845581935</v>
      </c>
      <c r="G34" s="313">
        <v>3902.6815980000015</v>
      </c>
      <c r="H34" s="236">
        <f t="shared" si="4"/>
        <v>-503.52618655819197</v>
      </c>
      <c r="I34" s="265">
        <f t="shared" si="5"/>
        <v>-0.11427654145653965</v>
      </c>
    </row>
    <row r="35" spans="1:9">
      <c r="A35" s="209" t="s">
        <v>107</v>
      </c>
      <c r="B35" s="236">
        <v>4411.6453900000006</v>
      </c>
      <c r="C35" s="236">
        <v>4077.4876437139683</v>
      </c>
      <c r="D35" s="236">
        <v>4076.0866079999996</v>
      </c>
      <c r="E35" s="236">
        <v>3969.1197830000001</v>
      </c>
      <c r="F35" s="236">
        <v>4366.3763909999998</v>
      </c>
      <c r="G35" s="313">
        <v>3908.2913809999995</v>
      </c>
      <c r="H35" s="236">
        <f t="shared" si="4"/>
        <v>-458.08501000000024</v>
      </c>
      <c r="I35" s="265">
        <f t="shared" si="5"/>
        <v>-0.10491193817926636</v>
      </c>
    </row>
    <row r="36" spans="1:9">
      <c r="A36" s="209" t="s">
        <v>108</v>
      </c>
      <c r="B36" s="236">
        <v>20876.99143223236</v>
      </c>
      <c r="C36" s="236">
        <v>20229.221004000003</v>
      </c>
      <c r="D36" s="236">
        <v>20302.084503999999</v>
      </c>
      <c r="E36" s="236">
        <v>19644.215095000003</v>
      </c>
      <c r="F36" s="236">
        <v>21209.027752999998</v>
      </c>
      <c r="G36" s="313">
        <v>18709.773656000005</v>
      </c>
      <c r="H36" s="236">
        <f t="shared" si="4"/>
        <v>-2499.2540969999936</v>
      </c>
      <c r="I36" s="265">
        <f t="shared" si="5"/>
        <v>-0.1178391638742835</v>
      </c>
    </row>
    <row r="37" spans="1:9">
      <c r="A37" s="209" t="s">
        <v>109</v>
      </c>
      <c r="B37" s="236">
        <v>12877.490630999997</v>
      </c>
      <c r="C37" s="236">
        <v>12237.542879000001</v>
      </c>
      <c r="D37" s="236">
        <v>12339.010294</v>
      </c>
      <c r="E37" s="236">
        <v>12165.459374000002</v>
      </c>
      <c r="F37" s="236">
        <v>12750.343443</v>
      </c>
      <c r="G37" s="313">
        <v>11515.539673999998</v>
      </c>
      <c r="H37" s="236">
        <f t="shared" si="4"/>
        <v>-1234.8037690000019</v>
      </c>
      <c r="I37" s="265">
        <f t="shared" si="5"/>
        <v>-9.6844745752940109E-2</v>
      </c>
    </row>
    <row r="38" spans="1:9">
      <c r="A38" s="209" t="s">
        <v>110</v>
      </c>
      <c r="B38" s="236">
        <v>4283.1618419999995</v>
      </c>
      <c r="C38" s="236">
        <v>3988.3318420675123</v>
      </c>
      <c r="D38" s="236">
        <v>4021.0156389617123</v>
      </c>
      <c r="E38" s="236">
        <v>3868.8865310334882</v>
      </c>
      <c r="F38" s="236">
        <v>4092.4862021936874</v>
      </c>
      <c r="G38" s="313">
        <v>3667.6822573607628</v>
      </c>
      <c r="H38" s="236">
        <f t="shared" si="4"/>
        <v>-424.80394483292457</v>
      </c>
      <c r="I38" s="265">
        <f t="shared" si="5"/>
        <v>-0.10380094735694345</v>
      </c>
    </row>
    <row r="39" spans="1:9" s="78" customFormat="1" ht="11.25">
      <c r="I39" s="16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A1:R20"/>
  <sheetViews>
    <sheetView showGridLines="0" view="pageBreakPreview" zoomScale="85" zoomScaleNormal="145" zoomScaleSheetLayoutView="85" workbookViewId="0">
      <selection activeCell="G34" sqref="G34"/>
    </sheetView>
  </sheetViews>
  <sheetFormatPr defaultColWidth="9.140625" defaultRowHeight="12"/>
  <cols>
    <col min="1" max="1" width="32.140625" style="164" bestFit="1" customWidth="1"/>
    <col min="2" max="5" width="10.7109375" style="164" customWidth="1"/>
    <col min="6" max="6" width="11.42578125" style="164" bestFit="1" customWidth="1"/>
    <col min="7" max="9" width="9.140625" style="164"/>
    <col min="10" max="10" width="9.140625" style="164" customWidth="1"/>
    <col min="11" max="11" width="12.7109375" style="164" customWidth="1"/>
    <col min="12" max="12" width="9.7109375" style="164" customWidth="1"/>
    <col min="13" max="16384" width="9.140625" style="164"/>
  </cols>
  <sheetData>
    <row r="1" spans="1:15" ht="18">
      <c r="A1" s="255" t="s">
        <v>302</v>
      </c>
      <c r="B1" s="163"/>
      <c r="C1" s="163"/>
      <c r="D1" s="163"/>
      <c r="E1" s="163"/>
      <c r="K1" s="258" t="str">
        <f>'3'!N1</f>
        <v>2022</v>
      </c>
    </row>
    <row r="2" spans="1:15" ht="6" customHeight="1">
      <c r="A2" s="163"/>
      <c r="B2" s="163"/>
      <c r="C2" s="163"/>
      <c r="D2" s="163"/>
      <c r="E2" s="163"/>
    </row>
    <row r="3" spans="1:15" ht="36" customHeight="1">
      <c r="A3" s="181"/>
      <c r="B3" s="177">
        <v>2019</v>
      </c>
      <c r="C3" s="177">
        <v>2020</v>
      </c>
      <c r="D3" s="177">
        <v>2021</v>
      </c>
      <c r="E3" s="177">
        <v>2022</v>
      </c>
      <c r="F3" s="220" t="s">
        <v>315</v>
      </c>
      <c r="G3" s="220" t="s">
        <v>176</v>
      </c>
    </row>
    <row r="4" spans="1:15" ht="30" customHeight="1">
      <c r="A4" s="182" t="s">
        <v>158</v>
      </c>
      <c r="B4" s="235">
        <f>+SUM(B5:B120)</f>
        <v>79902.896610958618</v>
      </c>
      <c r="C4" s="235">
        <f>+SUM(C5:C12)</f>
        <v>77955.291218148384</v>
      </c>
      <c r="D4" s="235">
        <f>+SUM(D5:D12)</f>
        <v>84233.64504432019</v>
      </c>
      <c r="E4" s="314">
        <f>+SUM(E5:E12)</f>
        <v>74791.780682809927</v>
      </c>
      <c r="F4" s="235">
        <f>+E4-D4</f>
        <v>-9441.8643615102628</v>
      </c>
      <c r="G4" s="216">
        <f>+E4/D4-1</f>
        <v>-0.11209136630075012</v>
      </c>
      <c r="I4" s="167"/>
    </row>
    <row r="5" spans="1:15" ht="12" customHeight="1">
      <c r="A5" s="172" t="s">
        <v>26</v>
      </c>
      <c r="B5" s="266">
        <v>22189.096138399997</v>
      </c>
      <c r="C5" s="266">
        <v>20738.055958999998</v>
      </c>
      <c r="D5" s="266">
        <v>22045.395981684778</v>
      </c>
      <c r="E5" s="266">
        <f>+'7.1'!N8</f>
        <v>20452.860594999998</v>
      </c>
      <c r="F5" s="266">
        <f t="shared" ref="F5:F12" si="0">+E5-D5</f>
        <v>-1592.53538668478</v>
      </c>
      <c r="G5" s="265">
        <f t="shared" ref="G5:G12" si="1">+E5/D5-1</f>
        <v>-7.2238910473998774E-2</v>
      </c>
      <c r="I5" s="167"/>
    </row>
    <row r="6" spans="1:15" ht="12" customHeight="1">
      <c r="A6" s="172" t="s">
        <v>0</v>
      </c>
      <c r="B6" s="266">
        <v>2055.1222720000001</v>
      </c>
      <c r="C6" s="266">
        <v>2142.5060239999998</v>
      </c>
      <c r="D6" s="266">
        <v>2205.3126999999999</v>
      </c>
      <c r="E6" s="266">
        <f>+'7.1'!N9</f>
        <v>1738.8887020000002</v>
      </c>
      <c r="F6" s="266">
        <f t="shared" si="0"/>
        <v>-466.42399799999976</v>
      </c>
      <c r="G6" s="265">
        <f t="shared" si="1"/>
        <v>-0.21150016412638428</v>
      </c>
      <c r="I6" s="167"/>
    </row>
    <row r="7" spans="1:15" ht="12" customHeight="1">
      <c r="A7" s="172" t="s">
        <v>1</v>
      </c>
      <c r="B7" s="266">
        <v>690.67628300000001</v>
      </c>
      <c r="C7" s="266">
        <v>675.54300799999999</v>
      </c>
      <c r="D7" s="266">
        <v>741.31093800000008</v>
      </c>
      <c r="E7" s="266">
        <f>+'7.1'!N10</f>
        <v>598.38209699999993</v>
      </c>
      <c r="F7" s="266">
        <f t="shared" si="0"/>
        <v>-142.92884100000015</v>
      </c>
      <c r="G7" s="265">
        <f t="shared" si="1"/>
        <v>-0.19280552015812846</v>
      </c>
      <c r="I7" s="167"/>
    </row>
    <row r="8" spans="1:15" ht="12" customHeight="1">
      <c r="A8" s="172" t="s">
        <v>2</v>
      </c>
      <c r="B8" s="266">
        <v>402.19587200000001</v>
      </c>
      <c r="C8" s="266">
        <v>253.01849399999998</v>
      </c>
      <c r="D8" s="266">
        <v>233.22760200000002</v>
      </c>
      <c r="E8" s="266">
        <f>+'7.1'!N11</f>
        <v>206.56350200000003</v>
      </c>
      <c r="F8" s="266">
        <f t="shared" si="0"/>
        <v>-26.664099999999991</v>
      </c>
      <c r="G8" s="265">
        <f t="shared" si="1"/>
        <v>-0.11432651955148943</v>
      </c>
      <c r="I8" s="167"/>
    </row>
    <row r="9" spans="1:15" ht="12" customHeight="1">
      <c r="A9" s="172" t="s">
        <v>6</v>
      </c>
      <c r="B9" s="266">
        <v>313.62856055862159</v>
      </c>
      <c r="C9" s="266">
        <v>383.28756062371843</v>
      </c>
      <c r="D9" s="266">
        <v>423.58885207524719</v>
      </c>
      <c r="E9" s="266">
        <f>+'7.1'!N12</f>
        <v>388.42983980990601</v>
      </c>
      <c r="F9" s="266">
        <f t="shared" si="0"/>
        <v>-35.159012265341175</v>
      </c>
      <c r="G9" s="265">
        <f t="shared" si="1"/>
        <v>-8.3002685488747119E-2</v>
      </c>
      <c r="I9" s="167"/>
    </row>
    <row r="10" spans="1:15" ht="12" customHeight="1">
      <c r="A10" s="172" t="s">
        <v>25</v>
      </c>
      <c r="B10" s="266">
        <v>33848.785665968302</v>
      </c>
      <c r="C10" s="266">
        <v>33508.532210038909</v>
      </c>
      <c r="D10" s="266">
        <v>36775.313857560184</v>
      </c>
      <c r="E10" s="266">
        <f>+'7.1'!N13</f>
        <v>32288.978359000012</v>
      </c>
      <c r="F10" s="266">
        <f t="shared" si="0"/>
        <v>-4486.3354985601727</v>
      </c>
      <c r="G10" s="265">
        <f t="shared" si="1"/>
        <v>-0.12199312603930046</v>
      </c>
      <c r="I10" s="167"/>
    </row>
    <row r="11" spans="1:15" ht="12" customHeight="1">
      <c r="A11" s="172" t="s">
        <v>5</v>
      </c>
      <c r="B11" s="266">
        <v>18669.824002031695</v>
      </c>
      <c r="C11" s="266">
        <v>18657.963497485754</v>
      </c>
      <c r="D11" s="266">
        <v>20036.598336999992</v>
      </c>
      <c r="E11" s="266">
        <f>+'7.1'!N14</f>
        <v>17105.546163999999</v>
      </c>
      <c r="F11" s="266">
        <f t="shared" si="0"/>
        <v>-2931.0521729999928</v>
      </c>
      <c r="G11" s="265">
        <f t="shared" si="1"/>
        <v>-0.14628491941106847</v>
      </c>
      <c r="I11" s="167"/>
    </row>
    <row r="12" spans="1:15">
      <c r="A12" s="172" t="s">
        <v>3</v>
      </c>
      <c r="B12" s="236">
        <v>1733.5678169999996</v>
      </c>
      <c r="C12" s="236">
        <v>1596.3844650000001</v>
      </c>
      <c r="D12" s="236">
        <v>1772.896776</v>
      </c>
      <c r="E12" s="313">
        <f>+'7.1'!N15</f>
        <v>2012.1314239999997</v>
      </c>
      <c r="F12" s="236">
        <f t="shared" si="0"/>
        <v>239.23464799999965</v>
      </c>
      <c r="G12" s="265">
        <f t="shared" si="1"/>
        <v>0.13493997577217076</v>
      </c>
      <c r="I12" s="167"/>
    </row>
    <row r="13" spans="1:15" s="4" customFormat="1" ht="11.25">
      <c r="A13" s="4" t="s">
        <v>171</v>
      </c>
      <c r="F13" s="169"/>
      <c r="O13" s="3"/>
    </row>
    <row r="14" spans="1:15" ht="9.6" customHeight="1">
      <c r="A14" s="229"/>
    </row>
    <row r="18" spans="15:18">
      <c r="O18" s="165"/>
      <c r="P18" s="165"/>
      <c r="Q18" s="165"/>
      <c r="R18" s="165"/>
    </row>
    <row r="19" spans="15:18">
      <c r="P19" s="166"/>
      <c r="Q19" s="166"/>
      <c r="R19" s="166"/>
    </row>
    <row r="20" spans="15:18">
      <c r="P20" s="166"/>
      <c r="Q20" s="166"/>
      <c r="R20" s="166"/>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dimension ref="A1:I67"/>
  <sheetViews>
    <sheetView showGridLines="0" tabSelected="1" view="pageBreakPreview" zoomScaleNormal="100" zoomScaleSheetLayoutView="100" workbookViewId="0">
      <selection activeCell="A3" sqref="A3:I67"/>
    </sheetView>
  </sheetViews>
  <sheetFormatPr defaultColWidth="9.140625" defaultRowHeight="12"/>
  <cols>
    <col min="1" max="9" width="11" style="75" customWidth="1"/>
    <col min="10" max="16384" width="9.140625" style="75"/>
  </cols>
  <sheetData>
    <row r="1" spans="1:9" s="83" customFormat="1" ht="20.25">
      <c r="A1" s="184" t="s">
        <v>256</v>
      </c>
    </row>
    <row r="2" spans="1:9" ht="6" customHeight="1"/>
    <row r="3" spans="1:9">
      <c r="A3" s="325" t="s">
        <v>324</v>
      </c>
      <c r="B3" s="325"/>
      <c r="C3" s="325"/>
      <c r="D3" s="325"/>
      <c r="E3" s="325"/>
      <c r="F3" s="325"/>
      <c r="G3" s="325"/>
      <c r="H3" s="325"/>
      <c r="I3" s="325"/>
    </row>
    <row r="4" spans="1:9">
      <c r="A4" s="325"/>
      <c r="B4" s="325"/>
      <c r="C4" s="325"/>
      <c r="D4" s="325"/>
      <c r="E4" s="325"/>
      <c r="F4" s="325"/>
      <c r="G4" s="325"/>
      <c r="H4" s="325"/>
      <c r="I4" s="325"/>
    </row>
    <row r="5" spans="1:9">
      <c r="A5" s="325"/>
      <c r="B5" s="325"/>
      <c r="C5" s="325"/>
      <c r="D5" s="325"/>
      <c r="E5" s="325"/>
      <c r="F5" s="325"/>
      <c r="G5" s="325"/>
      <c r="H5" s="325"/>
      <c r="I5" s="325"/>
    </row>
    <row r="6" spans="1:9">
      <c r="A6" s="325"/>
      <c r="B6" s="325"/>
      <c r="C6" s="325"/>
      <c r="D6" s="325"/>
      <c r="E6" s="325"/>
      <c r="F6" s="325"/>
      <c r="G6" s="325"/>
      <c r="H6" s="325"/>
      <c r="I6" s="325"/>
    </row>
    <row r="7" spans="1:9">
      <c r="A7" s="325"/>
      <c r="B7" s="325"/>
      <c r="C7" s="325"/>
      <c r="D7" s="325"/>
      <c r="E7" s="325"/>
      <c r="F7" s="325"/>
      <c r="G7" s="325"/>
      <c r="H7" s="325"/>
      <c r="I7" s="325"/>
    </row>
    <row r="8" spans="1:9">
      <c r="A8" s="325"/>
      <c r="B8" s="325"/>
      <c r="C8" s="325"/>
      <c r="D8" s="325"/>
      <c r="E8" s="325"/>
      <c r="F8" s="325"/>
      <c r="G8" s="325"/>
      <c r="H8" s="325"/>
      <c r="I8" s="325"/>
    </row>
    <row r="9" spans="1:9">
      <c r="A9" s="325"/>
      <c r="B9" s="325"/>
      <c r="C9" s="325"/>
      <c r="D9" s="325"/>
      <c r="E9" s="325"/>
      <c r="F9" s="325"/>
      <c r="G9" s="325"/>
      <c r="H9" s="325"/>
      <c r="I9" s="325"/>
    </row>
    <row r="10" spans="1:9">
      <c r="A10" s="325"/>
      <c r="B10" s="325"/>
      <c r="C10" s="325"/>
      <c r="D10" s="325"/>
      <c r="E10" s="325"/>
      <c r="F10" s="325"/>
      <c r="G10" s="325"/>
      <c r="H10" s="325"/>
      <c r="I10" s="325"/>
    </row>
    <row r="11" spans="1:9">
      <c r="A11" s="325"/>
      <c r="B11" s="325"/>
      <c r="C11" s="325"/>
      <c r="D11" s="325"/>
      <c r="E11" s="325"/>
      <c r="F11" s="325"/>
      <c r="G11" s="325"/>
      <c r="H11" s="325"/>
      <c r="I11" s="325"/>
    </row>
    <row r="12" spans="1:9">
      <c r="A12" s="325"/>
      <c r="B12" s="325"/>
      <c r="C12" s="325"/>
      <c r="D12" s="325"/>
      <c r="E12" s="325"/>
      <c r="F12" s="325"/>
      <c r="G12" s="325"/>
      <c r="H12" s="325"/>
      <c r="I12" s="325"/>
    </row>
    <row r="13" spans="1:9">
      <c r="A13" s="325"/>
      <c r="B13" s="325"/>
      <c r="C13" s="325"/>
      <c r="D13" s="325"/>
      <c r="E13" s="325"/>
      <c r="F13" s="325"/>
      <c r="G13" s="325"/>
      <c r="H13" s="325"/>
      <c r="I13" s="325"/>
    </row>
    <row r="14" spans="1:9">
      <c r="A14" s="325"/>
      <c r="B14" s="325"/>
      <c r="C14" s="325"/>
      <c r="D14" s="325"/>
      <c r="E14" s="325"/>
      <c r="F14" s="325"/>
      <c r="G14" s="325"/>
      <c r="H14" s="325"/>
      <c r="I14" s="325"/>
    </row>
    <row r="15" spans="1:9">
      <c r="A15" s="325"/>
      <c r="B15" s="325"/>
      <c r="C15" s="325"/>
      <c r="D15" s="325"/>
      <c r="E15" s="325"/>
      <c r="F15" s="325"/>
      <c r="G15" s="325"/>
      <c r="H15" s="325"/>
      <c r="I15" s="325"/>
    </row>
    <row r="16" spans="1:9">
      <c r="A16" s="325"/>
      <c r="B16" s="325"/>
      <c r="C16" s="325"/>
      <c r="D16" s="325"/>
      <c r="E16" s="325"/>
      <c r="F16" s="325"/>
      <c r="G16" s="325"/>
      <c r="H16" s="325"/>
      <c r="I16" s="325"/>
    </row>
    <row r="17" spans="1:9">
      <c r="A17" s="325"/>
      <c r="B17" s="325"/>
      <c r="C17" s="325"/>
      <c r="D17" s="325"/>
      <c r="E17" s="325"/>
      <c r="F17" s="325"/>
      <c r="G17" s="325"/>
      <c r="H17" s="325"/>
      <c r="I17" s="325"/>
    </row>
    <row r="18" spans="1:9">
      <c r="A18" s="325"/>
      <c r="B18" s="325"/>
      <c r="C18" s="325"/>
      <c r="D18" s="325"/>
      <c r="E18" s="325"/>
      <c r="F18" s="325"/>
      <c r="G18" s="325"/>
      <c r="H18" s="325"/>
      <c r="I18" s="325"/>
    </row>
    <row r="19" spans="1:9">
      <c r="A19" s="325"/>
      <c r="B19" s="325"/>
      <c r="C19" s="325"/>
      <c r="D19" s="325"/>
      <c r="E19" s="325"/>
      <c r="F19" s="325"/>
      <c r="G19" s="325"/>
      <c r="H19" s="325"/>
      <c r="I19" s="325"/>
    </row>
    <row r="20" spans="1:9">
      <c r="A20" s="325"/>
      <c r="B20" s="325"/>
      <c r="C20" s="325"/>
      <c r="D20" s="325"/>
      <c r="E20" s="325"/>
      <c r="F20" s="325"/>
      <c r="G20" s="325"/>
      <c r="H20" s="325"/>
      <c r="I20" s="325"/>
    </row>
    <row r="21" spans="1:9">
      <c r="A21" s="325"/>
      <c r="B21" s="325"/>
      <c r="C21" s="325"/>
      <c r="D21" s="325"/>
      <c r="E21" s="325"/>
      <c r="F21" s="325"/>
      <c r="G21" s="325"/>
      <c r="H21" s="325"/>
      <c r="I21" s="325"/>
    </row>
    <row r="22" spans="1:9">
      <c r="A22" s="325"/>
      <c r="B22" s="325"/>
      <c r="C22" s="325"/>
      <c r="D22" s="325"/>
      <c r="E22" s="325"/>
      <c r="F22" s="325"/>
      <c r="G22" s="325"/>
      <c r="H22" s="325"/>
      <c r="I22" s="325"/>
    </row>
    <row r="23" spans="1:9">
      <c r="A23" s="325"/>
      <c r="B23" s="325"/>
      <c r="C23" s="325"/>
      <c r="D23" s="325"/>
      <c r="E23" s="325"/>
      <c r="F23" s="325"/>
      <c r="G23" s="325"/>
      <c r="H23" s="325"/>
      <c r="I23" s="325"/>
    </row>
    <row r="24" spans="1:9">
      <c r="A24" s="325"/>
      <c r="B24" s="325"/>
      <c r="C24" s="325"/>
      <c r="D24" s="325"/>
      <c r="E24" s="325"/>
      <c r="F24" s="325"/>
      <c r="G24" s="325"/>
      <c r="H24" s="325"/>
      <c r="I24" s="325"/>
    </row>
    <row r="25" spans="1:9">
      <c r="A25" s="325"/>
      <c r="B25" s="325"/>
      <c r="C25" s="325"/>
      <c r="D25" s="325"/>
      <c r="E25" s="325"/>
      <c r="F25" s="325"/>
      <c r="G25" s="325"/>
      <c r="H25" s="325"/>
      <c r="I25" s="325"/>
    </row>
    <row r="26" spans="1:9">
      <c r="A26" s="325"/>
      <c r="B26" s="325"/>
      <c r="C26" s="325"/>
      <c r="D26" s="325"/>
      <c r="E26" s="325"/>
      <c r="F26" s="325"/>
      <c r="G26" s="325"/>
      <c r="H26" s="325"/>
      <c r="I26" s="325"/>
    </row>
    <row r="27" spans="1:9">
      <c r="A27" s="325"/>
      <c r="B27" s="325"/>
      <c r="C27" s="325"/>
      <c r="D27" s="325"/>
      <c r="E27" s="325"/>
      <c r="F27" s="325"/>
      <c r="G27" s="325"/>
      <c r="H27" s="325"/>
      <c r="I27" s="325"/>
    </row>
    <row r="28" spans="1:9">
      <c r="A28" s="325"/>
      <c r="B28" s="325"/>
      <c r="C28" s="325"/>
      <c r="D28" s="325"/>
      <c r="E28" s="325"/>
      <c r="F28" s="325"/>
      <c r="G28" s="325"/>
      <c r="H28" s="325"/>
      <c r="I28" s="325"/>
    </row>
    <row r="29" spans="1:9">
      <c r="A29" s="325"/>
      <c r="B29" s="325"/>
      <c r="C29" s="325"/>
      <c r="D29" s="325"/>
      <c r="E29" s="325"/>
      <c r="F29" s="325"/>
      <c r="G29" s="325"/>
      <c r="H29" s="325"/>
      <c r="I29" s="325"/>
    </row>
    <row r="30" spans="1:9">
      <c r="A30" s="325"/>
      <c r="B30" s="325"/>
      <c r="C30" s="325"/>
      <c r="D30" s="325"/>
      <c r="E30" s="325"/>
      <c r="F30" s="325"/>
      <c r="G30" s="325"/>
      <c r="H30" s="325"/>
      <c r="I30" s="325"/>
    </row>
    <row r="31" spans="1:9">
      <c r="A31" s="325"/>
      <c r="B31" s="325"/>
      <c r="C31" s="325"/>
      <c r="D31" s="325"/>
      <c r="E31" s="325"/>
      <c r="F31" s="325"/>
      <c r="G31" s="325"/>
      <c r="H31" s="325"/>
      <c r="I31" s="325"/>
    </row>
    <row r="32" spans="1:9">
      <c r="A32" s="325"/>
      <c r="B32" s="325"/>
      <c r="C32" s="325"/>
      <c r="D32" s="325"/>
      <c r="E32" s="325"/>
      <c r="F32" s="325"/>
      <c r="G32" s="325"/>
      <c r="H32" s="325"/>
      <c r="I32" s="325"/>
    </row>
    <row r="33" spans="1:9">
      <c r="A33" s="325"/>
      <c r="B33" s="325"/>
      <c r="C33" s="325"/>
      <c r="D33" s="325"/>
      <c r="E33" s="325"/>
      <c r="F33" s="325"/>
      <c r="G33" s="325"/>
      <c r="H33" s="325"/>
      <c r="I33" s="325"/>
    </row>
    <row r="34" spans="1:9">
      <c r="A34" s="325"/>
      <c r="B34" s="325"/>
      <c r="C34" s="325"/>
      <c r="D34" s="325"/>
      <c r="E34" s="325"/>
      <c r="F34" s="325"/>
      <c r="G34" s="325"/>
      <c r="H34" s="325"/>
      <c r="I34" s="325"/>
    </row>
    <row r="35" spans="1:9">
      <c r="A35" s="325"/>
      <c r="B35" s="325"/>
      <c r="C35" s="325"/>
      <c r="D35" s="325"/>
      <c r="E35" s="325"/>
      <c r="F35" s="325"/>
      <c r="G35" s="325"/>
      <c r="H35" s="325"/>
      <c r="I35" s="325"/>
    </row>
    <row r="36" spans="1:9">
      <c r="A36" s="325"/>
      <c r="B36" s="325"/>
      <c r="C36" s="325"/>
      <c r="D36" s="325"/>
      <c r="E36" s="325"/>
      <c r="F36" s="325"/>
      <c r="G36" s="325"/>
      <c r="H36" s="325"/>
      <c r="I36" s="325"/>
    </row>
    <row r="37" spans="1:9">
      <c r="A37" s="325"/>
      <c r="B37" s="325"/>
      <c r="C37" s="325"/>
      <c r="D37" s="325"/>
      <c r="E37" s="325"/>
      <c r="F37" s="325"/>
      <c r="G37" s="325"/>
      <c r="H37" s="325"/>
      <c r="I37" s="325"/>
    </row>
    <row r="38" spans="1:9">
      <c r="A38" s="325"/>
      <c r="B38" s="325"/>
      <c r="C38" s="325"/>
      <c r="D38" s="325"/>
      <c r="E38" s="325"/>
      <c r="F38" s="325"/>
      <c r="G38" s="325"/>
      <c r="H38" s="325"/>
      <c r="I38" s="325"/>
    </row>
    <row r="39" spans="1:9">
      <c r="A39" s="325"/>
      <c r="B39" s="325"/>
      <c r="C39" s="325"/>
      <c r="D39" s="325"/>
      <c r="E39" s="325"/>
      <c r="F39" s="325"/>
      <c r="G39" s="325"/>
      <c r="H39" s="325"/>
      <c r="I39" s="325"/>
    </row>
    <row r="40" spans="1:9">
      <c r="A40" s="325"/>
      <c r="B40" s="325"/>
      <c r="C40" s="325"/>
      <c r="D40" s="325"/>
      <c r="E40" s="325"/>
      <c r="F40" s="325"/>
      <c r="G40" s="325"/>
      <c r="H40" s="325"/>
      <c r="I40" s="325"/>
    </row>
    <row r="41" spans="1:9">
      <c r="A41" s="325"/>
      <c r="B41" s="325"/>
      <c r="C41" s="325"/>
      <c r="D41" s="325"/>
      <c r="E41" s="325"/>
      <c r="F41" s="325"/>
      <c r="G41" s="325"/>
      <c r="H41" s="325"/>
      <c r="I41" s="325"/>
    </row>
    <row r="42" spans="1:9">
      <c r="A42" s="325"/>
      <c r="B42" s="325"/>
      <c r="C42" s="325"/>
      <c r="D42" s="325"/>
      <c r="E42" s="325"/>
      <c r="F42" s="325"/>
      <c r="G42" s="325"/>
      <c r="H42" s="325"/>
      <c r="I42" s="325"/>
    </row>
    <row r="43" spans="1:9">
      <c r="A43" s="325"/>
      <c r="B43" s="325"/>
      <c r="C43" s="325"/>
      <c r="D43" s="325"/>
      <c r="E43" s="325"/>
      <c r="F43" s="325"/>
      <c r="G43" s="325"/>
      <c r="H43" s="325"/>
      <c r="I43" s="325"/>
    </row>
    <row r="44" spans="1:9">
      <c r="A44" s="325"/>
      <c r="B44" s="325"/>
      <c r="C44" s="325"/>
      <c r="D44" s="325"/>
      <c r="E44" s="325"/>
      <c r="F44" s="325"/>
      <c r="G44" s="325"/>
      <c r="H44" s="325"/>
      <c r="I44" s="325"/>
    </row>
    <row r="45" spans="1:9">
      <c r="A45" s="325"/>
      <c r="B45" s="325"/>
      <c r="C45" s="325"/>
      <c r="D45" s="325"/>
      <c r="E45" s="325"/>
      <c r="F45" s="325"/>
      <c r="G45" s="325"/>
      <c r="H45" s="325"/>
      <c r="I45" s="325"/>
    </row>
    <row r="46" spans="1:9">
      <c r="A46" s="325"/>
      <c r="B46" s="325"/>
      <c r="C46" s="325"/>
      <c r="D46" s="325"/>
      <c r="E46" s="325"/>
      <c r="F46" s="325"/>
      <c r="G46" s="325"/>
      <c r="H46" s="325"/>
      <c r="I46" s="325"/>
    </row>
    <row r="47" spans="1:9">
      <c r="A47" s="325"/>
      <c r="B47" s="325"/>
      <c r="C47" s="325"/>
      <c r="D47" s="325"/>
      <c r="E47" s="325"/>
      <c r="F47" s="325"/>
      <c r="G47" s="325"/>
      <c r="H47" s="325"/>
      <c r="I47" s="325"/>
    </row>
    <row r="48" spans="1:9">
      <c r="A48" s="325"/>
      <c r="B48" s="325"/>
      <c r="C48" s="325"/>
      <c r="D48" s="325"/>
      <c r="E48" s="325"/>
      <c r="F48" s="325"/>
      <c r="G48" s="325"/>
      <c r="H48" s="325"/>
      <c r="I48" s="325"/>
    </row>
    <row r="49" spans="1:9">
      <c r="A49" s="325"/>
      <c r="B49" s="325"/>
      <c r="C49" s="325"/>
      <c r="D49" s="325"/>
      <c r="E49" s="325"/>
      <c r="F49" s="325"/>
      <c r="G49" s="325"/>
      <c r="H49" s="325"/>
      <c r="I49" s="325"/>
    </row>
    <row r="50" spans="1:9">
      <c r="A50" s="325"/>
      <c r="B50" s="325"/>
      <c r="C50" s="325"/>
      <c r="D50" s="325"/>
      <c r="E50" s="325"/>
      <c r="F50" s="325"/>
      <c r="G50" s="325"/>
      <c r="H50" s="325"/>
      <c r="I50" s="325"/>
    </row>
    <row r="51" spans="1:9">
      <c r="A51" s="325"/>
      <c r="B51" s="325"/>
      <c r="C51" s="325"/>
      <c r="D51" s="325"/>
      <c r="E51" s="325"/>
      <c r="F51" s="325"/>
      <c r="G51" s="325"/>
      <c r="H51" s="325"/>
      <c r="I51" s="325"/>
    </row>
    <row r="52" spans="1:9">
      <c r="A52" s="325"/>
      <c r="B52" s="325"/>
      <c r="C52" s="325"/>
      <c r="D52" s="325"/>
      <c r="E52" s="325"/>
      <c r="F52" s="325"/>
      <c r="G52" s="325"/>
      <c r="H52" s="325"/>
      <c r="I52" s="325"/>
    </row>
    <row r="53" spans="1:9">
      <c r="A53" s="325"/>
      <c r="B53" s="325"/>
      <c r="C53" s="325"/>
      <c r="D53" s="325"/>
      <c r="E53" s="325"/>
      <c r="F53" s="325"/>
      <c r="G53" s="325"/>
      <c r="H53" s="325"/>
      <c r="I53" s="325"/>
    </row>
    <row r="54" spans="1:9">
      <c r="A54" s="325"/>
      <c r="B54" s="325"/>
      <c r="C54" s="325"/>
      <c r="D54" s="325"/>
      <c r="E54" s="325"/>
      <c r="F54" s="325"/>
      <c r="G54" s="325"/>
      <c r="H54" s="325"/>
      <c r="I54" s="325"/>
    </row>
    <row r="55" spans="1:9">
      <c r="A55" s="325"/>
      <c r="B55" s="325"/>
      <c r="C55" s="325"/>
      <c r="D55" s="325"/>
      <c r="E55" s="325"/>
      <c r="F55" s="325"/>
      <c r="G55" s="325"/>
      <c r="H55" s="325"/>
      <c r="I55" s="325"/>
    </row>
    <row r="56" spans="1:9">
      <c r="A56" s="325"/>
      <c r="B56" s="325"/>
      <c r="C56" s="325"/>
      <c r="D56" s="325"/>
      <c r="E56" s="325"/>
      <c r="F56" s="325"/>
      <c r="G56" s="325"/>
      <c r="H56" s="325"/>
      <c r="I56" s="325"/>
    </row>
    <row r="57" spans="1:9">
      <c r="A57" s="325"/>
      <c r="B57" s="325"/>
      <c r="C57" s="325"/>
      <c r="D57" s="325"/>
      <c r="E57" s="325"/>
      <c r="F57" s="325"/>
      <c r="G57" s="325"/>
      <c r="H57" s="325"/>
      <c r="I57" s="325"/>
    </row>
    <row r="58" spans="1:9">
      <c r="A58" s="325"/>
      <c r="B58" s="325"/>
      <c r="C58" s="325"/>
      <c r="D58" s="325"/>
      <c r="E58" s="325"/>
      <c r="F58" s="325"/>
      <c r="G58" s="325"/>
      <c r="H58" s="325"/>
      <c r="I58" s="325"/>
    </row>
    <row r="59" spans="1:9">
      <c r="A59" s="325"/>
      <c r="B59" s="325"/>
      <c r="C59" s="325"/>
      <c r="D59" s="325"/>
      <c r="E59" s="325"/>
      <c r="F59" s="325"/>
      <c r="G59" s="325"/>
      <c r="H59" s="325"/>
      <c r="I59" s="325"/>
    </row>
    <row r="60" spans="1:9">
      <c r="A60" s="325"/>
      <c r="B60" s="325"/>
      <c r="C60" s="325"/>
      <c r="D60" s="325"/>
      <c r="E60" s="325"/>
      <c r="F60" s="325"/>
      <c r="G60" s="325"/>
      <c r="H60" s="325"/>
      <c r="I60" s="325"/>
    </row>
    <row r="61" spans="1:9">
      <c r="A61" s="325"/>
      <c r="B61" s="325"/>
      <c r="C61" s="325"/>
      <c r="D61" s="325"/>
      <c r="E61" s="325"/>
      <c r="F61" s="325"/>
      <c r="G61" s="325"/>
      <c r="H61" s="325"/>
      <c r="I61" s="325"/>
    </row>
    <row r="62" spans="1:9">
      <c r="A62" s="325"/>
      <c r="B62" s="325"/>
      <c r="C62" s="325"/>
      <c r="D62" s="325"/>
      <c r="E62" s="325"/>
      <c r="F62" s="325"/>
      <c r="G62" s="325"/>
      <c r="H62" s="325"/>
      <c r="I62" s="325"/>
    </row>
    <row r="63" spans="1:9">
      <c r="A63" s="325"/>
      <c r="B63" s="325"/>
      <c r="C63" s="325"/>
      <c r="D63" s="325"/>
      <c r="E63" s="325"/>
      <c r="F63" s="325"/>
      <c r="G63" s="325"/>
      <c r="H63" s="325"/>
      <c r="I63" s="325"/>
    </row>
    <row r="64" spans="1:9">
      <c r="A64" s="325"/>
      <c r="B64" s="325"/>
      <c r="C64" s="325"/>
      <c r="D64" s="325"/>
      <c r="E64" s="325"/>
      <c r="F64" s="325"/>
      <c r="G64" s="325"/>
      <c r="H64" s="325"/>
      <c r="I64" s="325"/>
    </row>
    <row r="65" spans="1:9">
      <c r="A65" s="325"/>
      <c r="B65" s="325"/>
      <c r="C65" s="325"/>
      <c r="D65" s="325"/>
      <c r="E65" s="325"/>
      <c r="F65" s="325"/>
      <c r="G65" s="325"/>
      <c r="H65" s="325"/>
      <c r="I65" s="325"/>
    </row>
    <row r="66" spans="1:9">
      <c r="A66" s="325"/>
      <c r="B66" s="325"/>
      <c r="C66" s="325"/>
      <c r="D66" s="325"/>
      <c r="E66" s="325"/>
      <c r="F66" s="325"/>
      <c r="G66" s="325"/>
      <c r="H66" s="325"/>
      <c r="I66" s="325"/>
    </row>
    <row r="67" spans="1:9">
      <c r="A67" s="325"/>
      <c r="B67" s="325"/>
      <c r="C67" s="325"/>
      <c r="D67" s="325"/>
      <c r="E67" s="325"/>
      <c r="F67" s="325"/>
      <c r="G67" s="325"/>
      <c r="H67" s="325"/>
      <c r="I67" s="325"/>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tabColor rgb="FF92D050"/>
  </sheetPr>
  <dimension ref="A1:K23"/>
  <sheetViews>
    <sheetView showGridLines="0" view="pageBreakPreview" zoomScaleNormal="70" zoomScaleSheetLayoutView="100" workbookViewId="0">
      <selection activeCell="F31" sqref="F31"/>
    </sheetView>
  </sheetViews>
  <sheetFormatPr defaultRowHeight="12.75"/>
  <cols>
    <col min="1" max="1" width="31.28515625" customWidth="1"/>
    <col min="2" max="3" width="9.140625" customWidth="1"/>
    <col min="8" max="9" width="10.7109375" customWidth="1"/>
    <col min="12" max="12" width="20.7109375" customWidth="1"/>
    <col min="13" max="13" width="15.28515625" customWidth="1"/>
  </cols>
  <sheetData>
    <row r="1" spans="1:11" ht="18">
      <c r="A1" s="253" t="s">
        <v>303</v>
      </c>
      <c r="K1" s="257" t="str">
        <f>'3'!N1</f>
        <v>2022</v>
      </c>
    </row>
    <row r="2" spans="1:11" ht="6" customHeight="1"/>
    <row r="3" spans="1:11" ht="28.15" customHeight="1">
      <c r="A3" s="171"/>
      <c r="B3" s="177">
        <v>2017</v>
      </c>
      <c r="C3" s="177">
        <v>2018</v>
      </c>
      <c r="D3" s="177">
        <v>2019</v>
      </c>
      <c r="E3" s="177">
        <v>2020</v>
      </c>
      <c r="F3" s="177">
        <v>2021</v>
      </c>
      <c r="G3" s="177">
        <v>2022</v>
      </c>
      <c r="H3" s="220" t="s">
        <v>315</v>
      </c>
      <c r="I3" s="220" t="s">
        <v>176</v>
      </c>
    </row>
    <row r="4" spans="1:11">
      <c r="A4" s="173" t="s">
        <v>206</v>
      </c>
      <c r="B4" s="235">
        <f t="shared" ref="B4:G4" si="0">SUM(B5:B20)</f>
        <v>103620.95282343167</v>
      </c>
      <c r="C4" s="235">
        <f t="shared" si="0"/>
        <v>102301.63699019999</v>
      </c>
      <c r="D4" s="235">
        <f t="shared" si="0"/>
        <v>99298.921240800017</v>
      </c>
      <c r="E4" s="235">
        <f t="shared" si="0"/>
        <v>100297.05224364574</v>
      </c>
      <c r="F4" s="235">
        <f t="shared" si="0"/>
        <v>99014.94651200001</v>
      </c>
      <c r="G4" s="314">
        <f t="shared" si="0"/>
        <v>90748.603673999984</v>
      </c>
      <c r="H4" s="235">
        <f>+G4-F4</f>
        <v>-8266.3428380000259</v>
      </c>
      <c r="I4" s="216">
        <f>+G4/F4-1</f>
        <v>-8.3485808246113624E-2</v>
      </c>
    </row>
    <row r="5" spans="1:11">
      <c r="A5" s="172" t="s">
        <v>40</v>
      </c>
      <c r="B5" s="236">
        <v>10527.950374741195</v>
      </c>
      <c r="C5" s="236">
        <v>12114.8908978</v>
      </c>
      <c r="D5" s="236">
        <v>12780.684266200002</v>
      </c>
      <c r="E5" s="236">
        <v>17194.483432142843</v>
      </c>
      <c r="F5" s="236">
        <v>16038.198128</v>
      </c>
      <c r="G5" s="315">
        <v>15932.346435000001</v>
      </c>
      <c r="H5" s="236">
        <f t="shared" ref="H5:H20" si="1">+G5-F5</f>
        <v>-105.8516929999987</v>
      </c>
      <c r="I5" s="265">
        <f t="shared" ref="I5:I20" si="2">+G5/F5-1</f>
        <v>-6.5999741464223272E-3</v>
      </c>
      <c r="K5" s="160"/>
    </row>
    <row r="6" spans="1:11">
      <c r="A6" s="172" t="s">
        <v>39</v>
      </c>
      <c r="B6" s="236">
        <v>2003.6269192329996</v>
      </c>
      <c r="C6" s="236">
        <v>1996.6380130000002</v>
      </c>
      <c r="D6" s="236">
        <v>1971.9887340000002</v>
      </c>
      <c r="E6" s="236">
        <v>2009.2799136000001</v>
      </c>
      <c r="F6" s="236">
        <v>2061.861253</v>
      </c>
      <c r="G6" s="315">
        <v>2013.3853749999996</v>
      </c>
      <c r="H6" s="236">
        <f t="shared" si="1"/>
        <v>-48.475878000000421</v>
      </c>
      <c r="I6" s="265">
        <f t="shared" si="2"/>
        <v>-2.351073716985963E-2</v>
      </c>
      <c r="K6" s="160"/>
    </row>
    <row r="7" spans="1:11">
      <c r="A7" s="172" t="s">
        <v>38</v>
      </c>
      <c r="B7" s="236">
        <v>14724.9680092</v>
      </c>
      <c r="C7" s="236">
        <v>12784.2748398</v>
      </c>
      <c r="D7" s="236">
        <v>11105.674919000001</v>
      </c>
      <c r="E7" s="236">
        <v>10744.463397</v>
      </c>
      <c r="F7" s="236">
        <v>11181.814396000002</v>
      </c>
      <c r="G7" s="315">
        <v>9247.0677140000007</v>
      </c>
      <c r="H7" s="236">
        <f t="shared" si="1"/>
        <v>-1934.7466820000009</v>
      </c>
      <c r="I7" s="265">
        <f t="shared" si="2"/>
        <v>-0.17302618461384101</v>
      </c>
      <c r="K7" s="160"/>
    </row>
    <row r="8" spans="1:11">
      <c r="A8" s="172" t="s">
        <v>60</v>
      </c>
      <c r="B8" s="236">
        <v>0</v>
      </c>
      <c r="C8" s="236">
        <v>0</v>
      </c>
      <c r="D8" s="236">
        <v>0</v>
      </c>
      <c r="E8" s="236">
        <v>0</v>
      </c>
      <c r="F8" s="236">
        <v>0</v>
      </c>
      <c r="G8" s="315">
        <v>0</v>
      </c>
      <c r="H8" s="236">
        <f t="shared" si="1"/>
        <v>0</v>
      </c>
      <c r="I8" s="265">
        <v>0</v>
      </c>
      <c r="K8" s="160"/>
    </row>
    <row r="9" spans="1:11">
      <c r="A9" s="172" t="s">
        <v>61</v>
      </c>
      <c r="B9" s="236">
        <v>0</v>
      </c>
      <c r="C9" s="236">
        <v>0</v>
      </c>
      <c r="D9" s="236">
        <v>0</v>
      </c>
      <c r="E9" s="236">
        <v>0</v>
      </c>
      <c r="F9" s="236">
        <v>0</v>
      </c>
      <c r="G9" s="315">
        <v>0</v>
      </c>
      <c r="H9" s="236">
        <f t="shared" si="1"/>
        <v>0</v>
      </c>
      <c r="I9" s="265">
        <v>0</v>
      </c>
      <c r="K9" s="160"/>
    </row>
    <row r="10" spans="1:11">
      <c r="A10" s="172" t="s">
        <v>62</v>
      </c>
      <c r="B10" s="236">
        <v>0</v>
      </c>
      <c r="C10" s="236">
        <v>0</v>
      </c>
      <c r="D10" s="236">
        <v>0</v>
      </c>
      <c r="E10" s="236">
        <v>0</v>
      </c>
      <c r="F10" s="236">
        <v>0</v>
      </c>
      <c r="G10" s="315">
        <v>0</v>
      </c>
      <c r="H10" s="236">
        <f t="shared" si="1"/>
        <v>0</v>
      </c>
      <c r="I10" s="265">
        <v>0</v>
      </c>
      <c r="K10" s="160"/>
    </row>
    <row r="11" spans="1:11">
      <c r="A11" s="172" t="s">
        <v>37</v>
      </c>
      <c r="B11" s="236">
        <v>57245.380185057482</v>
      </c>
      <c r="C11" s="236">
        <v>56044.8712122</v>
      </c>
      <c r="D11" s="236">
        <v>54526.170524000001</v>
      </c>
      <c r="E11" s="236">
        <v>50558.541071519154</v>
      </c>
      <c r="F11" s="236">
        <v>48450.166348999999</v>
      </c>
      <c r="G11" s="315">
        <v>43692.191358999997</v>
      </c>
      <c r="H11" s="236">
        <f t="shared" si="1"/>
        <v>-4757.9749900000024</v>
      </c>
      <c r="I11" s="265">
        <f t="shared" si="2"/>
        <v>-9.8203480989662362E-2</v>
      </c>
      <c r="K11" s="160"/>
    </row>
    <row r="12" spans="1:11">
      <c r="A12" s="172" t="s">
        <v>72</v>
      </c>
      <c r="B12" s="236">
        <v>0</v>
      </c>
      <c r="C12" s="236">
        <v>0</v>
      </c>
      <c r="D12" s="236">
        <v>0</v>
      </c>
      <c r="E12" s="236">
        <v>0</v>
      </c>
      <c r="F12" s="236">
        <v>0</v>
      </c>
      <c r="G12" s="315">
        <v>0</v>
      </c>
      <c r="H12" s="236">
        <f t="shared" si="1"/>
        <v>0</v>
      </c>
      <c r="I12" s="265">
        <v>0</v>
      </c>
      <c r="K12" s="160"/>
    </row>
    <row r="13" spans="1:11">
      <c r="A13" s="172" t="s">
        <v>36</v>
      </c>
      <c r="B13" s="236">
        <v>0</v>
      </c>
      <c r="C13" s="236">
        <v>0</v>
      </c>
      <c r="D13" s="236">
        <v>0</v>
      </c>
      <c r="E13" s="236">
        <v>0</v>
      </c>
      <c r="F13" s="236">
        <v>0</v>
      </c>
      <c r="G13" s="315">
        <v>0</v>
      </c>
      <c r="H13" s="236">
        <f t="shared" si="1"/>
        <v>0</v>
      </c>
      <c r="I13" s="265">
        <v>0</v>
      </c>
      <c r="K13" s="160"/>
    </row>
    <row r="14" spans="1:11">
      <c r="A14" s="172" t="s">
        <v>35</v>
      </c>
      <c r="B14" s="236">
        <v>630.11542000000009</v>
      </c>
      <c r="C14" s="236">
        <v>748.95317</v>
      </c>
      <c r="D14" s="236">
        <v>697.70323199999996</v>
      </c>
      <c r="E14" s="236">
        <v>787.15328</v>
      </c>
      <c r="F14" s="236">
        <v>776.07319000000007</v>
      </c>
      <c r="G14" s="315">
        <v>785.55790000000002</v>
      </c>
      <c r="H14" s="236">
        <f t="shared" si="1"/>
        <v>9.48470999999995</v>
      </c>
      <c r="I14" s="265">
        <f t="shared" si="2"/>
        <v>1.2221411745972022E-2</v>
      </c>
      <c r="K14" s="160"/>
    </row>
    <row r="15" spans="1:11">
      <c r="A15" s="172" t="s">
        <v>34</v>
      </c>
      <c r="B15" s="236">
        <v>353.21351299999998</v>
      </c>
      <c r="C15" s="236">
        <v>296.60518200000001</v>
      </c>
      <c r="D15" s="236">
        <v>227.97512399999999</v>
      </c>
      <c r="E15" s="236">
        <v>325.39891499999999</v>
      </c>
      <c r="F15" s="236">
        <v>199.10836999999998</v>
      </c>
      <c r="G15" s="315">
        <v>133.92592200000001</v>
      </c>
      <c r="H15" s="236">
        <f t="shared" si="1"/>
        <v>-65.182447999999965</v>
      </c>
      <c r="I15" s="265">
        <f t="shared" si="2"/>
        <v>-0.32737171219873862</v>
      </c>
      <c r="K15" s="160"/>
    </row>
    <row r="16" spans="1:11">
      <c r="A16" s="172" t="s">
        <v>33</v>
      </c>
      <c r="B16" s="236">
        <v>2492.852124</v>
      </c>
      <c r="C16" s="236">
        <v>2354.4121970000001</v>
      </c>
      <c r="D16" s="236">
        <v>2023.9110490000003</v>
      </c>
      <c r="E16" s="236">
        <v>2365.7706279999998</v>
      </c>
      <c r="F16" s="236">
        <v>2266.6262059999999</v>
      </c>
      <c r="G16" s="315">
        <v>2202.596767</v>
      </c>
      <c r="H16" s="236">
        <f t="shared" si="1"/>
        <v>-64.029438999999911</v>
      </c>
      <c r="I16" s="265">
        <f t="shared" si="2"/>
        <v>-2.8248786160906092E-2</v>
      </c>
    </row>
    <row r="17" spans="1:9">
      <c r="A17" s="172" t="s">
        <v>32</v>
      </c>
      <c r="B17" s="236">
        <v>4556.337082</v>
      </c>
      <c r="C17" s="236">
        <v>4795.1426036000003</v>
      </c>
      <c r="D17" s="236">
        <v>4451.2921349999997</v>
      </c>
      <c r="E17" s="236">
        <v>4356.7861709999997</v>
      </c>
      <c r="F17" s="236">
        <v>4861.466077</v>
      </c>
      <c r="G17" s="315">
        <v>4640.9587630000005</v>
      </c>
      <c r="H17" s="236">
        <f t="shared" si="1"/>
        <v>-220.5073139999995</v>
      </c>
      <c r="I17" s="265">
        <f t="shared" si="2"/>
        <v>-4.5358192468571978E-2</v>
      </c>
    </row>
    <row r="18" spans="1:9">
      <c r="A18" s="172" t="s">
        <v>3</v>
      </c>
      <c r="B18" s="236">
        <v>0</v>
      </c>
      <c r="C18" s="236">
        <v>0</v>
      </c>
      <c r="D18" s="236">
        <v>0</v>
      </c>
      <c r="E18" s="236">
        <v>0</v>
      </c>
      <c r="F18" s="236">
        <v>0</v>
      </c>
      <c r="G18" s="315">
        <v>0</v>
      </c>
      <c r="H18" s="236">
        <f t="shared" si="1"/>
        <v>0</v>
      </c>
      <c r="I18" s="265">
        <v>0</v>
      </c>
    </row>
    <row r="19" spans="1:9">
      <c r="A19" s="172" t="s">
        <v>31</v>
      </c>
      <c r="B19" s="236">
        <v>163.65148760000002</v>
      </c>
      <c r="C19" s="236">
        <v>43.1060132</v>
      </c>
      <c r="D19" s="236">
        <v>24.411899999999999</v>
      </c>
      <c r="E19" s="236">
        <v>16.972341999999998</v>
      </c>
      <c r="F19" s="236">
        <v>15.821845000000001</v>
      </c>
      <c r="G19" s="315">
        <v>135.261279</v>
      </c>
      <c r="H19" s="236">
        <f t="shared" si="1"/>
        <v>119.43943400000001</v>
      </c>
      <c r="I19" s="265">
        <f t="shared" si="2"/>
        <v>7.5490206104281761</v>
      </c>
    </row>
    <row r="20" spans="1:9">
      <c r="A20" s="172" t="s">
        <v>30</v>
      </c>
      <c r="B20" s="236">
        <v>10922.857708600004</v>
      </c>
      <c r="C20" s="236">
        <v>11122.742861599998</v>
      </c>
      <c r="D20" s="236">
        <v>11489.109357599997</v>
      </c>
      <c r="E20" s="236">
        <v>11938.203093383758</v>
      </c>
      <c r="F20" s="236">
        <v>13163.810697999999</v>
      </c>
      <c r="G20" s="315">
        <v>11965.312159999998</v>
      </c>
      <c r="H20" s="236">
        <f t="shared" si="1"/>
        <v>-1198.4985380000016</v>
      </c>
      <c r="I20" s="265">
        <f t="shared" si="2"/>
        <v>-9.1044953888777203E-2</v>
      </c>
    </row>
    <row r="21" spans="1:9" s="170" customFormat="1" ht="11.25">
      <c r="I21" s="169"/>
    </row>
    <row r="23" spans="1:9">
      <c r="B23" s="159"/>
      <c r="C23" s="159"/>
      <c r="D23" s="159"/>
      <c r="E23" s="15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1FF4-15CD-4699-BF18-A75099A2B1A0}">
  <sheetPr>
    <tabColor rgb="FF92D050"/>
  </sheetPr>
  <dimension ref="A1:L4"/>
  <sheetViews>
    <sheetView showGridLines="0" view="pageBreakPreview" zoomScaleNormal="70" zoomScaleSheetLayoutView="100" workbookViewId="0">
      <selection activeCell="M29" sqref="M29"/>
    </sheetView>
  </sheetViews>
  <sheetFormatPr defaultRowHeight="12.75"/>
  <cols>
    <col min="1" max="1" width="31.28515625" customWidth="1"/>
    <col min="2" max="3" width="9.140625" customWidth="1"/>
    <col min="7" max="7" width="9.28515625" customWidth="1"/>
    <col min="13" max="13" width="20.7109375" customWidth="1"/>
    <col min="14" max="14" width="15.28515625" customWidth="1"/>
  </cols>
  <sheetData>
    <row r="1" spans="1:12" ht="20.25">
      <c r="A1" s="185" t="s">
        <v>316</v>
      </c>
      <c r="L1" s="257" t="str">
        <f>'3'!N1</f>
        <v>2022</v>
      </c>
    </row>
    <row r="2" spans="1:12" ht="6" customHeight="1"/>
    <row r="4" spans="1:12">
      <c r="B4" s="159"/>
      <c r="C4" s="159"/>
      <c r="D4" s="159"/>
      <c r="E4" s="15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49">
    <tabColor rgb="FF92D050"/>
  </sheetPr>
  <dimension ref="A1:O1"/>
  <sheetViews>
    <sheetView showGridLines="0" view="pageBreakPreview" zoomScale="85" zoomScaleNormal="70" zoomScaleSheetLayoutView="85" workbookViewId="0">
      <selection activeCell="V43" sqref="V43"/>
    </sheetView>
  </sheetViews>
  <sheetFormatPr defaultColWidth="9.140625" defaultRowHeight="12.75"/>
  <cols>
    <col min="1" max="14" width="9.140625" style="137"/>
    <col min="15" max="15" width="16" style="137" customWidth="1"/>
    <col min="16" max="16384" width="9.140625" style="137"/>
  </cols>
  <sheetData>
    <row r="1" spans="1:15">
      <c r="A1" s="361" t="s">
        <v>321</v>
      </c>
      <c r="B1" s="361"/>
      <c r="C1" s="361"/>
      <c r="D1" s="361"/>
      <c r="E1" s="361"/>
      <c r="F1" s="361"/>
      <c r="G1" s="361"/>
      <c r="H1" s="361"/>
      <c r="I1" s="361"/>
      <c r="J1" s="361"/>
      <c r="K1" s="361"/>
      <c r="L1" s="361"/>
      <c r="M1" s="361"/>
      <c r="N1" s="361"/>
      <c r="O1" s="361"/>
    </row>
  </sheetData>
  <mergeCells count="1">
    <mergeCell ref="A1:O1"/>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0"/>
  <sheetViews>
    <sheetView zoomScale="85" zoomScaleNormal="85" workbookViewId="0">
      <selection activeCell="X30" sqref="X30"/>
    </sheetView>
  </sheetViews>
  <sheetFormatPr defaultRowHeight="12.75"/>
  <sheetData>
    <row r="25" spans="6:6">
      <c r="F25" s="223"/>
    </row>
    <row r="26" spans="6:6">
      <c r="F26" s="223"/>
    </row>
    <row r="27" spans="6:6">
      <c r="F27" s="223"/>
    </row>
    <row r="28" spans="6:6">
      <c r="F28" s="223"/>
    </row>
    <row r="47" spans="1:3" ht="15">
      <c r="A47" s="224" t="s">
        <v>264</v>
      </c>
    </row>
    <row r="48" spans="1:3" ht="14.25">
      <c r="A48" s="225" t="s">
        <v>265</v>
      </c>
      <c r="B48" s="226"/>
      <c r="C48" s="226"/>
    </row>
    <row r="50" spans="1:1" ht="14.25">
      <c r="A50" s="227" t="s">
        <v>323</v>
      </c>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1699-1FF9-47B0-A653-2F61E24D33A0}">
  <dimension ref="A1"/>
  <sheetViews>
    <sheetView zoomScale="70" zoomScaleNormal="70" workbookViewId="0">
      <selection activeCell="AF20" sqref="AF20"/>
    </sheetView>
  </sheetViews>
  <sheetFormatPr defaultRowHeight="12.75"/>
  <sheetData/>
  <pageMargins left="0.7" right="0.7" top="0.78740157499999996" bottom="0.78740157499999996"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3C4D-1238-4281-9DFA-F3B6E843DFD9}">
  <dimension ref="A2:I243"/>
  <sheetViews>
    <sheetView topLeftCell="A208" zoomScale="70" zoomScaleNormal="70" workbookViewId="0">
      <selection activeCell="V65" sqref="V65"/>
    </sheetView>
  </sheetViews>
  <sheetFormatPr defaultRowHeight="12.75"/>
  <sheetData>
    <row r="2" spans="1:2">
      <c r="A2" s="267" t="s">
        <v>131</v>
      </c>
      <c r="B2" s="268">
        <v>1000</v>
      </c>
    </row>
    <row r="3" spans="1:2">
      <c r="A3" s="268" t="s">
        <v>99</v>
      </c>
      <c r="B3" s="268">
        <v>1</v>
      </c>
    </row>
    <row r="4" spans="1:2">
      <c r="A4" s="268" t="s">
        <v>100</v>
      </c>
      <c r="B4" s="268">
        <v>1</v>
      </c>
    </row>
    <row r="5" spans="1:2">
      <c r="A5" s="268" t="s">
        <v>101</v>
      </c>
      <c r="B5" s="268">
        <v>1</v>
      </c>
    </row>
    <row r="6" spans="1:2">
      <c r="A6" s="268" t="s">
        <v>130</v>
      </c>
      <c r="B6" s="268">
        <v>1</v>
      </c>
    </row>
    <row r="7" spans="1:2">
      <c r="A7" s="268" t="s">
        <v>102</v>
      </c>
      <c r="B7" s="268">
        <v>1</v>
      </c>
    </row>
    <row r="8" spans="1:2">
      <c r="A8" s="268" t="s">
        <v>103</v>
      </c>
      <c r="B8" s="268">
        <v>1</v>
      </c>
    </row>
    <row r="9" spans="1:2">
      <c r="A9" s="268" t="s">
        <v>104</v>
      </c>
      <c r="B9" s="268">
        <v>1</v>
      </c>
    </row>
    <row r="10" spans="1:2">
      <c r="A10" s="268" t="s">
        <v>105</v>
      </c>
      <c r="B10" s="268">
        <v>1</v>
      </c>
    </row>
    <row r="11" spans="1:2">
      <c r="A11" s="268" t="s">
        <v>106</v>
      </c>
      <c r="B11" s="268">
        <v>1</v>
      </c>
    </row>
    <row r="12" spans="1:2">
      <c r="A12" s="268" t="s">
        <v>107</v>
      </c>
      <c r="B12" s="268">
        <v>1</v>
      </c>
    </row>
    <row r="13" spans="1:2">
      <c r="A13" s="268" t="s">
        <v>108</v>
      </c>
      <c r="B13" s="268">
        <v>1</v>
      </c>
    </row>
    <row r="14" spans="1:2">
      <c r="A14" s="268" t="s">
        <v>109</v>
      </c>
      <c r="B14" s="268">
        <v>1</v>
      </c>
    </row>
    <row r="15" spans="1:2">
      <c r="A15" s="268" t="s">
        <v>110</v>
      </c>
      <c r="B15" s="268">
        <v>1</v>
      </c>
    </row>
    <row r="25" spans="9:9">
      <c r="I25" s="151" t="s">
        <v>99</v>
      </c>
    </row>
    <row r="43" spans="9:9">
      <c r="I43" s="151" t="s">
        <v>100</v>
      </c>
    </row>
    <row r="63" spans="9:9">
      <c r="I63" s="151" t="s">
        <v>101</v>
      </c>
    </row>
    <row r="80" spans="9:9">
      <c r="I80" s="151" t="s">
        <v>130</v>
      </c>
    </row>
    <row r="97" spans="9:9">
      <c r="I97" s="151" t="s">
        <v>102</v>
      </c>
    </row>
    <row r="115" spans="9:9">
      <c r="I115" s="151" t="s">
        <v>103</v>
      </c>
    </row>
    <row r="133" spans="8:8">
      <c r="H133" s="151" t="s">
        <v>104</v>
      </c>
    </row>
    <row r="151" spans="8:8">
      <c r="H151" s="151" t="s">
        <v>105</v>
      </c>
    </row>
    <row r="170" spans="8:8">
      <c r="H170" s="151" t="s">
        <v>106</v>
      </c>
    </row>
    <row r="186" spans="8:8">
      <c r="H186" s="151" t="s">
        <v>107</v>
      </c>
    </row>
    <row r="205" spans="8:8">
      <c r="H205" s="151" t="s">
        <v>108</v>
      </c>
    </row>
    <row r="224" spans="8:8">
      <c r="H224" s="151" t="s">
        <v>109</v>
      </c>
    </row>
    <row r="243" spans="8:8">
      <c r="H243" s="151" t="s">
        <v>110</v>
      </c>
    </row>
  </sheetData>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tabColor rgb="FF92D050"/>
  </sheetPr>
  <dimension ref="A1:R44"/>
  <sheetViews>
    <sheetView showGridLines="0" view="pageBreakPreview" zoomScaleNormal="70" zoomScaleSheetLayoutView="100" workbookViewId="0">
      <selection activeCell="Q26" sqref="Q26"/>
    </sheetView>
  </sheetViews>
  <sheetFormatPr defaultColWidth="9.140625" defaultRowHeight="12"/>
  <cols>
    <col min="1" max="1" width="31.140625" style="67" customWidth="1"/>
    <col min="2" max="13" width="8.5703125" style="67" customWidth="1"/>
    <col min="14" max="14" width="10.140625" style="67" customWidth="1"/>
    <col min="15" max="15" width="8.42578125" style="67" customWidth="1"/>
    <col min="16" max="16" width="11.42578125" style="67" bestFit="1" customWidth="1"/>
    <col min="17" max="17" width="9.5703125" style="67" bestFit="1" customWidth="1"/>
    <col min="18" max="16384" width="9.140625" style="67"/>
  </cols>
  <sheetData>
    <row r="1" spans="1:18" s="77" customFormat="1" ht="20.25">
      <c r="A1" s="185" t="s">
        <v>257</v>
      </c>
      <c r="B1" s="73"/>
      <c r="C1" s="73"/>
      <c r="D1" s="73"/>
      <c r="E1" s="73"/>
      <c r="F1" s="73"/>
      <c r="G1" s="73"/>
      <c r="H1" s="73"/>
      <c r="I1" s="73"/>
      <c r="J1" s="73"/>
      <c r="K1" s="73"/>
      <c r="L1" s="73"/>
      <c r="M1" s="73"/>
      <c r="N1" s="256" t="s">
        <v>317</v>
      </c>
    </row>
    <row r="2" spans="1:18" ht="6" customHeight="1">
      <c r="A2" s="7"/>
      <c r="B2" s="7"/>
      <c r="C2" s="7"/>
      <c r="D2" s="7"/>
      <c r="E2" s="7"/>
      <c r="F2" s="7"/>
      <c r="G2" s="7"/>
      <c r="H2" s="7"/>
      <c r="I2" s="7"/>
      <c r="J2" s="7"/>
      <c r="K2" s="7"/>
      <c r="L2" s="7"/>
      <c r="M2" s="7"/>
      <c r="N2" s="7"/>
    </row>
    <row r="3" spans="1:18">
      <c r="A3" s="331"/>
      <c r="B3" s="332" t="s">
        <v>42</v>
      </c>
      <c r="C3" s="333"/>
      <c r="D3" s="334"/>
      <c r="E3" s="332" t="s">
        <v>43</v>
      </c>
      <c r="F3" s="333"/>
      <c r="G3" s="334"/>
      <c r="H3" s="333" t="s">
        <v>44</v>
      </c>
      <c r="I3" s="333"/>
      <c r="J3" s="333"/>
      <c r="K3" s="332" t="s">
        <v>45</v>
      </c>
      <c r="L3" s="333"/>
      <c r="M3" s="334"/>
      <c r="N3" s="335" t="s">
        <v>7</v>
      </c>
      <c r="Q3" s="125"/>
      <c r="R3" s="125"/>
    </row>
    <row r="4" spans="1:18">
      <c r="A4" s="331"/>
      <c r="B4" s="297" t="s">
        <v>8</v>
      </c>
      <c r="C4" s="287" t="s">
        <v>9</v>
      </c>
      <c r="D4" s="298" t="s">
        <v>10</v>
      </c>
      <c r="E4" s="297" t="s">
        <v>11</v>
      </c>
      <c r="F4" s="287" t="s">
        <v>12</v>
      </c>
      <c r="G4" s="298" t="s">
        <v>13</v>
      </c>
      <c r="H4" s="204" t="s">
        <v>14</v>
      </c>
      <c r="I4" s="204" t="s">
        <v>15</v>
      </c>
      <c r="J4" s="204" t="s">
        <v>16</v>
      </c>
      <c r="K4" s="297" t="s">
        <v>17</v>
      </c>
      <c r="L4" s="287" t="s">
        <v>18</v>
      </c>
      <c r="M4" s="298" t="s">
        <v>19</v>
      </c>
      <c r="N4" s="335"/>
    </row>
    <row r="5" spans="1:18" s="80" customFormat="1">
      <c r="A5" s="327" t="s">
        <v>59</v>
      </c>
      <c r="B5" s="328">
        <f>SUM(B6:D6)</f>
        <v>51649.8799137733</v>
      </c>
      <c r="C5" s="329"/>
      <c r="D5" s="330"/>
      <c r="E5" s="328">
        <f>SUM(E6:G6)</f>
        <v>30879.657070071997</v>
      </c>
      <c r="F5" s="329"/>
      <c r="G5" s="330"/>
      <c r="H5" s="329">
        <f>SUM(H6:J6)</f>
        <v>24270.988412999999</v>
      </c>
      <c r="I5" s="329"/>
      <c r="J5" s="329"/>
      <c r="K5" s="328">
        <f>SUM(K6:M6)</f>
        <v>44292.940444376</v>
      </c>
      <c r="L5" s="329"/>
      <c r="M5" s="330"/>
      <c r="N5" s="326">
        <f>SUM(B6:M6)</f>
        <v>151093.4658412213</v>
      </c>
      <c r="Q5" s="123"/>
      <c r="R5" s="123"/>
    </row>
    <row r="6" spans="1:18" s="80" customFormat="1">
      <c r="A6" s="327"/>
      <c r="B6" s="299">
        <v>19443.893473</v>
      </c>
      <c r="C6" s="286">
        <v>15892.034386651603</v>
      </c>
      <c r="D6" s="300">
        <v>16313.952054121697</v>
      </c>
      <c r="E6" s="299">
        <v>13523.164816279999</v>
      </c>
      <c r="F6" s="286">
        <v>9408.3478437360027</v>
      </c>
      <c r="G6" s="300">
        <v>7948.1444100559984</v>
      </c>
      <c r="H6" s="200">
        <v>7511.9053000000004</v>
      </c>
      <c r="I6" s="200">
        <v>7457.2335599999997</v>
      </c>
      <c r="J6" s="200">
        <v>9301.849553</v>
      </c>
      <c r="K6" s="299">
        <v>11147.413182376002</v>
      </c>
      <c r="L6" s="286">
        <v>14951.953478183999</v>
      </c>
      <c r="M6" s="300">
        <v>18193.573783816002</v>
      </c>
      <c r="N6" s="326"/>
    </row>
    <row r="7" spans="1:18" ht="12.75" customHeight="1">
      <c r="A7" s="327" t="s">
        <v>71</v>
      </c>
      <c r="B7" s="328">
        <f>SUM(B8:D8)</f>
        <v>2643.0738259999989</v>
      </c>
      <c r="C7" s="329"/>
      <c r="D7" s="330"/>
      <c r="E7" s="328">
        <f>SUM(E8:G8)</f>
        <v>2219.6085250000001</v>
      </c>
      <c r="F7" s="329"/>
      <c r="G7" s="330"/>
      <c r="H7" s="329">
        <f>SUM(H8:J8)</f>
        <v>2179.6268490000016</v>
      </c>
      <c r="I7" s="329"/>
      <c r="J7" s="329"/>
      <c r="K7" s="328">
        <f>SUM(K8:M8)</f>
        <v>2369.6982000000021</v>
      </c>
      <c r="L7" s="329"/>
      <c r="M7" s="330"/>
      <c r="N7" s="326">
        <f>SUM(B8:M8)</f>
        <v>9412.0074000000041</v>
      </c>
      <c r="P7" s="161"/>
    </row>
    <row r="8" spans="1:18" s="80" customFormat="1" ht="12.75" customHeight="1">
      <c r="A8" s="327"/>
      <c r="B8" s="299">
        <v>929.99536400000068</v>
      </c>
      <c r="C8" s="286">
        <v>810.23946799999965</v>
      </c>
      <c r="D8" s="300">
        <v>902.83899399999848</v>
      </c>
      <c r="E8" s="299">
        <v>763.07092899999941</v>
      </c>
      <c r="F8" s="286">
        <v>756.69356200000027</v>
      </c>
      <c r="G8" s="300">
        <v>699.84403400000053</v>
      </c>
      <c r="H8" s="200">
        <v>748.17575500000021</v>
      </c>
      <c r="I8" s="200">
        <v>737.43511700000056</v>
      </c>
      <c r="J8" s="200">
        <v>694.01597700000082</v>
      </c>
      <c r="K8" s="299">
        <v>737.29077400000062</v>
      </c>
      <c r="L8" s="286">
        <v>781.13432300000056</v>
      </c>
      <c r="M8" s="300">
        <v>851.27310300000079</v>
      </c>
      <c r="N8" s="326"/>
      <c r="P8" s="162"/>
    </row>
    <row r="9" spans="1:18" s="111" customFormat="1" ht="12" customHeight="1">
      <c r="A9" s="327" t="s">
        <v>91</v>
      </c>
      <c r="B9" s="328">
        <f>SUM(B10:D10)</f>
        <v>3819.5739733711616</v>
      </c>
      <c r="C9" s="329"/>
      <c r="D9" s="330"/>
      <c r="E9" s="328">
        <f>SUM(E10:G10)</f>
        <v>2800.8506060809395</v>
      </c>
      <c r="F9" s="329"/>
      <c r="G9" s="330"/>
      <c r="H9" s="329">
        <f>SUM(H10:J10)</f>
        <v>2430.1845224054978</v>
      </c>
      <c r="I9" s="329"/>
      <c r="J9" s="329"/>
      <c r="K9" s="328">
        <f>SUM(K10:M10)</f>
        <v>3294.6970866754837</v>
      </c>
      <c r="L9" s="329"/>
      <c r="M9" s="330"/>
      <c r="N9" s="326">
        <f>SUM(B10:M10)</f>
        <v>12345.306188533083</v>
      </c>
      <c r="P9" s="161"/>
    </row>
    <row r="10" spans="1:18" s="111" customFormat="1" ht="12" customHeight="1">
      <c r="A10" s="327"/>
      <c r="B10" s="299">
        <v>1440.2104973637083</v>
      </c>
      <c r="C10" s="286">
        <v>1183.7336925522907</v>
      </c>
      <c r="D10" s="300">
        <v>1195.6297834551624</v>
      </c>
      <c r="E10" s="299">
        <v>1112.158821062774</v>
      </c>
      <c r="F10" s="286">
        <v>880.42227073797949</v>
      </c>
      <c r="G10" s="300">
        <v>808.26951428018583</v>
      </c>
      <c r="H10" s="200">
        <v>785.61074292428316</v>
      </c>
      <c r="I10" s="200">
        <v>760.33271196710189</v>
      </c>
      <c r="J10" s="200">
        <v>884.24106751411284</v>
      </c>
      <c r="K10" s="299">
        <v>981.27390615649233</v>
      </c>
      <c r="L10" s="286">
        <v>1105.8733067696191</v>
      </c>
      <c r="M10" s="300">
        <v>1207.549873749372</v>
      </c>
      <c r="N10" s="326"/>
      <c r="P10" s="162"/>
    </row>
    <row r="11" spans="1:18" s="7" customFormat="1" ht="12" customHeight="1">
      <c r="A11" s="327" t="s">
        <v>187</v>
      </c>
      <c r="B11" s="328">
        <f>SUM(B12:D12)</f>
        <v>13242.046362379962</v>
      </c>
      <c r="C11" s="329"/>
      <c r="D11" s="330"/>
      <c r="E11" s="328">
        <f>SUM(E12:G12)</f>
        <v>11042.180148418249</v>
      </c>
      <c r="F11" s="329"/>
      <c r="G11" s="330"/>
      <c r="H11" s="329">
        <f>SUM(H12:J12)</f>
        <v>9714.5322869400079</v>
      </c>
      <c r="I11" s="329"/>
      <c r="J11" s="329"/>
      <c r="K11" s="328">
        <f>SUM(K12:M12)</f>
        <v>13044.806790579201</v>
      </c>
      <c r="L11" s="329"/>
      <c r="M11" s="330"/>
      <c r="N11" s="326">
        <f>SUM(B12:M12)</f>
        <v>47043.565588317411</v>
      </c>
      <c r="P11" s="161"/>
      <c r="Q11" s="124"/>
      <c r="R11" s="124"/>
    </row>
    <row r="12" spans="1:18" s="111" customFormat="1" ht="12" customHeight="1">
      <c r="A12" s="327"/>
      <c r="B12" s="299">
        <v>4938.188289969894</v>
      </c>
      <c r="C12" s="286">
        <v>4056.3182592351181</v>
      </c>
      <c r="D12" s="300">
        <v>4247.5398131749498</v>
      </c>
      <c r="E12" s="299">
        <v>3843.1707607792077</v>
      </c>
      <c r="F12" s="286">
        <v>3778.510718704802</v>
      </c>
      <c r="G12" s="300">
        <v>3420.4986689342386</v>
      </c>
      <c r="H12" s="200">
        <v>3124.4710346600018</v>
      </c>
      <c r="I12" s="200">
        <v>3089.996481260006</v>
      </c>
      <c r="J12" s="200">
        <v>3500.064771020001</v>
      </c>
      <c r="K12" s="299">
        <v>3737.1778643848602</v>
      </c>
      <c r="L12" s="286">
        <v>4524.0134153910431</v>
      </c>
      <c r="M12" s="300">
        <v>4783.615510803299</v>
      </c>
      <c r="N12" s="326"/>
      <c r="P12" s="162"/>
    </row>
    <row r="13" spans="1:18" s="7" customFormat="1" ht="12" customHeight="1">
      <c r="A13" s="327" t="s">
        <v>117</v>
      </c>
      <c r="B13" s="328">
        <f>SUM(B14:D14)</f>
        <v>31881.908243022164</v>
      </c>
      <c r="C13" s="329"/>
      <c r="D13" s="330"/>
      <c r="E13" s="328">
        <f>SUM(E14:G14)</f>
        <v>14755.739691572808</v>
      </c>
      <c r="F13" s="329"/>
      <c r="G13" s="330"/>
      <c r="H13" s="329">
        <f>SUM(H14:J14)</f>
        <v>9897.3190016545013</v>
      </c>
      <c r="I13" s="329"/>
      <c r="J13" s="329"/>
      <c r="K13" s="328">
        <f>SUM(K14:M14)</f>
        <v>25535.021715121322</v>
      </c>
      <c r="L13" s="329"/>
      <c r="M13" s="330"/>
      <c r="N13" s="326">
        <f>SUM(B14:M14)</f>
        <v>82069.98865137079</v>
      </c>
      <c r="P13" s="161"/>
      <c r="Q13" s="124"/>
      <c r="R13" s="124"/>
    </row>
    <row r="14" spans="1:18" s="111" customFormat="1" ht="12" customHeight="1">
      <c r="A14" s="327"/>
      <c r="B14" s="299">
        <v>12108.59828866639</v>
      </c>
      <c r="C14" s="286">
        <v>9829.5325508641927</v>
      </c>
      <c r="D14" s="300">
        <v>9943.7774034915819</v>
      </c>
      <c r="E14" s="299">
        <v>7782.3585524380142</v>
      </c>
      <c r="F14" s="286">
        <v>3971.3348682932165</v>
      </c>
      <c r="G14" s="300">
        <v>3002.0462708415785</v>
      </c>
      <c r="H14" s="200">
        <v>2836.0209574157179</v>
      </c>
      <c r="I14" s="200">
        <v>2853.2195907728974</v>
      </c>
      <c r="J14" s="200">
        <v>4208.0784534658869</v>
      </c>
      <c r="K14" s="299">
        <v>5671.6382388346465</v>
      </c>
      <c r="L14" s="286">
        <v>8529.203142023347</v>
      </c>
      <c r="M14" s="300">
        <v>11334.180334263327</v>
      </c>
      <c r="N14" s="326"/>
      <c r="P14" s="132"/>
    </row>
    <row r="15" spans="1:18" s="111" customFormat="1" ht="12" customHeight="1">
      <c r="A15" s="327" t="s">
        <v>90</v>
      </c>
      <c r="B15" s="328">
        <f>SUM(B16:D16)</f>
        <v>63.277509000014106</v>
      </c>
      <c r="C15" s="329"/>
      <c r="D15" s="330"/>
      <c r="E15" s="328">
        <f>SUM(E16:G16)</f>
        <v>61.27809900000284</v>
      </c>
      <c r="F15" s="329"/>
      <c r="G15" s="330"/>
      <c r="H15" s="329">
        <f>SUM(H16:J16)</f>
        <v>49.325752999989163</v>
      </c>
      <c r="I15" s="329"/>
      <c r="J15" s="329"/>
      <c r="K15" s="328">
        <f>SUM(K16:M16)</f>
        <v>48.716651999996429</v>
      </c>
      <c r="L15" s="329"/>
      <c r="M15" s="330"/>
      <c r="N15" s="326">
        <f>SUM(B16:M16)</f>
        <v>222.59801300000254</v>
      </c>
      <c r="P15" s="122"/>
    </row>
    <row r="16" spans="1:18" s="111" customFormat="1" ht="12" customHeight="1">
      <c r="A16" s="327"/>
      <c r="B16" s="299">
        <v>26.901033000007374</v>
      </c>
      <c r="C16" s="286">
        <v>12.210416000001715</v>
      </c>
      <c r="D16" s="300">
        <v>24.166060000005018</v>
      </c>
      <c r="E16" s="299">
        <v>22.405753000003642</v>
      </c>
      <c r="F16" s="286">
        <v>21.386424000004354</v>
      </c>
      <c r="G16" s="300">
        <v>17.485921999994844</v>
      </c>
      <c r="H16" s="200">
        <v>17.626809999997477</v>
      </c>
      <c r="I16" s="200">
        <v>16.249658999993244</v>
      </c>
      <c r="J16" s="200">
        <v>15.449283999998443</v>
      </c>
      <c r="K16" s="299">
        <v>20.032399000002442</v>
      </c>
      <c r="L16" s="286">
        <v>11.729290999988734</v>
      </c>
      <c r="M16" s="300">
        <v>16.954962000005253</v>
      </c>
      <c r="N16" s="326"/>
      <c r="P16" s="132"/>
    </row>
    <row r="17" spans="1:14" s="78" customFormat="1" ht="11.25">
      <c r="A17" s="201"/>
      <c r="B17" s="4"/>
      <c r="C17" s="4"/>
      <c r="D17" s="4"/>
      <c r="E17" s="4"/>
      <c r="F17" s="4"/>
      <c r="G17" s="4"/>
      <c r="H17" s="4"/>
      <c r="I17" s="4"/>
      <c r="J17" s="4"/>
      <c r="K17" s="4"/>
      <c r="L17" s="4"/>
      <c r="M17" s="4"/>
      <c r="N17" s="3"/>
    </row>
    <row r="18" spans="1:14">
      <c r="A18" s="113" t="str">
        <f>A5</f>
        <v>Výroba tepla brutto</v>
      </c>
      <c r="B18" s="114">
        <f t="shared" ref="B18:M18" si="0">B6</f>
        <v>19443.893473</v>
      </c>
      <c r="C18" s="114">
        <f t="shared" si="0"/>
        <v>15892.034386651603</v>
      </c>
      <c r="D18" s="114">
        <f t="shared" si="0"/>
        <v>16313.952054121697</v>
      </c>
      <c r="E18" s="114">
        <f t="shared" si="0"/>
        <v>13523.164816279999</v>
      </c>
      <c r="F18" s="114">
        <f t="shared" si="0"/>
        <v>9408.3478437360027</v>
      </c>
      <c r="G18" s="114">
        <f t="shared" si="0"/>
        <v>7948.1444100559984</v>
      </c>
      <c r="H18" s="114">
        <f t="shared" si="0"/>
        <v>7511.9053000000004</v>
      </c>
      <c r="I18" s="114">
        <f t="shared" si="0"/>
        <v>7457.2335599999997</v>
      </c>
      <c r="J18" s="114">
        <f t="shared" si="0"/>
        <v>9301.849553</v>
      </c>
      <c r="K18" s="114">
        <f t="shared" si="0"/>
        <v>11147.413182376002</v>
      </c>
      <c r="L18" s="114">
        <f t="shared" si="0"/>
        <v>14951.953478183999</v>
      </c>
      <c r="M18" s="114">
        <f t="shared" si="0"/>
        <v>18193.573783816002</v>
      </c>
    </row>
    <row r="19" spans="1:14">
      <c r="A19" s="10" t="str">
        <f>A7</f>
        <v xml:space="preserve">Technologická vlastní spotřeba tepla </v>
      </c>
      <c r="B19" s="26">
        <f t="shared" ref="B19:M19" si="1">-B8</f>
        <v>-929.99536400000068</v>
      </c>
      <c r="C19" s="26">
        <f t="shared" si="1"/>
        <v>-810.23946799999965</v>
      </c>
      <c r="D19" s="26">
        <f t="shared" si="1"/>
        <v>-902.83899399999848</v>
      </c>
      <c r="E19" s="26">
        <f t="shared" si="1"/>
        <v>-763.07092899999941</v>
      </c>
      <c r="F19" s="26">
        <f t="shared" si="1"/>
        <v>-756.69356200000027</v>
      </c>
      <c r="G19" s="26">
        <f t="shared" si="1"/>
        <v>-699.84403400000053</v>
      </c>
      <c r="H19" s="26">
        <f t="shared" si="1"/>
        <v>-748.17575500000021</v>
      </c>
      <c r="I19" s="26">
        <f t="shared" si="1"/>
        <v>-737.43511700000056</v>
      </c>
      <c r="J19" s="26">
        <f t="shared" si="1"/>
        <v>-694.01597700000082</v>
      </c>
      <c r="K19" s="26">
        <f t="shared" si="1"/>
        <v>-737.29077400000062</v>
      </c>
      <c r="L19" s="26">
        <f t="shared" si="1"/>
        <v>-781.13432300000056</v>
      </c>
      <c r="M19" s="26">
        <f t="shared" si="1"/>
        <v>-851.27310300000079</v>
      </c>
    </row>
    <row r="20" spans="1:14">
      <c r="A20" s="10" t="str">
        <f>A9</f>
        <v>Ztráty</v>
      </c>
      <c r="B20" s="114">
        <f t="shared" ref="B20:M20" si="2">-B10</f>
        <v>-1440.2104973637083</v>
      </c>
      <c r="C20" s="114">
        <f t="shared" si="2"/>
        <v>-1183.7336925522907</v>
      </c>
      <c r="D20" s="114">
        <f t="shared" si="2"/>
        <v>-1195.6297834551624</v>
      </c>
      <c r="E20" s="114">
        <f t="shared" si="2"/>
        <v>-1112.158821062774</v>
      </c>
      <c r="F20" s="114">
        <f t="shared" si="2"/>
        <v>-880.42227073797949</v>
      </c>
      <c r="G20" s="114">
        <f t="shared" si="2"/>
        <v>-808.26951428018583</v>
      </c>
      <c r="H20" s="114">
        <f t="shared" si="2"/>
        <v>-785.61074292428316</v>
      </c>
      <c r="I20" s="114">
        <f t="shared" si="2"/>
        <v>-760.33271196710189</v>
      </c>
      <c r="J20" s="114">
        <f t="shared" si="2"/>
        <v>-884.24106751411284</v>
      </c>
      <c r="K20" s="114">
        <f t="shared" si="2"/>
        <v>-981.27390615649233</v>
      </c>
      <c r="L20" s="114">
        <f t="shared" si="2"/>
        <v>-1105.8733067696191</v>
      </c>
      <c r="M20" s="114">
        <f t="shared" si="2"/>
        <v>-1207.549873749372</v>
      </c>
      <c r="N20" s="79"/>
    </row>
    <row r="21" spans="1:14">
      <c r="A21" s="104" t="str">
        <f>A11</f>
        <v>Vlastní spotřeba tepla</v>
      </c>
      <c r="B21" s="94">
        <f>-B12</f>
        <v>-4938.188289969894</v>
      </c>
      <c r="C21" s="94">
        <f t="shared" ref="C21:M21" si="3">-C12</f>
        <v>-4056.3182592351181</v>
      </c>
      <c r="D21" s="94">
        <f t="shared" si="3"/>
        <v>-4247.5398131749498</v>
      </c>
      <c r="E21" s="94">
        <f t="shared" si="3"/>
        <v>-3843.1707607792077</v>
      </c>
      <c r="F21" s="94">
        <f t="shared" si="3"/>
        <v>-3778.510718704802</v>
      </c>
      <c r="G21" s="94">
        <f t="shared" si="3"/>
        <v>-3420.4986689342386</v>
      </c>
      <c r="H21" s="94">
        <f t="shared" si="3"/>
        <v>-3124.4710346600018</v>
      </c>
      <c r="I21" s="94">
        <f t="shared" si="3"/>
        <v>-3089.996481260006</v>
      </c>
      <c r="J21" s="94">
        <f t="shared" si="3"/>
        <v>-3500.064771020001</v>
      </c>
      <c r="K21" s="94">
        <f t="shared" si="3"/>
        <v>-3737.1778643848602</v>
      </c>
      <c r="L21" s="94">
        <f t="shared" si="3"/>
        <v>-4524.0134153910431</v>
      </c>
      <c r="M21" s="94">
        <f t="shared" si="3"/>
        <v>-4783.615510803299</v>
      </c>
      <c r="N21" s="79"/>
    </row>
    <row r="22" spans="1:14">
      <c r="A22" s="104" t="str">
        <f>A13</f>
        <v>Dodávky tepla</v>
      </c>
      <c r="B22" s="94">
        <f t="shared" ref="B22:M22" si="4">-B14</f>
        <v>-12108.59828866639</v>
      </c>
      <c r="C22" s="94">
        <f t="shared" si="4"/>
        <v>-9829.5325508641927</v>
      </c>
      <c r="D22" s="94">
        <f t="shared" si="4"/>
        <v>-9943.7774034915819</v>
      </c>
      <c r="E22" s="94">
        <f t="shared" si="4"/>
        <v>-7782.3585524380142</v>
      </c>
      <c r="F22" s="94">
        <f t="shared" si="4"/>
        <v>-3971.3348682932165</v>
      </c>
      <c r="G22" s="94">
        <f t="shared" si="4"/>
        <v>-3002.0462708415785</v>
      </c>
      <c r="H22" s="94">
        <f t="shared" si="4"/>
        <v>-2836.0209574157179</v>
      </c>
      <c r="I22" s="94">
        <f t="shared" si="4"/>
        <v>-2853.2195907728974</v>
      </c>
      <c r="J22" s="94">
        <f t="shared" si="4"/>
        <v>-4208.0784534658869</v>
      </c>
      <c r="K22" s="94">
        <f t="shared" si="4"/>
        <v>-5671.6382388346465</v>
      </c>
      <c r="L22" s="94">
        <f t="shared" si="4"/>
        <v>-8529.203142023347</v>
      </c>
      <c r="M22" s="94">
        <f t="shared" si="4"/>
        <v>-11334.180334263327</v>
      </c>
    </row>
    <row r="23" spans="1:14">
      <c r="A23" s="104" t="str">
        <f>A15</f>
        <v>Bilanční rozdíl</v>
      </c>
      <c r="B23" s="94">
        <f t="shared" ref="B23:M23" si="5">-B16</f>
        <v>-26.901033000007374</v>
      </c>
      <c r="C23" s="94">
        <f t="shared" si="5"/>
        <v>-12.210416000001715</v>
      </c>
      <c r="D23" s="94">
        <f t="shared" si="5"/>
        <v>-24.166060000005018</v>
      </c>
      <c r="E23" s="94">
        <f t="shared" si="5"/>
        <v>-22.405753000003642</v>
      </c>
      <c r="F23" s="94">
        <f t="shared" si="5"/>
        <v>-21.386424000004354</v>
      </c>
      <c r="G23" s="94">
        <f t="shared" si="5"/>
        <v>-17.485921999994844</v>
      </c>
      <c r="H23" s="94">
        <f t="shared" si="5"/>
        <v>-17.626809999997477</v>
      </c>
      <c r="I23" s="94">
        <f t="shared" si="5"/>
        <v>-16.249658999993244</v>
      </c>
      <c r="J23" s="94">
        <f t="shared" si="5"/>
        <v>-15.449283999998443</v>
      </c>
      <c r="K23" s="94">
        <f t="shared" si="5"/>
        <v>-20.032399000002442</v>
      </c>
      <c r="L23" s="94">
        <f t="shared" si="5"/>
        <v>-11.729290999988734</v>
      </c>
      <c r="M23" s="94">
        <f t="shared" si="5"/>
        <v>-16.954962000005253</v>
      </c>
    </row>
    <row r="42" spans="1:4">
      <c r="A42" s="118"/>
      <c r="B42" s="122"/>
      <c r="C42" s="119"/>
      <c r="D42" s="119"/>
    </row>
    <row r="43" spans="1:4">
      <c r="B43" s="119"/>
      <c r="C43" s="119"/>
      <c r="D43" s="119"/>
    </row>
    <row r="44" spans="1:4">
      <c r="B44" s="119"/>
      <c r="C44" s="119"/>
      <c r="D44" s="119"/>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8"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tabColor rgb="FF92D050"/>
  </sheetPr>
  <dimension ref="A1:U40"/>
  <sheetViews>
    <sheetView showGridLines="0" view="pageBreakPreview" zoomScaleNormal="70" zoomScaleSheetLayoutView="100" workbookViewId="0">
      <selection activeCell="O33" sqref="O33"/>
    </sheetView>
  </sheetViews>
  <sheetFormatPr defaultColWidth="9.140625" defaultRowHeight="12"/>
  <cols>
    <col min="1" max="1" width="30.85546875" style="67" customWidth="1"/>
    <col min="2" max="13" width="8.5703125" style="67" customWidth="1"/>
    <col min="14" max="14" width="10.42578125" style="67" customWidth="1"/>
    <col min="15" max="15" width="8.42578125" style="67" customWidth="1"/>
    <col min="16" max="16" width="11.42578125" style="67" bestFit="1" customWidth="1"/>
    <col min="17" max="16384" width="9.140625" style="67"/>
  </cols>
  <sheetData>
    <row r="1" spans="1:21" s="134" customFormat="1" ht="20.25">
      <c r="A1" s="186" t="s">
        <v>258</v>
      </c>
      <c r="N1" s="256" t="str">
        <f>'3'!N1</f>
        <v>2022</v>
      </c>
    </row>
    <row r="2" spans="1:21" s="77" customFormat="1" ht="18">
      <c r="A2" s="253" t="s">
        <v>259</v>
      </c>
      <c r="B2" s="73"/>
      <c r="C2" s="73"/>
      <c r="D2" s="73"/>
      <c r="E2" s="73"/>
      <c r="F2" s="73"/>
      <c r="G2" s="73"/>
      <c r="H2" s="73"/>
      <c r="I2" s="73"/>
      <c r="J2" s="73"/>
      <c r="K2" s="73"/>
      <c r="L2" s="73"/>
      <c r="M2" s="73"/>
    </row>
    <row r="3" spans="1:21" ht="6" customHeight="1">
      <c r="A3" s="7"/>
      <c r="B3" s="202"/>
      <c r="C3" s="202"/>
      <c r="D3" s="202"/>
      <c r="E3" s="202"/>
      <c r="F3" s="202"/>
      <c r="G3" s="202"/>
      <c r="H3" s="202"/>
      <c r="I3" s="202"/>
      <c r="J3" s="202"/>
      <c r="K3" s="202"/>
      <c r="L3" s="202"/>
      <c r="M3" s="202"/>
      <c r="N3" s="202"/>
    </row>
    <row r="4" spans="1:21">
      <c r="A4" s="331"/>
      <c r="B4" s="332" t="s">
        <v>42</v>
      </c>
      <c r="C4" s="333"/>
      <c r="D4" s="334"/>
      <c r="E4" s="333" t="s">
        <v>43</v>
      </c>
      <c r="F4" s="333"/>
      <c r="G4" s="333"/>
      <c r="H4" s="332" t="s">
        <v>44</v>
      </c>
      <c r="I4" s="333"/>
      <c r="J4" s="334"/>
      <c r="K4" s="332" t="s">
        <v>45</v>
      </c>
      <c r="L4" s="333"/>
      <c r="M4" s="334"/>
      <c r="N4" s="222" t="s">
        <v>7</v>
      </c>
    </row>
    <row r="5" spans="1:21">
      <c r="A5" s="331"/>
      <c r="B5" s="297" t="s">
        <v>8</v>
      </c>
      <c r="C5" s="287" t="s">
        <v>9</v>
      </c>
      <c r="D5" s="298" t="s">
        <v>10</v>
      </c>
      <c r="E5" s="204" t="s">
        <v>11</v>
      </c>
      <c r="F5" s="204" t="s">
        <v>12</v>
      </c>
      <c r="G5" s="204" t="s">
        <v>13</v>
      </c>
      <c r="H5" s="297" t="s">
        <v>14</v>
      </c>
      <c r="I5" s="287" t="s">
        <v>15</v>
      </c>
      <c r="J5" s="298" t="s">
        <v>16</v>
      </c>
      <c r="K5" s="297" t="s">
        <v>17</v>
      </c>
      <c r="L5" s="287" t="s">
        <v>18</v>
      </c>
      <c r="M5" s="298" t="s">
        <v>19</v>
      </c>
      <c r="N5" s="205"/>
    </row>
    <row r="6" spans="1:21" s="80" customFormat="1">
      <c r="A6" s="336" t="s">
        <v>59</v>
      </c>
      <c r="B6" s="337">
        <f>SUM(B7:D7)</f>
        <v>51649.8799137733</v>
      </c>
      <c r="C6" s="326"/>
      <c r="D6" s="338"/>
      <c r="E6" s="326">
        <f>SUM(E7:G7)</f>
        <v>30879.657070071997</v>
      </c>
      <c r="F6" s="326"/>
      <c r="G6" s="326"/>
      <c r="H6" s="337">
        <f>SUM(H7:J7)</f>
        <v>24270.988412999999</v>
      </c>
      <c r="I6" s="326"/>
      <c r="J6" s="338"/>
      <c r="K6" s="337">
        <f>SUM(K7:M7)</f>
        <v>44292.940444376</v>
      </c>
      <c r="L6" s="326"/>
      <c r="M6" s="338"/>
      <c r="N6" s="326">
        <f>SUM(N8:N23)</f>
        <v>151093.4658412213</v>
      </c>
    </row>
    <row r="7" spans="1:21" s="80" customFormat="1">
      <c r="A7" s="336"/>
      <c r="B7" s="301">
        <f t="shared" ref="B7:M7" si="0">SUM(B8:B23)</f>
        <v>19443.893473</v>
      </c>
      <c r="C7" s="285">
        <f t="shared" si="0"/>
        <v>15892.034386651603</v>
      </c>
      <c r="D7" s="302">
        <f t="shared" si="0"/>
        <v>16313.952054121697</v>
      </c>
      <c r="E7" s="203">
        <f t="shared" si="0"/>
        <v>13523.164816279999</v>
      </c>
      <c r="F7" s="203">
        <f t="shared" si="0"/>
        <v>9408.3478437360027</v>
      </c>
      <c r="G7" s="203">
        <f t="shared" si="0"/>
        <v>7948.1444100559984</v>
      </c>
      <c r="H7" s="301">
        <f t="shared" si="0"/>
        <v>7511.9053000000004</v>
      </c>
      <c r="I7" s="285">
        <f t="shared" si="0"/>
        <v>7457.2335599999997</v>
      </c>
      <c r="J7" s="302">
        <f t="shared" si="0"/>
        <v>9301.849553</v>
      </c>
      <c r="K7" s="301">
        <f t="shared" si="0"/>
        <v>11147.413182376002</v>
      </c>
      <c r="L7" s="285">
        <f t="shared" si="0"/>
        <v>14951.953478183999</v>
      </c>
      <c r="M7" s="302">
        <f t="shared" si="0"/>
        <v>18193.573783816002</v>
      </c>
      <c r="N7" s="326"/>
      <c r="Q7" s="136"/>
    </row>
    <row r="8" spans="1:21">
      <c r="A8" s="172" t="s">
        <v>40</v>
      </c>
      <c r="B8" s="299">
        <v>2330.145712999999</v>
      </c>
      <c r="C8" s="286">
        <v>2172.1127139999999</v>
      </c>
      <c r="D8" s="300">
        <v>2312.4136080000007</v>
      </c>
      <c r="E8" s="200">
        <v>2054.2007920000001</v>
      </c>
      <c r="F8" s="200">
        <v>1801.7781340000004</v>
      </c>
      <c r="G8" s="200">
        <v>1576.7752560000004</v>
      </c>
      <c r="H8" s="299">
        <v>1564.717261</v>
      </c>
      <c r="I8" s="286">
        <v>1547.8258609999996</v>
      </c>
      <c r="J8" s="300">
        <v>1680.4756790000008</v>
      </c>
      <c r="K8" s="299">
        <v>1315.0861180000002</v>
      </c>
      <c r="L8" s="286">
        <v>2053.6355279999998</v>
      </c>
      <c r="M8" s="300">
        <v>2251.8800539999993</v>
      </c>
      <c r="N8" s="200">
        <f t="shared" ref="N8:N23" si="1">SUM(B8:M8)</f>
        <v>22661.046717999998</v>
      </c>
      <c r="P8" s="119"/>
      <c r="Q8" s="130"/>
      <c r="R8" s="130"/>
      <c r="S8" s="130"/>
      <c r="T8" s="130"/>
      <c r="U8" s="122"/>
    </row>
    <row r="9" spans="1:21">
      <c r="A9" s="172" t="s">
        <v>39</v>
      </c>
      <c r="B9" s="299">
        <v>421.71794599999998</v>
      </c>
      <c r="C9" s="286">
        <v>368.74494099999993</v>
      </c>
      <c r="D9" s="300">
        <v>398.57249700000017</v>
      </c>
      <c r="E9" s="200">
        <v>374.16169299999973</v>
      </c>
      <c r="F9" s="200">
        <v>331.73767299999992</v>
      </c>
      <c r="G9" s="200">
        <v>294.66740199999998</v>
      </c>
      <c r="H9" s="299">
        <v>297.40129799999994</v>
      </c>
      <c r="I9" s="286">
        <v>296.45281599999981</v>
      </c>
      <c r="J9" s="300">
        <v>320.05893000000003</v>
      </c>
      <c r="K9" s="299">
        <v>366.09580799999992</v>
      </c>
      <c r="L9" s="286">
        <v>387.80301499999996</v>
      </c>
      <c r="M9" s="300">
        <v>417.18880800000005</v>
      </c>
      <c r="N9" s="200">
        <f t="shared" si="1"/>
        <v>4274.6028269999997</v>
      </c>
      <c r="P9" s="168"/>
      <c r="Q9" s="130"/>
      <c r="R9" s="130"/>
      <c r="S9" s="130"/>
      <c r="T9" s="130"/>
      <c r="U9" s="122"/>
    </row>
    <row r="10" spans="1:21">
      <c r="A10" s="172" t="s">
        <v>38</v>
      </c>
      <c r="B10" s="299">
        <v>2016.8260669999995</v>
      </c>
      <c r="C10" s="286">
        <v>1450.2728900000002</v>
      </c>
      <c r="D10" s="300">
        <v>1510.7488640000001</v>
      </c>
      <c r="E10" s="200">
        <v>1162.7768349999999</v>
      </c>
      <c r="F10" s="200">
        <v>611.21719299999995</v>
      </c>
      <c r="G10" s="200">
        <v>415.24973799999998</v>
      </c>
      <c r="H10" s="299">
        <v>456.67933699999998</v>
      </c>
      <c r="I10" s="286">
        <v>451.127838</v>
      </c>
      <c r="J10" s="300">
        <v>652.91471199999989</v>
      </c>
      <c r="K10" s="299">
        <v>874.006438</v>
      </c>
      <c r="L10" s="286">
        <v>1240.0886439999999</v>
      </c>
      <c r="M10" s="300">
        <v>1697.5817749999999</v>
      </c>
      <c r="N10" s="200">
        <f t="shared" si="1"/>
        <v>12539.490330999999</v>
      </c>
      <c r="P10" s="168"/>
      <c r="Q10" s="130"/>
      <c r="R10" s="130"/>
      <c r="S10" s="130"/>
      <c r="T10" s="130"/>
      <c r="U10" s="122"/>
    </row>
    <row r="11" spans="1:21">
      <c r="A11" s="172" t="s">
        <v>60</v>
      </c>
      <c r="B11" s="299">
        <v>4.1042699999999996</v>
      </c>
      <c r="C11" s="286">
        <v>4.5074400000000008</v>
      </c>
      <c r="D11" s="300">
        <v>5.6810700000000001</v>
      </c>
      <c r="E11" s="200">
        <v>4.7649399999999993</v>
      </c>
      <c r="F11" s="200">
        <v>3.7690260000000002</v>
      </c>
      <c r="G11" s="200">
        <v>3.4811519999999998</v>
      </c>
      <c r="H11" s="299">
        <v>3.545229</v>
      </c>
      <c r="I11" s="286">
        <v>3.7158230000000003</v>
      </c>
      <c r="J11" s="300">
        <v>3.2781060000000002</v>
      </c>
      <c r="K11" s="299">
        <v>10.9742</v>
      </c>
      <c r="L11" s="286">
        <v>12.965489000000002</v>
      </c>
      <c r="M11" s="300">
        <v>11.683755000000001</v>
      </c>
      <c r="N11" s="200">
        <f t="shared" si="1"/>
        <v>72.470500000000015</v>
      </c>
      <c r="P11" s="168"/>
      <c r="Q11" s="130"/>
      <c r="R11" s="130"/>
      <c r="S11" s="130"/>
      <c r="T11" s="130"/>
      <c r="U11" s="122"/>
    </row>
    <row r="12" spans="1:21">
      <c r="A12" s="172" t="s">
        <v>61</v>
      </c>
      <c r="B12" s="299">
        <v>11.288750585271167</v>
      </c>
      <c r="C12" s="286">
        <v>9.0979990118497192</v>
      </c>
      <c r="D12" s="300">
        <v>9.2478530971073702</v>
      </c>
      <c r="E12" s="200">
        <v>7.8157203650260341</v>
      </c>
      <c r="F12" s="200">
        <v>4.0278141166785488</v>
      </c>
      <c r="G12" s="200">
        <v>3.0978770418817247</v>
      </c>
      <c r="H12" s="299">
        <v>2.6697407797449042</v>
      </c>
      <c r="I12" s="286">
        <v>2.9317656293500796</v>
      </c>
      <c r="J12" s="300">
        <v>4.3263888824092778</v>
      </c>
      <c r="K12" s="299">
        <v>6.5308870739999181</v>
      </c>
      <c r="L12" s="286">
        <v>8.6502383471724755</v>
      </c>
      <c r="M12" s="300">
        <v>11.20267506950878</v>
      </c>
      <c r="N12" s="200">
        <f t="shared" si="1"/>
        <v>80.887709999999998</v>
      </c>
      <c r="P12" s="168"/>
      <c r="Q12" s="130"/>
      <c r="R12" s="130"/>
      <c r="S12" s="130"/>
      <c r="T12" s="130"/>
      <c r="U12" s="122"/>
    </row>
    <row r="13" spans="1:21">
      <c r="A13" s="172" t="s">
        <v>62</v>
      </c>
      <c r="B13" s="299">
        <v>1.585E-2</v>
      </c>
      <c r="C13" s="286">
        <v>2.6810000000000004E-2</v>
      </c>
      <c r="D13" s="300">
        <v>7.5740000000000002E-2</v>
      </c>
      <c r="E13" s="200">
        <v>6.9809999999999983E-2</v>
      </c>
      <c r="F13" s="200">
        <v>8.6279999999999996E-2</v>
      </c>
      <c r="G13" s="200">
        <v>9.8789999999999989E-2</v>
      </c>
      <c r="H13" s="299">
        <v>9.0109999999999996E-2</v>
      </c>
      <c r="I13" s="286">
        <v>7.0779999999999996E-2</v>
      </c>
      <c r="J13" s="300">
        <v>4.5830000000000003E-2</v>
      </c>
      <c r="K13" s="299">
        <v>4.1500000000000002E-2</v>
      </c>
      <c r="L13" s="286">
        <v>1.7670000000000002E-2</v>
      </c>
      <c r="M13" s="300">
        <v>7.0400000000000003E-3</v>
      </c>
      <c r="N13" s="200">
        <f t="shared" si="1"/>
        <v>0.64620999999999995</v>
      </c>
      <c r="P13" s="168"/>
      <c r="Q13" s="130"/>
      <c r="R13" s="130"/>
      <c r="S13" s="130"/>
      <c r="T13" s="130"/>
      <c r="U13" s="122"/>
    </row>
    <row r="14" spans="1:21">
      <c r="A14" s="172" t="s">
        <v>37</v>
      </c>
      <c r="B14" s="299">
        <v>8001.732575</v>
      </c>
      <c r="C14" s="286">
        <v>6502.8399280000003</v>
      </c>
      <c r="D14" s="300">
        <v>6766.1583319999982</v>
      </c>
      <c r="E14" s="200">
        <v>5471.9062839999988</v>
      </c>
      <c r="F14" s="200">
        <v>3340.3535660000002</v>
      </c>
      <c r="G14" s="200">
        <v>2804.1563910000004</v>
      </c>
      <c r="H14" s="299">
        <v>2245.2005349999999</v>
      </c>
      <c r="I14" s="286">
        <v>2331.1503160000002</v>
      </c>
      <c r="J14" s="300">
        <v>3399.6427619999995</v>
      </c>
      <c r="K14" s="299">
        <v>4391.7767869999998</v>
      </c>
      <c r="L14" s="286">
        <v>6158.9896769999987</v>
      </c>
      <c r="M14" s="300">
        <v>7708.0193440000003</v>
      </c>
      <c r="N14" s="200">
        <f t="shared" si="1"/>
        <v>59121.926497000008</v>
      </c>
      <c r="P14" s="119"/>
      <c r="Q14" s="130"/>
      <c r="R14" s="130"/>
      <c r="S14" s="130"/>
      <c r="T14" s="130"/>
      <c r="U14" s="122"/>
    </row>
    <row r="15" spans="1:21">
      <c r="A15" s="172" t="s">
        <v>72</v>
      </c>
      <c r="B15" s="299">
        <v>133.71199999999999</v>
      </c>
      <c r="C15" s="286">
        <v>106.596</v>
      </c>
      <c r="D15" s="300">
        <v>111.812</v>
      </c>
      <c r="E15" s="200">
        <v>88.134</v>
      </c>
      <c r="F15" s="200">
        <v>36.494999999999997</v>
      </c>
      <c r="G15" s="200">
        <v>18.504999999999999</v>
      </c>
      <c r="H15" s="299">
        <v>17.888000000000002</v>
      </c>
      <c r="I15" s="286">
        <v>16.122</v>
      </c>
      <c r="J15" s="300">
        <v>41.209000000000003</v>
      </c>
      <c r="K15" s="299">
        <v>68.739999999999995</v>
      </c>
      <c r="L15" s="286">
        <v>95.132000000000005</v>
      </c>
      <c r="M15" s="300">
        <v>131.52600000000001</v>
      </c>
      <c r="N15" s="200">
        <f t="shared" ref="N15" si="2">SUM(B15:M15)</f>
        <v>865.87100000000009</v>
      </c>
      <c r="P15" s="168"/>
      <c r="Q15" s="130"/>
      <c r="R15" s="130"/>
      <c r="S15" s="130"/>
      <c r="T15" s="130"/>
      <c r="U15" s="122"/>
    </row>
    <row r="16" spans="1:21">
      <c r="A16" s="172" t="s">
        <v>36</v>
      </c>
      <c r="B16" s="299">
        <v>0</v>
      </c>
      <c r="C16" s="286">
        <v>0</v>
      </c>
      <c r="D16" s="300">
        <v>0</v>
      </c>
      <c r="E16" s="200">
        <v>0</v>
      </c>
      <c r="F16" s="200">
        <v>0</v>
      </c>
      <c r="G16" s="200">
        <v>0</v>
      </c>
      <c r="H16" s="299">
        <v>0</v>
      </c>
      <c r="I16" s="286">
        <v>0</v>
      </c>
      <c r="J16" s="300">
        <v>0</v>
      </c>
      <c r="K16" s="299">
        <v>0</v>
      </c>
      <c r="L16" s="286">
        <v>0</v>
      </c>
      <c r="M16" s="300">
        <v>0</v>
      </c>
      <c r="N16" s="200">
        <f t="shared" si="1"/>
        <v>0</v>
      </c>
      <c r="P16" s="168"/>
      <c r="Q16" s="130"/>
      <c r="R16" s="130"/>
      <c r="S16" s="130"/>
      <c r="T16" s="130"/>
      <c r="U16" s="122"/>
    </row>
    <row r="17" spans="1:21">
      <c r="A17" s="172" t="s">
        <v>35</v>
      </c>
      <c r="B17" s="299">
        <v>789.14843200000007</v>
      </c>
      <c r="C17" s="286">
        <v>686.38503099999991</v>
      </c>
      <c r="D17" s="300">
        <v>560.41229499999997</v>
      </c>
      <c r="E17" s="200">
        <v>508.80935899999997</v>
      </c>
      <c r="F17" s="200">
        <v>709.56771300000003</v>
      </c>
      <c r="G17" s="200">
        <v>690.48817299999996</v>
      </c>
      <c r="H17" s="299">
        <v>689.90866299999993</v>
      </c>
      <c r="I17" s="286">
        <v>598.49580999999989</v>
      </c>
      <c r="J17" s="300">
        <v>627.73633699999993</v>
      </c>
      <c r="K17" s="299">
        <v>704.11393100000009</v>
      </c>
      <c r="L17" s="286">
        <v>695.89102999999989</v>
      </c>
      <c r="M17" s="300">
        <v>671.80920600000002</v>
      </c>
      <c r="N17" s="200">
        <f t="shared" si="1"/>
        <v>7932.7659799999992</v>
      </c>
      <c r="P17" s="168"/>
      <c r="Q17" s="130"/>
      <c r="R17" s="130"/>
      <c r="S17" s="130"/>
      <c r="T17" s="130"/>
      <c r="U17" s="122"/>
    </row>
    <row r="18" spans="1:21">
      <c r="A18" s="172" t="s">
        <v>34</v>
      </c>
      <c r="B18" s="299">
        <v>48.37086</v>
      </c>
      <c r="C18" s="286">
        <v>31.518058</v>
      </c>
      <c r="D18" s="300">
        <v>36.587154000000005</v>
      </c>
      <c r="E18" s="200">
        <v>3.8417129999999999</v>
      </c>
      <c r="F18" s="200">
        <v>3.107726</v>
      </c>
      <c r="G18" s="200">
        <v>11.140400000000001</v>
      </c>
      <c r="H18" s="299">
        <v>2.54</v>
      </c>
      <c r="I18" s="286">
        <v>2.3384270000000003</v>
      </c>
      <c r="J18" s="300">
        <v>28.616529</v>
      </c>
      <c r="K18" s="299">
        <v>3.3486959999999999</v>
      </c>
      <c r="L18" s="286">
        <v>29.078040999999999</v>
      </c>
      <c r="M18" s="300">
        <v>47.903869999999998</v>
      </c>
      <c r="N18" s="200">
        <f t="shared" si="1"/>
        <v>248.39147400000002</v>
      </c>
      <c r="P18" s="168"/>
      <c r="Q18" s="130"/>
      <c r="R18" s="130"/>
      <c r="S18" s="130"/>
      <c r="T18" s="130"/>
      <c r="U18" s="122"/>
    </row>
    <row r="19" spans="1:21">
      <c r="A19" s="172" t="s">
        <v>33</v>
      </c>
      <c r="B19" s="299">
        <v>386.60954900000002</v>
      </c>
      <c r="C19" s="286">
        <v>326.66556499999996</v>
      </c>
      <c r="D19" s="300">
        <v>327.20552800000002</v>
      </c>
      <c r="E19" s="200">
        <v>297.29124200000001</v>
      </c>
      <c r="F19" s="200">
        <v>362.4825920835404</v>
      </c>
      <c r="G19" s="200">
        <v>289.40500759672034</v>
      </c>
      <c r="H19" s="299">
        <v>353.99812668719846</v>
      </c>
      <c r="I19" s="286">
        <v>324.3648858376049</v>
      </c>
      <c r="J19" s="300">
        <v>322.54252719086696</v>
      </c>
      <c r="K19" s="299">
        <v>355.57576002762409</v>
      </c>
      <c r="L19" s="286">
        <v>373.49259507701544</v>
      </c>
      <c r="M19" s="300">
        <v>398.89001985141999</v>
      </c>
      <c r="N19" s="200">
        <f t="shared" si="1"/>
        <v>4118.5233983519902</v>
      </c>
      <c r="P19" s="168"/>
      <c r="Q19" s="130"/>
      <c r="R19" s="130"/>
      <c r="S19" s="130"/>
      <c r="T19" s="130"/>
      <c r="U19" s="122"/>
    </row>
    <row r="20" spans="1:21">
      <c r="A20" s="172" t="s">
        <v>32</v>
      </c>
      <c r="B20" s="299">
        <v>976.25320399999987</v>
      </c>
      <c r="C20" s="286">
        <v>820.50639299999978</v>
      </c>
      <c r="D20" s="300">
        <v>821.04661900000008</v>
      </c>
      <c r="E20" s="200">
        <v>814.50453900000002</v>
      </c>
      <c r="F20" s="200">
        <v>728.27523100000008</v>
      </c>
      <c r="G20" s="200">
        <v>647.78626200000008</v>
      </c>
      <c r="H20" s="299">
        <v>575.39414299999999</v>
      </c>
      <c r="I20" s="286">
        <v>586.641344</v>
      </c>
      <c r="J20" s="300">
        <v>632.55127500000015</v>
      </c>
      <c r="K20" s="299">
        <v>667.38595899999996</v>
      </c>
      <c r="L20" s="286">
        <v>753.8892689999999</v>
      </c>
      <c r="M20" s="300">
        <v>674.26629000000003</v>
      </c>
      <c r="N20" s="200">
        <f t="shared" si="1"/>
        <v>8698.5005279999987</v>
      </c>
      <c r="P20" s="168"/>
      <c r="Q20" s="130"/>
      <c r="R20" s="130"/>
      <c r="S20" s="130"/>
      <c r="T20" s="130"/>
      <c r="U20" s="122"/>
    </row>
    <row r="21" spans="1:21">
      <c r="A21" s="172" t="s">
        <v>3</v>
      </c>
      <c r="B21" s="299">
        <v>0</v>
      </c>
      <c r="C21" s="286">
        <v>0</v>
      </c>
      <c r="D21" s="300">
        <v>0</v>
      </c>
      <c r="E21" s="200">
        <v>0</v>
      </c>
      <c r="F21" s="200">
        <v>0</v>
      </c>
      <c r="G21" s="200">
        <v>0</v>
      </c>
      <c r="H21" s="299">
        <v>0</v>
      </c>
      <c r="I21" s="286">
        <v>0</v>
      </c>
      <c r="J21" s="300">
        <v>0</v>
      </c>
      <c r="K21" s="299">
        <v>0</v>
      </c>
      <c r="L21" s="286">
        <v>0</v>
      </c>
      <c r="M21" s="300">
        <v>0</v>
      </c>
      <c r="N21" s="200">
        <f t="shared" si="1"/>
        <v>0</v>
      </c>
      <c r="P21" s="168"/>
      <c r="Q21" s="130"/>
      <c r="R21" s="130"/>
      <c r="S21" s="130"/>
      <c r="T21" s="130"/>
      <c r="U21" s="122"/>
    </row>
    <row r="22" spans="1:21">
      <c r="A22" s="172" t="s">
        <v>31</v>
      </c>
      <c r="B22" s="299">
        <v>147.93145800000005</v>
      </c>
      <c r="C22" s="286">
        <v>103.69863599999998</v>
      </c>
      <c r="D22" s="300">
        <v>94.216414999999969</v>
      </c>
      <c r="E22" s="200">
        <v>60.189102999999996</v>
      </c>
      <c r="F22" s="200">
        <v>10.503563</v>
      </c>
      <c r="G22" s="200">
        <v>4.6085009999999986</v>
      </c>
      <c r="H22" s="299">
        <v>55.688391000000003</v>
      </c>
      <c r="I22" s="286">
        <v>12.694617000000003</v>
      </c>
      <c r="J22" s="300">
        <v>46.081566999999993</v>
      </c>
      <c r="K22" s="299">
        <v>109.01188999999998</v>
      </c>
      <c r="L22" s="286">
        <v>76.523898999999986</v>
      </c>
      <c r="M22" s="300">
        <v>200.97072599999998</v>
      </c>
      <c r="N22" s="200">
        <f t="shared" si="1"/>
        <v>922.11876600000005</v>
      </c>
      <c r="P22" s="168"/>
      <c r="Q22" s="130"/>
      <c r="R22" s="130"/>
      <c r="S22" s="130"/>
      <c r="T22" s="130"/>
      <c r="U22" s="122"/>
    </row>
    <row r="23" spans="1:21">
      <c r="A23" s="172" t="s">
        <v>30</v>
      </c>
      <c r="B23" s="299">
        <v>4176.0367984147297</v>
      </c>
      <c r="C23" s="286">
        <v>3309.0619816397557</v>
      </c>
      <c r="D23" s="300">
        <v>3359.7740790245884</v>
      </c>
      <c r="E23" s="200">
        <v>2674.6987859149763</v>
      </c>
      <c r="F23" s="200">
        <v>1464.9463325357822</v>
      </c>
      <c r="G23" s="200">
        <v>1188.6844604173962</v>
      </c>
      <c r="H23" s="299">
        <v>1246.1844655330567</v>
      </c>
      <c r="I23" s="286">
        <v>1283.3012765330459</v>
      </c>
      <c r="J23" s="300">
        <v>1542.3699099267242</v>
      </c>
      <c r="K23" s="299">
        <v>2274.7252082743798</v>
      </c>
      <c r="L23" s="286">
        <v>3065.7963827598119</v>
      </c>
      <c r="M23" s="300">
        <v>3970.6442208950734</v>
      </c>
      <c r="N23" s="200">
        <f t="shared" si="1"/>
        <v>29556.223901869318</v>
      </c>
      <c r="P23" s="119"/>
      <c r="Q23" s="130"/>
      <c r="R23" s="130"/>
      <c r="S23" s="130"/>
      <c r="T23" s="130"/>
      <c r="U23" s="122"/>
    </row>
    <row r="24" spans="1:21" s="78" customFormat="1" ht="11.25">
      <c r="A24" s="201"/>
      <c r="B24" s="4"/>
      <c r="C24" s="4"/>
      <c r="D24" s="4"/>
      <c r="E24" s="4"/>
      <c r="F24" s="4"/>
      <c r="G24" s="4"/>
      <c r="H24" s="4"/>
      <c r="I24" s="4"/>
      <c r="J24" s="4"/>
      <c r="K24" s="4"/>
      <c r="L24" s="4"/>
      <c r="M24" s="4"/>
      <c r="N24" s="3"/>
      <c r="P24" s="140"/>
      <c r="Q24" s="140"/>
      <c r="R24" s="140"/>
      <c r="S24" s="140"/>
      <c r="T24" s="140"/>
      <c r="U24" s="143"/>
    </row>
    <row r="25" spans="1:21">
      <c r="A25" s="120" t="s">
        <v>40</v>
      </c>
      <c r="B25" s="26">
        <v>22661.046717999998</v>
      </c>
      <c r="C25" s="7"/>
      <c r="D25" s="7"/>
      <c r="E25" s="7"/>
      <c r="F25" s="7"/>
      <c r="G25" s="7"/>
      <c r="H25" s="7"/>
      <c r="I25" s="7"/>
      <c r="J25" s="7"/>
      <c r="K25" s="7"/>
      <c r="L25" s="7"/>
      <c r="M25" s="7"/>
    </row>
    <row r="26" spans="1:21">
      <c r="A26" s="120" t="s">
        <v>39</v>
      </c>
      <c r="B26" s="26">
        <v>4274.6028269999997</v>
      </c>
    </row>
    <row r="27" spans="1:21">
      <c r="A27" s="120" t="s">
        <v>38</v>
      </c>
      <c r="B27" s="26">
        <v>12539.490330999999</v>
      </c>
      <c r="C27" s="79"/>
      <c r="D27" s="79"/>
      <c r="E27" s="79"/>
      <c r="F27" s="79"/>
      <c r="G27" s="79"/>
      <c r="H27" s="79"/>
      <c r="I27" s="79"/>
      <c r="J27" s="79"/>
      <c r="K27" s="79"/>
      <c r="L27" s="79"/>
      <c r="M27" s="79"/>
      <c r="N27" s="79"/>
    </row>
    <row r="28" spans="1:21">
      <c r="A28" s="120" t="s">
        <v>60</v>
      </c>
      <c r="B28" s="26">
        <v>72.470500000000015</v>
      </c>
      <c r="C28" s="79"/>
      <c r="D28" s="79"/>
      <c r="E28" s="79"/>
      <c r="F28" s="79"/>
      <c r="G28" s="79"/>
      <c r="H28" s="79"/>
      <c r="I28" s="79"/>
      <c r="J28" s="79"/>
      <c r="K28" s="79"/>
      <c r="L28" s="79"/>
      <c r="M28" s="79"/>
      <c r="N28" s="79"/>
    </row>
    <row r="29" spans="1:21">
      <c r="A29" s="120" t="s">
        <v>61</v>
      </c>
      <c r="B29" s="26">
        <v>80.887709999999998</v>
      </c>
    </row>
    <row r="30" spans="1:21">
      <c r="A30" s="120" t="s">
        <v>62</v>
      </c>
      <c r="B30" s="26">
        <v>0.64620999999999995</v>
      </c>
    </row>
    <row r="31" spans="1:21">
      <c r="A31" s="120" t="s">
        <v>37</v>
      </c>
      <c r="B31" s="26">
        <v>59121.926497000008</v>
      </c>
    </row>
    <row r="32" spans="1:21">
      <c r="A32" s="120" t="s">
        <v>72</v>
      </c>
      <c r="B32" s="26">
        <v>865.87100000000009</v>
      </c>
    </row>
    <row r="33" spans="1:2">
      <c r="A33" s="120" t="s">
        <v>36</v>
      </c>
      <c r="B33" s="26">
        <v>0</v>
      </c>
    </row>
    <row r="34" spans="1:2">
      <c r="A34" s="120" t="s">
        <v>35</v>
      </c>
      <c r="B34" s="26">
        <v>7932.7659799999992</v>
      </c>
    </row>
    <row r="35" spans="1:2">
      <c r="A35" s="120" t="s">
        <v>34</v>
      </c>
      <c r="B35" s="26">
        <v>248.39147400000002</v>
      </c>
    </row>
    <row r="36" spans="1:2">
      <c r="A36" s="120" t="s">
        <v>33</v>
      </c>
      <c r="B36" s="26">
        <v>4118.5233983519902</v>
      </c>
    </row>
    <row r="37" spans="1:2">
      <c r="A37" s="120" t="s">
        <v>32</v>
      </c>
      <c r="B37" s="26">
        <v>8698.5005279999987</v>
      </c>
    </row>
    <row r="38" spans="1:2">
      <c r="A38" s="120" t="s">
        <v>3</v>
      </c>
      <c r="B38" s="26">
        <v>0</v>
      </c>
    </row>
    <row r="39" spans="1:2">
      <c r="A39" s="120" t="s">
        <v>31</v>
      </c>
      <c r="B39" s="26">
        <v>922.11876600000005</v>
      </c>
    </row>
    <row r="40" spans="1:2">
      <c r="A40" s="120" t="s">
        <v>30</v>
      </c>
      <c r="B40" s="26">
        <v>29556.223901869318</v>
      </c>
    </row>
  </sheetData>
  <mergeCells count="11">
    <mergeCell ref="N6:N7"/>
    <mergeCell ref="A6:A7"/>
    <mergeCell ref="B6:D6"/>
    <mergeCell ref="E6:G6"/>
    <mergeCell ref="H6:J6"/>
    <mergeCell ref="K6:M6"/>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tabColor rgb="FF92D050"/>
  </sheetPr>
  <dimension ref="A1:U35"/>
  <sheetViews>
    <sheetView showGridLines="0" view="pageBreakPreview" zoomScaleNormal="70" zoomScaleSheetLayoutView="100" workbookViewId="0">
      <selection activeCell="P39" sqref="P39"/>
    </sheetView>
  </sheetViews>
  <sheetFormatPr defaultColWidth="9.140625" defaultRowHeight="12"/>
  <cols>
    <col min="1" max="1" width="18.85546875" style="7" customWidth="1"/>
    <col min="2" max="13" width="9.5703125" style="7" customWidth="1"/>
    <col min="14" max="14" width="10.42578125" style="7" customWidth="1"/>
    <col min="15" max="16384" width="9.140625" style="7"/>
  </cols>
  <sheetData>
    <row r="1" spans="1:21" ht="18">
      <c r="A1" s="253" t="s">
        <v>260</v>
      </c>
      <c r="N1" s="256" t="str">
        <f>'3'!N1</f>
        <v>2022</v>
      </c>
    </row>
    <row r="2" spans="1:21" ht="6" customHeight="1"/>
    <row r="3" spans="1:21">
      <c r="A3" s="331"/>
      <c r="B3" s="332" t="s">
        <v>42</v>
      </c>
      <c r="C3" s="333"/>
      <c r="D3" s="334"/>
      <c r="E3" s="332" t="s">
        <v>43</v>
      </c>
      <c r="F3" s="333"/>
      <c r="G3" s="334"/>
      <c r="H3" s="332" t="s">
        <v>44</v>
      </c>
      <c r="I3" s="333"/>
      <c r="J3" s="334"/>
      <c r="K3" s="332" t="s">
        <v>45</v>
      </c>
      <c r="L3" s="333"/>
      <c r="M3" s="334"/>
      <c r="N3" s="222" t="s">
        <v>7</v>
      </c>
    </row>
    <row r="4" spans="1:21">
      <c r="A4" s="331"/>
      <c r="B4" s="297" t="s">
        <v>8</v>
      </c>
      <c r="C4" s="287" t="s">
        <v>9</v>
      </c>
      <c r="D4" s="298" t="s">
        <v>10</v>
      </c>
      <c r="E4" s="297" t="s">
        <v>11</v>
      </c>
      <c r="F4" s="287" t="s">
        <v>12</v>
      </c>
      <c r="G4" s="298" t="s">
        <v>13</v>
      </c>
      <c r="H4" s="297" t="s">
        <v>14</v>
      </c>
      <c r="I4" s="287" t="s">
        <v>15</v>
      </c>
      <c r="J4" s="298" t="s">
        <v>16</v>
      </c>
      <c r="K4" s="297" t="s">
        <v>17</v>
      </c>
      <c r="L4" s="287" t="s">
        <v>18</v>
      </c>
      <c r="M4" s="298" t="s">
        <v>19</v>
      </c>
      <c r="N4" s="205"/>
    </row>
    <row r="5" spans="1:21">
      <c r="A5" s="336" t="s">
        <v>59</v>
      </c>
      <c r="B5" s="337">
        <f>SUM(B6:D6)</f>
        <v>51649.879913773308</v>
      </c>
      <c r="C5" s="326"/>
      <c r="D5" s="338"/>
      <c r="E5" s="337">
        <f t="shared" ref="E5" si="0">SUM(E6:G6)</f>
        <v>30879.657070072</v>
      </c>
      <c r="F5" s="326"/>
      <c r="G5" s="338"/>
      <c r="H5" s="337">
        <f t="shared" ref="H5" si="1">SUM(H6:J6)</f>
        <v>24270.988412999999</v>
      </c>
      <c r="I5" s="326"/>
      <c r="J5" s="338"/>
      <c r="K5" s="337">
        <f t="shared" ref="K5" si="2">SUM(K6:M6)</f>
        <v>44292.943223376002</v>
      </c>
      <c r="L5" s="326"/>
      <c r="M5" s="338"/>
      <c r="N5" s="326">
        <f>SUM(N7:N20)</f>
        <v>151093.46862022131</v>
      </c>
    </row>
    <row r="6" spans="1:21">
      <c r="A6" s="336"/>
      <c r="B6" s="301">
        <f>SUM(B7:B20)</f>
        <v>19443.893473000004</v>
      </c>
      <c r="C6" s="285">
        <f t="shared" ref="C6:M6" si="3">SUM(C7:C20)</f>
        <v>15892.034386651603</v>
      </c>
      <c r="D6" s="302">
        <f t="shared" si="3"/>
        <v>16313.952054121699</v>
      </c>
      <c r="E6" s="301">
        <f t="shared" si="3"/>
        <v>13523.164816279999</v>
      </c>
      <c r="F6" s="285">
        <f t="shared" si="3"/>
        <v>9408.3478437360009</v>
      </c>
      <c r="G6" s="302">
        <f t="shared" si="3"/>
        <v>7948.1444100560011</v>
      </c>
      <c r="H6" s="301">
        <f t="shared" si="3"/>
        <v>7511.9052999999985</v>
      </c>
      <c r="I6" s="285">
        <f t="shared" si="3"/>
        <v>7457.2335599999988</v>
      </c>
      <c r="J6" s="302">
        <f t="shared" si="3"/>
        <v>9301.849553</v>
      </c>
      <c r="K6" s="301">
        <f t="shared" si="3"/>
        <v>11147.413182376002</v>
      </c>
      <c r="L6" s="285">
        <f t="shared" si="3"/>
        <v>14951.953478184003</v>
      </c>
      <c r="M6" s="302">
        <f t="shared" si="3"/>
        <v>18193.576562816001</v>
      </c>
      <c r="N6" s="326"/>
      <c r="P6" s="136"/>
      <c r="Q6" s="136"/>
      <c r="R6" s="136"/>
      <c r="S6" s="136"/>
      <c r="T6" s="136"/>
    </row>
    <row r="7" spans="1:21">
      <c r="A7" s="172" t="s">
        <v>131</v>
      </c>
      <c r="B7" s="299">
        <v>692.15648999999996</v>
      </c>
      <c r="C7" s="286">
        <v>568.36253599999998</v>
      </c>
      <c r="D7" s="300">
        <v>571.25268100000005</v>
      </c>
      <c r="E7" s="299">
        <v>459.56415628000008</v>
      </c>
      <c r="F7" s="286">
        <v>252.07574873599998</v>
      </c>
      <c r="G7" s="300">
        <v>209.79736005600003</v>
      </c>
      <c r="H7" s="299">
        <v>243.89461100000005</v>
      </c>
      <c r="I7" s="286">
        <v>238.60801499999999</v>
      </c>
      <c r="J7" s="300">
        <v>258.26714399999997</v>
      </c>
      <c r="K7" s="299">
        <v>387.17716337600001</v>
      </c>
      <c r="L7" s="286">
        <v>515.61427618399989</v>
      </c>
      <c r="M7" s="300">
        <v>653.32603781600017</v>
      </c>
      <c r="N7" s="200">
        <f>SUM(B7:M7)</f>
        <v>5050.0962194479998</v>
      </c>
      <c r="P7" s="42"/>
      <c r="Q7" s="130"/>
      <c r="R7" s="130"/>
      <c r="S7" s="130"/>
      <c r="T7" s="130"/>
      <c r="U7" s="122"/>
    </row>
    <row r="8" spans="1:21">
      <c r="A8" s="172" t="s">
        <v>99</v>
      </c>
      <c r="B8" s="299">
        <v>961.30229400000007</v>
      </c>
      <c r="C8" s="286">
        <v>794.8305710000003</v>
      </c>
      <c r="D8" s="300">
        <v>837.70600699999966</v>
      </c>
      <c r="E8" s="299">
        <v>685.36485699999957</v>
      </c>
      <c r="F8" s="286">
        <v>417.71763000000004</v>
      </c>
      <c r="G8" s="300">
        <v>297.57651900000002</v>
      </c>
      <c r="H8" s="299">
        <v>344.22584600000005</v>
      </c>
      <c r="I8" s="286">
        <v>342.03509599999973</v>
      </c>
      <c r="J8" s="300">
        <v>434.37107400000002</v>
      </c>
      <c r="K8" s="299">
        <v>527.47090400000013</v>
      </c>
      <c r="L8" s="286">
        <v>724.88009500000021</v>
      </c>
      <c r="M8" s="300">
        <v>907.19350100000042</v>
      </c>
      <c r="N8" s="200">
        <f t="shared" ref="N8:N20" si="4">SUM(B8:M8)</f>
        <v>7274.6743940000006</v>
      </c>
      <c r="P8" s="42"/>
      <c r="Q8" s="130"/>
      <c r="R8" s="130"/>
      <c r="S8" s="130"/>
      <c r="T8" s="130"/>
      <c r="U8" s="122"/>
    </row>
    <row r="9" spans="1:21">
      <c r="A9" s="172" t="s">
        <v>100</v>
      </c>
      <c r="B9" s="299">
        <v>1056.9576240000001</v>
      </c>
      <c r="C9" s="286">
        <v>831.93650300000002</v>
      </c>
      <c r="D9" s="300">
        <v>856.72014300000001</v>
      </c>
      <c r="E9" s="299">
        <v>629.43342400000029</v>
      </c>
      <c r="F9" s="286">
        <v>348.89152799999982</v>
      </c>
      <c r="G9" s="300">
        <v>283.5352850000001</v>
      </c>
      <c r="H9" s="299">
        <v>272.51634599999994</v>
      </c>
      <c r="I9" s="286">
        <v>272.64814300000023</v>
      </c>
      <c r="J9" s="300">
        <v>397.19323000000026</v>
      </c>
      <c r="K9" s="299">
        <v>577.39841400000012</v>
      </c>
      <c r="L9" s="286">
        <v>776.9776539999998</v>
      </c>
      <c r="M9" s="300">
        <v>975.10350199999993</v>
      </c>
      <c r="N9" s="200">
        <f t="shared" si="4"/>
        <v>7279.311796</v>
      </c>
      <c r="P9" s="42"/>
      <c r="Q9" s="130"/>
      <c r="R9" s="130"/>
      <c r="S9" s="130"/>
      <c r="T9" s="130"/>
      <c r="U9" s="122"/>
    </row>
    <row r="10" spans="1:21">
      <c r="A10" s="172" t="s">
        <v>101</v>
      </c>
      <c r="B10" s="299">
        <v>1101.5153939999998</v>
      </c>
      <c r="C10" s="286">
        <v>1013.0044139999998</v>
      </c>
      <c r="D10" s="300">
        <v>1071.6179819999995</v>
      </c>
      <c r="E10" s="299">
        <v>970.54224399999998</v>
      </c>
      <c r="F10" s="286">
        <v>761.58580400000028</v>
      </c>
      <c r="G10" s="300">
        <v>620.00868199999991</v>
      </c>
      <c r="H10" s="299">
        <v>315.4058179999999</v>
      </c>
      <c r="I10" s="286">
        <v>345.34236799999996</v>
      </c>
      <c r="J10" s="300">
        <v>446.6964210000001</v>
      </c>
      <c r="K10" s="299">
        <v>766.66292900000008</v>
      </c>
      <c r="L10" s="286">
        <v>920.79849900000011</v>
      </c>
      <c r="M10" s="300">
        <v>1102.7729460000003</v>
      </c>
      <c r="N10" s="200">
        <f t="shared" si="4"/>
        <v>9435.953501</v>
      </c>
      <c r="P10" s="42"/>
      <c r="Q10" s="130"/>
      <c r="R10" s="130"/>
      <c r="S10" s="130"/>
      <c r="T10" s="130"/>
      <c r="U10" s="122"/>
    </row>
    <row r="11" spans="1:21">
      <c r="A11" s="172" t="s">
        <v>130</v>
      </c>
      <c r="B11" s="299">
        <v>467.63995900000015</v>
      </c>
      <c r="C11" s="286">
        <v>397.38265000000001</v>
      </c>
      <c r="D11" s="300">
        <v>410.49645099999987</v>
      </c>
      <c r="E11" s="299">
        <v>291.52160999999995</v>
      </c>
      <c r="F11" s="286">
        <v>188.37249800000001</v>
      </c>
      <c r="G11" s="300">
        <v>174.06017900000001</v>
      </c>
      <c r="H11" s="299">
        <v>141.03561999999999</v>
      </c>
      <c r="I11" s="286">
        <v>169.66053500000004</v>
      </c>
      <c r="J11" s="300">
        <v>225.58226899999994</v>
      </c>
      <c r="K11" s="299">
        <v>274.30420699999996</v>
      </c>
      <c r="L11" s="286">
        <v>341.48195200000021</v>
      </c>
      <c r="M11" s="300">
        <v>452.17850700000002</v>
      </c>
      <c r="N11" s="200">
        <f t="shared" si="4"/>
        <v>3533.7164370000005</v>
      </c>
      <c r="P11" s="42"/>
      <c r="Q11" s="130"/>
      <c r="R11" s="130"/>
      <c r="S11" s="130"/>
      <c r="T11" s="130"/>
      <c r="U11" s="122"/>
    </row>
    <row r="12" spans="1:21">
      <c r="A12" s="172" t="s">
        <v>102</v>
      </c>
      <c r="B12" s="299">
        <v>614.61780399999975</v>
      </c>
      <c r="C12" s="286">
        <v>437.17862499999978</v>
      </c>
      <c r="D12" s="300">
        <v>443.283816</v>
      </c>
      <c r="E12" s="299">
        <v>370.97523099999989</v>
      </c>
      <c r="F12" s="286">
        <v>239.799193</v>
      </c>
      <c r="G12" s="300">
        <v>201.95945100000003</v>
      </c>
      <c r="H12" s="299">
        <v>175.26270099999996</v>
      </c>
      <c r="I12" s="286">
        <v>183.72732000000005</v>
      </c>
      <c r="J12" s="300">
        <v>306.20514299999996</v>
      </c>
      <c r="K12" s="299">
        <v>407.20858999999979</v>
      </c>
      <c r="L12" s="286">
        <v>500.16027999999994</v>
      </c>
      <c r="M12" s="300">
        <v>581.82528500000001</v>
      </c>
      <c r="N12" s="200">
        <f t="shared" si="4"/>
        <v>4462.2034389999999</v>
      </c>
      <c r="P12" s="42"/>
      <c r="Q12" s="130"/>
      <c r="R12" s="130"/>
      <c r="S12" s="130"/>
      <c r="T12" s="130"/>
      <c r="U12" s="122"/>
    </row>
    <row r="13" spans="1:21">
      <c r="A13" s="172" t="s">
        <v>103</v>
      </c>
      <c r="B13" s="299">
        <v>335.15499299999993</v>
      </c>
      <c r="C13" s="286">
        <v>280.345888</v>
      </c>
      <c r="D13" s="300">
        <v>271.94481999999994</v>
      </c>
      <c r="E13" s="299">
        <v>225.75027399999993</v>
      </c>
      <c r="F13" s="286">
        <v>128.31832900000001</v>
      </c>
      <c r="G13" s="300">
        <v>75.658520999999993</v>
      </c>
      <c r="H13" s="299">
        <v>107.55261999999998</v>
      </c>
      <c r="I13" s="286">
        <v>105.84556599999999</v>
      </c>
      <c r="J13" s="300">
        <v>136.33723399999994</v>
      </c>
      <c r="K13" s="299">
        <v>169.02946899999992</v>
      </c>
      <c r="L13" s="286">
        <v>233.000923</v>
      </c>
      <c r="M13" s="300">
        <v>307.88353699999988</v>
      </c>
      <c r="N13" s="200">
        <f t="shared" si="4"/>
        <v>2376.822173999999</v>
      </c>
      <c r="P13" s="42"/>
      <c r="Q13" s="130"/>
      <c r="R13" s="130"/>
      <c r="S13" s="130"/>
      <c r="T13" s="130"/>
      <c r="U13" s="122"/>
    </row>
    <row r="14" spans="1:21">
      <c r="A14" s="172" t="s">
        <v>104</v>
      </c>
      <c r="B14" s="299">
        <v>3743.7091550000027</v>
      </c>
      <c r="C14" s="286">
        <v>2997.3783829999988</v>
      </c>
      <c r="D14" s="300">
        <v>3202.814245</v>
      </c>
      <c r="E14" s="299">
        <v>2756.9797890000004</v>
      </c>
      <c r="F14" s="286">
        <v>1983.6920960000002</v>
      </c>
      <c r="G14" s="300">
        <v>1727.4648079999997</v>
      </c>
      <c r="H14" s="299">
        <v>1666.5365019999986</v>
      </c>
      <c r="I14" s="286">
        <v>1585.1389919999999</v>
      </c>
      <c r="J14" s="300">
        <v>1854.8920889999999</v>
      </c>
      <c r="K14" s="299">
        <v>2006.0316200000009</v>
      </c>
      <c r="L14" s="286">
        <v>2799.2946399999992</v>
      </c>
      <c r="M14" s="300">
        <v>3382.2375449999995</v>
      </c>
      <c r="N14" s="200">
        <f t="shared" si="4"/>
        <v>29706.169864000003</v>
      </c>
      <c r="P14" s="42"/>
      <c r="Q14" s="130"/>
      <c r="R14" s="130"/>
      <c r="S14" s="130"/>
      <c r="T14" s="130"/>
      <c r="U14" s="145"/>
    </row>
    <row r="15" spans="1:21">
      <c r="A15" s="172" t="s">
        <v>105</v>
      </c>
      <c r="B15" s="299">
        <v>895.41137600000002</v>
      </c>
      <c r="C15" s="286">
        <v>655.52853300000004</v>
      </c>
      <c r="D15" s="300">
        <v>669.43163000000004</v>
      </c>
      <c r="E15" s="299">
        <v>541.60190799999987</v>
      </c>
      <c r="F15" s="286">
        <v>369.37061999999997</v>
      </c>
      <c r="G15" s="300">
        <v>317.456749</v>
      </c>
      <c r="H15" s="299">
        <v>312.78262099999984</v>
      </c>
      <c r="I15" s="286">
        <v>288.73486699999984</v>
      </c>
      <c r="J15" s="300">
        <v>403.65098899999987</v>
      </c>
      <c r="K15" s="299">
        <v>563.40011799999991</v>
      </c>
      <c r="L15" s="286">
        <v>666.69955799999968</v>
      </c>
      <c r="M15" s="300">
        <v>807.05377299999986</v>
      </c>
      <c r="N15" s="200">
        <f t="shared" si="4"/>
        <v>6491.1227419999987</v>
      </c>
      <c r="P15" s="42"/>
      <c r="Q15" s="130"/>
      <c r="R15" s="130"/>
      <c r="S15" s="130"/>
      <c r="T15" s="130"/>
      <c r="U15" s="122"/>
    </row>
    <row r="16" spans="1:21">
      <c r="A16" s="172" t="s">
        <v>106</v>
      </c>
      <c r="B16" s="299">
        <v>936.42424900000003</v>
      </c>
      <c r="C16" s="286">
        <v>756.43817499999955</v>
      </c>
      <c r="D16" s="300">
        <v>768.63031100000001</v>
      </c>
      <c r="E16" s="299">
        <v>612.04364700000008</v>
      </c>
      <c r="F16" s="286">
        <v>310.25478799999996</v>
      </c>
      <c r="G16" s="300">
        <v>248.42957300000012</v>
      </c>
      <c r="H16" s="299">
        <v>225.20850900000008</v>
      </c>
      <c r="I16" s="286">
        <v>207.40522199999998</v>
      </c>
      <c r="J16" s="300">
        <v>347.76942100000002</v>
      </c>
      <c r="K16" s="299">
        <v>455.09534300000018</v>
      </c>
      <c r="L16" s="286">
        <v>674.56595800000002</v>
      </c>
      <c r="M16" s="300">
        <v>873.61557099999936</v>
      </c>
      <c r="N16" s="200">
        <f t="shared" si="4"/>
        <v>6415.8807669999997</v>
      </c>
      <c r="P16" s="42"/>
      <c r="Q16" s="130"/>
      <c r="R16" s="130"/>
      <c r="S16" s="130"/>
      <c r="T16" s="130"/>
      <c r="U16" s="122"/>
    </row>
    <row r="17" spans="1:21">
      <c r="A17" s="172" t="s">
        <v>107</v>
      </c>
      <c r="B17" s="299">
        <v>795.11309499999959</v>
      </c>
      <c r="C17" s="286">
        <v>652.21535899999981</v>
      </c>
      <c r="D17" s="300">
        <v>671.05151899999976</v>
      </c>
      <c r="E17" s="299">
        <v>531.36058800000001</v>
      </c>
      <c r="F17" s="286">
        <v>281.31871600000005</v>
      </c>
      <c r="G17" s="300">
        <v>230.07731299999992</v>
      </c>
      <c r="H17" s="299">
        <v>222.31013399999983</v>
      </c>
      <c r="I17" s="286">
        <v>196.34701799999999</v>
      </c>
      <c r="J17" s="300">
        <v>295.87268799999993</v>
      </c>
      <c r="K17" s="299">
        <v>396.96888399999995</v>
      </c>
      <c r="L17" s="286">
        <v>583.37670399999968</v>
      </c>
      <c r="M17" s="300">
        <v>756.50145099999975</v>
      </c>
      <c r="N17" s="200">
        <f t="shared" si="4"/>
        <v>5612.5134689999986</v>
      </c>
      <c r="P17" s="42"/>
      <c r="Q17" s="130"/>
      <c r="R17" s="130"/>
      <c r="S17" s="130"/>
      <c r="T17" s="130"/>
      <c r="U17" s="122"/>
    </row>
    <row r="18" spans="1:21">
      <c r="A18" s="172" t="s">
        <v>108</v>
      </c>
      <c r="B18" s="299">
        <v>3461.5468069999988</v>
      </c>
      <c r="C18" s="286">
        <v>2762.6459786516066</v>
      </c>
      <c r="D18" s="300">
        <v>2595.1645091216974</v>
      </c>
      <c r="E18" s="299">
        <v>2114.726584999999</v>
      </c>
      <c r="F18" s="286">
        <v>1488.9950640000006</v>
      </c>
      <c r="G18" s="300">
        <v>1279.1037460000005</v>
      </c>
      <c r="H18" s="299">
        <v>1213.9241930000001</v>
      </c>
      <c r="I18" s="286">
        <v>1204.2243430000001</v>
      </c>
      <c r="J18" s="300">
        <v>1603.8968590000009</v>
      </c>
      <c r="K18" s="299">
        <v>2024.7697169999992</v>
      </c>
      <c r="L18" s="286">
        <v>2691.9683190000005</v>
      </c>
      <c r="M18" s="300">
        <v>3299.8826240000012</v>
      </c>
      <c r="N18" s="200">
        <f t="shared" si="4"/>
        <v>25740.848744773306</v>
      </c>
      <c r="P18" s="42"/>
      <c r="Q18" s="130"/>
      <c r="R18" s="130"/>
      <c r="S18" s="130"/>
      <c r="T18" s="130"/>
      <c r="U18" s="122"/>
    </row>
    <row r="19" spans="1:21">
      <c r="A19" s="172" t="s">
        <v>109</v>
      </c>
      <c r="B19" s="299">
        <v>3411.6861200000008</v>
      </c>
      <c r="C19" s="286">
        <v>2947.9336209999992</v>
      </c>
      <c r="D19" s="300">
        <v>3081.4115810000003</v>
      </c>
      <c r="E19" s="299">
        <v>2684.9158459999999</v>
      </c>
      <c r="F19" s="286">
        <v>2177.5541630000007</v>
      </c>
      <c r="G19" s="300">
        <v>1860.2696320000007</v>
      </c>
      <c r="H19" s="299">
        <v>1958.0235750000002</v>
      </c>
      <c r="I19" s="286">
        <v>1953.1855330000001</v>
      </c>
      <c r="J19" s="300">
        <v>2144.0648719999999</v>
      </c>
      <c r="K19" s="299">
        <v>2103.2483770000013</v>
      </c>
      <c r="L19" s="286">
        <v>2858.2524250000019</v>
      </c>
      <c r="M19" s="300">
        <v>3297.8269840000007</v>
      </c>
      <c r="N19" s="200">
        <f t="shared" si="4"/>
        <v>30478.372729000002</v>
      </c>
      <c r="P19" s="42"/>
      <c r="Q19" s="130"/>
      <c r="R19" s="130"/>
      <c r="S19" s="130"/>
      <c r="T19" s="130"/>
      <c r="U19" s="145"/>
    </row>
    <row r="20" spans="1:21">
      <c r="A20" s="172" t="s">
        <v>110</v>
      </c>
      <c r="B20" s="299">
        <v>970.65811300000041</v>
      </c>
      <c r="C20" s="286">
        <v>796.85315000000037</v>
      </c>
      <c r="D20" s="300">
        <v>862.42635900000005</v>
      </c>
      <c r="E20" s="299">
        <v>648.38465700000006</v>
      </c>
      <c r="F20" s="286">
        <v>460.40166600000009</v>
      </c>
      <c r="G20" s="300">
        <v>422.74659200000008</v>
      </c>
      <c r="H20" s="299">
        <v>313.22620400000017</v>
      </c>
      <c r="I20" s="286">
        <v>364.33054199999981</v>
      </c>
      <c r="J20" s="300">
        <v>447.05011999999994</v>
      </c>
      <c r="K20" s="299">
        <v>488.64744700000006</v>
      </c>
      <c r="L20" s="286">
        <v>664.88219500000014</v>
      </c>
      <c r="M20" s="300">
        <v>796.175299</v>
      </c>
      <c r="N20" s="200">
        <f t="shared" si="4"/>
        <v>7235.7823440000011</v>
      </c>
      <c r="P20" s="42"/>
      <c r="Q20" s="130"/>
      <c r="R20" s="130"/>
      <c r="S20" s="130"/>
      <c r="T20" s="130"/>
      <c r="U20" s="122"/>
    </row>
    <row r="21" spans="1:21">
      <c r="A21" s="4"/>
      <c r="N21" s="3"/>
      <c r="P21" s="139"/>
      <c r="Q21" s="139"/>
      <c r="R21" s="139"/>
      <c r="S21" s="139"/>
      <c r="T21" s="139"/>
      <c r="U21" s="144"/>
    </row>
    <row r="22" spans="1:21">
      <c r="A22" s="10" t="s">
        <v>131</v>
      </c>
      <c r="B22" s="26">
        <v>5050.0962194479998</v>
      </c>
      <c r="Q22" s="130"/>
      <c r="R22" s="130"/>
      <c r="S22" s="130"/>
      <c r="U22" s="122"/>
    </row>
    <row r="23" spans="1:21">
      <c r="A23" s="10" t="s">
        <v>99</v>
      </c>
      <c r="B23" s="26">
        <v>7274.6743940000006</v>
      </c>
      <c r="U23" s="143"/>
    </row>
    <row r="24" spans="1:21">
      <c r="A24" s="10" t="s">
        <v>100</v>
      </c>
      <c r="B24" s="26">
        <v>7279.311796</v>
      </c>
    </row>
    <row r="25" spans="1:21">
      <c r="A25" s="10" t="s">
        <v>101</v>
      </c>
      <c r="B25" s="26">
        <v>9435.953501</v>
      </c>
    </row>
    <row r="26" spans="1:21">
      <c r="A26" s="10" t="s">
        <v>130</v>
      </c>
      <c r="B26" s="26">
        <v>3533.7164370000005</v>
      </c>
    </row>
    <row r="27" spans="1:21">
      <c r="A27" s="10" t="s">
        <v>102</v>
      </c>
      <c r="B27" s="26">
        <v>4462.2034389999999</v>
      </c>
    </row>
    <row r="28" spans="1:21">
      <c r="A28" s="10" t="s">
        <v>103</v>
      </c>
      <c r="B28" s="26">
        <v>2376.822173999999</v>
      </c>
    </row>
    <row r="29" spans="1:21">
      <c r="A29" s="10" t="s">
        <v>104</v>
      </c>
      <c r="B29" s="26">
        <v>29706.169864000003</v>
      </c>
    </row>
    <row r="30" spans="1:21">
      <c r="A30" s="10" t="s">
        <v>105</v>
      </c>
      <c r="B30" s="26">
        <v>6491.1227419999987</v>
      </c>
    </row>
    <row r="31" spans="1:21">
      <c r="A31" s="10" t="s">
        <v>106</v>
      </c>
      <c r="B31" s="26">
        <v>6415.8807669999997</v>
      </c>
    </row>
    <row r="32" spans="1:21">
      <c r="A32" s="10" t="s">
        <v>107</v>
      </c>
      <c r="B32" s="26">
        <v>5612.5134689999986</v>
      </c>
    </row>
    <row r="33" spans="1:2">
      <c r="A33" s="10" t="s">
        <v>108</v>
      </c>
      <c r="B33" s="26">
        <v>25740.848744773306</v>
      </c>
    </row>
    <row r="34" spans="1:2">
      <c r="A34" s="10" t="s">
        <v>109</v>
      </c>
      <c r="B34" s="26">
        <v>30478.372729000002</v>
      </c>
    </row>
    <row r="35" spans="1:2">
      <c r="A35" s="10" t="s">
        <v>110</v>
      </c>
      <c r="B35" s="26">
        <v>7235.7823440000011</v>
      </c>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tabColor rgb="FF92D050"/>
  </sheetPr>
  <dimension ref="A1:R46"/>
  <sheetViews>
    <sheetView showGridLines="0" view="pageBreakPreview" topLeftCell="B1" zoomScaleNormal="70" zoomScaleSheetLayoutView="100" workbookViewId="0">
      <selection activeCell="Q12" sqref="Q12"/>
    </sheetView>
  </sheetViews>
  <sheetFormatPr defaultColWidth="9.140625" defaultRowHeight="12.75"/>
  <cols>
    <col min="1" max="1" width="30.85546875" style="2" customWidth="1"/>
    <col min="2" max="8" width="7.28515625" style="2" customWidth="1"/>
    <col min="9" max="9" width="7.5703125" style="2" customWidth="1"/>
    <col min="10" max="12" width="7.28515625" style="2" customWidth="1"/>
    <col min="13" max="14" width="7.5703125" style="2" customWidth="1"/>
    <col min="15" max="15" width="7.28515625" style="2" customWidth="1"/>
    <col min="16" max="16" width="9.140625" style="2" customWidth="1"/>
    <col min="17" max="16384" width="9.140625" style="2"/>
  </cols>
  <sheetData>
    <row r="1" spans="1:18" s="67" customFormat="1" ht="18">
      <c r="A1" s="253" t="s">
        <v>195</v>
      </c>
      <c r="B1" s="24"/>
      <c r="C1" s="24"/>
      <c r="D1" s="24"/>
      <c r="E1" s="24"/>
      <c r="G1" s="24"/>
      <c r="H1" s="24"/>
      <c r="I1" s="24"/>
      <c r="J1" s="24"/>
      <c r="K1" s="24"/>
      <c r="L1" s="24"/>
      <c r="M1" s="24"/>
      <c r="N1" s="24"/>
      <c r="P1" s="256" t="str">
        <f>'3'!N1</f>
        <v>2022</v>
      </c>
    </row>
    <row r="2" spans="1:18" s="7" customFormat="1" ht="6" customHeight="1">
      <c r="B2" s="116"/>
      <c r="C2" s="116"/>
      <c r="D2" s="116"/>
      <c r="E2" s="116"/>
      <c r="F2" s="116"/>
      <c r="G2" s="116"/>
      <c r="H2" s="116"/>
      <c r="I2" s="116"/>
      <c r="J2" s="116"/>
      <c r="K2" s="116"/>
      <c r="L2" s="116"/>
      <c r="M2" s="116"/>
      <c r="N2" s="116"/>
      <c r="O2" s="116"/>
    </row>
    <row r="3" spans="1:18" s="7" customFormat="1" ht="12" customHeight="1">
      <c r="A3" s="171"/>
      <c r="B3" s="208" t="s">
        <v>85</v>
      </c>
      <c r="C3" s="208" t="s">
        <v>76</v>
      </c>
      <c r="D3" s="208" t="s">
        <v>77</v>
      </c>
      <c r="E3" s="208" t="s">
        <v>78</v>
      </c>
      <c r="F3" s="208" t="s">
        <v>88</v>
      </c>
      <c r="G3" s="208" t="s">
        <v>79</v>
      </c>
      <c r="H3" s="208" t="s">
        <v>80</v>
      </c>
      <c r="I3" s="208" t="s">
        <v>81</v>
      </c>
      <c r="J3" s="208" t="s">
        <v>82</v>
      </c>
      <c r="K3" s="208" t="s">
        <v>83</v>
      </c>
      <c r="L3" s="208" t="s">
        <v>84</v>
      </c>
      <c r="M3" s="208" t="s">
        <v>86</v>
      </c>
      <c r="N3" s="208" t="s">
        <v>87</v>
      </c>
      <c r="O3" s="208" t="s">
        <v>89</v>
      </c>
      <c r="P3" s="208" t="s">
        <v>7</v>
      </c>
    </row>
    <row r="4" spans="1:18" s="111" customFormat="1" ht="12" customHeight="1">
      <c r="A4" s="173" t="s">
        <v>59</v>
      </c>
      <c r="B4" s="206">
        <f>SUM(B5:B20)</f>
        <v>5050.0962194479989</v>
      </c>
      <c r="C4" s="206">
        <f>SUM(C5:C20)</f>
        <v>7274.6743940000006</v>
      </c>
      <c r="D4" s="206">
        <f t="shared" ref="D4:P4" si="0">SUM(D5:D20)</f>
        <v>7279.311796</v>
      </c>
      <c r="E4" s="206">
        <f t="shared" si="0"/>
        <v>9435.953501</v>
      </c>
      <c r="F4" s="206">
        <f>SUM(F5:F20)</f>
        <v>3533.716437</v>
      </c>
      <c r="G4" s="206">
        <f t="shared" si="0"/>
        <v>4462.203438999999</v>
      </c>
      <c r="H4" s="206">
        <f t="shared" si="0"/>
        <v>2376.822173999999</v>
      </c>
      <c r="I4" s="206">
        <f t="shared" si="0"/>
        <v>29706.169864000007</v>
      </c>
      <c r="J4" s="206">
        <f t="shared" si="0"/>
        <v>6491.1227420000005</v>
      </c>
      <c r="K4" s="206">
        <f t="shared" si="0"/>
        <v>6415.8807669999997</v>
      </c>
      <c r="L4" s="206">
        <f t="shared" si="0"/>
        <v>5612.5134690000014</v>
      </c>
      <c r="M4" s="206">
        <f t="shared" si="0"/>
        <v>25740.845965773304</v>
      </c>
      <c r="N4" s="206">
        <f t="shared" si="0"/>
        <v>30478.372729000002</v>
      </c>
      <c r="O4" s="206">
        <f t="shared" si="0"/>
        <v>7235.7823440000011</v>
      </c>
      <c r="P4" s="206">
        <f t="shared" si="0"/>
        <v>151093.4658412213</v>
      </c>
    </row>
    <row r="5" spans="1:18" s="7" customFormat="1" ht="12" customHeight="1">
      <c r="A5" s="172" t="s">
        <v>40</v>
      </c>
      <c r="B5" s="207">
        <v>0</v>
      </c>
      <c r="C5" s="207">
        <v>2016.8134880000011</v>
      </c>
      <c r="D5" s="207">
        <v>417.39567999999997</v>
      </c>
      <c r="E5" s="207">
        <v>441.52682299999992</v>
      </c>
      <c r="F5" s="207">
        <v>1325.4365849999999</v>
      </c>
      <c r="G5" s="207">
        <v>598.85940999999991</v>
      </c>
      <c r="H5" s="207">
        <v>3.580184</v>
      </c>
      <c r="I5" s="207">
        <v>6004.500548</v>
      </c>
      <c r="J5" s="207">
        <v>157.44414500000005</v>
      </c>
      <c r="K5" s="207">
        <v>61.690969999999993</v>
      </c>
      <c r="L5" s="207">
        <v>1112.706942</v>
      </c>
      <c r="M5" s="207">
        <v>1287.3638440000002</v>
      </c>
      <c r="N5" s="207">
        <v>8893.5604139999959</v>
      </c>
      <c r="O5" s="207">
        <v>340.16768499999995</v>
      </c>
      <c r="P5" s="207">
        <f>SUM(B5:O5)</f>
        <v>22661.046717999998</v>
      </c>
    </row>
    <row r="6" spans="1:18" s="7" customFormat="1" ht="12" customHeight="1">
      <c r="A6" s="172" t="s">
        <v>39</v>
      </c>
      <c r="B6" s="207">
        <v>184.607</v>
      </c>
      <c r="C6" s="207">
        <v>405.93581499999988</v>
      </c>
      <c r="D6" s="207">
        <v>323.74085300000007</v>
      </c>
      <c r="E6" s="207">
        <v>73.612841999999986</v>
      </c>
      <c r="F6" s="207">
        <v>645.12113799999975</v>
      </c>
      <c r="G6" s="207">
        <v>391.59689299999934</v>
      </c>
      <c r="H6" s="207">
        <v>39.349396000000006</v>
      </c>
      <c r="I6" s="207">
        <v>357.84388700000011</v>
      </c>
      <c r="J6" s="207">
        <v>360.63335999999998</v>
      </c>
      <c r="K6" s="207">
        <v>394.32554199999998</v>
      </c>
      <c r="L6" s="207">
        <v>378.925544</v>
      </c>
      <c r="M6" s="207">
        <v>478.04673799999927</v>
      </c>
      <c r="N6" s="207">
        <v>104.298379</v>
      </c>
      <c r="O6" s="207">
        <v>136.56543999999997</v>
      </c>
      <c r="P6" s="207">
        <f t="shared" ref="P6:P20" si="1">SUM(B6:O6)</f>
        <v>4274.6028269999988</v>
      </c>
    </row>
    <row r="7" spans="1:18" s="7" customFormat="1" ht="12" customHeight="1">
      <c r="A7" s="172" t="s">
        <v>38</v>
      </c>
      <c r="B7" s="207">
        <v>0</v>
      </c>
      <c r="C7" s="207">
        <v>0</v>
      </c>
      <c r="D7" s="207">
        <v>1.16106</v>
      </c>
      <c r="E7" s="207">
        <v>0</v>
      </c>
      <c r="F7" s="207">
        <v>0</v>
      </c>
      <c r="G7" s="207">
        <v>44.973180000000006</v>
      </c>
      <c r="H7" s="207">
        <v>0</v>
      </c>
      <c r="I7" s="207">
        <v>12272.614811000001</v>
      </c>
      <c r="J7" s="207">
        <v>159.48145</v>
      </c>
      <c r="K7" s="207">
        <v>4.05</v>
      </c>
      <c r="L7" s="207">
        <v>0</v>
      </c>
      <c r="M7" s="207">
        <v>0</v>
      </c>
      <c r="N7" s="207">
        <v>5.9834199999999989</v>
      </c>
      <c r="O7" s="207">
        <v>51.226410000000001</v>
      </c>
      <c r="P7" s="207">
        <f t="shared" si="1"/>
        <v>12539.490330999999</v>
      </c>
    </row>
    <row r="8" spans="1:18" s="7" customFormat="1" ht="12" customHeight="1">
      <c r="A8" s="172" t="s">
        <v>60</v>
      </c>
      <c r="B8" s="207">
        <v>3.8220000000000001</v>
      </c>
      <c r="C8" s="207">
        <v>0</v>
      </c>
      <c r="D8" s="207">
        <v>4.6159999999999997</v>
      </c>
      <c r="E8" s="207">
        <v>0</v>
      </c>
      <c r="F8" s="207">
        <v>3.1E-2</v>
      </c>
      <c r="G8" s="207">
        <v>0</v>
      </c>
      <c r="H8" s="207">
        <v>0</v>
      </c>
      <c r="I8" s="207">
        <v>0.83151199999999992</v>
      </c>
      <c r="J8" s="207">
        <v>0</v>
      </c>
      <c r="K8" s="207">
        <v>38.253399999999999</v>
      </c>
      <c r="L8" s="207">
        <v>4.5034140000000003</v>
      </c>
      <c r="M8" s="207">
        <v>20.192974000000003</v>
      </c>
      <c r="N8" s="207">
        <v>0</v>
      </c>
      <c r="O8" s="207">
        <v>0.22019999999999998</v>
      </c>
      <c r="P8" s="207">
        <f t="shared" si="1"/>
        <v>72.470500000000001</v>
      </c>
    </row>
    <row r="9" spans="1:18" s="7" customFormat="1" ht="12" customHeight="1">
      <c r="A9" s="172" t="s">
        <v>61</v>
      </c>
      <c r="B9" s="207">
        <v>11.423</v>
      </c>
      <c r="C9" s="207">
        <v>0</v>
      </c>
      <c r="D9" s="207">
        <v>0.59899999999999998</v>
      </c>
      <c r="E9" s="207">
        <v>4.91655</v>
      </c>
      <c r="F9" s="207">
        <v>0</v>
      </c>
      <c r="G9" s="207">
        <v>0</v>
      </c>
      <c r="H9" s="207">
        <v>0</v>
      </c>
      <c r="I9" s="207">
        <v>0</v>
      </c>
      <c r="J9" s="207">
        <v>0</v>
      </c>
      <c r="K9" s="207">
        <v>0</v>
      </c>
      <c r="L9" s="207">
        <v>0</v>
      </c>
      <c r="M9" s="207">
        <v>0</v>
      </c>
      <c r="N9" s="207">
        <v>63.527999999999992</v>
      </c>
      <c r="O9" s="207">
        <v>0.42115999999999998</v>
      </c>
      <c r="P9" s="207">
        <f t="shared" si="1"/>
        <v>80.887709999999984</v>
      </c>
    </row>
    <row r="10" spans="1:18" s="7" customFormat="1" ht="12" customHeight="1">
      <c r="A10" s="172" t="s">
        <v>62</v>
      </c>
      <c r="B10" s="207">
        <v>0</v>
      </c>
      <c r="C10" s="207">
        <v>0</v>
      </c>
      <c r="D10" s="207">
        <v>0.248</v>
      </c>
      <c r="E10" s="207">
        <v>0.16747999999999996</v>
      </c>
      <c r="F10" s="207">
        <v>0.15843000000000002</v>
      </c>
      <c r="G10" s="207">
        <v>2.3E-3</v>
      </c>
      <c r="H10" s="207">
        <v>0</v>
      </c>
      <c r="I10" s="207">
        <v>0</v>
      </c>
      <c r="J10" s="207">
        <v>0</v>
      </c>
      <c r="K10" s="207">
        <v>0</v>
      </c>
      <c r="L10" s="207">
        <v>0</v>
      </c>
      <c r="M10" s="207">
        <v>0</v>
      </c>
      <c r="N10" s="207">
        <v>7.0000000000000007E-2</v>
      </c>
      <c r="O10" s="207">
        <v>0</v>
      </c>
      <c r="P10" s="207">
        <f t="shared" si="1"/>
        <v>0.64620999999999995</v>
      </c>
      <c r="R10" s="8"/>
    </row>
    <row r="11" spans="1:18" s="7" customFormat="1" ht="12" customHeight="1">
      <c r="A11" s="172" t="s">
        <v>37</v>
      </c>
      <c r="B11" s="207">
        <v>0</v>
      </c>
      <c r="C11" s="207">
        <v>3482.6618159999994</v>
      </c>
      <c r="D11" s="207">
        <v>88.783329999999992</v>
      </c>
      <c r="E11" s="207">
        <v>7979.1552459999984</v>
      </c>
      <c r="F11" s="207">
        <v>394.33799500000003</v>
      </c>
      <c r="G11" s="207">
        <v>1980.2492100000002</v>
      </c>
      <c r="H11" s="207">
        <v>94.450958999999983</v>
      </c>
      <c r="I11" s="207">
        <v>1029.2151640000002</v>
      </c>
      <c r="J11" s="207">
        <v>2249.9927399999997</v>
      </c>
      <c r="K11" s="207">
        <v>5207.6707139999999</v>
      </c>
      <c r="L11" s="207">
        <v>3002.8160810000004</v>
      </c>
      <c r="M11" s="207">
        <v>12704.561519999999</v>
      </c>
      <c r="N11" s="207">
        <v>17746.530289000006</v>
      </c>
      <c r="O11" s="207">
        <v>3161.5014330000004</v>
      </c>
      <c r="P11" s="207">
        <f t="shared" si="1"/>
        <v>59121.926497000008</v>
      </c>
    </row>
    <row r="12" spans="1:18" s="7" customFormat="1" ht="12" customHeight="1">
      <c r="A12" s="172" t="s">
        <v>72</v>
      </c>
      <c r="B12" s="207">
        <v>0</v>
      </c>
      <c r="C12" s="207">
        <v>484.58499999999998</v>
      </c>
      <c r="D12" s="207">
        <v>0</v>
      </c>
      <c r="E12" s="207">
        <v>0</v>
      </c>
      <c r="F12" s="207">
        <v>381.286</v>
      </c>
      <c r="G12" s="207">
        <v>0</v>
      </c>
      <c r="H12" s="207">
        <v>0</v>
      </c>
      <c r="I12" s="207">
        <v>0</v>
      </c>
      <c r="J12" s="207">
        <v>0</v>
      </c>
      <c r="K12" s="207">
        <v>0</v>
      </c>
      <c r="L12" s="207">
        <v>0</v>
      </c>
      <c r="M12" s="207">
        <v>0</v>
      </c>
      <c r="N12" s="207">
        <v>0</v>
      </c>
      <c r="O12" s="207">
        <v>0</v>
      </c>
      <c r="P12" s="207">
        <f t="shared" si="1"/>
        <v>865.87099999999998</v>
      </c>
    </row>
    <row r="13" spans="1:18" s="7" customFormat="1" ht="12" customHeight="1">
      <c r="A13" s="172" t="s">
        <v>36</v>
      </c>
      <c r="B13" s="207">
        <v>0</v>
      </c>
      <c r="C13" s="207">
        <v>0</v>
      </c>
      <c r="D13" s="207">
        <v>0</v>
      </c>
      <c r="E13" s="207">
        <v>0</v>
      </c>
      <c r="F13" s="207">
        <v>0</v>
      </c>
      <c r="G13" s="207">
        <v>0</v>
      </c>
      <c r="H13" s="207">
        <v>0</v>
      </c>
      <c r="I13" s="207">
        <v>0</v>
      </c>
      <c r="J13" s="207">
        <v>0</v>
      </c>
      <c r="K13" s="207">
        <v>0</v>
      </c>
      <c r="L13" s="207">
        <v>0</v>
      </c>
      <c r="M13" s="207">
        <v>0</v>
      </c>
      <c r="N13" s="207">
        <v>0</v>
      </c>
      <c r="O13" s="207">
        <v>0</v>
      </c>
      <c r="P13" s="207">
        <f t="shared" si="1"/>
        <v>0</v>
      </c>
    </row>
    <row r="14" spans="1:18" s="7" customFormat="1" ht="12" customHeight="1">
      <c r="A14" s="172" t="s">
        <v>35</v>
      </c>
      <c r="B14" s="207">
        <v>0</v>
      </c>
      <c r="C14" s="207">
        <v>0</v>
      </c>
      <c r="D14" s="207">
        <v>82.242750000000001</v>
      </c>
      <c r="E14" s="207">
        <v>9.4661000000000008</v>
      </c>
      <c r="F14" s="207">
        <v>30.617000000000001</v>
      </c>
      <c r="G14" s="207">
        <v>1.3534900000000003</v>
      </c>
      <c r="H14" s="207">
        <v>5.434099999999999</v>
      </c>
      <c r="I14" s="207">
        <v>1844.9555300000002</v>
      </c>
      <c r="J14" s="207">
        <v>637.19700999999998</v>
      </c>
      <c r="K14" s="207">
        <v>186.95699999999999</v>
      </c>
      <c r="L14" s="207">
        <v>0</v>
      </c>
      <c r="M14" s="207">
        <v>3423.0140000000001</v>
      </c>
      <c r="N14" s="207">
        <v>1523.7329999999999</v>
      </c>
      <c r="O14" s="207">
        <v>187.79599999999999</v>
      </c>
      <c r="P14" s="207">
        <f t="shared" si="1"/>
        <v>7932.7659800000001</v>
      </c>
    </row>
    <row r="15" spans="1:18" s="7" customFormat="1" ht="12" customHeight="1">
      <c r="A15" s="172" t="s">
        <v>34</v>
      </c>
      <c r="B15" s="207">
        <v>0</v>
      </c>
      <c r="C15" s="207">
        <v>14.941351000000003</v>
      </c>
      <c r="D15" s="207">
        <v>0</v>
      </c>
      <c r="E15" s="207">
        <v>0</v>
      </c>
      <c r="F15" s="207">
        <v>0</v>
      </c>
      <c r="G15" s="207">
        <v>0</v>
      </c>
      <c r="H15" s="207">
        <v>0</v>
      </c>
      <c r="I15" s="207">
        <v>0</v>
      </c>
      <c r="J15" s="207">
        <v>0</v>
      </c>
      <c r="K15" s="207">
        <v>0</v>
      </c>
      <c r="L15" s="207">
        <v>0</v>
      </c>
      <c r="M15" s="207">
        <v>37.553122999999999</v>
      </c>
      <c r="N15" s="207">
        <v>0</v>
      </c>
      <c r="O15" s="207">
        <v>195.89699999999999</v>
      </c>
      <c r="P15" s="207">
        <f t="shared" si="1"/>
        <v>248.39147399999999</v>
      </c>
    </row>
    <row r="16" spans="1:18" s="7" customFormat="1" ht="12" customHeight="1">
      <c r="A16" s="172" t="s">
        <v>33</v>
      </c>
      <c r="B16" s="207">
        <v>1134.62607</v>
      </c>
      <c r="C16" s="207">
        <v>8.0489720000000009</v>
      </c>
      <c r="D16" s="207">
        <v>1653.557</v>
      </c>
      <c r="E16" s="207">
        <v>0.25585200000000002</v>
      </c>
      <c r="F16" s="207">
        <v>13.681824000000001</v>
      </c>
      <c r="G16" s="207">
        <v>0</v>
      </c>
      <c r="H16" s="207">
        <v>764.09100000000001</v>
      </c>
      <c r="I16" s="207">
        <v>181.234039</v>
      </c>
      <c r="J16" s="207">
        <v>0</v>
      </c>
      <c r="K16" s="207">
        <v>0</v>
      </c>
      <c r="L16" s="207">
        <v>140.65317199999998</v>
      </c>
      <c r="M16" s="207">
        <v>102.26382935199069</v>
      </c>
      <c r="N16" s="207">
        <v>44.222639999999991</v>
      </c>
      <c r="O16" s="207">
        <v>75.888999999999996</v>
      </c>
      <c r="P16" s="207">
        <f t="shared" si="1"/>
        <v>4118.5233983519902</v>
      </c>
    </row>
    <row r="17" spans="1:18" s="7" customFormat="1" ht="12" customHeight="1">
      <c r="A17" s="172" t="s">
        <v>32</v>
      </c>
      <c r="B17" s="207">
        <v>0</v>
      </c>
      <c r="C17" s="207">
        <v>0.85945600000000011</v>
      </c>
      <c r="D17" s="207">
        <v>0</v>
      </c>
      <c r="E17" s="207">
        <v>0</v>
      </c>
      <c r="F17" s="207">
        <v>0</v>
      </c>
      <c r="G17" s="207">
        <v>0</v>
      </c>
      <c r="H17" s="207">
        <v>0</v>
      </c>
      <c r="I17" s="207">
        <v>5501.6757310000003</v>
      </c>
      <c r="J17" s="207">
        <v>0</v>
      </c>
      <c r="K17" s="207">
        <v>0</v>
      </c>
      <c r="L17" s="207">
        <v>0.54900000000000004</v>
      </c>
      <c r="M17" s="207">
        <v>888.21034100000008</v>
      </c>
      <c r="N17" s="207">
        <v>891.79</v>
      </c>
      <c r="O17" s="207">
        <v>1415.4159999999999</v>
      </c>
      <c r="P17" s="207">
        <f t="shared" si="1"/>
        <v>8698.5005280000005</v>
      </c>
      <c r="R17" s="8"/>
    </row>
    <row r="18" spans="1:18" s="7" customFormat="1" ht="12" customHeight="1">
      <c r="A18" s="172" t="s">
        <v>3</v>
      </c>
      <c r="B18" s="207">
        <v>0</v>
      </c>
      <c r="C18" s="207">
        <v>0</v>
      </c>
      <c r="D18" s="207">
        <v>0</v>
      </c>
      <c r="E18" s="207">
        <v>0</v>
      </c>
      <c r="F18" s="207">
        <v>0</v>
      </c>
      <c r="G18" s="207">
        <v>0</v>
      </c>
      <c r="H18" s="207">
        <v>0</v>
      </c>
      <c r="I18" s="207">
        <v>0</v>
      </c>
      <c r="J18" s="207">
        <v>0</v>
      </c>
      <c r="K18" s="207">
        <v>0</v>
      </c>
      <c r="L18" s="207">
        <v>0</v>
      </c>
      <c r="M18" s="207">
        <v>0</v>
      </c>
      <c r="N18" s="207">
        <v>0</v>
      </c>
      <c r="O18" s="207">
        <v>0</v>
      </c>
      <c r="P18" s="207">
        <f t="shared" si="1"/>
        <v>0</v>
      </c>
    </row>
    <row r="19" spans="1:18" s="7" customFormat="1" ht="12" customHeight="1">
      <c r="A19" s="172" t="s">
        <v>31</v>
      </c>
      <c r="B19" s="207">
        <v>1.069</v>
      </c>
      <c r="C19" s="207">
        <v>116.73695400000001</v>
      </c>
      <c r="D19" s="207">
        <v>2.778235</v>
      </c>
      <c r="E19" s="207">
        <v>73.282545999999996</v>
      </c>
      <c r="F19" s="207">
        <v>2.4304390000000002</v>
      </c>
      <c r="G19" s="207">
        <v>18.239357999999996</v>
      </c>
      <c r="H19" s="207">
        <v>198.68096000000003</v>
      </c>
      <c r="I19" s="207">
        <v>15.399500999999999</v>
      </c>
      <c r="J19" s="207">
        <v>380.87201600000014</v>
      </c>
      <c r="K19" s="207">
        <v>2.7020710000000001</v>
      </c>
      <c r="L19" s="207">
        <v>2.4009529999999994</v>
      </c>
      <c r="M19" s="207">
        <v>40.352340999999996</v>
      </c>
      <c r="N19" s="207">
        <v>65.624264999999994</v>
      </c>
      <c r="O19" s="207">
        <v>1.550127</v>
      </c>
      <c r="P19" s="207">
        <f t="shared" si="1"/>
        <v>922.11876600000016</v>
      </c>
    </row>
    <row r="20" spans="1:18" s="7" customFormat="1" ht="12" customHeight="1">
      <c r="A20" s="172" t="s">
        <v>30</v>
      </c>
      <c r="B20" s="207">
        <v>3714.5491494479988</v>
      </c>
      <c r="C20" s="207">
        <v>744.09154200000046</v>
      </c>
      <c r="D20" s="207">
        <v>4704.189887999999</v>
      </c>
      <c r="E20" s="207">
        <v>853.57006200000001</v>
      </c>
      <c r="F20" s="207">
        <v>740.61602600000026</v>
      </c>
      <c r="G20" s="207">
        <v>1426.9295980000002</v>
      </c>
      <c r="H20" s="207">
        <v>1271.235574999999</v>
      </c>
      <c r="I20" s="207">
        <v>2497.8991410000058</v>
      </c>
      <c r="J20" s="207">
        <v>2545.5020210000007</v>
      </c>
      <c r="K20" s="207">
        <v>520.23106999999993</v>
      </c>
      <c r="L20" s="207">
        <v>969.95836300000019</v>
      </c>
      <c r="M20" s="207">
        <v>6759.2872554213072</v>
      </c>
      <c r="N20" s="207">
        <v>1139.032322</v>
      </c>
      <c r="O20" s="207">
        <v>1669.1318890000005</v>
      </c>
      <c r="P20" s="207">
        <f t="shared" si="1"/>
        <v>29556.223901869314</v>
      </c>
    </row>
    <row r="21" spans="1:18" s="4" customFormat="1" ht="11.25">
      <c r="A21" s="211"/>
      <c r="P21" s="3"/>
    </row>
    <row r="22" spans="1:18" s="7" customFormat="1">
      <c r="A22" s="68"/>
      <c r="B22" s="69"/>
      <c r="C22" s="69"/>
      <c r="D22" s="69"/>
      <c r="E22" s="69"/>
      <c r="F22" s="69"/>
      <c r="G22" s="69"/>
      <c r="H22" s="69"/>
      <c r="I22" s="69"/>
      <c r="J22" s="69"/>
      <c r="K22" s="69"/>
      <c r="L22" s="69"/>
      <c r="M22" s="69"/>
      <c r="N22" s="69"/>
      <c r="O22" s="69"/>
      <c r="P22" s="68"/>
    </row>
    <row r="23" spans="1:18" s="7" customFormat="1">
      <c r="A23" s="68"/>
      <c r="B23" s="69"/>
      <c r="C23" s="69"/>
      <c r="D23" s="69"/>
      <c r="E23" s="69"/>
      <c r="F23" s="69"/>
      <c r="G23" s="69"/>
      <c r="H23" s="69"/>
      <c r="I23" s="69"/>
      <c r="J23" s="69"/>
      <c r="K23" s="69"/>
      <c r="L23" s="69"/>
      <c r="M23" s="69"/>
      <c r="N23" s="69"/>
      <c r="O23" s="69"/>
      <c r="P23" s="69"/>
    </row>
    <row r="24" spans="1:18" s="7" customFormat="1">
      <c r="A24" s="68"/>
      <c r="B24" s="69"/>
      <c r="C24" s="69"/>
      <c r="D24" s="69"/>
      <c r="E24" s="69"/>
      <c r="F24" s="69"/>
      <c r="G24" s="69"/>
      <c r="H24" s="69"/>
      <c r="I24" s="69"/>
      <c r="J24" s="69"/>
      <c r="K24" s="69"/>
      <c r="L24" s="69"/>
      <c r="M24" s="69"/>
      <c r="N24" s="69"/>
      <c r="O24" s="69"/>
      <c r="P24" s="69"/>
      <c r="Q24" s="70"/>
    </row>
    <row r="25" spans="1:18" s="7" customFormat="1">
      <c r="A25" s="68"/>
      <c r="B25" s="69"/>
      <c r="C25" s="69"/>
      <c r="D25" s="69"/>
      <c r="E25" s="69"/>
      <c r="F25" s="69"/>
      <c r="G25" s="69"/>
      <c r="H25" s="69"/>
      <c r="I25" s="69"/>
      <c r="J25" s="69"/>
      <c r="K25" s="69"/>
      <c r="L25" s="69"/>
      <c r="M25" s="69"/>
      <c r="N25" s="69"/>
      <c r="O25" s="69"/>
      <c r="P25" s="69"/>
      <c r="Q25" s="70"/>
    </row>
    <row r="26" spans="1:18" s="7" customFormat="1">
      <c r="A26" s="68"/>
      <c r="B26" s="69"/>
      <c r="C26" s="69"/>
      <c r="D26" s="69"/>
      <c r="E26" s="69"/>
      <c r="F26" s="69"/>
      <c r="G26" s="69"/>
      <c r="H26" s="69"/>
      <c r="I26" s="69"/>
      <c r="J26" s="69"/>
      <c r="K26" s="69"/>
      <c r="L26" s="69"/>
      <c r="M26" s="69"/>
      <c r="N26" s="69"/>
      <c r="O26" s="69"/>
      <c r="P26" s="69"/>
    </row>
    <row r="27" spans="1:18" s="7" customFormat="1">
      <c r="A27" s="68"/>
      <c r="B27" s="69"/>
      <c r="C27" s="69"/>
      <c r="D27" s="69"/>
      <c r="E27" s="69"/>
      <c r="F27" s="69"/>
      <c r="G27" s="69"/>
      <c r="H27" s="69"/>
      <c r="I27" s="69"/>
      <c r="J27" s="69"/>
      <c r="K27" s="69"/>
      <c r="L27" s="69"/>
      <c r="M27" s="69"/>
      <c r="N27" s="69"/>
      <c r="O27" s="69"/>
      <c r="P27" s="69"/>
    </row>
    <row r="28" spans="1:18" s="7" customFormat="1">
      <c r="A28" s="68"/>
      <c r="B28" s="69"/>
      <c r="C28" s="69"/>
      <c r="D28" s="69"/>
      <c r="E28" s="69"/>
      <c r="F28" s="69"/>
      <c r="G28" s="69"/>
      <c r="H28" s="69"/>
      <c r="I28" s="69"/>
      <c r="J28" s="69"/>
      <c r="K28" s="69"/>
      <c r="L28" s="69"/>
      <c r="M28" s="69"/>
      <c r="N28" s="69"/>
      <c r="O28" s="69"/>
      <c r="P28" s="69"/>
    </row>
    <row r="29" spans="1:18" s="7" customFormat="1">
      <c r="A29" s="68"/>
      <c r="B29" s="69"/>
      <c r="C29" s="69"/>
      <c r="D29" s="69"/>
      <c r="E29" s="69"/>
      <c r="F29" s="69"/>
      <c r="G29" s="69"/>
      <c r="H29" s="69"/>
      <c r="I29" s="69"/>
      <c r="J29" s="69"/>
      <c r="K29" s="69"/>
      <c r="L29" s="69"/>
      <c r="M29" s="69"/>
      <c r="N29" s="69"/>
      <c r="O29" s="69"/>
      <c r="P29" s="69"/>
    </row>
    <row r="30" spans="1:18" s="7" customFormat="1">
      <c r="A30" s="68"/>
      <c r="B30" s="69"/>
      <c r="C30" s="69"/>
      <c r="D30" s="69"/>
      <c r="E30" s="69"/>
      <c r="F30" s="69"/>
      <c r="G30" s="69"/>
      <c r="H30" s="69"/>
      <c r="I30" s="69"/>
      <c r="J30" s="69"/>
      <c r="K30" s="69"/>
      <c r="L30" s="69"/>
      <c r="M30" s="69"/>
      <c r="N30" s="69"/>
      <c r="O30" s="69"/>
      <c r="P30" s="69"/>
    </row>
    <row r="31" spans="1:18" s="7" customFormat="1">
      <c r="A31" s="68"/>
      <c r="B31" s="69"/>
      <c r="C31" s="69"/>
      <c r="D31" s="69"/>
      <c r="E31" s="69"/>
      <c r="F31" s="69"/>
      <c r="G31" s="69"/>
      <c r="H31" s="69"/>
      <c r="I31" s="69"/>
      <c r="J31" s="69"/>
      <c r="K31" s="69"/>
      <c r="L31" s="69"/>
      <c r="M31" s="69"/>
      <c r="N31" s="69"/>
      <c r="O31" s="69"/>
      <c r="P31" s="69"/>
    </row>
    <row r="32" spans="1:18" s="7" customFormat="1">
      <c r="A32" s="68"/>
      <c r="B32" s="69"/>
      <c r="C32" s="69"/>
      <c r="D32" s="69"/>
      <c r="E32" s="69"/>
      <c r="F32" s="69"/>
      <c r="G32" s="69"/>
      <c r="H32" s="69"/>
      <c r="I32" s="69"/>
      <c r="J32" s="69"/>
      <c r="K32" s="69"/>
      <c r="L32" s="69"/>
      <c r="M32" s="69"/>
      <c r="N32" s="69"/>
      <c r="O32" s="69"/>
      <c r="P32" s="69"/>
    </row>
    <row r="33" spans="1:16" s="7" customFormat="1">
      <c r="A33" s="68"/>
      <c r="B33" s="69"/>
      <c r="C33" s="69"/>
      <c r="D33" s="69"/>
      <c r="E33" s="69"/>
      <c r="F33" s="69"/>
      <c r="G33" s="69"/>
      <c r="H33" s="69"/>
      <c r="I33" s="69"/>
      <c r="J33" s="69"/>
      <c r="K33" s="69"/>
      <c r="L33" s="69"/>
      <c r="M33" s="69"/>
      <c r="N33" s="69"/>
      <c r="O33" s="69"/>
      <c r="P33" s="69"/>
    </row>
    <row r="34" spans="1:16" s="7" customFormat="1">
      <c r="A34" s="68"/>
      <c r="B34" s="69"/>
      <c r="C34" s="69"/>
      <c r="D34" s="69"/>
      <c r="E34" s="69"/>
      <c r="F34" s="69"/>
      <c r="G34" s="69"/>
      <c r="H34" s="69"/>
      <c r="I34" s="69"/>
      <c r="J34" s="69"/>
      <c r="K34" s="69"/>
      <c r="L34" s="69"/>
      <c r="M34" s="69"/>
      <c r="N34" s="69"/>
      <c r="O34" s="69"/>
      <c r="P34" s="69"/>
    </row>
    <row r="35" spans="1:16" s="7" customFormat="1">
      <c r="A35" s="68"/>
      <c r="B35" s="69"/>
      <c r="C35" s="69"/>
      <c r="D35" s="69"/>
      <c r="E35" s="69"/>
      <c r="F35" s="69"/>
      <c r="G35" s="69"/>
      <c r="H35" s="69"/>
      <c r="I35" s="69"/>
      <c r="J35" s="69"/>
      <c r="K35" s="69"/>
      <c r="L35" s="69"/>
      <c r="M35" s="69"/>
      <c r="N35" s="69"/>
      <c r="O35" s="69"/>
      <c r="P35" s="69"/>
    </row>
    <row r="36" spans="1:16" s="7" customFormat="1">
      <c r="A36" s="68"/>
      <c r="B36" s="69"/>
      <c r="C36" s="69"/>
      <c r="D36" s="69"/>
      <c r="E36" s="69"/>
      <c r="F36" s="69"/>
      <c r="G36" s="69"/>
      <c r="H36" s="69"/>
      <c r="I36" s="69"/>
      <c r="J36" s="69"/>
      <c r="K36" s="69"/>
      <c r="L36" s="69"/>
      <c r="M36" s="69"/>
      <c r="N36" s="69"/>
      <c r="O36" s="69"/>
      <c r="P36" s="69"/>
    </row>
    <row r="37" spans="1:16" s="7" customFormat="1">
      <c r="A37" s="68"/>
      <c r="B37" s="69"/>
      <c r="C37" s="69"/>
      <c r="D37" s="69"/>
      <c r="E37" s="69"/>
      <c r="F37" s="69"/>
      <c r="G37" s="69"/>
      <c r="H37" s="69"/>
      <c r="I37" s="69"/>
      <c r="J37" s="69"/>
      <c r="K37" s="69"/>
      <c r="L37" s="69"/>
      <c r="M37" s="69"/>
      <c r="N37" s="69"/>
      <c r="O37" s="69"/>
      <c r="P37" s="69"/>
    </row>
    <row r="38" spans="1:16" s="7" customFormat="1">
      <c r="A38" s="68"/>
      <c r="B38" s="69"/>
      <c r="C38" s="69"/>
      <c r="D38" s="69"/>
      <c r="E38" s="69"/>
      <c r="F38" s="69"/>
      <c r="G38" s="69"/>
      <c r="H38" s="69"/>
      <c r="I38" s="69"/>
      <c r="J38" s="69"/>
      <c r="K38" s="69"/>
      <c r="L38" s="69"/>
      <c r="M38" s="69"/>
      <c r="N38" s="69"/>
      <c r="O38" s="69"/>
      <c r="P38" s="69"/>
    </row>
    <row r="39" spans="1:16" s="7" customFormat="1">
      <c r="A39" s="68"/>
      <c r="B39" s="69"/>
      <c r="C39" s="69"/>
      <c r="D39" s="69"/>
      <c r="E39" s="69"/>
      <c r="F39" s="69"/>
      <c r="G39" s="69"/>
      <c r="H39" s="69"/>
      <c r="I39" s="69"/>
      <c r="J39" s="69"/>
      <c r="K39" s="69"/>
      <c r="L39" s="69"/>
      <c r="M39" s="69"/>
      <c r="N39" s="69"/>
      <c r="O39" s="69"/>
      <c r="P39" s="69"/>
    </row>
    <row r="40" spans="1:16" s="7" customFormat="1">
      <c r="A40" s="68"/>
      <c r="B40" s="69"/>
      <c r="C40" s="69"/>
      <c r="D40" s="69"/>
      <c r="E40" s="69"/>
      <c r="F40" s="69"/>
      <c r="G40" s="69"/>
      <c r="H40" s="69"/>
      <c r="I40" s="69"/>
      <c r="J40" s="69"/>
      <c r="K40" s="69"/>
      <c r="L40" s="69"/>
      <c r="M40" s="69"/>
      <c r="N40" s="69"/>
      <c r="O40" s="69"/>
      <c r="P40" s="69"/>
    </row>
    <row r="41" spans="1:16" s="7" customFormat="1">
      <c r="A41" s="68"/>
      <c r="B41" s="69"/>
      <c r="C41" s="69"/>
      <c r="D41" s="69"/>
      <c r="E41" s="69"/>
      <c r="F41" s="69"/>
      <c r="G41" s="69"/>
      <c r="H41" s="69"/>
      <c r="I41" s="69"/>
      <c r="J41" s="69"/>
      <c r="K41" s="69"/>
      <c r="L41" s="69"/>
      <c r="M41" s="69"/>
      <c r="N41" s="69"/>
      <c r="O41" s="69"/>
      <c r="P41" s="69"/>
    </row>
    <row r="42" spans="1:16" s="7" customFormat="1">
      <c r="A42" s="2"/>
      <c r="B42" s="2"/>
      <c r="C42" s="2"/>
      <c r="D42" s="2"/>
      <c r="E42" s="2"/>
      <c r="F42" s="2"/>
      <c r="G42" s="2"/>
      <c r="H42" s="2"/>
      <c r="I42" s="2"/>
      <c r="J42" s="2"/>
      <c r="K42" s="2"/>
      <c r="L42" s="2"/>
      <c r="M42" s="2"/>
      <c r="N42" s="2"/>
      <c r="O42" s="2"/>
      <c r="P42" s="2"/>
    </row>
    <row r="44" spans="1:16">
      <c r="C44" s="71"/>
    </row>
    <row r="45" spans="1:16">
      <c r="C45" s="71"/>
    </row>
    <row r="46" spans="1:16">
      <c r="C46" s="71"/>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C148F3-6171-44C0-BAD6-807D14DBBAAE}">
  <ds:schemaRefs>
    <ds:schemaRef ds:uri="14dc2d1e-e557-46df-b43d-86cdda3daf61"/>
    <ds:schemaRef ds:uri="http://schemas.microsoft.com/office/2006/documentManagement/types"/>
    <ds:schemaRef ds:uri="5bf3f6dc-e993-4359-8647-cf971b7e723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2DD05D-22E0-4019-BE77-DF1C16FC9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55</vt:i4>
      </vt:variant>
      <vt:variant>
        <vt:lpstr>Pojmenované oblasti</vt:lpstr>
      </vt:variant>
      <vt:variant>
        <vt:i4>1</vt:i4>
      </vt:variant>
    </vt:vector>
  </HeadingPairs>
  <TitlesOfParts>
    <vt:vector size="56"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10.6</vt:lpstr>
      <vt:lpstr>11.1</vt:lpstr>
      <vt:lpstr>11.2</vt:lpstr>
      <vt:lpstr>Obálka</vt:lpstr>
      <vt:lpstr>List1</vt:lpstr>
      <vt:lpstr>List2</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2023-06-23T06:58:09Z</cp:lastPrinted>
  <dcterms:created xsi:type="dcterms:W3CDTF">2006-03-02T11:20:40Z</dcterms:created>
  <dcterms:modified xsi:type="dcterms:W3CDTF">2023-06-28T06:27:23Z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